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File_Gigi/"/>
    </mc:Choice>
  </mc:AlternateContent>
  <xr:revisionPtr revIDLastSave="139" documentId="13_ncr:1_{4B1B9699-A43F-4E61-BEC6-5E40736DA887}" xr6:coauthVersionLast="47" xr6:coauthVersionMax="47" xr10:uidLastSave="{15CD3895-33EE-4A37-B193-BD5F8C9D01CB}"/>
  <bookViews>
    <workbookView xWindow="28680" yWindow="-120" windowWidth="38640" windowHeight="15840" tabRatio="840" activeTab="1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OLD_SOSPESI" sheetId="10" r:id="rId10"/>
    <sheet name="SOSPESI" sheetId="11" r:id="rId11"/>
  </sheets>
  <definedNames>
    <definedName name="_xlnm.Print_Area" localSheetId="7">'GENERTEL E VITA'!$A$37:$G$48</definedName>
    <definedName name="_xlnm.Print_Area" localSheetId="0">'PRIMA NOTA'!$H$1831:$H$1844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54" i="11" l="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E51" i="10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8" i="10"/>
  <c r="H15" i="10"/>
  <c r="E14" i="10"/>
  <c r="E13" i="10"/>
  <c r="E12" i="10"/>
  <c r="E11" i="10"/>
  <c r="E10" i="10"/>
  <c r="E9" i="10"/>
  <c r="E8" i="10"/>
  <c r="H7" i="10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65" i="8"/>
  <c r="E53" i="8"/>
  <c r="E33" i="8"/>
  <c r="B466" i="7"/>
  <c r="B414" i="7"/>
  <c r="B336" i="7"/>
  <c r="B324" i="7"/>
  <c r="B317" i="7"/>
  <c r="B362" i="7" s="1"/>
  <c r="B310" i="7"/>
  <c r="B258" i="7"/>
  <c r="B172" i="7"/>
  <c r="B166" i="7"/>
  <c r="B161" i="7"/>
  <c r="B206" i="7" s="1"/>
  <c r="B129" i="7"/>
  <c r="B154" i="7" s="1"/>
  <c r="B117" i="7"/>
  <c r="B112" i="7"/>
  <c r="B102" i="7"/>
  <c r="B50" i="7"/>
  <c r="C1622" i="6"/>
  <c r="C1627" i="6" s="1"/>
  <c r="C1569" i="6"/>
  <c r="C1574" i="6" s="1"/>
  <c r="C1516" i="6"/>
  <c r="C1521" i="6" s="1"/>
  <c r="C1468" i="6"/>
  <c r="C1463" i="6"/>
  <c r="C1410" i="6"/>
  <c r="C1415" i="6" s="1"/>
  <c r="C1357" i="6"/>
  <c r="C1362" i="6" s="1"/>
  <c r="C1304" i="6"/>
  <c r="C1309" i="6" s="1"/>
  <c r="C1251" i="6"/>
  <c r="C1198" i="6"/>
  <c r="C1145" i="6"/>
  <c r="C1092" i="6"/>
  <c r="C1039" i="6"/>
  <c r="C986" i="6"/>
  <c r="C933" i="6"/>
  <c r="C880" i="6"/>
  <c r="C827" i="6"/>
  <c r="C774" i="6"/>
  <c r="C721" i="6"/>
  <c r="C669" i="6"/>
  <c r="C617" i="6"/>
  <c r="C565" i="6"/>
  <c r="C513" i="6"/>
  <c r="C461" i="6"/>
  <c r="C409" i="6"/>
  <c r="C357" i="6"/>
  <c r="C305" i="6"/>
  <c r="C253" i="6"/>
  <c r="C201" i="6"/>
  <c r="C149" i="6"/>
  <c r="C97" i="6"/>
  <c r="C20" i="6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160" i="2"/>
  <c r="C1099" i="2"/>
  <c r="C1038" i="2"/>
  <c r="C977" i="2"/>
  <c r="C916" i="2"/>
  <c r="C855" i="2"/>
  <c r="C794" i="2"/>
  <c r="C733" i="2"/>
  <c r="C672" i="2"/>
  <c r="C611" i="2"/>
  <c r="C550" i="2"/>
  <c r="C489" i="2"/>
  <c r="C428" i="2"/>
  <c r="C367" i="2"/>
  <c r="C306" i="2"/>
  <c r="C245" i="2"/>
  <c r="C184" i="2"/>
  <c r="C123" i="2"/>
  <c r="C101" i="2"/>
  <c r="C62" i="2"/>
  <c r="C40" i="2"/>
  <c r="C21" i="2"/>
  <c r="C20" i="2"/>
  <c r="C19" i="2"/>
  <c r="C18" i="2"/>
  <c r="C17" i="2"/>
  <c r="C9" i="2"/>
  <c r="C1" i="2"/>
  <c r="BP2133" i="1"/>
  <c r="BO2133" i="1"/>
  <c r="BN2133" i="1"/>
  <c r="BL2133" i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L2127" i="1"/>
  <c r="K2127" i="1"/>
  <c r="G2127" i="1"/>
  <c r="AV2126" i="1"/>
  <c r="AA2126" i="1"/>
  <c r="Y2126" i="1"/>
  <c r="G2126" i="1"/>
  <c r="F2126" i="1"/>
  <c r="X2126" i="1" s="1"/>
  <c r="AV2125" i="1"/>
  <c r="AA2125" i="1"/>
  <c r="N2125" i="1"/>
  <c r="M2125" i="1"/>
  <c r="AA2124" i="1"/>
  <c r="X2124" i="1"/>
  <c r="N2124" i="1"/>
  <c r="M2124" i="1"/>
  <c r="X2123" i="1"/>
  <c r="N2123" i="1"/>
  <c r="M2123" i="1"/>
  <c r="L2123" i="1"/>
  <c r="K2123" i="1"/>
  <c r="X2122" i="1"/>
  <c r="N2122" i="1"/>
  <c r="M2122" i="1"/>
  <c r="L2122" i="1"/>
  <c r="K2122" i="1"/>
  <c r="AA2121" i="1"/>
  <c r="X2121" i="1"/>
  <c r="N2121" i="1"/>
  <c r="M2121" i="1"/>
  <c r="L2121" i="1"/>
  <c r="K2121" i="1"/>
  <c r="AE2120" i="1"/>
  <c r="AC2120" i="1"/>
  <c r="U2120" i="1"/>
  <c r="S2120" i="1"/>
  <c r="N2120" i="1"/>
  <c r="M2120" i="1"/>
  <c r="L2120" i="1"/>
  <c r="K2120" i="1"/>
  <c r="AE2119" i="1"/>
  <c r="AC2119" i="1"/>
  <c r="U2119" i="1"/>
  <c r="S2119" i="1"/>
  <c r="N2119" i="1"/>
  <c r="M2119" i="1"/>
  <c r="L2119" i="1"/>
  <c r="K2119" i="1"/>
  <c r="AE2118" i="1"/>
  <c r="AC2118" i="1"/>
  <c r="S2118" i="1"/>
  <c r="N2118" i="1"/>
  <c r="M2118" i="1"/>
  <c r="L2118" i="1"/>
  <c r="K2118" i="1"/>
  <c r="AE2117" i="1"/>
  <c r="U2117" i="1"/>
  <c r="R2117" i="1"/>
  <c r="N2117" i="1"/>
  <c r="M2117" i="1"/>
  <c r="L2117" i="1"/>
  <c r="K2117" i="1"/>
  <c r="BE2116" i="1"/>
  <c r="AE2116" i="1"/>
  <c r="AC2116" i="1"/>
  <c r="R2116" i="1"/>
  <c r="N2116" i="1"/>
  <c r="M2116" i="1"/>
  <c r="L2116" i="1"/>
  <c r="K2116" i="1"/>
  <c r="AE2115" i="1"/>
  <c r="AC2115" i="1"/>
  <c r="U2115" i="1"/>
  <c r="S2115" i="1"/>
  <c r="N2115" i="1"/>
  <c r="M2115" i="1"/>
  <c r="L2115" i="1"/>
  <c r="K2115" i="1"/>
  <c r="AE2114" i="1"/>
  <c r="AC2114" i="1"/>
  <c r="U2114" i="1"/>
  <c r="S2114" i="1"/>
  <c r="N2114" i="1"/>
  <c r="M2114" i="1"/>
  <c r="L2114" i="1"/>
  <c r="K2114" i="1"/>
  <c r="AE2113" i="1"/>
  <c r="AC2113" i="1"/>
  <c r="S2113" i="1"/>
  <c r="N2113" i="1"/>
  <c r="M2113" i="1"/>
  <c r="L2113" i="1"/>
  <c r="K2113" i="1"/>
  <c r="AE2112" i="1"/>
  <c r="AC2112" i="1"/>
  <c r="L2112" i="1"/>
  <c r="K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U2099" i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M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N2082" i="1" s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M2090" i="1"/>
  <c r="L2090" i="1"/>
  <c r="K2090" i="1"/>
  <c r="D2090" i="1"/>
  <c r="AA2089" i="1"/>
  <c r="N2089" i="1"/>
  <c r="N2088" i="1"/>
  <c r="K2088" i="1"/>
  <c r="D2088" i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AE2084" i="1"/>
  <c r="AC2084" i="1"/>
  <c r="U2084" i="1"/>
  <c r="S2084" i="1"/>
  <c r="N2084" i="1"/>
  <c r="AE2083" i="1"/>
  <c r="AC2083" i="1"/>
  <c r="U2083" i="1"/>
  <c r="S2083" i="1"/>
  <c r="N2083" i="1"/>
  <c r="I2082" i="1"/>
  <c r="AO2081" i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N2081" i="1"/>
  <c r="K2081" i="1"/>
  <c r="N2080" i="1"/>
  <c r="K2080" i="1"/>
  <c r="AU2079" i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O2079" i="1"/>
  <c r="AO2080" i="1" s="1"/>
  <c r="N2079" i="1"/>
  <c r="K2079" i="1"/>
  <c r="AU2078" i="1"/>
  <c r="L2078" i="1"/>
  <c r="AU2077" i="1"/>
  <c r="AO2077" i="1"/>
  <c r="AO2078" i="1" s="1"/>
  <c r="M2077" i="1"/>
  <c r="BK2076" i="1"/>
  <c r="BM2076" i="1" s="1"/>
  <c r="BJ2076" i="1"/>
  <c r="AX2076" i="1"/>
  <c r="BD2076" i="1" s="1"/>
  <c r="AR2076" i="1"/>
  <c r="AL2076" i="1"/>
  <c r="AB2076" i="1"/>
  <c r="W2076" i="1"/>
  <c r="L2076" i="1"/>
  <c r="J2076" i="1"/>
  <c r="Q2076" i="1" s="1"/>
  <c r="BP2072" i="1"/>
  <c r="BO2072" i="1"/>
  <c r="BN2072" i="1"/>
  <c r="BL2072" i="1"/>
  <c r="BJ2072" i="1"/>
  <c r="AE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AV2065" i="1"/>
  <c r="AA2065" i="1"/>
  <c r="L2065" i="1"/>
  <c r="G2065" i="1"/>
  <c r="Y2065" i="1" s="1"/>
  <c r="F2065" i="1"/>
  <c r="X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O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M2033" i="1"/>
  <c r="K2033" i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M2031" i="1"/>
  <c r="K2031" i="1"/>
  <c r="AE2030" i="1"/>
  <c r="AC2030" i="1"/>
  <c r="U2030" i="1"/>
  <c r="S2030" i="1"/>
  <c r="N2030" i="1"/>
  <c r="K2030" i="1"/>
  <c r="AE2029" i="1"/>
  <c r="N2029" i="1"/>
  <c r="M2029" i="1"/>
  <c r="L2029" i="1"/>
  <c r="K2029" i="1"/>
  <c r="D2029" i="1"/>
  <c r="AA2028" i="1"/>
  <c r="N2028" i="1"/>
  <c r="N2027" i="1"/>
  <c r="K2027" i="1"/>
  <c r="D2027" i="1"/>
  <c r="N2019" i="1" s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O2024" i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N2021" i="1"/>
  <c r="M2021" i="1"/>
  <c r="I2021" i="1"/>
  <c r="N2020" i="1"/>
  <c r="M2020" i="1"/>
  <c r="K2020" i="1"/>
  <c r="K2019" i="1"/>
  <c r="N2018" i="1"/>
  <c r="K2018" i="1"/>
  <c r="L2017" i="1"/>
  <c r="AU2016" i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O2016" i="1"/>
  <c r="AO2017" i="1" s="1"/>
  <c r="AO2018" i="1" s="1"/>
  <c r="AO2019" i="1" s="1"/>
  <c r="AO2020" i="1" s="1"/>
  <c r="AO2021" i="1" s="1"/>
  <c r="AO2022" i="1" s="1"/>
  <c r="AO2023" i="1" s="1"/>
  <c r="M2016" i="1"/>
  <c r="BK2015" i="1"/>
  <c r="BJ2015" i="1"/>
  <c r="AX2015" i="1"/>
  <c r="BD2015" i="1" s="1"/>
  <c r="AR2015" i="1"/>
  <c r="AL2015" i="1"/>
  <c r="AB2015" i="1"/>
  <c r="W2015" i="1"/>
  <c r="Q2015" i="1"/>
  <c r="L2015" i="1"/>
  <c r="J2015" i="1"/>
  <c r="BO2011" i="1"/>
  <c r="BN2011" i="1"/>
  <c r="BP2011" i="1" s="1"/>
  <c r="BL2011" i="1"/>
  <c r="F2004" i="1" s="1"/>
  <c r="X2004" i="1" s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Y2005" i="1"/>
  <c r="L2005" i="1"/>
  <c r="K2005" i="1"/>
  <c r="H2005" i="1"/>
  <c r="G2005" i="1"/>
  <c r="AV2004" i="1"/>
  <c r="AA2004" i="1"/>
  <c r="L2004" i="1"/>
  <c r="G2004" i="1"/>
  <c r="Y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O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N1960" i="1" s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M1968" i="1"/>
  <c r="L1968" i="1"/>
  <c r="K1968" i="1"/>
  <c r="D1968" i="1"/>
  <c r="AA1967" i="1"/>
  <c r="N1967" i="1"/>
  <c r="M1967" i="1"/>
  <c r="N1966" i="1"/>
  <c r="M1966" i="1"/>
  <c r="K1966" i="1"/>
  <c r="D1966" i="1"/>
  <c r="AU1965" i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N1963" i="1"/>
  <c r="AE1962" i="1"/>
  <c r="AC1962" i="1"/>
  <c r="U1962" i="1"/>
  <c r="S1962" i="1"/>
  <c r="N1962" i="1"/>
  <c r="M1962" i="1"/>
  <c r="AE1961" i="1"/>
  <c r="AC1961" i="1"/>
  <c r="U1961" i="1"/>
  <c r="S1961" i="1"/>
  <c r="N1961" i="1"/>
  <c r="M1961" i="1"/>
  <c r="I1960" i="1"/>
  <c r="AO1959" i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N1959" i="1"/>
  <c r="M1959" i="1"/>
  <c r="K1959" i="1"/>
  <c r="N1958" i="1"/>
  <c r="K1958" i="1"/>
  <c r="AU1957" i="1"/>
  <c r="AU1958" i="1" s="1"/>
  <c r="AU1959" i="1" s="1"/>
  <c r="AU1960" i="1" s="1"/>
  <c r="AU1961" i="1" s="1"/>
  <c r="AU1962" i="1" s="1"/>
  <c r="AU1963" i="1" s="1"/>
  <c r="AU1964" i="1" s="1"/>
  <c r="N1957" i="1"/>
  <c r="M1957" i="1"/>
  <c r="K1957" i="1"/>
  <c r="AU1956" i="1"/>
  <c r="AO1956" i="1"/>
  <c r="AO1957" i="1" s="1"/>
  <c r="AO1958" i="1" s="1"/>
  <c r="L1956" i="1"/>
  <c r="H1956" i="1"/>
  <c r="AU1955" i="1"/>
  <c r="AO1955" i="1"/>
  <c r="M1955" i="1"/>
  <c r="BP1954" i="1"/>
  <c r="BK1954" i="1"/>
  <c r="BM1954" i="1" s="1"/>
  <c r="BJ1954" i="1"/>
  <c r="BD1954" i="1"/>
  <c r="AX1954" i="1"/>
  <c r="AR1954" i="1"/>
  <c r="AL1954" i="1"/>
  <c r="AB1954" i="1"/>
  <c r="W1954" i="1"/>
  <c r="L1954" i="1"/>
  <c r="M1975" i="1" s="1"/>
  <c r="J1954" i="1"/>
  <c r="Q1954" i="1" s="1"/>
  <c r="BO1950" i="1"/>
  <c r="BN1950" i="1"/>
  <c r="BL1950" i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L1944" i="1"/>
  <c r="K1944" i="1"/>
  <c r="G1944" i="1"/>
  <c r="AV1943" i="1"/>
  <c r="AA1943" i="1"/>
  <c r="X1943" i="1"/>
  <c r="L1943" i="1"/>
  <c r="G1943" i="1"/>
  <c r="Y1943" i="1" s="1"/>
  <c r="F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N1898" i="1" s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O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M1903" i="1"/>
  <c r="K1903" i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M1900" i="1"/>
  <c r="N1899" i="1"/>
  <c r="I1899" i="1"/>
  <c r="K1898" i="1"/>
  <c r="K1897" i="1"/>
  <c r="H1897" i="1"/>
  <c r="H1958" i="1" s="1"/>
  <c r="H2019" i="1" s="1"/>
  <c r="H2080" i="1" s="1"/>
  <c r="N1896" i="1"/>
  <c r="K1896" i="1"/>
  <c r="AU1895" i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L1895" i="1"/>
  <c r="H1895" i="1"/>
  <c r="AU1894" i="1"/>
  <c r="AO1894" i="1"/>
  <c r="M1894" i="1"/>
  <c r="BK1893" i="1"/>
  <c r="BP1893" i="1" s="1"/>
  <c r="BJ1893" i="1"/>
  <c r="AX1893" i="1"/>
  <c r="BD1893" i="1" s="1"/>
  <c r="AR1893" i="1"/>
  <c r="AL1893" i="1"/>
  <c r="AB1893" i="1"/>
  <c r="W1893" i="1"/>
  <c r="Q1893" i="1"/>
  <c r="N1893" i="1"/>
  <c r="L1893" i="1"/>
  <c r="J1893" i="1"/>
  <c r="BO1889" i="1"/>
  <c r="BN1889" i="1"/>
  <c r="BL1889" i="1"/>
  <c r="BP1889" i="1" s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H1883" i="1"/>
  <c r="G1883" i="1"/>
  <c r="AV1882" i="1"/>
  <c r="AA1882" i="1"/>
  <c r="X1882" i="1"/>
  <c r="L1882" i="1"/>
  <c r="G1882" i="1"/>
  <c r="Y1882" i="1" s="1"/>
  <c r="F1882" i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O1856" i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M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N1838" i="1" s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N1844" i="1"/>
  <c r="K1844" i="1"/>
  <c r="D1844" i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N1841" i="1"/>
  <c r="AE1840" i="1"/>
  <c r="AC1840" i="1"/>
  <c r="U1840" i="1"/>
  <c r="S1840" i="1"/>
  <c r="N1840" i="1"/>
  <c r="M1840" i="1"/>
  <c r="AE1839" i="1"/>
  <c r="AC1839" i="1"/>
  <c r="U1839" i="1"/>
  <c r="S1839" i="1"/>
  <c r="N1839" i="1"/>
  <c r="I1838" i="1"/>
  <c r="AU1837" i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O1837" i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N1837" i="1"/>
  <c r="M1837" i="1"/>
  <c r="K1837" i="1"/>
  <c r="N1836" i="1"/>
  <c r="K1836" i="1"/>
  <c r="AO1835" i="1"/>
  <c r="AO1836" i="1" s="1"/>
  <c r="N1835" i="1"/>
  <c r="M1835" i="1"/>
  <c r="K1835" i="1"/>
  <c r="L1834" i="1"/>
  <c r="AU1833" i="1"/>
  <c r="AU1834" i="1" s="1"/>
  <c r="AU1835" i="1" s="1"/>
  <c r="AU1836" i="1" s="1"/>
  <c r="AO1833" i="1"/>
  <c r="AO1834" i="1" s="1"/>
  <c r="M1833" i="1"/>
  <c r="M1845" i="1" s="1"/>
  <c r="BP1832" i="1"/>
  <c r="BK1832" i="1"/>
  <c r="BM1832" i="1" s="1"/>
  <c r="BJ1832" i="1"/>
  <c r="BD1832" i="1"/>
  <c r="AX1832" i="1"/>
  <c r="AR1832" i="1"/>
  <c r="AL1832" i="1"/>
  <c r="AB1832" i="1"/>
  <c r="W1832" i="1"/>
  <c r="Q1832" i="1"/>
  <c r="L1832" i="1"/>
  <c r="J1832" i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H1822" i="1"/>
  <c r="G1822" i="1"/>
  <c r="AV1821" i="1"/>
  <c r="AA1821" i="1"/>
  <c r="Y1821" i="1"/>
  <c r="L1821" i="1"/>
  <c r="G1821" i="1"/>
  <c r="F1821" i="1"/>
  <c r="X1821" i="1" s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N1780" i="1" s="1"/>
  <c r="AE1802" i="1"/>
  <c r="AC1802" i="1"/>
  <c r="U1802" i="1"/>
  <c r="S1802" i="1"/>
  <c r="AE1801" i="1"/>
  <c r="AC1801" i="1"/>
  <c r="U1801" i="1"/>
  <c r="S1801" i="1"/>
  <c r="AE1800" i="1"/>
  <c r="D1800" i="1"/>
  <c r="N1776" i="1" s="1"/>
  <c r="AE1799" i="1"/>
  <c r="AC1799" i="1"/>
  <c r="U1799" i="1"/>
  <c r="S1799" i="1"/>
  <c r="AE1798" i="1"/>
  <c r="AC1798" i="1"/>
  <c r="U1798" i="1"/>
  <c r="S1798" i="1"/>
  <c r="L1798" i="1"/>
  <c r="AE1797" i="1"/>
  <c r="AC1797" i="1"/>
  <c r="S1797" i="1"/>
  <c r="AE1796" i="1"/>
  <c r="AC1796" i="1"/>
  <c r="U1796" i="1"/>
  <c r="S1796" i="1"/>
  <c r="O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M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M1789" i="1"/>
  <c r="K1789" i="1"/>
  <c r="AU1788" i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788" i="1"/>
  <c r="AC1788" i="1"/>
  <c r="U1788" i="1"/>
  <c r="S1788" i="1"/>
  <c r="N1788" i="1"/>
  <c r="M1788" i="1"/>
  <c r="K1788" i="1"/>
  <c r="D1788" i="1"/>
  <c r="N1777" i="1" s="1"/>
  <c r="AE1787" i="1"/>
  <c r="AC1787" i="1"/>
  <c r="U1787" i="1"/>
  <c r="S1787" i="1"/>
  <c r="N1787" i="1"/>
  <c r="M1787" i="1"/>
  <c r="K1787" i="1"/>
  <c r="AE1786" i="1"/>
  <c r="AC1786" i="1"/>
  <c r="U1786" i="1"/>
  <c r="S1786" i="1"/>
  <c r="N1786" i="1"/>
  <c r="M1786" i="1"/>
  <c r="K1786" i="1"/>
  <c r="AE1785" i="1"/>
  <c r="N1785" i="1"/>
  <c r="L1785" i="1"/>
  <c r="K1785" i="1"/>
  <c r="D1785" i="1"/>
  <c r="AA1784" i="1"/>
  <c r="N1784" i="1"/>
  <c r="N1783" i="1"/>
  <c r="K1783" i="1"/>
  <c r="D1783" i="1"/>
  <c r="N1775" i="1" s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AE1779" i="1"/>
  <c r="AC1779" i="1"/>
  <c r="U1779" i="1"/>
  <c r="S1779" i="1"/>
  <c r="N1779" i="1"/>
  <c r="AE1778" i="1"/>
  <c r="AC1778" i="1"/>
  <c r="U1778" i="1"/>
  <c r="S1778" i="1"/>
  <c r="N1778" i="1"/>
  <c r="M1777" i="1"/>
  <c r="I1777" i="1"/>
  <c r="K1776" i="1"/>
  <c r="AU1775" i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K1775" i="1"/>
  <c r="N1774" i="1"/>
  <c r="K1774" i="1"/>
  <c r="L1773" i="1"/>
  <c r="AU1772" i="1"/>
  <c r="AU1773" i="1" s="1"/>
  <c r="AU1774" i="1" s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M1772" i="1"/>
  <c r="BK1771" i="1"/>
  <c r="BP1771" i="1" s="1"/>
  <c r="BJ1771" i="1"/>
  <c r="BD1771" i="1"/>
  <c r="AX1771" i="1"/>
  <c r="AR1771" i="1"/>
  <c r="AL1771" i="1"/>
  <c r="AB1771" i="1"/>
  <c r="W1771" i="1"/>
  <c r="L1771" i="1"/>
  <c r="M1774" i="1" s="1"/>
  <c r="J1771" i="1"/>
  <c r="Q1771" i="1" s="1"/>
  <c r="BP1767" i="1"/>
  <c r="BO1767" i="1"/>
  <c r="BN1767" i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G1761" i="1"/>
  <c r="H1761" i="1" s="1"/>
  <c r="AV1760" i="1"/>
  <c r="AA1760" i="1"/>
  <c r="Y1760" i="1"/>
  <c r="X1760" i="1"/>
  <c r="L1760" i="1"/>
  <c r="O1735" i="1" s="1"/>
  <c r="G1760" i="1"/>
  <c r="F1760" i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N1719" i="1" s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M1730" i="1"/>
  <c r="K1730" i="1"/>
  <c r="AE1729" i="1"/>
  <c r="AC1729" i="1"/>
  <c r="U1729" i="1"/>
  <c r="S1729" i="1"/>
  <c r="N1729" i="1"/>
  <c r="M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M1726" i="1"/>
  <c r="K1726" i="1"/>
  <c r="AE1725" i="1"/>
  <c r="AC1725" i="1"/>
  <c r="U1725" i="1"/>
  <c r="S1725" i="1"/>
  <c r="N1725" i="1"/>
  <c r="M1725" i="1"/>
  <c r="K1725" i="1"/>
  <c r="AE1724" i="1"/>
  <c r="N1724" i="1"/>
  <c r="L1724" i="1"/>
  <c r="K1724" i="1"/>
  <c r="D1724" i="1"/>
  <c r="AA1723" i="1"/>
  <c r="N1723" i="1"/>
  <c r="N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AE1718" i="1"/>
  <c r="AC1718" i="1"/>
  <c r="U1718" i="1"/>
  <c r="S1718" i="1"/>
  <c r="N1718" i="1"/>
  <c r="AE1717" i="1"/>
  <c r="AC1717" i="1"/>
  <c r="U1717" i="1"/>
  <c r="S1717" i="1"/>
  <c r="N1717" i="1"/>
  <c r="M1717" i="1"/>
  <c r="N1716" i="1"/>
  <c r="I1716" i="1"/>
  <c r="N1715" i="1"/>
  <c r="M1715" i="1"/>
  <c r="K1715" i="1"/>
  <c r="N1714" i="1"/>
  <c r="K1714" i="1"/>
  <c r="AU1713" i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O1713" i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N1713" i="1"/>
  <c r="K1713" i="1"/>
  <c r="L1712" i="1"/>
  <c r="L1737" i="1" s="1"/>
  <c r="AU1711" i="1"/>
  <c r="AU1712" i="1" s="1"/>
  <c r="AO1711" i="1"/>
  <c r="AO1712" i="1" s="1"/>
  <c r="M1711" i="1"/>
  <c r="BK1710" i="1"/>
  <c r="BP1710" i="1" s="1"/>
  <c r="BJ1710" i="1"/>
  <c r="AX1710" i="1"/>
  <c r="BD1710" i="1" s="1"/>
  <c r="AR1710" i="1"/>
  <c r="AL1710" i="1"/>
  <c r="AB1710" i="1"/>
  <c r="W1710" i="1"/>
  <c r="L1710" i="1"/>
  <c r="M1731" i="1" s="1"/>
  <c r="J1710" i="1"/>
  <c r="Q1710" i="1" s="1"/>
  <c r="BO1706" i="1"/>
  <c r="BN1706" i="1"/>
  <c r="BL1706" i="1"/>
  <c r="BP1706" i="1" s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Y1700" i="1"/>
  <c r="L1700" i="1"/>
  <c r="K1700" i="1"/>
  <c r="G1700" i="1"/>
  <c r="H1700" i="1" s="1"/>
  <c r="AV1699" i="1"/>
  <c r="AA1699" i="1"/>
  <c r="L1699" i="1"/>
  <c r="O1674" i="1" s="1"/>
  <c r="G1699" i="1"/>
  <c r="F1699" i="1"/>
  <c r="X1699" i="1" s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N1658" i="1" s="1"/>
  <c r="AE1680" i="1"/>
  <c r="AC1680" i="1"/>
  <c r="U1680" i="1"/>
  <c r="S1680" i="1"/>
  <c r="AE1679" i="1"/>
  <c r="AC1679" i="1"/>
  <c r="U1679" i="1"/>
  <c r="S1679" i="1"/>
  <c r="AE1678" i="1"/>
  <c r="D1678" i="1"/>
  <c r="N1654" i="1" s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M1670" i="1"/>
  <c r="K1670" i="1"/>
  <c r="AE1669" i="1"/>
  <c r="AC1669" i="1"/>
  <c r="U1669" i="1"/>
  <c r="S1669" i="1"/>
  <c r="N1669" i="1"/>
  <c r="M1669" i="1"/>
  <c r="K1669" i="1"/>
  <c r="AE1668" i="1"/>
  <c r="AC1668" i="1"/>
  <c r="U1668" i="1"/>
  <c r="S1668" i="1"/>
  <c r="N1668" i="1"/>
  <c r="M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M1665" i="1"/>
  <c r="K1665" i="1"/>
  <c r="AE1664" i="1"/>
  <c r="AC1664" i="1"/>
  <c r="U1664" i="1"/>
  <c r="S1664" i="1"/>
  <c r="N1664" i="1"/>
  <c r="M1664" i="1"/>
  <c r="K1664" i="1"/>
  <c r="AE1663" i="1"/>
  <c r="N1663" i="1"/>
  <c r="M1663" i="1"/>
  <c r="L1663" i="1"/>
  <c r="K1663" i="1"/>
  <c r="D1663" i="1"/>
  <c r="AA1662" i="1"/>
  <c r="N1662" i="1"/>
  <c r="N1661" i="1"/>
  <c r="K1661" i="1"/>
  <c r="D1661" i="1"/>
  <c r="N1653" i="1" s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AE1657" i="1"/>
  <c r="AC1657" i="1"/>
  <c r="U1657" i="1"/>
  <c r="S1657" i="1"/>
  <c r="N1657" i="1"/>
  <c r="AE1656" i="1"/>
  <c r="AC1656" i="1"/>
  <c r="U1656" i="1"/>
  <c r="S1656" i="1"/>
  <c r="N1656" i="1"/>
  <c r="M1655" i="1"/>
  <c r="I1655" i="1"/>
  <c r="M1654" i="1"/>
  <c r="K1654" i="1"/>
  <c r="AO1653" i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K1653" i="1"/>
  <c r="AO1652" i="1"/>
  <c r="N1652" i="1"/>
  <c r="K1652" i="1"/>
  <c r="L1651" i="1"/>
  <c r="AU1650" i="1"/>
  <c r="AU1651" i="1" s="1"/>
  <c r="AU1652" i="1" s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O1650" i="1"/>
  <c r="AO1651" i="1" s="1"/>
  <c r="M1650" i="1"/>
  <c r="BM1649" i="1"/>
  <c r="BK1649" i="1"/>
  <c r="BP1649" i="1" s="1"/>
  <c r="BJ1649" i="1"/>
  <c r="AX1649" i="1"/>
  <c r="BD1649" i="1" s="1"/>
  <c r="AR1649" i="1"/>
  <c r="AL1649" i="1"/>
  <c r="AD1649" i="1"/>
  <c r="AB1649" i="1"/>
  <c r="W1649" i="1"/>
  <c r="N1649" i="1"/>
  <c r="O1676" i="1" s="1"/>
  <c r="L1649" i="1"/>
  <c r="M1652" i="1" s="1"/>
  <c r="J1649" i="1"/>
  <c r="Q1649" i="1" s="1"/>
  <c r="BP1645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Y1639" i="1"/>
  <c r="L1639" i="1"/>
  <c r="K1639" i="1"/>
  <c r="H1639" i="1"/>
  <c r="G1639" i="1"/>
  <c r="AV1638" i="1"/>
  <c r="AA1638" i="1"/>
  <c r="Y1638" i="1"/>
  <c r="X1638" i="1"/>
  <c r="L1638" i="1"/>
  <c r="G1638" i="1"/>
  <c r="F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N1597" i="1" s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O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M1610" i="1"/>
  <c r="AE1609" i="1"/>
  <c r="AC1609" i="1"/>
  <c r="U1609" i="1"/>
  <c r="S1609" i="1"/>
  <c r="N1609" i="1"/>
  <c r="M1609" i="1"/>
  <c r="K1609" i="1"/>
  <c r="AE1608" i="1"/>
  <c r="AC1608" i="1"/>
  <c r="U1608" i="1"/>
  <c r="S1608" i="1"/>
  <c r="N1608" i="1"/>
  <c r="M1608" i="1"/>
  <c r="K1608" i="1"/>
  <c r="AE1607" i="1"/>
  <c r="AC1607" i="1"/>
  <c r="U1607" i="1"/>
  <c r="S1607" i="1"/>
  <c r="N1607" i="1"/>
  <c r="M1607" i="1"/>
  <c r="K1607" i="1"/>
  <c r="AV1606" i="1"/>
  <c r="AC1606" i="1"/>
  <c r="AA1606" i="1"/>
  <c r="U1606" i="1"/>
  <c r="S1606" i="1"/>
  <c r="N1606" i="1"/>
  <c r="M1606" i="1"/>
  <c r="K1606" i="1"/>
  <c r="AE1605" i="1"/>
  <c r="AC1605" i="1"/>
  <c r="U1605" i="1"/>
  <c r="S1605" i="1"/>
  <c r="N1605" i="1"/>
  <c r="M1605" i="1"/>
  <c r="K1605" i="1"/>
  <c r="D1605" i="1"/>
  <c r="AE1604" i="1"/>
  <c r="AC1604" i="1"/>
  <c r="U1604" i="1"/>
  <c r="S1604" i="1"/>
  <c r="N1604" i="1"/>
  <c r="M1604" i="1"/>
  <c r="K1604" i="1"/>
  <c r="AE1603" i="1"/>
  <c r="AC1603" i="1"/>
  <c r="U1603" i="1"/>
  <c r="S1603" i="1"/>
  <c r="N1603" i="1"/>
  <c r="M1603" i="1"/>
  <c r="K1603" i="1"/>
  <c r="AE1602" i="1"/>
  <c r="N1602" i="1"/>
  <c r="L1602" i="1"/>
  <c r="K1602" i="1"/>
  <c r="D1602" i="1"/>
  <c r="AA1601" i="1"/>
  <c r="N1601" i="1"/>
  <c r="M1601" i="1"/>
  <c r="N1600" i="1"/>
  <c r="K1600" i="1"/>
  <c r="D1600" i="1"/>
  <c r="N1592" i="1" s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AE1596" i="1"/>
  <c r="AC1596" i="1"/>
  <c r="U1596" i="1"/>
  <c r="S1596" i="1"/>
  <c r="N1596" i="1"/>
  <c r="AE1595" i="1"/>
  <c r="AC1595" i="1"/>
  <c r="U1595" i="1"/>
  <c r="S1595" i="1"/>
  <c r="N1595" i="1"/>
  <c r="N1594" i="1"/>
  <c r="M1594" i="1"/>
  <c r="I1594" i="1"/>
  <c r="N1593" i="1"/>
  <c r="K1593" i="1"/>
  <c r="K1592" i="1"/>
  <c r="N1591" i="1"/>
  <c r="K1591" i="1"/>
  <c r="L1590" i="1"/>
  <c r="AU1589" i="1"/>
  <c r="AU1590" i="1" s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O1589" i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M1589" i="1"/>
  <c r="BK1588" i="1"/>
  <c r="BP1588" i="1" s="1"/>
  <c r="BJ1588" i="1"/>
  <c r="BD1588" i="1"/>
  <c r="AX1588" i="1"/>
  <c r="AR1588" i="1"/>
  <c r="AL1588" i="1"/>
  <c r="AB1588" i="1"/>
  <c r="W1588" i="1"/>
  <c r="Q1588" i="1"/>
  <c r="L1588" i="1"/>
  <c r="M1591" i="1" s="1"/>
  <c r="J1588" i="1"/>
  <c r="BO1584" i="1"/>
  <c r="BN1584" i="1"/>
  <c r="BL1584" i="1"/>
  <c r="BP1584" i="1" s="1"/>
  <c r="BJ1584" i="1"/>
  <c r="F1584" i="1"/>
  <c r="F1645" i="1" s="1"/>
  <c r="F1706" i="1" s="1"/>
  <c r="F1767" i="1" s="1"/>
  <c r="F1828" i="1" s="1"/>
  <c r="F1889" i="1" s="1"/>
  <c r="F1950" i="1" s="1"/>
  <c r="F2011" i="1" s="1"/>
  <c r="F2072" i="1" s="1"/>
  <c r="F2133" i="1" s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H1578" i="1"/>
  <c r="G1578" i="1"/>
  <c r="AV1577" i="1"/>
  <c r="AA1577" i="1"/>
  <c r="X1577" i="1"/>
  <c r="L1577" i="1"/>
  <c r="O1552" i="1" s="1"/>
  <c r="G1577" i="1"/>
  <c r="F1577" i="1"/>
  <c r="C1253" i="6" s="1"/>
  <c r="C1256" i="6" s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N1536" i="1" s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M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M1545" i="1"/>
  <c r="K1545" i="1"/>
  <c r="AE1544" i="1"/>
  <c r="AC1544" i="1"/>
  <c r="U1544" i="1"/>
  <c r="S1544" i="1"/>
  <c r="N1544" i="1"/>
  <c r="M1544" i="1"/>
  <c r="K1544" i="1"/>
  <c r="D1544" i="1"/>
  <c r="AE1543" i="1"/>
  <c r="AC1543" i="1"/>
  <c r="U1543" i="1"/>
  <c r="S1543" i="1"/>
  <c r="N1543" i="1"/>
  <c r="M1543" i="1"/>
  <c r="K1543" i="1"/>
  <c r="AE1542" i="1"/>
  <c r="AC1542" i="1"/>
  <c r="U1542" i="1"/>
  <c r="S1542" i="1"/>
  <c r="N1542" i="1"/>
  <c r="M1542" i="1"/>
  <c r="K1542" i="1"/>
  <c r="AE1541" i="1"/>
  <c r="N1541" i="1"/>
  <c r="L1541" i="1"/>
  <c r="K1541" i="1"/>
  <c r="D1541" i="1"/>
  <c r="AA1540" i="1"/>
  <c r="N1540" i="1"/>
  <c r="N1539" i="1"/>
  <c r="M1539" i="1"/>
  <c r="K1539" i="1"/>
  <c r="D1539" i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AE1535" i="1"/>
  <c r="AC1535" i="1"/>
  <c r="U1535" i="1"/>
  <c r="S1535" i="1"/>
  <c r="N1535" i="1"/>
  <c r="M1535" i="1"/>
  <c r="AE1534" i="1"/>
  <c r="AC1534" i="1"/>
  <c r="U1534" i="1"/>
  <c r="S1534" i="1"/>
  <c r="N1534" i="1"/>
  <c r="M1534" i="1"/>
  <c r="AU1533" i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N1533" i="1"/>
  <c r="M1533" i="1"/>
  <c r="I1533" i="1"/>
  <c r="AO1532" i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M1532" i="1"/>
  <c r="K1532" i="1"/>
  <c r="AU1531" i="1"/>
  <c r="AU1532" i="1" s="1"/>
  <c r="N1531" i="1"/>
  <c r="K1531" i="1"/>
  <c r="N1530" i="1"/>
  <c r="K1530" i="1"/>
  <c r="AO1529" i="1"/>
  <c r="AO1530" i="1" s="1"/>
  <c r="AO1531" i="1" s="1"/>
  <c r="L1529" i="1"/>
  <c r="L1554" i="1" s="1"/>
  <c r="AU1528" i="1"/>
  <c r="AU1529" i="1" s="1"/>
  <c r="AU1530" i="1" s="1"/>
  <c r="AO1528" i="1"/>
  <c r="M1528" i="1"/>
  <c r="BP1527" i="1"/>
  <c r="BK1527" i="1"/>
  <c r="BM1527" i="1" s="1"/>
  <c r="BJ1527" i="1"/>
  <c r="AX1527" i="1"/>
  <c r="BD1527" i="1" s="1"/>
  <c r="AR1527" i="1"/>
  <c r="AL1527" i="1"/>
  <c r="AB1527" i="1"/>
  <c r="W1527" i="1"/>
  <c r="L1527" i="1"/>
  <c r="M1530" i="1" s="1"/>
  <c r="J1527" i="1"/>
  <c r="Q1527" i="1" s="1"/>
  <c r="BO1523" i="1"/>
  <c r="BN1523" i="1"/>
  <c r="BL1523" i="1"/>
  <c r="BP1523" i="1" s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H1517" i="1"/>
  <c r="G1517" i="1"/>
  <c r="AV1516" i="1"/>
  <c r="AA1516" i="1"/>
  <c r="Y1516" i="1"/>
  <c r="X1516" i="1"/>
  <c r="L1516" i="1"/>
  <c r="G1516" i="1"/>
  <c r="F1516" i="1"/>
  <c r="C1200" i="6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O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M1488" i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N1472" i="1" s="1"/>
  <c r="AE1482" i="1"/>
  <c r="AC1482" i="1"/>
  <c r="U1482" i="1"/>
  <c r="S1482" i="1"/>
  <c r="N1482" i="1"/>
  <c r="K1482" i="1"/>
  <c r="AE1481" i="1"/>
  <c r="AC1481" i="1"/>
  <c r="U1481" i="1"/>
  <c r="S1481" i="1"/>
  <c r="N1481" i="1"/>
  <c r="M1481" i="1"/>
  <c r="K1481" i="1"/>
  <c r="AE1480" i="1"/>
  <c r="N1480" i="1"/>
  <c r="L1480" i="1"/>
  <c r="K1480" i="1"/>
  <c r="D1480" i="1"/>
  <c r="AA1479" i="1"/>
  <c r="N1479" i="1"/>
  <c r="N1478" i="1"/>
  <c r="K1478" i="1"/>
  <c r="D1478" i="1"/>
  <c r="N1470" i="1" s="1"/>
  <c r="AE1477" i="1"/>
  <c r="AC1477" i="1"/>
  <c r="U1477" i="1"/>
  <c r="S1477" i="1"/>
  <c r="N1477" i="1"/>
  <c r="M1477" i="1"/>
  <c r="K1477" i="1"/>
  <c r="AE1476" i="1"/>
  <c r="AC1476" i="1"/>
  <c r="U1476" i="1"/>
  <c r="S1476" i="1"/>
  <c r="N1476" i="1"/>
  <c r="K1476" i="1"/>
  <c r="AO1475" i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E1475" i="1"/>
  <c r="AC1475" i="1"/>
  <c r="U1475" i="1"/>
  <c r="S1475" i="1"/>
  <c r="N1475" i="1"/>
  <c r="AE1474" i="1"/>
  <c r="AC1474" i="1"/>
  <c r="U1474" i="1"/>
  <c r="S1474" i="1"/>
  <c r="N1474" i="1"/>
  <c r="H1474" i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AE1473" i="1"/>
  <c r="AC1473" i="1"/>
  <c r="U1473" i="1"/>
  <c r="S1473" i="1"/>
  <c r="N1473" i="1"/>
  <c r="M1472" i="1"/>
  <c r="I1472" i="1"/>
  <c r="N1471" i="1"/>
  <c r="K1471" i="1"/>
  <c r="K1470" i="1"/>
  <c r="H1470" i="1"/>
  <c r="H1531" i="1" s="1"/>
  <c r="H1592" i="1" s="1"/>
  <c r="H1653" i="1" s="1"/>
  <c r="H1714" i="1" s="1"/>
  <c r="H1775" i="1" s="1"/>
  <c r="H1836" i="1" s="1"/>
  <c r="N1469" i="1"/>
  <c r="K1469" i="1"/>
  <c r="L1468" i="1"/>
  <c r="AU1467" i="1"/>
  <c r="AU1468" i="1" s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O1467" i="1"/>
  <c r="AO1468" i="1" s="1"/>
  <c r="AO1469" i="1" s="1"/>
  <c r="AO1470" i="1" s="1"/>
  <c r="AO1471" i="1" s="1"/>
  <c r="AO1472" i="1" s="1"/>
  <c r="AO1473" i="1" s="1"/>
  <c r="AO1474" i="1" s="1"/>
  <c r="M1467" i="1"/>
  <c r="BM1466" i="1"/>
  <c r="BK1466" i="1"/>
  <c r="BP1466" i="1" s="1"/>
  <c r="BJ1466" i="1"/>
  <c r="BD1466" i="1"/>
  <c r="AX1466" i="1"/>
  <c r="AR1466" i="1"/>
  <c r="AL1466" i="1"/>
  <c r="AB1466" i="1"/>
  <c r="W1466" i="1"/>
  <c r="L1466" i="1"/>
  <c r="M1482" i="1" s="1"/>
  <c r="J1466" i="1"/>
  <c r="Q1466" i="1" s="1"/>
  <c r="BO1462" i="1"/>
  <c r="BN1462" i="1"/>
  <c r="BP1462" i="1" s="1"/>
  <c r="BL1462" i="1"/>
  <c r="BJ1462" i="1"/>
  <c r="G1462" i="1"/>
  <c r="G1523" i="1" s="1"/>
  <c r="F1462" i="1"/>
  <c r="F1523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G1456" i="1"/>
  <c r="AV1455" i="1"/>
  <c r="AA1455" i="1"/>
  <c r="Y1455" i="1"/>
  <c r="L1455" i="1"/>
  <c r="G1455" i="1"/>
  <c r="F1455" i="1"/>
  <c r="C1147" i="6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O1432" i="1"/>
  <c r="AE1431" i="1"/>
  <c r="AC1431" i="1"/>
  <c r="S1431" i="1"/>
  <c r="AE1430" i="1"/>
  <c r="AC1430" i="1"/>
  <c r="U1430" i="1"/>
  <c r="S1430" i="1"/>
  <c r="O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M1427" i="1"/>
  <c r="AE1426" i="1"/>
  <c r="AC1426" i="1"/>
  <c r="U1426" i="1"/>
  <c r="S1426" i="1"/>
  <c r="N1426" i="1"/>
  <c r="M1426" i="1"/>
  <c r="K1426" i="1"/>
  <c r="AE1425" i="1"/>
  <c r="AC1425" i="1"/>
  <c r="U1425" i="1"/>
  <c r="S1425" i="1"/>
  <c r="N1425" i="1"/>
  <c r="M1425" i="1"/>
  <c r="K1425" i="1"/>
  <c r="AE1424" i="1"/>
  <c r="AC1424" i="1"/>
  <c r="U1424" i="1"/>
  <c r="S1424" i="1"/>
  <c r="N1424" i="1"/>
  <c r="M1424" i="1"/>
  <c r="K1424" i="1"/>
  <c r="AV1423" i="1"/>
  <c r="AC1423" i="1"/>
  <c r="AA1423" i="1"/>
  <c r="U1423" i="1"/>
  <c r="S1423" i="1"/>
  <c r="N1423" i="1"/>
  <c r="M1423" i="1"/>
  <c r="K1423" i="1"/>
  <c r="AE1422" i="1"/>
  <c r="AC1422" i="1"/>
  <c r="U1422" i="1"/>
  <c r="S1422" i="1"/>
  <c r="N1422" i="1"/>
  <c r="M1422" i="1"/>
  <c r="K1422" i="1"/>
  <c r="D1422" i="1"/>
  <c r="N1411" i="1" s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M1419" i="1"/>
  <c r="L1419" i="1"/>
  <c r="K1419" i="1"/>
  <c r="D1419" i="1"/>
  <c r="AA1418" i="1"/>
  <c r="N1418" i="1"/>
  <c r="N1417" i="1"/>
  <c r="K1417" i="1"/>
  <c r="D1417" i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M1414" i="1"/>
  <c r="AE1413" i="1"/>
  <c r="AC1413" i="1"/>
  <c r="U1413" i="1"/>
  <c r="S1413" i="1"/>
  <c r="N1413" i="1"/>
  <c r="H1413" i="1"/>
  <c r="AE1412" i="1"/>
  <c r="AC1412" i="1"/>
  <c r="U1412" i="1"/>
  <c r="S1412" i="1"/>
  <c r="N1412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H1960" i="1" s="1"/>
  <c r="H2021" i="1" s="1"/>
  <c r="H2082" i="1" s="1"/>
  <c r="N1410" i="1"/>
  <c r="K1410" i="1"/>
  <c r="N1409" i="1"/>
  <c r="M1409" i="1"/>
  <c r="K1409" i="1"/>
  <c r="H1409" i="1"/>
  <c r="AU1408" i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N1408" i="1"/>
  <c r="K1408" i="1"/>
  <c r="AU1407" i="1"/>
  <c r="L1407" i="1"/>
  <c r="H1407" i="1"/>
  <c r="H1468" i="1" s="1"/>
  <c r="H1529" i="1" s="1"/>
  <c r="H1590" i="1" s="1"/>
  <c r="AU1406" i="1"/>
  <c r="AO1406" i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M1406" i="1"/>
  <c r="BP1405" i="1"/>
  <c r="BM1405" i="1"/>
  <c r="BK1405" i="1"/>
  <c r="BJ1405" i="1"/>
  <c r="AX1405" i="1"/>
  <c r="BD1405" i="1" s="1"/>
  <c r="AR1405" i="1"/>
  <c r="AL1405" i="1"/>
  <c r="AB1405" i="1"/>
  <c r="W1405" i="1"/>
  <c r="Q1405" i="1"/>
  <c r="N1405" i="1"/>
  <c r="AD1405" i="1" s="1"/>
  <c r="L1405" i="1"/>
  <c r="L1432" i="1" s="1"/>
  <c r="J1405" i="1"/>
  <c r="BO1401" i="1"/>
  <c r="BN1401" i="1"/>
  <c r="BL1401" i="1"/>
  <c r="BP1401" i="1" s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Y1395" i="1" s="1"/>
  <c r="AV1394" i="1"/>
  <c r="AA1394" i="1"/>
  <c r="Y1394" i="1"/>
  <c r="L1394" i="1"/>
  <c r="G1394" i="1"/>
  <c r="F1394" i="1"/>
  <c r="C1094" i="6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M1358" i="1"/>
  <c r="L1358" i="1"/>
  <c r="K1358" i="1"/>
  <c r="D1358" i="1"/>
  <c r="AA1357" i="1"/>
  <c r="N1357" i="1"/>
  <c r="N1356" i="1"/>
  <c r="K1356" i="1"/>
  <c r="D1356" i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E1352" i="1"/>
  <c r="AC1352" i="1"/>
  <c r="U1352" i="1"/>
  <c r="S1352" i="1"/>
  <c r="N1352" i="1"/>
  <c r="AE1351" i="1"/>
  <c r="AC1351" i="1"/>
  <c r="U1351" i="1"/>
  <c r="S1351" i="1"/>
  <c r="N1351" i="1"/>
  <c r="N1350" i="1"/>
  <c r="I1350" i="1"/>
  <c r="AU1349" i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N1349" i="1"/>
  <c r="K1349" i="1"/>
  <c r="N1348" i="1"/>
  <c r="M1348" i="1"/>
  <c r="K1348" i="1"/>
  <c r="AU1347" i="1"/>
  <c r="AU1348" i="1" s="1"/>
  <c r="N1347" i="1"/>
  <c r="K1347" i="1"/>
  <c r="AU1346" i="1"/>
  <c r="AO1346" i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L1346" i="1"/>
  <c r="AU1345" i="1"/>
  <c r="AO1345" i="1"/>
  <c r="M1345" i="1"/>
  <c r="M1364" i="1" s="1"/>
  <c r="BK1344" i="1"/>
  <c r="BP1344" i="1" s="1"/>
  <c r="BJ1344" i="1"/>
  <c r="BD1344" i="1"/>
  <c r="AX1344" i="1"/>
  <c r="AR1344" i="1"/>
  <c r="AL1344" i="1"/>
  <c r="AB1344" i="1"/>
  <c r="W1344" i="1"/>
  <c r="L1344" i="1"/>
  <c r="J1344" i="1"/>
  <c r="Q1344" i="1" s="1"/>
  <c r="BO1340" i="1"/>
  <c r="BN1340" i="1"/>
  <c r="BP1340" i="1" s="1"/>
  <c r="BL1340" i="1"/>
  <c r="F1333" i="1" s="1"/>
  <c r="X1333" i="1" s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H1334" i="1"/>
  <c r="G1334" i="1"/>
  <c r="Y1334" i="1" s="1"/>
  <c r="AV1333" i="1"/>
  <c r="AA1333" i="1"/>
  <c r="Y1333" i="1"/>
  <c r="L1333" i="1"/>
  <c r="G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N1292" i="1" s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K1295" i="1"/>
  <c r="D1295" i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AE1291" i="1"/>
  <c r="AC1291" i="1"/>
  <c r="U1291" i="1"/>
  <c r="S1291" i="1"/>
  <c r="N1291" i="1"/>
  <c r="AE1290" i="1"/>
  <c r="AC1290" i="1"/>
  <c r="U1290" i="1"/>
  <c r="S1290" i="1"/>
  <c r="N1290" i="1"/>
  <c r="AU1289" i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O1289" i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N1289" i="1"/>
  <c r="I1289" i="1"/>
  <c r="AU1288" i="1"/>
  <c r="N1288" i="1"/>
  <c r="K1288" i="1"/>
  <c r="N1287" i="1"/>
  <c r="K1287" i="1"/>
  <c r="AU1286" i="1"/>
  <c r="AU1287" i="1" s="1"/>
  <c r="N1286" i="1"/>
  <c r="K1286" i="1"/>
  <c r="AU1285" i="1"/>
  <c r="AO1285" i="1"/>
  <c r="AO1286" i="1" s="1"/>
  <c r="AO1287" i="1" s="1"/>
  <c r="AO1288" i="1" s="1"/>
  <c r="L1285" i="1"/>
  <c r="AU1284" i="1"/>
  <c r="AO1284" i="1"/>
  <c r="M1284" i="1"/>
  <c r="BK1283" i="1"/>
  <c r="BP1283" i="1" s="1"/>
  <c r="BJ1283" i="1"/>
  <c r="BD1283" i="1"/>
  <c r="AX1283" i="1"/>
  <c r="AR1283" i="1"/>
  <c r="AL1283" i="1"/>
  <c r="AB1283" i="1"/>
  <c r="W1283" i="1"/>
  <c r="Q1283" i="1"/>
  <c r="L1283" i="1"/>
  <c r="J1283" i="1"/>
  <c r="BO1279" i="1"/>
  <c r="BN1279" i="1"/>
  <c r="BL1279" i="1"/>
  <c r="BP1279" i="1" s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G1273" i="1"/>
  <c r="Y1273" i="1" s="1"/>
  <c r="AV1272" i="1"/>
  <c r="AA1272" i="1"/>
  <c r="L1272" i="1"/>
  <c r="G1272" i="1"/>
  <c r="Y1272" i="1" s="1"/>
  <c r="F1272" i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O1262" i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M1230" i="1"/>
  <c r="AE1229" i="1"/>
  <c r="AC1229" i="1"/>
  <c r="U1229" i="1"/>
  <c r="S1229" i="1"/>
  <c r="N1229" i="1"/>
  <c r="N1228" i="1"/>
  <c r="I1228" i="1"/>
  <c r="AO1227" i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N1227" i="1"/>
  <c r="K1227" i="1"/>
  <c r="AO1226" i="1"/>
  <c r="N1226" i="1"/>
  <c r="K1226" i="1"/>
  <c r="N1225" i="1"/>
  <c r="K1225" i="1"/>
  <c r="L1224" i="1"/>
  <c r="AU1223" i="1"/>
  <c r="AU1224" i="1" s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O1223" i="1"/>
  <c r="AO1224" i="1" s="1"/>
  <c r="AO1225" i="1" s="1"/>
  <c r="M1223" i="1"/>
  <c r="BP1222" i="1"/>
  <c r="BM1222" i="1"/>
  <c r="BK1222" i="1"/>
  <c r="BJ1222" i="1"/>
  <c r="AX1222" i="1"/>
  <c r="BD1222" i="1" s="1"/>
  <c r="AR1222" i="1"/>
  <c r="AL1222" i="1"/>
  <c r="AB1222" i="1"/>
  <c r="W1222" i="1"/>
  <c r="Q1222" i="1"/>
  <c r="L1222" i="1"/>
  <c r="M1233" i="1" s="1"/>
  <c r="J1222" i="1"/>
  <c r="BP1218" i="1"/>
  <c r="BO1218" i="1"/>
  <c r="BN1218" i="1"/>
  <c r="BL1218" i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C1168" i="2" s="1"/>
  <c r="K1212" i="1"/>
  <c r="G1212" i="1"/>
  <c r="H1212" i="1" s="1"/>
  <c r="AV1211" i="1"/>
  <c r="AA1211" i="1"/>
  <c r="X1211" i="1"/>
  <c r="L1211" i="1"/>
  <c r="G1211" i="1"/>
  <c r="Y1211" i="1" s="1"/>
  <c r="F1211" i="1"/>
  <c r="C988" i="6" s="1"/>
  <c r="C991" i="6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N1166" i="1" s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M1182" i="1"/>
  <c r="K1182" i="1"/>
  <c r="AE1181" i="1"/>
  <c r="AC1181" i="1"/>
  <c r="U1181" i="1"/>
  <c r="S1181" i="1"/>
  <c r="N1181" i="1"/>
  <c r="M1181" i="1"/>
  <c r="K1181" i="1"/>
  <c r="AE1180" i="1"/>
  <c r="AC1180" i="1"/>
  <c r="U1180" i="1"/>
  <c r="S1180" i="1"/>
  <c r="N1180" i="1"/>
  <c r="M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N1167" i="1" s="1"/>
  <c r="AE1177" i="1"/>
  <c r="AC1177" i="1"/>
  <c r="U1177" i="1"/>
  <c r="S1177" i="1"/>
  <c r="N1177" i="1"/>
  <c r="M1177" i="1"/>
  <c r="K1177" i="1"/>
  <c r="AE1176" i="1"/>
  <c r="AC1176" i="1"/>
  <c r="U1176" i="1"/>
  <c r="S1176" i="1"/>
  <c r="N1176" i="1"/>
  <c r="M1176" i="1"/>
  <c r="K1176" i="1"/>
  <c r="AE1175" i="1"/>
  <c r="N1175" i="1"/>
  <c r="L1175" i="1"/>
  <c r="L1188" i="1" s="1"/>
  <c r="K1175" i="1"/>
  <c r="D1175" i="1"/>
  <c r="AU1174" i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A1174" i="1"/>
  <c r="N1174" i="1"/>
  <c r="N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M1167" i="1"/>
  <c r="I1167" i="1"/>
  <c r="K1166" i="1"/>
  <c r="AU1165" i="1"/>
  <c r="AU1166" i="1" s="1"/>
  <c r="AU1167" i="1" s="1"/>
  <c r="AU1168" i="1" s="1"/>
  <c r="AU1169" i="1" s="1"/>
  <c r="AU1170" i="1" s="1"/>
  <c r="AU1171" i="1" s="1"/>
  <c r="AU1172" i="1" s="1"/>
  <c r="AU1173" i="1" s="1"/>
  <c r="N1165" i="1"/>
  <c r="K1165" i="1"/>
  <c r="AO1164" i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N1164" i="1"/>
  <c r="K1164" i="1"/>
  <c r="L1163" i="1"/>
  <c r="AU1162" i="1"/>
  <c r="AU1163" i="1" s="1"/>
  <c r="AU1164" i="1" s="1"/>
  <c r="AO1162" i="1"/>
  <c r="AO1163" i="1" s="1"/>
  <c r="M1162" i="1"/>
  <c r="BK1161" i="1"/>
  <c r="BP1161" i="1" s="1"/>
  <c r="BJ1161" i="1"/>
  <c r="AX1161" i="1"/>
  <c r="BD1161" i="1" s="1"/>
  <c r="AR1161" i="1"/>
  <c r="AL1161" i="1"/>
  <c r="AB1161" i="1"/>
  <c r="W1161" i="1"/>
  <c r="Q1161" i="1"/>
  <c r="L1161" i="1"/>
  <c r="M1164" i="1" s="1"/>
  <c r="J1161" i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C1107" i="2" s="1"/>
  <c r="K1151" i="1"/>
  <c r="G1151" i="1"/>
  <c r="H1151" i="1" s="1"/>
  <c r="AV1150" i="1"/>
  <c r="AA1150" i="1"/>
  <c r="L1150" i="1"/>
  <c r="C1108" i="2" s="1"/>
  <c r="G1150" i="1"/>
  <c r="Y1150" i="1" s="1"/>
  <c r="F1150" i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K1112" i="1"/>
  <c r="D1112" i="1"/>
  <c r="N1104" i="1" s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U1109" i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E1109" i="1"/>
  <c r="AC1109" i="1"/>
  <c r="U1109" i="1"/>
  <c r="S1109" i="1"/>
  <c r="N1109" i="1"/>
  <c r="AE1108" i="1"/>
  <c r="AC1108" i="1"/>
  <c r="U1108" i="1"/>
  <c r="S1108" i="1"/>
  <c r="N1108" i="1"/>
  <c r="AE1107" i="1"/>
  <c r="AC1107" i="1"/>
  <c r="U1107" i="1"/>
  <c r="S1107" i="1"/>
  <c r="N1107" i="1"/>
  <c r="AU1106" i="1"/>
  <c r="AU1107" i="1" s="1"/>
  <c r="AU1108" i="1" s="1"/>
  <c r="I1106" i="1"/>
  <c r="N1105" i="1"/>
  <c r="K1105" i="1"/>
  <c r="AO1104" i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K1104" i="1"/>
  <c r="N1103" i="1"/>
  <c r="K1103" i="1"/>
  <c r="AU1102" i="1"/>
  <c r="AU1103" i="1" s="1"/>
  <c r="AU1104" i="1" s="1"/>
  <c r="AU1105" i="1" s="1"/>
  <c r="L1102" i="1"/>
  <c r="AU1101" i="1"/>
  <c r="AO1101" i="1"/>
  <c r="AO1102" i="1" s="1"/>
  <c r="AO1103" i="1" s="1"/>
  <c r="M1101" i="1"/>
  <c r="BK1100" i="1"/>
  <c r="BJ1100" i="1"/>
  <c r="BD1100" i="1"/>
  <c r="AX1100" i="1"/>
  <c r="AR1100" i="1"/>
  <c r="AL1100" i="1"/>
  <c r="AB1100" i="1"/>
  <c r="W1100" i="1"/>
  <c r="L1100" i="1"/>
  <c r="M1105" i="1" s="1"/>
  <c r="J1100" i="1"/>
  <c r="Q1100" i="1" s="1"/>
  <c r="BO1096" i="1"/>
  <c r="BN1096" i="1"/>
  <c r="BP1096" i="1" s="1"/>
  <c r="BL1096" i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Y1090" i="1"/>
  <c r="L1090" i="1"/>
  <c r="C1046" i="2" s="1"/>
  <c r="K1090" i="1"/>
  <c r="G1090" i="1"/>
  <c r="AV1089" i="1"/>
  <c r="AA1089" i="1"/>
  <c r="Y1089" i="1"/>
  <c r="L1089" i="1"/>
  <c r="C1047" i="2" s="1"/>
  <c r="G1089" i="1"/>
  <c r="F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L1066" i="1"/>
  <c r="AE1065" i="1"/>
  <c r="AC1065" i="1"/>
  <c r="S1065" i="1"/>
  <c r="AE1064" i="1"/>
  <c r="AC1064" i="1"/>
  <c r="U1064" i="1"/>
  <c r="S1064" i="1"/>
  <c r="O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M1057" i="1"/>
  <c r="K1057" i="1"/>
  <c r="AE1056" i="1"/>
  <c r="AC1056" i="1"/>
  <c r="U1056" i="1"/>
  <c r="S1056" i="1"/>
  <c r="N1056" i="1"/>
  <c r="M1056" i="1"/>
  <c r="K1056" i="1"/>
  <c r="D1056" i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M1051" i="1"/>
  <c r="K1051" i="1"/>
  <c r="D1051" i="1"/>
  <c r="N1043" i="1" s="1"/>
  <c r="AE1050" i="1"/>
  <c r="AC1050" i="1"/>
  <c r="U1050" i="1"/>
  <c r="S1050" i="1"/>
  <c r="N1050" i="1"/>
  <c r="M1050" i="1"/>
  <c r="K1050" i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M1047" i="1"/>
  <c r="AE1046" i="1"/>
  <c r="AC1046" i="1"/>
  <c r="U1046" i="1"/>
  <c r="S1046" i="1"/>
  <c r="N1046" i="1"/>
  <c r="AU1045" i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N1045" i="1"/>
  <c r="I1045" i="1"/>
  <c r="AO1044" i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N1044" i="1"/>
  <c r="K1044" i="1"/>
  <c r="K1043" i="1"/>
  <c r="N1042" i="1"/>
  <c r="K1042" i="1"/>
  <c r="AU1041" i="1"/>
  <c r="AU1042" i="1" s="1"/>
  <c r="AU1043" i="1" s="1"/>
  <c r="AU1044" i="1" s="1"/>
  <c r="L1041" i="1"/>
  <c r="AU1040" i="1"/>
  <c r="AO1040" i="1"/>
  <c r="AO1041" i="1" s="1"/>
  <c r="AO1042" i="1" s="1"/>
  <c r="AO1043" i="1" s="1"/>
  <c r="M1040" i="1"/>
  <c r="BP1039" i="1"/>
  <c r="BM1039" i="1"/>
  <c r="BK1039" i="1"/>
  <c r="BJ1039" i="1"/>
  <c r="BD1039" i="1"/>
  <c r="AX1039" i="1"/>
  <c r="AR1039" i="1"/>
  <c r="AL1039" i="1"/>
  <c r="AB1039" i="1"/>
  <c r="W1039" i="1"/>
  <c r="N1039" i="1"/>
  <c r="L1039" i="1"/>
  <c r="M1043" i="1" s="1"/>
  <c r="J1039" i="1"/>
  <c r="Q1039" i="1" s="1"/>
  <c r="BP1035" i="1"/>
  <c r="BO1035" i="1"/>
  <c r="BN1035" i="1"/>
  <c r="BL1035" i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C985" i="2" s="1"/>
  <c r="K1029" i="1"/>
  <c r="H1029" i="1"/>
  <c r="G1029" i="1"/>
  <c r="AV1028" i="1"/>
  <c r="AA1028" i="1"/>
  <c r="L1028" i="1"/>
  <c r="C986" i="2" s="1"/>
  <c r="G1028" i="1"/>
  <c r="Y1028" i="1" s="1"/>
  <c r="F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O1010" i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N983" i="1" s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U998" i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N984" i="1" s="1"/>
  <c r="AE994" i="1"/>
  <c r="AC994" i="1"/>
  <c r="U994" i="1"/>
  <c r="S994" i="1"/>
  <c r="N994" i="1"/>
  <c r="K994" i="1"/>
  <c r="AE993" i="1"/>
  <c r="AC993" i="1"/>
  <c r="U993" i="1"/>
  <c r="S993" i="1"/>
  <c r="N993" i="1"/>
  <c r="M993" i="1"/>
  <c r="K993" i="1"/>
  <c r="AE992" i="1"/>
  <c r="N992" i="1"/>
  <c r="L992" i="1"/>
  <c r="K992" i="1"/>
  <c r="D992" i="1"/>
  <c r="AA991" i="1"/>
  <c r="N991" i="1"/>
  <c r="N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I984" i="1"/>
  <c r="K983" i="1"/>
  <c r="N982" i="1"/>
  <c r="K982" i="1"/>
  <c r="N981" i="1"/>
  <c r="K981" i="1"/>
  <c r="L980" i="1"/>
  <c r="AU979" i="1"/>
  <c r="AU980" i="1" s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O979" i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M979" i="1"/>
  <c r="BK978" i="1"/>
  <c r="BP978" i="1" s="1"/>
  <c r="BJ978" i="1"/>
  <c r="BD978" i="1"/>
  <c r="AX978" i="1"/>
  <c r="AR978" i="1"/>
  <c r="AL978" i="1"/>
  <c r="AB978" i="1"/>
  <c r="W978" i="1"/>
  <c r="Q978" i="1"/>
  <c r="L978" i="1"/>
  <c r="J978" i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L968" i="1"/>
  <c r="C924" i="2" s="1"/>
  <c r="K968" i="1"/>
  <c r="G968" i="1"/>
  <c r="Y968" i="1" s="1"/>
  <c r="AV967" i="1"/>
  <c r="AA967" i="1"/>
  <c r="Y967" i="1"/>
  <c r="X967" i="1"/>
  <c r="L967" i="1"/>
  <c r="C925" i="2" s="1"/>
  <c r="G967" i="1"/>
  <c r="F967" i="1"/>
  <c r="C723" i="6" s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N926" i="1" s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O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N923" i="1" s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M931" i="1"/>
  <c r="L931" i="1"/>
  <c r="K931" i="1"/>
  <c r="D931" i="1"/>
  <c r="AA930" i="1"/>
  <c r="N930" i="1"/>
  <c r="M930" i="1"/>
  <c r="N929" i="1"/>
  <c r="K929" i="1"/>
  <c r="D929" i="1"/>
  <c r="N921" i="1" s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AE925" i="1"/>
  <c r="AC925" i="1"/>
  <c r="U925" i="1"/>
  <c r="S925" i="1"/>
  <c r="N925" i="1"/>
  <c r="AE924" i="1"/>
  <c r="AC924" i="1"/>
  <c r="U924" i="1"/>
  <c r="S924" i="1"/>
  <c r="N924" i="1"/>
  <c r="AO923" i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I923" i="1"/>
  <c r="N922" i="1"/>
  <c r="K922" i="1"/>
  <c r="K921" i="1"/>
  <c r="H921" i="1"/>
  <c r="AU920" i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N920" i="1"/>
  <c r="K920" i="1"/>
  <c r="AU919" i="1"/>
  <c r="AO919" i="1"/>
  <c r="AO920" i="1" s="1"/>
  <c r="AO921" i="1" s="1"/>
  <c r="AO922" i="1" s="1"/>
  <c r="L919" i="1"/>
  <c r="H919" i="1"/>
  <c r="AU918" i="1"/>
  <c r="AO918" i="1"/>
  <c r="M918" i="1"/>
  <c r="BK917" i="1"/>
  <c r="BJ917" i="1"/>
  <c r="AX917" i="1"/>
  <c r="BD917" i="1" s="1"/>
  <c r="AR917" i="1"/>
  <c r="AL917" i="1"/>
  <c r="AB917" i="1"/>
  <c r="W917" i="1"/>
  <c r="L917" i="1"/>
  <c r="M922" i="1" s="1"/>
  <c r="J917" i="1"/>
  <c r="Q917" i="1" s="1"/>
  <c r="BO913" i="1"/>
  <c r="BN913" i="1"/>
  <c r="BP913" i="1" s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C863" i="2" s="1"/>
  <c r="K907" i="1"/>
  <c r="H907" i="1"/>
  <c r="G907" i="1"/>
  <c r="AV906" i="1"/>
  <c r="AA906" i="1"/>
  <c r="Y906" i="1"/>
  <c r="L906" i="1"/>
  <c r="C864" i="2" s="1"/>
  <c r="G906" i="1"/>
  <c r="F906" i="1"/>
  <c r="C671" i="6" s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O896" i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E896" i="1"/>
  <c r="AC896" i="1"/>
  <c r="R896" i="1"/>
  <c r="AE895" i="1"/>
  <c r="AC895" i="1"/>
  <c r="U895" i="1"/>
  <c r="S895" i="1"/>
  <c r="AE894" i="1"/>
  <c r="AC894" i="1"/>
  <c r="U894" i="1"/>
  <c r="S894" i="1"/>
  <c r="AU893" i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N865" i="1" s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N862" i="1" s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A869" i="1"/>
  <c r="N869" i="1"/>
  <c r="M869" i="1"/>
  <c r="N868" i="1"/>
  <c r="K868" i="1"/>
  <c r="D868" i="1"/>
  <c r="N860" i="1" s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O865" i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E865" i="1"/>
  <c r="AC865" i="1"/>
  <c r="U865" i="1"/>
  <c r="S865" i="1"/>
  <c r="AE864" i="1"/>
  <c r="AC864" i="1"/>
  <c r="U864" i="1"/>
  <c r="S864" i="1"/>
  <c r="N864" i="1"/>
  <c r="AE863" i="1"/>
  <c r="AC863" i="1"/>
  <c r="U863" i="1"/>
  <c r="S863" i="1"/>
  <c r="N863" i="1"/>
  <c r="I862" i="1"/>
  <c r="N861" i="1"/>
  <c r="K861" i="1"/>
  <c r="K860" i="1"/>
  <c r="AU859" i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N859" i="1"/>
  <c r="K859" i="1"/>
  <c r="AU858" i="1"/>
  <c r="AO858" i="1"/>
  <c r="AO859" i="1" s="1"/>
  <c r="AO860" i="1" s="1"/>
  <c r="AO861" i="1" s="1"/>
  <c r="AO862" i="1" s="1"/>
  <c r="AO863" i="1" s="1"/>
  <c r="AO864" i="1" s="1"/>
  <c r="L858" i="1"/>
  <c r="AU857" i="1"/>
  <c r="AO857" i="1"/>
  <c r="M857" i="1"/>
  <c r="BK856" i="1"/>
  <c r="BJ856" i="1"/>
  <c r="AX856" i="1"/>
  <c r="BD856" i="1" s="1"/>
  <c r="AR856" i="1"/>
  <c r="AL856" i="1"/>
  <c r="AB856" i="1"/>
  <c r="W856" i="1"/>
  <c r="L856" i="1"/>
  <c r="M861" i="1" s="1"/>
  <c r="J856" i="1"/>
  <c r="Q856" i="1" s="1"/>
  <c r="BO852" i="1"/>
  <c r="BN852" i="1"/>
  <c r="BP852" i="1" s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C802" i="2" s="1"/>
  <c r="K846" i="1"/>
  <c r="G846" i="1"/>
  <c r="AV845" i="1"/>
  <c r="AA845" i="1"/>
  <c r="Y845" i="1"/>
  <c r="X845" i="1"/>
  <c r="L845" i="1"/>
  <c r="C803" i="2" s="1"/>
  <c r="G845" i="1"/>
  <c r="F845" i="1"/>
  <c r="C619" i="6" s="1"/>
  <c r="C622" i="6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O818" i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N807" i="1"/>
  <c r="M807" i="1"/>
  <c r="K807" i="1"/>
  <c r="D807" i="1"/>
  <c r="AE806" i="1"/>
  <c r="AC806" i="1"/>
  <c r="U806" i="1"/>
  <c r="S806" i="1"/>
  <c r="N806" i="1"/>
  <c r="M806" i="1"/>
  <c r="K806" i="1"/>
  <c r="AE805" i="1"/>
  <c r="AC805" i="1"/>
  <c r="U805" i="1"/>
  <c r="S805" i="1"/>
  <c r="N805" i="1"/>
  <c r="M805" i="1"/>
  <c r="K805" i="1"/>
  <c r="AE804" i="1"/>
  <c r="AC804" i="1"/>
  <c r="U804" i="1"/>
  <c r="S804" i="1"/>
  <c r="N804" i="1"/>
  <c r="AE803" i="1"/>
  <c r="AC803" i="1"/>
  <c r="U803" i="1"/>
  <c r="S803" i="1"/>
  <c r="N803" i="1"/>
  <c r="M803" i="1"/>
  <c r="AE802" i="1"/>
  <c r="AC802" i="1"/>
  <c r="U802" i="1"/>
  <c r="S802" i="1"/>
  <c r="N802" i="1"/>
  <c r="M802" i="1"/>
  <c r="N801" i="1"/>
  <c r="I801" i="1"/>
  <c r="AO800" i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N800" i="1"/>
  <c r="K800" i="1"/>
  <c r="N799" i="1"/>
  <c r="M799" i="1"/>
  <c r="K799" i="1"/>
  <c r="N798" i="1"/>
  <c r="M798" i="1"/>
  <c r="K798" i="1"/>
  <c r="L797" i="1"/>
  <c r="AU796" i="1"/>
  <c r="AU797" i="1" s="1"/>
  <c r="AU798" i="1" s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O796" i="1"/>
  <c r="AO797" i="1" s="1"/>
  <c r="AO798" i="1" s="1"/>
  <c r="AO799" i="1" s="1"/>
  <c r="M796" i="1"/>
  <c r="BP795" i="1"/>
  <c r="BM795" i="1"/>
  <c r="BK795" i="1"/>
  <c r="BJ795" i="1"/>
  <c r="AX795" i="1"/>
  <c r="BD795" i="1" s="1"/>
  <c r="AR795" i="1"/>
  <c r="AL795" i="1"/>
  <c r="AB795" i="1"/>
  <c r="W795" i="1"/>
  <c r="Q795" i="1"/>
  <c r="N795" i="1"/>
  <c r="L795" i="1"/>
  <c r="M808" i="1" s="1"/>
  <c r="J795" i="1"/>
  <c r="BO791" i="1"/>
  <c r="BN791" i="1"/>
  <c r="BP791" i="1" s="1"/>
  <c r="BL791" i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C741" i="2" s="1"/>
  <c r="K785" i="1"/>
  <c r="G785" i="1"/>
  <c r="AV784" i="1"/>
  <c r="AA784" i="1"/>
  <c r="L784" i="1"/>
  <c r="C742" i="2" s="1"/>
  <c r="G784" i="1"/>
  <c r="Y784" i="1" s="1"/>
  <c r="F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N739" i="1" s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N740" i="1" s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K748" i="1"/>
  <c r="D748" i="1"/>
  <c r="AO747" i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A747" i="1"/>
  <c r="N747" i="1"/>
  <c r="N746" i="1"/>
  <c r="M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E742" i="1"/>
  <c r="AC742" i="1"/>
  <c r="U742" i="1"/>
  <c r="S742" i="1"/>
  <c r="N742" i="1"/>
  <c r="M742" i="1"/>
  <c r="AE741" i="1"/>
  <c r="AC741" i="1"/>
  <c r="U741" i="1"/>
  <c r="S741" i="1"/>
  <c r="N741" i="1"/>
  <c r="M741" i="1"/>
  <c r="I740" i="1"/>
  <c r="AO739" i="1"/>
  <c r="AO740" i="1" s="1"/>
  <c r="AO741" i="1" s="1"/>
  <c r="AO742" i="1" s="1"/>
  <c r="AO743" i="1" s="1"/>
  <c r="AO744" i="1" s="1"/>
  <c r="AO745" i="1" s="1"/>
  <c r="AO746" i="1" s="1"/>
  <c r="K739" i="1"/>
  <c r="N738" i="1"/>
  <c r="K738" i="1"/>
  <c r="N737" i="1"/>
  <c r="M737" i="1"/>
  <c r="K737" i="1"/>
  <c r="L736" i="1"/>
  <c r="AU735" i="1"/>
  <c r="AU736" i="1" s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O735" i="1"/>
  <c r="AO736" i="1" s="1"/>
  <c r="AO737" i="1" s="1"/>
  <c r="AO738" i="1" s="1"/>
  <c r="M735" i="1"/>
  <c r="BP734" i="1"/>
  <c r="BK734" i="1"/>
  <c r="BM734" i="1" s="1"/>
  <c r="BJ734" i="1"/>
  <c r="AX734" i="1"/>
  <c r="BD734" i="1" s="1"/>
  <c r="AR734" i="1"/>
  <c r="AL734" i="1"/>
  <c r="AB734" i="1"/>
  <c r="W734" i="1"/>
  <c r="Q734" i="1"/>
  <c r="L734" i="1"/>
  <c r="M745" i="1" s="1"/>
  <c r="J734" i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C680" i="2" s="1"/>
  <c r="K724" i="1"/>
  <c r="H724" i="1"/>
  <c r="G724" i="1"/>
  <c r="AV723" i="1"/>
  <c r="AA723" i="1"/>
  <c r="L723" i="1"/>
  <c r="G723" i="1"/>
  <c r="Y723" i="1" s="1"/>
  <c r="F723" i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N678" i="1" s="1"/>
  <c r="AE701" i="1"/>
  <c r="AC701" i="1"/>
  <c r="U701" i="1"/>
  <c r="S701" i="1"/>
  <c r="AE700" i="1"/>
  <c r="AC700" i="1"/>
  <c r="U700" i="1"/>
  <c r="S700" i="1"/>
  <c r="L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O693" i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O690" i="1"/>
  <c r="AO691" i="1" s="1"/>
  <c r="AO692" i="1" s="1"/>
  <c r="AE690" i="1"/>
  <c r="AC690" i="1"/>
  <c r="U690" i="1"/>
  <c r="S690" i="1"/>
  <c r="N690" i="1"/>
  <c r="K690" i="1"/>
  <c r="D690" i="1"/>
  <c r="N679" i="1" s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AE680" i="1"/>
  <c r="AC680" i="1"/>
  <c r="U680" i="1"/>
  <c r="S680" i="1"/>
  <c r="I679" i="1"/>
  <c r="K678" i="1"/>
  <c r="AO677" i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N677" i="1"/>
  <c r="K677" i="1"/>
  <c r="N676" i="1"/>
  <c r="K676" i="1"/>
  <c r="L675" i="1"/>
  <c r="AU674" i="1"/>
  <c r="AU675" i="1" s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O674" i="1"/>
  <c r="AO675" i="1" s="1"/>
  <c r="AO676" i="1" s="1"/>
  <c r="M674" i="1"/>
  <c r="BK673" i="1"/>
  <c r="BP673" i="1" s="1"/>
  <c r="BJ673" i="1"/>
  <c r="AX673" i="1"/>
  <c r="BD673" i="1" s="1"/>
  <c r="AR673" i="1"/>
  <c r="AL673" i="1"/>
  <c r="AB673" i="1"/>
  <c r="W673" i="1"/>
  <c r="Q673" i="1"/>
  <c r="L673" i="1"/>
  <c r="J673" i="1"/>
  <c r="BO669" i="1"/>
  <c r="BN669" i="1"/>
  <c r="BL669" i="1"/>
  <c r="BP669" i="1" s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C619" i="2" s="1"/>
  <c r="K663" i="1"/>
  <c r="H663" i="1"/>
  <c r="G663" i="1"/>
  <c r="AV662" i="1"/>
  <c r="AA662" i="1"/>
  <c r="L662" i="1"/>
  <c r="G662" i="1"/>
  <c r="Y662" i="1" s="1"/>
  <c r="F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E641" i="1"/>
  <c r="D641" i="1"/>
  <c r="N617" i="1" s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U630" i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M627" i="1"/>
  <c r="K627" i="1"/>
  <c r="AE626" i="1"/>
  <c r="N626" i="1"/>
  <c r="M626" i="1"/>
  <c r="L626" i="1"/>
  <c r="K626" i="1"/>
  <c r="D626" i="1"/>
  <c r="AA625" i="1"/>
  <c r="N625" i="1"/>
  <c r="N624" i="1"/>
  <c r="K624" i="1"/>
  <c r="D624" i="1"/>
  <c r="N616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N621" i="1"/>
  <c r="AE620" i="1"/>
  <c r="AC620" i="1"/>
  <c r="U620" i="1"/>
  <c r="S620" i="1"/>
  <c r="N620" i="1"/>
  <c r="AE619" i="1"/>
  <c r="AC619" i="1"/>
  <c r="U619" i="1"/>
  <c r="S619" i="1"/>
  <c r="N619" i="1"/>
  <c r="N618" i="1"/>
  <c r="M618" i="1"/>
  <c r="I618" i="1"/>
  <c r="K617" i="1"/>
  <c r="K616" i="1"/>
  <c r="N615" i="1"/>
  <c r="M615" i="1"/>
  <c r="K615" i="1"/>
  <c r="L614" i="1"/>
  <c r="AU613" i="1"/>
  <c r="AU614" i="1" s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O613" i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M613" i="1"/>
  <c r="BM612" i="1"/>
  <c r="BK612" i="1"/>
  <c r="BP612" i="1" s="1"/>
  <c r="BJ612" i="1"/>
  <c r="BD612" i="1"/>
  <c r="AX612" i="1"/>
  <c r="AR612" i="1"/>
  <c r="AL612" i="1"/>
  <c r="AB612" i="1"/>
  <c r="W612" i="1"/>
  <c r="Q612" i="1"/>
  <c r="L612" i="1"/>
  <c r="M634" i="1" s="1"/>
  <c r="J612" i="1"/>
  <c r="BP608" i="1"/>
  <c r="BO608" i="1"/>
  <c r="BN608" i="1"/>
  <c r="BL608" i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Y602" i="1"/>
  <c r="L602" i="1"/>
  <c r="C558" i="2" s="1"/>
  <c r="K602" i="1"/>
  <c r="H602" i="1"/>
  <c r="G602" i="1"/>
  <c r="AV601" i="1"/>
  <c r="AA601" i="1"/>
  <c r="Y601" i="1"/>
  <c r="L601" i="1"/>
  <c r="C559" i="2" s="1"/>
  <c r="G601" i="1"/>
  <c r="F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O586" i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U582" i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E582" i="1"/>
  <c r="AC582" i="1"/>
  <c r="U582" i="1"/>
  <c r="S582" i="1"/>
  <c r="AE581" i="1"/>
  <c r="AC581" i="1"/>
  <c r="U581" i="1"/>
  <c r="S581" i="1"/>
  <c r="AE580" i="1"/>
  <c r="D580" i="1"/>
  <c r="N556" i="1" s="1"/>
  <c r="AE579" i="1"/>
  <c r="AC579" i="1"/>
  <c r="U579" i="1"/>
  <c r="S579" i="1"/>
  <c r="AE578" i="1"/>
  <c r="AC578" i="1"/>
  <c r="U578" i="1"/>
  <c r="S578" i="1"/>
  <c r="L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M573" i="1"/>
  <c r="AU572" i="1"/>
  <c r="AU573" i="1" s="1"/>
  <c r="AU574" i="1" s="1"/>
  <c r="AU575" i="1" s="1"/>
  <c r="AU576" i="1" s="1"/>
  <c r="AU577" i="1" s="1"/>
  <c r="AU578" i="1" s="1"/>
  <c r="AU579" i="1" s="1"/>
  <c r="AU580" i="1" s="1"/>
  <c r="AU581" i="1" s="1"/>
  <c r="AE572" i="1"/>
  <c r="AC572" i="1"/>
  <c r="U572" i="1"/>
  <c r="S572" i="1"/>
  <c r="N572" i="1"/>
  <c r="M572" i="1"/>
  <c r="K572" i="1"/>
  <c r="AE571" i="1"/>
  <c r="AC571" i="1"/>
  <c r="U571" i="1"/>
  <c r="S571" i="1"/>
  <c r="N571" i="1"/>
  <c r="M571" i="1"/>
  <c r="K571" i="1"/>
  <c r="AE570" i="1"/>
  <c r="AC570" i="1"/>
  <c r="U570" i="1"/>
  <c r="S570" i="1"/>
  <c r="N570" i="1"/>
  <c r="M570" i="1"/>
  <c r="K570" i="1"/>
  <c r="AV569" i="1"/>
  <c r="AC569" i="1"/>
  <c r="AA569" i="1"/>
  <c r="Y569" i="1"/>
  <c r="N569" i="1"/>
  <c r="M569" i="1"/>
  <c r="K569" i="1"/>
  <c r="AE568" i="1"/>
  <c r="AC568" i="1"/>
  <c r="U568" i="1"/>
  <c r="S568" i="1"/>
  <c r="N568" i="1"/>
  <c r="M568" i="1"/>
  <c r="K568" i="1"/>
  <c r="D568" i="1"/>
  <c r="AE567" i="1"/>
  <c r="AC567" i="1"/>
  <c r="U567" i="1"/>
  <c r="S567" i="1"/>
  <c r="N567" i="1"/>
  <c r="M567" i="1"/>
  <c r="K567" i="1"/>
  <c r="AE566" i="1"/>
  <c r="AC566" i="1"/>
  <c r="U566" i="1"/>
  <c r="S566" i="1"/>
  <c r="N566" i="1"/>
  <c r="M566" i="1"/>
  <c r="K566" i="1"/>
  <c r="AE565" i="1"/>
  <c r="N565" i="1"/>
  <c r="L565" i="1"/>
  <c r="K565" i="1"/>
  <c r="D565" i="1"/>
  <c r="AU564" i="1"/>
  <c r="AU565" i="1" s="1"/>
  <c r="AU566" i="1" s="1"/>
  <c r="AU567" i="1" s="1"/>
  <c r="AU568" i="1" s="1"/>
  <c r="AU569" i="1" s="1"/>
  <c r="AU570" i="1" s="1"/>
  <c r="AU571" i="1" s="1"/>
  <c r="AA564" i="1"/>
  <c r="N564" i="1"/>
  <c r="N563" i="1"/>
  <c r="K563" i="1"/>
  <c r="D563" i="1"/>
  <c r="N555" i="1" s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N557" i="1"/>
  <c r="M557" i="1"/>
  <c r="I557" i="1"/>
  <c r="M556" i="1"/>
  <c r="K556" i="1"/>
  <c r="AU555" i="1"/>
  <c r="AU556" i="1" s="1"/>
  <c r="AU557" i="1" s="1"/>
  <c r="AU558" i="1" s="1"/>
  <c r="AU559" i="1" s="1"/>
  <c r="AU560" i="1" s="1"/>
  <c r="AU561" i="1" s="1"/>
  <c r="AU562" i="1" s="1"/>
  <c r="AU563" i="1" s="1"/>
  <c r="K555" i="1"/>
  <c r="AO554" i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N554" i="1"/>
  <c r="K554" i="1"/>
  <c r="AO553" i="1"/>
  <c r="L553" i="1"/>
  <c r="AU552" i="1"/>
  <c r="AU553" i="1" s="1"/>
  <c r="AU554" i="1" s="1"/>
  <c r="AO552" i="1"/>
  <c r="M552" i="1"/>
  <c r="BK551" i="1"/>
  <c r="BP551" i="1" s="1"/>
  <c r="BJ551" i="1"/>
  <c r="AX551" i="1"/>
  <c r="BD551" i="1" s="1"/>
  <c r="AR551" i="1"/>
  <c r="AL551" i="1"/>
  <c r="AB551" i="1"/>
  <c r="W551" i="1"/>
  <c r="L551" i="1"/>
  <c r="M554" i="1" s="1"/>
  <c r="J551" i="1"/>
  <c r="Q551" i="1" s="1"/>
  <c r="BO547" i="1"/>
  <c r="BN547" i="1"/>
  <c r="BL547" i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Y541" i="1"/>
  <c r="L541" i="1"/>
  <c r="C497" i="2" s="1"/>
  <c r="K541" i="1"/>
  <c r="H541" i="1"/>
  <c r="G541" i="1"/>
  <c r="AV540" i="1"/>
  <c r="AA540" i="1"/>
  <c r="Y540" i="1"/>
  <c r="X540" i="1"/>
  <c r="L540" i="1"/>
  <c r="C498" i="2" s="1"/>
  <c r="G540" i="1"/>
  <c r="F540" i="1"/>
  <c r="C359" i="6" s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N499" i="1" s="1"/>
  <c r="AE521" i="1"/>
  <c r="AC521" i="1"/>
  <c r="U521" i="1"/>
  <c r="S521" i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M512" i="1"/>
  <c r="AE511" i="1"/>
  <c r="AC511" i="1"/>
  <c r="U511" i="1"/>
  <c r="S511" i="1"/>
  <c r="N511" i="1"/>
  <c r="M511" i="1"/>
  <c r="K511" i="1"/>
  <c r="AE510" i="1"/>
  <c r="AC510" i="1"/>
  <c r="U510" i="1"/>
  <c r="S510" i="1"/>
  <c r="N510" i="1"/>
  <c r="M510" i="1"/>
  <c r="K510" i="1"/>
  <c r="AE509" i="1"/>
  <c r="AC509" i="1"/>
  <c r="U509" i="1"/>
  <c r="S509" i="1"/>
  <c r="N509" i="1"/>
  <c r="M509" i="1"/>
  <c r="K509" i="1"/>
  <c r="AV508" i="1"/>
  <c r="AC508" i="1"/>
  <c r="AA508" i="1"/>
  <c r="Y508" i="1"/>
  <c r="N508" i="1"/>
  <c r="M508" i="1"/>
  <c r="K508" i="1"/>
  <c r="AE507" i="1"/>
  <c r="AC507" i="1"/>
  <c r="U507" i="1"/>
  <c r="S507" i="1"/>
  <c r="N507" i="1"/>
  <c r="M507" i="1"/>
  <c r="K507" i="1"/>
  <c r="D507" i="1"/>
  <c r="AE506" i="1"/>
  <c r="AC506" i="1"/>
  <c r="U506" i="1"/>
  <c r="S506" i="1"/>
  <c r="N506" i="1"/>
  <c r="M506" i="1"/>
  <c r="K506" i="1"/>
  <c r="AE505" i="1"/>
  <c r="AC505" i="1"/>
  <c r="U505" i="1"/>
  <c r="S505" i="1"/>
  <c r="N505" i="1"/>
  <c r="M505" i="1"/>
  <c r="K505" i="1"/>
  <c r="AE504" i="1"/>
  <c r="N504" i="1"/>
  <c r="M504" i="1"/>
  <c r="L504" i="1"/>
  <c r="K504" i="1"/>
  <c r="D504" i="1"/>
  <c r="AA503" i="1"/>
  <c r="N503" i="1"/>
  <c r="M503" i="1"/>
  <c r="N502" i="1"/>
  <c r="K502" i="1"/>
  <c r="D502" i="1"/>
  <c r="AO501" i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AE498" i="1"/>
  <c r="AC498" i="1"/>
  <c r="U498" i="1"/>
  <c r="S498" i="1"/>
  <c r="N498" i="1"/>
  <c r="AE497" i="1"/>
  <c r="AC497" i="1"/>
  <c r="U497" i="1"/>
  <c r="S497" i="1"/>
  <c r="N497" i="1"/>
  <c r="N496" i="1"/>
  <c r="M496" i="1"/>
  <c r="I496" i="1"/>
  <c r="N495" i="1"/>
  <c r="M495" i="1"/>
  <c r="K495" i="1"/>
  <c r="N494" i="1"/>
  <c r="K494" i="1"/>
  <c r="H494" i="1"/>
  <c r="N493" i="1"/>
  <c r="K493" i="1"/>
  <c r="AO492" i="1"/>
  <c r="AO493" i="1" s="1"/>
  <c r="AO494" i="1" s="1"/>
  <c r="AO495" i="1" s="1"/>
  <c r="AO496" i="1" s="1"/>
  <c r="AO497" i="1" s="1"/>
  <c r="AO498" i="1" s="1"/>
  <c r="AO499" i="1" s="1"/>
  <c r="AO500" i="1" s="1"/>
  <c r="L492" i="1"/>
  <c r="L517" i="1" s="1"/>
  <c r="H492" i="1"/>
  <c r="AU491" i="1"/>
  <c r="AU492" i="1" s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O491" i="1"/>
  <c r="M491" i="1"/>
  <c r="BP490" i="1"/>
  <c r="BK490" i="1"/>
  <c r="BM490" i="1" s="1"/>
  <c r="BJ490" i="1"/>
  <c r="AX490" i="1"/>
  <c r="BD490" i="1" s="1"/>
  <c r="AR490" i="1"/>
  <c r="AL490" i="1"/>
  <c r="AB490" i="1"/>
  <c r="W490" i="1"/>
  <c r="L490" i="1"/>
  <c r="M493" i="1" s="1"/>
  <c r="J490" i="1"/>
  <c r="Q490" i="1" s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C436" i="2" s="1"/>
  <c r="K480" i="1"/>
  <c r="H480" i="1"/>
  <c r="G480" i="1"/>
  <c r="AV479" i="1"/>
  <c r="AA479" i="1"/>
  <c r="L479" i="1"/>
  <c r="C437" i="2" s="1"/>
  <c r="G479" i="1"/>
  <c r="Y479" i="1" s="1"/>
  <c r="F479" i="1"/>
  <c r="C307" i="6" s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O458" i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58" i="1"/>
  <c r="D458" i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M441" i="1"/>
  <c r="K441" i="1"/>
  <c r="D441" i="1"/>
  <c r="AE440" i="1"/>
  <c r="AC440" i="1"/>
  <c r="U440" i="1"/>
  <c r="S440" i="1"/>
  <c r="N440" i="1"/>
  <c r="K440" i="1"/>
  <c r="AO439" i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M437" i="1"/>
  <c r="AU436" i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E436" i="1"/>
  <c r="AC436" i="1"/>
  <c r="U436" i="1"/>
  <c r="S436" i="1"/>
  <c r="N436" i="1"/>
  <c r="M436" i="1"/>
  <c r="N435" i="1"/>
  <c r="I435" i="1"/>
  <c r="N434" i="1"/>
  <c r="M434" i="1"/>
  <c r="K434" i="1"/>
  <c r="N433" i="1"/>
  <c r="K433" i="1"/>
  <c r="AU432" i="1"/>
  <c r="AU433" i="1" s="1"/>
  <c r="AU434" i="1" s="1"/>
  <c r="AU435" i="1" s="1"/>
  <c r="N432" i="1"/>
  <c r="K432" i="1"/>
  <c r="AU431" i="1"/>
  <c r="AO431" i="1"/>
  <c r="AO432" i="1" s="1"/>
  <c r="AO433" i="1" s="1"/>
  <c r="AO434" i="1" s="1"/>
  <c r="AO435" i="1" s="1"/>
  <c r="AO436" i="1" s="1"/>
  <c r="AO437" i="1" s="1"/>
  <c r="AO438" i="1" s="1"/>
  <c r="L431" i="1"/>
  <c r="AU430" i="1"/>
  <c r="AO430" i="1"/>
  <c r="M430" i="1"/>
  <c r="BP429" i="1"/>
  <c r="BK429" i="1"/>
  <c r="BM429" i="1" s="1"/>
  <c r="BJ429" i="1"/>
  <c r="AX429" i="1"/>
  <c r="BD429" i="1" s="1"/>
  <c r="AR429" i="1"/>
  <c r="AL429" i="1"/>
  <c r="AB429" i="1"/>
  <c r="W429" i="1"/>
  <c r="L429" i="1"/>
  <c r="J429" i="1"/>
  <c r="Q429" i="1" s="1"/>
  <c r="BP425" i="1"/>
  <c r="BO425" i="1"/>
  <c r="BN425" i="1"/>
  <c r="BL425" i="1"/>
  <c r="F418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C375" i="2" s="1"/>
  <c r="K419" i="1"/>
  <c r="G419" i="1"/>
  <c r="AV418" i="1"/>
  <c r="AA418" i="1"/>
  <c r="L418" i="1"/>
  <c r="C376" i="2" s="1"/>
  <c r="G418" i="1"/>
  <c r="Y418" i="1" s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O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M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O385" i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E385" i="1"/>
  <c r="AC385" i="1"/>
  <c r="U385" i="1"/>
  <c r="S385" i="1"/>
  <c r="N385" i="1"/>
  <c r="K385" i="1"/>
  <c r="D385" i="1"/>
  <c r="N374" i="1" s="1"/>
  <c r="AE384" i="1"/>
  <c r="AC384" i="1"/>
  <c r="U384" i="1"/>
  <c r="S384" i="1"/>
  <c r="N384" i="1"/>
  <c r="M384" i="1"/>
  <c r="K384" i="1"/>
  <c r="AE383" i="1"/>
  <c r="AC383" i="1"/>
  <c r="U383" i="1"/>
  <c r="S383" i="1"/>
  <c r="N383" i="1"/>
  <c r="M383" i="1"/>
  <c r="K383" i="1"/>
  <c r="AE382" i="1"/>
  <c r="N382" i="1"/>
  <c r="M382" i="1"/>
  <c r="L382" i="1"/>
  <c r="K382" i="1"/>
  <c r="D382" i="1"/>
  <c r="AO381" i="1"/>
  <c r="AO382" i="1" s="1"/>
  <c r="AO383" i="1" s="1"/>
  <c r="AO384" i="1" s="1"/>
  <c r="AA381" i="1"/>
  <c r="N381" i="1"/>
  <c r="M381" i="1"/>
  <c r="N380" i="1"/>
  <c r="M380" i="1"/>
  <c r="K380" i="1"/>
  <c r="D380" i="1"/>
  <c r="AE379" i="1"/>
  <c r="AC379" i="1"/>
  <c r="U379" i="1"/>
  <c r="S379" i="1"/>
  <c r="N379" i="1"/>
  <c r="M379" i="1"/>
  <c r="K379" i="1"/>
  <c r="AE378" i="1"/>
  <c r="AC378" i="1"/>
  <c r="U378" i="1"/>
  <c r="S378" i="1"/>
  <c r="N378" i="1"/>
  <c r="M378" i="1"/>
  <c r="K378" i="1"/>
  <c r="AE377" i="1"/>
  <c r="AC377" i="1"/>
  <c r="U377" i="1"/>
  <c r="S377" i="1"/>
  <c r="N377" i="1"/>
  <c r="M377" i="1"/>
  <c r="AE376" i="1"/>
  <c r="AC376" i="1"/>
  <c r="U376" i="1"/>
  <c r="S376" i="1"/>
  <c r="N376" i="1"/>
  <c r="M376" i="1"/>
  <c r="AE375" i="1"/>
  <c r="AC375" i="1"/>
  <c r="U375" i="1"/>
  <c r="S375" i="1"/>
  <c r="N375" i="1"/>
  <c r="M375" i="1"/>
  <c r="M374" i="1"/>
  <c r="I374" i="1"/>
  <c r="N373" i="1"/>
  <c r="M373" i="1"/>
  <c r="K373" i="1"/>
  <c r="AU372" i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N372" i="1"/>
  <c r="M372" i="1"/>
  <c r="K372" i="1"/>
  <c r="N371" i="1"/>
  <c r="M371" i="1"/>
  <c r="K371" i="1"/>
  <c r="L370" i="1"/>
  <c r="AU369" i="1"/>
  <c r="AU370" i="1" s="1"/>
  <c r="AU371" i="1" s="1"/>
  <c r="AO369" i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M369" i="1"/>
  <c r="BP368" i="1"/>
  <c r="BM368" i="1"/>
  <c r="BK368" i="1"/>
  <c r="BJ368" i="1"/>
  <c r="BD368" i="1"/>
  <c r="AX368" i="1"/>
  <c r="AR368" i="1"/>
  <c r="AL368" i="1"/>
  <c r="AB368" i="1"/>
  <c r="W368" i="1"/>
  <c r="N368" i="1"/>
  <c r="L368" i="1"/>
  <c r="J368" i="1"/>
  <c r="Q368" i="1" s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C314" i="2" s="1"/>
  <c r="K358" i="1"/>
  <c r="G358" i="1"/>
  <c r="AV357" i="1"/>
  <c r="AA357" i="1"/>
  <c r="Y357" i="1"/>
  <c r="L357" i="1"/>
  <c r="C315" i="2" s="1"/>
  <c r="G357" i="1"/>
  <c r="F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O326" i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N313" i="1" s="1"/>
  <c r="AE323" i="1"/>
  <c r="AC323" i="1"/>
  <c r="U323" i="1"/>
  <c r="S323" i="1"/>
  <c r="N323" i="1"/>
  <c r="M323" i="1"/>
  <c r="K323" i="1"/>
  <c r="AE322" i="1"/>
  <c r="AC322" i="1"/>
  <c r="U322" i="1"/>
  <c r="S322" i="1"/>
  <c r="N322" i="1"/>
  <c r="M322" i="1"/>
  <c r="K322" i="1"/>
  <c r="AE321" i="1"/>
  <c r="N321" i="1"/>
  <c r="M321" i="1"/>
  <c r="L321" i="1"/>
  <c r="K321" i="1"/>
  <c r="D321" i="1"/>
  <c r="AA320" i="1"/>
  <c r="N320" i="1"/>
  <c r="M320" i="1"/>
  <c r="AO319" i="1"/>
  <c r="AO320" i="1" s="1"/>
  <c r="AO321" i="1" s="1"/>
  <c r="AO322" i="1" s="1"/>
  <c r="AO323" i="1" s="1"/>
  <c r="AO324" i="1" s="1"/>
  <c r="AO325" i="1" s="1"/>
  <c r="N319" i="1"/>
  <c r="M319" i="1"/>
  <c r="K319" i="1"/>
  <c r="D319" i="1"/>
  <c r="AE318" i="1"/>
  <c r="AC318" i="1"/>
  <c r="U318" i="1"/>
  <c r="S318" i="1"/>
  <c r="N318" i="1"/>
  <c r="M318" i="1"/>
  <c r="K318" i="1"/>
  <c r="AE317" i="1"/>
  <c r="AC317" i="1"/>
  <c r="U317" i="1"/>
  <c r="S317" i="1"/>
  <c r="N317" i="1"/>
  <c r="M317" i="1"/>
  <c r="K317" i="1"/>
  <c r="AE316" i="1"/>
  <c r="AC316" i="1"/>
  <c r="U316" i="1"/>
  <c r="S316" i="1"/>
  <c r="N316" i="1"/>
  <c r="M316" i="1"/>
  <c r="AE315" i="1"/>
  <c r="AC315" i="1"/>
  <c r="U315" i="1"/>
  <c r="S315" i="1"/>
  <c r="N315" i="1"/>
  <c r="M315" i="1"/>
  <c r="AE314" i="1"/>
  <c r="AC314" i="1"/>
  <c r="U314" i="1"/>
  <c r="S314" i="1"/>
  <c r="N314" i="1"/>
  <c r="M314" i="1"/>
  <c r="M313" i="1"/>
  <c r="I313" i="1"/>
  <c r="AO312" i="1"/>
  <c r="AO313" i="1" s="1"/>
  <c r="AO314" i="1" s="1"/>
  <c r="AO315" i="1" s="1"/>
  <c r="AO316" i="1" s="1"/>
  <c r="AO317" i="1" s="1"/>
  <c r="AO318" i="1" s="1"/>
  <c r="N312" i="1"/>
  <c r="M312" i="1"/>
  <c r="K312" i="1"/>
  <c r="AU311" i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N311" i="1"/>
  <c r="M311" i="1"/>
  <c r="K311" i="1"/>
  <c r="N310" i="1"/>
  <c r="M310" i="1"/>
  <c r="K310" i="1"/>
  <c r="L309" i="1"/>
  <c r="AU308" i="1"/>
  <c r="AU309" i="1" s="1"/>
  <c r="AU310" i="1" s="1"/>
  <c r="AO308" i="1"/>
  <c r="AO309" i="1" s="1"/>
  <c r="AO310" i="1" s="1"/>
  <c r="AO311" i="1" s="1"/>
  <c r="M308" i="1"/>
  <c r="BP307" i="1"/>
  <c r="BM307" i="1"/>
  <c r="BK307" i="1"/>
  <c r="BJ307" i="1"/>
  <c r="AX307" i="1"/>
  <c r="BD307" i="1" s="1"/>
  <c r="AR307" i="1"/>
  <c r="AL307" i="1"/>
  <c r="AB307" i="1"/>
  <c r="W307" i="1"/>
  <c r="N307" i="1"/>
  <c r="O334" i="1" s="1"/>
  <c r="L307" i="1"/>
  <c r="L334" i="1" s="1"/>
  <c r="J307" i="1"/>
  <c r="Q307" i="1" s="1"/>
  <c r="BO303" i="1"/>
  <c r="BN303" i="1"/>
  <c r="BL303" i="1"/>
  <c r="BP303" i="1" s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Y297" i="1"/>
  <c r="L297" i="1"/>
  <c r="C253" i="2" s="1"/>
  <c r="K297" i="1"/>
  <c r="G297" i="1"/>
  <c r="H297" i="1" s="1"/>
  <c r="AV296" i="1"/>
  <c r="AA296" i="1"/>
  <c r="Y296" i="1"/>
  <c r="L296" i="1"/>
  <c r="G296" i="1"/>
  <c r="F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N255" i="1" s="1"/>
  <c r="AE277" i="1"/>
  <c r="AC277" i="1"/>
  <c r="U277" i="1"/>
  <c r="S277" i="1"/>
  <c r="AE276" i="1"/>
  <c r="AC276" i="1"/>
  <c r="U276" i="1"/>
  <c r="S276" i="1"/>
  <c r="AE275" i="1"/>
  <c r="D275" i="1"/>
  <c r="N251" i="1" s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M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M264" i="1"/>
  <c r="K264" i="1"/>
  <c r="AE263" i="1"/>
  <c r="AC263" i="1"/>
  <c r="U263" i="1"/>
  <c r="S263" i="1"/>
  <c r="N263" i="1"/>
  <c r="M263" i="1"/>
  <c r="K263" i="1"/>
  <c r="D263" i="1"/>
  <c r="AE262" i="1"/>
  <c r="AC262" i="1"/>
  <c r="U262" i="1"/>
  <c r="S262" i="1"/>
  <c r="N262" i="1"/>
  <c r="M262" i="1"/>
  <c r="K262" i="1"/>
  <c r="AE261" i="1"/>
  <c r="AC261" i="1"/>
  <c r="U261" i="1"/>
  <c r="S261" i="1"/>
  <c r="N261" i="1"/>
  <c r="M261" i="1"/>
  <c r="K261" i="1"/>
  <c r="AE260" i="1"/>
  <c r="N260" i="1"/>
  <c r="M260" i="1"/>
  <c r="L260" i="1"/>
  <c r="K260" i="1"/>
  <c r="D260" i="1"/>
  <c r="AA259" i="1"/>
  <c r="N259" i="1"/>
  <c r="N258" i="1"/>
  <c r="M258" i="1"/>
  <c r="K258" i="1"/>
  <c r="D258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AE254" i="1"/>
  <c r="AC254" i="1"/>
  <c r="U254" i="1"/>
  <c r="S254" i="1"/>
  <c r="N254" i="1"/>
  <c r="M254" i="1"/>
  <c r="AE253" i="1"/>
  <c r="AC253" i="1"/>
  <c r="U253" i="1"/>
  <c r="S253" i="1"/>
  <c r="N253" i="1"/>
  <c r="M253" i="1"/>
  <c r="N252" i="1"/>
  <c r="M252" i="1"/>
  <c r="I252" i="1"/>
  <c r="M251" i="1"/>
  <c r="K251" i="1"/>
  <c r="N250" i="1"/>
  <c r="K250" i="1"/>
  <c r="N249" i="1"/>
  <c r="M249" i="1"/>
  <c r="K249" i="1"/>
  <c r="AO248" i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L248" i="1"/>
  <c r="L273" i="1" s="1"/>
  <c r="AU247" i="1"/>
  <c r="AU248" i="1" s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O247" i="1"/>
  <c r="M247" i="1"/>
  <c r="BP246" i="1"/>
  <c r="BK246" i="1"/>
  <c r="BM246" i="1" s="1"/>
  <c r="BJ246" i="1"/>
  <c r="AX246" i="1"/>
  <c r="BD246" i="1" s="1"/>
  <c r="AR246" i="1"/>
  <c r="AL246" i="1"/>
  <c r="AB246" i="1"/>
  <c r="W246" i="1"/>
  <c r="L246" i="1"/>
  <c r="M257" i="1" s="1"/>
  <c r="J246" i="1"/>
  <c r="Q246" i="1" s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L236" i="1"/>
  <c r="C192" i="2" s="1"/>
  <c r="K236" i="1"/>
  <c r="H236" i="1"/>
  <c r="G236" i="1"/>
  <c r="Y236" i="1" s="1"/>
  <c r="AV235" i="1"/>
  <c r="AA235" i="1"/>
  <c r="L235" i="1"/>
  <c r="C193" i="2" s="1"/>
  <c r="G235" i="1"/>
  <c r="Y235" i="1" s="1"/>
  <c r="F235" i="1"/>
  <c r="C99" i="6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N190" i="1" s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M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N191" i="1" s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L199" i="1"/>
  <c r="K199" i="1"/>
  <c r="D199" i="1"/>
  <c r="AA198" i="1"/>
  <c r="N198" i="1"/>
  <c r="N197" i="1"/>
  <c r="K197" i="1"/>
  <c r="D197" i="1"/>
  <c r="N189" i="1" s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M191" i="1"/>
  <c r="I191" i="1"/>
  <c r="K190" i="1"/>
  <c r="AU189" i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K189" i="1"/>
  <c r="N188" i="1"/>
  <c r="K188" i="1"/>
  <c r="L187" i="1"/>
  <c r="AU186" i="1"/>
  <c r="AU187" i="1" s="1"/>
  <c r="AU188" i="1" s="1"/>
  <c r="AO186" i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M186" i="1"/>
  <c r="BM185" i="1"/>
  <c r="BK185" i="1"/>
  <c r="BP185" i="1" s="1"/>
  <c r="BJ185" i="1"/>
  <c r="BD185" i="1"/>
  <c r="AX185" i="1"/>
  <c r="AR185" i="1"/>
  <c r="AL185" i="1"/>
  <c r="AB185" i="1"/>
  <c r="W185" i="1"/>
  <c r="Q185" i="1"/>
  <c r="L185" i="1"/>
  <c r="J185" i="1"/>
  <c r="BP181" i="1"/>
  <c r="BO181" i="1"/>
  <c r="BN181" i="1"/>
  <c r="BL181" i="1"/>
  <c r="BJ181" i="1"/>
  <c r="G181" i="1"/>
  <c r="G242" i="1" s="1"/>
  <c r="G303" i="1" s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B181" i="1"/>
  <c r="AE180" i="1"/>
  <c r="AA180" i="1"/>
  <c r="Y180" i="1"/>
  <c r="AJ179" i="1"/>
  <c r="AA179" i="1"/>
  <c r="Y179" i="1"/>
  <c r="AE178" i="1"/>
  <c r="AF178" i="1" s="1"/>
  <c r="AF239" i="1" s="1"/>
  <c r="AF300" i="1" s="1"/>
  <c r="AC178" i="1"/>
  <c r="D178" i="1"/>
  <c r="AE177" i="1"/>
  <c r="AC177" i="1"/>
  <c r="U177" i="1"/>
  <c r="AE176" i="1"/>
  <c r="AF176" i="1" s="1"/>
  <c r="AF237" i="1" s="1"/>
  <c r="AC176" i="1"/>
  <c r="U176" i="1"/>
  <c r="S176" i="1"/>
  <c r="AE175" i="1"/>
  <c r="AA175" i="1"/>
  <c r="Y175" i="1"/>
  <c r="L175" i="1"/>
  <c r="C131" i="2" s="1"/>
  <c r="K175" i="1"/>
  <c r="G175" i="1"/>
  <c r="H175" i="1" s="1"/>
  <c r="AV174" i="1"/>
  <c r="AA174" i="1"/>
  <c r="Y174" i="1"/>
  <c r="L174" i="1"/>
  <c r="G174" i="1"/>
  <c r="F174" i="1"/>
  <c r="C44" i="6" s="1"/>
  <c r="C50" i="6" s="1"/>
  <c r="AV173" i="1"/>
  <c r="AA173" i="1"/>
  <c r="AA172" i="1"/>
  <c r="X172" i="1"/>
  <c r="X171" i="1"/>
  <c r="X170" i="1"/>
  <c r="AA169" i="1"/>
  <c r="X169" i="1"/>
  <c r="AE168" i="1"/>
  <c r="AF168" i="1" s="1"/>
  <c r="AC168" i="1"/>
  <c r="U168" i="1"/>
  <c r="S168" i="1"/>
  <c r="AE167" i="1"/>
  <c r="AC167" i="1"/>
  <c r="U167" i="1"/>
  <c r="S167" i="1"/>
  <c r="AE166" i="1"/>
  <c r="AF166" i="1" s="1"/>
  <c r="AF227" i="1" s="1"/>
  <c r="AF288" i="1" s="1"/>
  <c r="AC166" i="1"/>
  <c r="S166" i="1"/>
  <c r="AE165" i="1"/>
  <c r="U165" i="1"/>
  <c r="R165" i="1"/>
  <c r="BE164" i="1"/>
  <c r="AE164" i="1"/>
  <c r="AC164" i="1"/>
  <c r="R164" i="1"/>
  <c r="AE163" i="1"/>
  <c r="AF163" i="1" s="1"/>
  <c r="AF224" i="1" s="1"/>
  <c r="AC163" i="1"/>
  <c r="U163" i="1"/>
  <c r="S163" i="1"/>
  <c r="AE162" i="1"/>
  <c r="AF162" i="1" s="1"/>
  <c r="AC162" i="1"/>
  <c r="U162" i="1"/>
  <c r="S162" i="1"/>
  <c r="AE161" i="1"/>
  <c r="AC161" i="1"/>
  <c r="S161" i="1"/>
  <c r="AE160" i="1"/>
  <c r="AF160" i="1" s="1"/>
  <c r="AC160" i="1"/>
  <c r="D160" i="1"/>
  <c r="AE159" i="1"/>
  <c r="AC159" i="1"/>
  <c r="U159" i="1"/>
  <c r="S159" i="1"/>
  <c r="AE158" i="1"/>
  <c r="AC158" i="1"/>
  <c r="U158" i="1"/>
  <c r="S158" i="1"/>
  <c r="AE157" i="1"/>
  <c r="AF157" i="1" s="1"/>
  <c r="AF218" i="1" s="1"/>
  <c r="AF279" i="1" s="1"/>
  <c r="AF340" i="1" s="1"/>
  <c r="AF401" i="1" s="1"/>
  <c r="AC157" i="1"/>
  <c r="U157" i="1"/>
  <c r="S157" i="1"/>
  <c r="M157" i="1"/>
  <c r="L157" i="1"/>
  <c r="L218" i="1" s="1"/>
  <c r="AE156" i="1"/>
  <c r="AC156" i="1"/>
  <c r="U156" i="1"/>
  <c r="S156" i="1"/>
  <c r="L156" i="1"/>
  <c r="N156" i="1" s="1"/>
  <c r="D156" i="1"/>
  <c r="N133" i="1" s="1"/>
  <c r="AE155" i="1"/>
  <c r="AC155" i="1"/>
  <c r="U155" i="1"/>
  <c r="S155" i="1"/>
  <c r="AE154" i="1"/>
  <c r="AC154" i="1"/>
  <c r="U154" i="1"/>
  <c r="S154" i="1"/>
  <c r="AE153" i="1"/>
  <c r="AF153" i="1" s="1"/>
  <c r="AF214" i="1" s="1"/>
  <c r="AF275" i="1" s="1"/>
  <c r="D153" i="1"/>
  <c r="AE152" i="1"/>
  <c r="AC152" i="1"/>
  <c r="U152" i="1"/>
  <c r="S152" i="1"/>
  <c r="AE151" i="1"/>
  <c r="AC151" i="1"/>
  <c r="U151" i="1"/>
  <c r="S151" i="1"/>
  <c r="L151" i="1"/>
  <c r="AE150" i="1"/>
  <c r="AF150" i="1" s="1"/>
  <c r="AF211" i="1" s="1"/>
  <c r="AF272" i="1" s="1"/>
  <c r="AF333" i="1" s="1"/>
  <c r="AC150" i="1"/>
  <c r="S150" i="1"/>
  <c r="AE149" i="1"/>
  <c r="AC149" i="1"/>
  <c r="U149" i="1"/>
  <c r="S149" i="1"/>
  <c r="AE148" i="1"/>
  <c r="AF148" i="1" s="1"/>
  <c r="AF209" i="1" s="1"/>
  <c r="AF270" i="1" s="1"/>
  <c r="AF331" i="1" s="1"/>
  <c r="AF392" i="1" s="1"/>
  <c r="AC148" i="1"/>
  <c r="U148" i="1"/>
  <c r="S148" i="1"/>
  <c r="AE147" i="1"/>
  <c r="AC147" i="1"/>
  <c r="U147" i="1"/>
  <c r="AF146" i="1"/>
  <c r="AE146" i="1"/>
  <c r="AC146" i="1"/>
  <c r="U146" i="1"/>
  <c r="S146" i="1"/>
  <c r="N146" i="1"/>
  <c r="M146" i="1"/>
  <c r="AE145" i="1"/>
  <c r="AF145" i="1" s="1"/>
  <c r="AF206" i="1" s="1"/>
  <c r="AF267" i="1" s="1"/>
  <c r="AF328" i="1" s="1"/>
  <c r="AF389" i="1" s="1"/>
  <c r="AC145" i="1"/>
  <c r="U145" i="1"/>
  <c r="S145" i="1"/>
  <c r="N145" i="1"/>
  <c r="M145" i="1"/>
  <c r="K145" i="1"/>
  <c r="AE144" i="1"/>
  <c r="AC144" i="1"/>
  <c r="U144" i="1"/>
  <c r="S144" i="1"/>
  <c r="N144" i="1"/>
  <c r="M144" i="1"/>
  <c r="K144" i="1"/>
  <c r="AE143" i="1"/>
  <c r="AC143" i="1"/>
  <c r="U143" i="1"/>
  <c r="S143" i="1"/>
  <c r="N143" i="1"/>
  <c r="M143" i="1"/>
  <c r="K143" i="1"/>
  <c r="AV142" i="1"/>
  <c r="AC142" i="1"/>
  <c r="AA142" i="1"/>
  <c r="Y142" i="1"/>
  <c r="N142" i="1"/>
  <c r="M142" i="1"/>
  <c r="K142" i="1"/>
  <c r="AE141" i="1"/>
  <c r="AC141" i="1"/>
  <c r="U141" i="1"/>
  <c r="S141" i="1"/>
  <c r="N141" i="1"/>
  <c r="M141" i="1"/>
  <c r="K141" i="1"/>
  <c r="D141" i="1"/>
  <c r="AE140" i="1"/>
  <c r="AC140" i="1"/>
  <c r="U140" i="1"/>
  <c r="S140" i="1"/>
  <c r="N140" i="1"/>
  <c r="M140" i="1"/>
  <c r="K140" i="1"/>
  <c r="AE139" i="1"/>
  <c r="AC139" i="1"/>
  <c r="U139" i="1"/>
  <c r="S139" i="1"/>
  <c r="N139" i="1"/>
  <c r="M139" i="1"/>
  <c r="K139" i="1"/>
  <c r="AE138" i="1"/>
  <c r="N138" i="1"/>
  <c r="L138" i="1"/>
  <c r="K138" i="1"/>
  <c r="D138" i="1"/>
  <c r="AA137" i="1"/>
  <c r="N137" i="1"/>
  <c r="M137" i="1"/>
  <c r="I137" i="1"/>
  <c r="I139" i="1" s="1"/>
  <c r="N136" i="1"/>
  <c r="M136" i="1"/>
  <c r="K136" i="1"/>
  <c r="D136" i="1"/>
  <c r="AE135" i="1"/>
  <c r="AC135" i="1"/>
  <c r="U135" i="1"/>
  <c r="S135" i="1"/>
  <c r="N135" i="1"/>
  <c r="M135" i="1"/>
  <c r="K135" i="1"/>
  <c r="AE134" i="1"/>
  <c r="AF134" i="1" s="1"/>
  <c r="AF195" i="1" s="1"/>
  <c r="AF256" i="1" s="1"/>
  <c r="AF317" i="1" s="1"/>
  <c r="AF378" i="1" s="1"/>
  <c r="AF439" i="1" s="1"/>
  <c r="AF500" i="1" s="1"/>
  <c r="AC134" i="1"/>
  <c r="U134" i="1"/>
  <c r="S134" i="1"/>
  <c r="N134" i="1"/>
  <c r="M134" i="1"/>
  <c r="K134" i="1"/>
  <c r="AE133" i="1"/>
  <c r="AF133" i="1" s="1"/>
  <c r="AF194" i="1" s="1"/>
  <c r="AF255" i="1" s="1"/>
  <c r="AF316" i="1" s="1"/>
  <c r="AF377" i="1" s="1"/>
  <c r="AF438" i="1" s="1"/>
  <c r="AF499" i="1" s="1"/>
  <c r="AC133" i="1"/>
  <c r="U133" i="1"/>
  <c r="S133" i="1"/>
  <c r="M133" i="1"/>
  <c r="AE132" i="1"/>
  <c r="AC132" i="1"/>
  <c r="U132" i="1"/>
  <c r="S132" i="1"/>
  <c r="N132" i="1"/>
  <c r="M132" i="1"/>
  <c r="AE131" i="1"/>
  <c r="AC131" i="1"/>
  <c r="U131" i="1"/>
  <c r="S131" i="1"/>
  <c r="N131" i="1"/>
  <c r="M131" i="1"/>
  <c r="N130" i="1"/>
  <c r="M130" i="1"/>
  <c r="I130" i="1"/>
  <c r="N129" i="1"/>
  <c r="K129" i="1"/>
  <c r="N128" i="1"/>
  <c r="M128" i="1"/>
  <c r="K128" i="1"/>
  <c r="H128" i="1"/>
  <c r="C162" i="2" s="1"/>
  <c r="B128" i="1"/>
  <c r="AO127" i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N127" i="1"/>
  <c r="M127" i="1"/>
  <c r="K127" i="1"/>
  <c r="AO126" i="1"/>
  <c r="L126" i="1"/>
  <c r="H126" i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5" i="1"/>
  <c r="M125" i="1"/>
  <c r="BP124" i="1"/>
  <c r="BM124" i="1"/>
  <c r="BK124" i="1"/>
  <c r="BJ124" i="1"/>
  <c r="BD124" i="1"/>
  <c r="AX124" i="1"/>
  <c r="AR124" i="1"/>
  <c r="AL124" i="1"/>
  <c r="AB124" i="1"/>
  <c r="W124" i="1"/>
  <c r="N124" i="1"/>
  <c r="AD124" i="1" s="1"/>
  <c r="L124" i="1"/>
  <c r="M138" i="1" s="1"/>
  <c r="J124" i="1"/>
  <c r="Q124" i="1" s="1"/>
  <c r="F120" i="1"/>
  <c r="E120" i="1"/>
  <c r="D120" i="1"/>
  <c r="B120" i="1"/>
  <c r="C81" i="2" s="1"/>
  <c r="A120" i="1"/>
  <c r="AA119" i="1"/>
  <c r="Y119" i="1"/>
  <c r="AJ118" i="1"/>
  <c r="AA118" i="1"/>
  <c r="Y118" i="1"/>
  <c r="AE117" i="1"/>
  <c r="AF117" i="1" s="1"/>
  <c r="U117" i="1"/>
  <c r="S117" i="1"/>
  <c r="D117" i="1"/>
  <c r="AE116" i="1"/>
  <c r="AF116" i="1" s="1"/>
  <c r="AC116" i="1"/>
  <c r="U116" i="1"/>
  <c r="S116" i="1"/>
  <c r="AF115" i="1"/>
  <c r="AE115" i="1"/>
  <c r="AC115" i="1"/>
  <c r="U115" i="1"/>
  <c r="AE114" i="1"/>
  <c r="AF114" i="1" s="1"/>
  <c r="AF175" i="1" s="1"/>
  <c r="AA114" i="1"/>
  <c r="Y114" i="1"/>
  <c r="L114" i="1"/>
  <c r="C70" i="2" s="1"/>
  <c r="K114" i="1"/>
  <c r="G114" i="1"/>
  <c r="H114" i="1" s="1"/>
  <c r="AV113" i="1"/>
  <c r="AC113" i="1"/>
  <c r="AA113" i="1"/>
  <c r="X113" i="1"/>
  <c r="L113" i="1"/>
  <c r="C71" i="2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C107" i="1"/>
  <c r="U107" i="1"/>
  <c r="AE106" i="1"/>
  <c r="AF106" i="1" s="1"/>
  <c r="AC106" i="1"/>
  <c r="U106" i="1"/>
  <c r="S106" i="1"/>
  <c r="AF105" i="1"/>
  <c r="AE105" i="1"/>
  <c r="AC105" i="1"/>
  <c r="AE104" i="1"/>
  <c r="AF104" i="1" s="1"/>
  <c r="U104" i="1"/>
  <c r="R104" i="1"/>
  <c r="BE103" i="1"/>
  <c r="AE103" i="1"/>
  <c r="AF103" i="1" s="1"/>
  <c r="AC103" i="1"/>
  <c r="AF102" i="1"/>
  <c r="AE102" i="1"/>
  <c r="AC102" i="1"/>
  <c r="AF101" i="1"/>
  <c r="AE101" i="1"/>
  <c r="AC101" i="1"/>
  <c r="U101" i="1"/>
  <c r="S101" i="1"/>
  <c r="AE100" i="1"/>
  <c r="AF100" i="1" s="1"/>
  <c r="AC100" i="1"/>
  <c r="AF99" i="1"/>
  <c r="AE99" i="1"/>
  <c r="AC99" i="1"/>
  <c r="D99" i="1"/>
  <c r="AE98" i="1"/>
  <c r="AF98" i="1" s="1"/>
  <c r="AC98" i="1"/>
  <c r="U98" i="1"/>
  <c r="AE97" i="1"/>
  <c r="AF97" i="1" s="1"/>
  <c r="AF158" i="1" s="1"/>
  <c r="AC97" i="1"/>
  <c r="U97" i="1"/>
  <c r="S97" i="1"/>
  <c r="AF96" i="1"/>
  <c r="AE96" i="1"/>
  <c r="AC96" i="1"/>
  <c r="U96" i="1"/>
  <c r="M96" i="1"/>
  <c r="L96" i="1"/>
  <c r="N96" i="1" s="1"/>
  <c r="AE95" i="1"/>
  <c r="AF95" i="1" s="1"/>
  <c r="AC95" i="1"/>
  <c r="U95" i="1"/>
  <c r="L95" i="1"/>
  <c r="N95" i="1" s="1"/>
  <c r="C91" i="2" s="1"/>
  <c r="D95" i="1"/>
  <c r="N72" i="1" s="1"/>
  <c r="AE94" i="1"/>
  <c r="AF94" i="1" s="1"/>
  <c r="AF155" i="1" s="1"/>
  <c r="AF216" i="1" s="1"/>
  <c r="AC94" i="1"/>
  <c r="U94" i="1"/>
  <c r="AF93" i="1"/>
  <c r="AE93" i="1"/>
  <c r="AC93" i="1"/>
  <c r="U93" i="1"/>
  <c r="AF92" i="1"/>
  <c r="AE92" i="1"/>
  <c r="D92" i="1"/>
  <c r="AE91" i="1"/>
  <c r="AF91" i="1" s="1"/>
  <c r="AC91" i="1"/>
  <c r="U91" i="1"/>
  <c r="AF90" i="1"/>
  <c r="AE90" i="1"/>
  <c r="AC90" i="1"/>
  <c r="U90" i="1"/>
  <c r="AE89" i="1"/>
  <c r="AF89" i="1" s="1"/>
  <c r="AC89" i="1"/>
  <c r="U89" i="1"/>
  <c r="O89" i="1"/>
  <c r="AF88" i="1"/>
  <c r="AE88" i="1"/>
  <c r="AC88" i="1"/>
  <c r="U88" i="1"/>
  <c r="AF87" i="1"/>
  <c r="AE87" i="1"/>
  <c r="AC87" i="1"/>
  <c r="U87" i="1"/>
  <c r="AE86" i="1"/>
  <c r="AF86" i="1" s="1"/>
  <c r="AC86" i="1"/>
  <c r="U86" i="1"/>
  <c r="AF85" i="1"/>
  <c r="AE85" i="1"/>
  <c r="AC85" i="1"/>
  <c r="U85" i="1"/>
  <c r="N85" i="1"/>
  <c r="AE84" i="1"/>
  <c r="AF84" i="1" s="1"/>
  <c r="AC84" i="1"/>
  <c r="U84" i="1"/>
  <c r="N84" i="1"/>
  <c r="K84" i="1"/>
  <c r="AF83" i="1"/>
  <c r="AE83" i="1"/>
  <c r="AC83" i="1"/>
  <c r="U83" i="1"/>
  <c r="N83" i="1"/>
  <c r="K83" i="1"/>
  <c r="AE82" i="1"/>
  <c r="AF82" i="1" s="1"/>
  <c r="AC82" i="1"/>
  <c r="U82" i="1"/>
  <c r="S82" i="1"/>
  <c r="N82" i="1"/>
  <c r="M82" i="1"/>
  <c r="P82" i="1" s="1"/>
  <c r="P143" i="1" s="1"/>
  <c r="P204" i="1" s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C81" i="1"/>
  <c r="U81" i="1"/>
  <c r="S81" i="1"/>
  <c r="N81" i="1"/>
  <c r="K81" i="1"/>
  <c r="AE80" i="1"/>
  <c r="AF80" i="1" s="1"/>
  <c r="AC80" i="1"/>
  <c r="U80" i="1"/>
  <c r="N80" i="1"/>
  <c r="K80" i="1"/>
  <c r="D80" i="1"/>
  <c r="N69" i="1" s="1"/>
  <c r="AE79" i="1"/>
  <c r="AF79" i="1" s="1"/>
  <c r="AF140" i="1" s="1"/>
  <c r="AC79" i="1"/>
  <c r="U79" i="1"/>
  <c r="S79" i="1"/>
  <c r="N79" i="1"/>
  <c r="K79" i="1"/>
  <c r="AE78" i="1"/>
  <c r="AF78" i="1" s="1"/>
  <c r="AF139" i="1" s="1"/>
  <c r="AF200" i="1" s="1"/>
  <c r="AF261" i="1" s="1"/>
  <c r="AC78" i="1"/>
  <c r="U78" i="1"/>
  <c r="N78" i="1"/>
  <c r="K78" i="1"/>
  <c r="AE77" i="1"/>
  <c r="AF77" i="1" s="1"/>
  <c r="N77" i="1"/>
  <c r="L77" i="1"/>
  <c r="K77" i="1"/>
  <c r="D77" i="1"/>
  <c r="AA76" i="1"/>
  <c r="N76" i="1"/>
  <c r="K76" i="1"/>
  <c r="N75" i="1"/>
  <c r="K75" i="1"/>
  <c r="D75" i="1"/>
  <c r="AF74" i="1"/>
  <c r="AF135" i="1" s="1"/>
  <c r="AE74" i="1"/>
  <c r="AC74" i="1"/>
  <c r="U74" i="1"/>
  <c r="N74" i="1"/>
  <c r="K74" i="1"/>
  <c r="AE73" i="1"/>
  <c r="AF73" i="1" s="1"/>
  <c r="AC73" i="1"/>
  <c r="U73" i="1"/>
  <c r="N73" i="1"/>
  <c r="K73" i="1"/>
  <c r="AE72" i="1"/>
  <c r="AF72" i="1" s="1"/>
  <c r="AC72" i="1"/>
  <c r="U72" i="1"/>
  <c r="AE71" i="1"/>
  <c r="AF71" i="1" s="1"/>
  <c r="AC71" i="1"/>
  <c r="U71" i="1"/>
  <c r="N71" i="1"/>
  <c r="H71" i="1"/>
  <c r="C103" i="2" s="1"/>
  <c r="AE70" i="1"/>
  <c r="AF70" i="1" s="1"/>
  <c r="AC70" i="1"/>
  <c r="U70" i="1"/>
  <c r="N70" i="1"/>
  <c r="H69" i="1"/>
  <c r="C102" i="2" s="1"/>
  <c r="AO68" i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N68" i="1"/>
  <c r="K68" i="1"/>
  <c r="N67" i="1"/>
  <c r="K67" i="1"/>
  <c r="B67" i="1"/>
  <c r="C82" i="2" s="1"/>
  <c r="AO66" i="1"/>
  <c r="AO67" i="1" s="1"/>
  <c r="N66" i="1"/>
  <c r="K66" i="1"/>
  <c r="AU65" i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L65" i="1"/>
  <c r="H65" i="1"/>
  <c r="C100" i="2" s="1"/>
  <c r="AU64" i="1"/>
  <c r="AO64" i="1"/>
  <c r="AO65" i="1" s="1"/>
  <c r="M64" i="1"/>
  <c r="BD63" i="1"/>
  <c r="AX63" i="1"/>
  <c r="AR63" i="1"/>
  <c r="AL63" i="1"/>
  <c r="AB63" i="1"/>
  <c r="W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L63" i="1"/>
  <c r="J63" i="1"/>
  <c r="Q63" i="1" s="1"/>
  <c r="G59" i="1"/>
  <c r="G120" i="1" s="1"/>
  <c r="I120" i="1" s="1"/>
  <c r="F59" i="1"/>
  <c r="L58" i="1"/>
  <c r="AJ57" i="1"/>
  <c r="AI56" i="1"/>
  <c r="AI59" i="1" s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N14" i="1" s="1"/>
  <c r="AE14" i="1" s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C30" i="2" s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AC28" i="1"/>
  <c r="S28" i="1"/>
  <c r="D28" i="1"/>
  <c r="N7" i="1" s="1"/>
  <c r="AE7" i="1" s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K22" i="1"/>
  <c r="AC21" i="1"/>
  <c r="U21" i="1"/>
  <c r="S21" i="1"/>
  <c r="K21" i="1"/>
  <c r="AV20" i="1"/>
  <c r="AC20" i="1"/>
  <c r="K20" i="1"/>
  <c r="AC19" i="1"/>
  <c r="U19" i="1"/>
  <c r="S19" i="1"/>
  <c r="K19" i="1"/>
  <c r="AC18" i="1"/>
  <c r="U18" i="1"/>
  <c r="S18" i="1"/>
  <c r="N18" i="1"/>
  <c r="AE18" i="1" s="1"/>
  <c r="M18" i="1"/>
  <c r="K18" i="1"/>
  <c r="AC17" i="1"/>
  <c r="U17" i="1"/>
  <c r="S17" i="1"/>
  <c r="N17" i="1"/>
  <c r="AE17" i="1" s="1"/>
  <c r="K17" i="1"/>
  <c r="S16" i="1"/>
  <c r="L16" i="1"/>
  <c r="K16" i="1"/>
  <c r="D16" i="1"/>
  <c r="AE15" i="1"/>
  <c r="S15" i="1"/>
  <c r="K15" i="1"/>
  <c r="S14" i="1"/>
  <c r="K14" i="1"/>
  <c r="D14" i="1"/>
  <c r="AE13" i="1"/>
  <c r="AC13" i="1"/>
  <c r="U13" i="1"/>
  <c r="N13" i="1"/>
  <c r="M13" i="1"/>
  <c r="K13" i="1"/>
  <c r="AC12" i="1"/>
  <c r="U12" i="1"/>
  <c r="S12" i="1"/>
  <c r="K12" i="1"/>
  <c r="AC11" i="1"/>
  <c r="U11" i="1"/>
  <c r="S11" i="1"/>
  <c r="N11" i="1"/>
  <c r="M11" i="1"/>
  <c r="H11" i="1"/>
  <c r="C42" i="2" s="1"/>
  <c r="AC10" i="1"/>
  <c r="U10" i="1"/>
  <c r="S10" i="1"/>
  <c r="N10" i="1"/>
  <c r="AE10" i="1" s="1"/>
  <c r="AC9" i="1"/>
  <c r="H9" i="1"/>
  <c r="C41" i="2" s="1"/>
  <c r="N8" i="1"/>
  <c r="AE8" i="1" s="1"/>
  <c r="M8" i="1"/>
  <c r="BG7" i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AO7" i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K7" i="1"/>
  <c r="AE6" i="1"/>
  <c r="N6" i="1"/>
  <c r="M6" i="1"/>
  <c r="K6" i="1"/>
  <c r="N5" i="1"/>
  <c r="K5" i="1"/>
  <c r="H5" i="1"/>
  <c r="C39" i="2" s="1"/>
  <c r="C44" i="2" s="1"/>
  <c r="BG4" i="1"/>
  <c r="BG5" i="1" s="1"/>
  <c r="BG6" i="1" s="1"/>
  <c r="BA4" i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4" i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Z4" i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T4" i="1"/>
  <c r="T5" i="1" s="1"/>
  <c r="T6" i="1" s="1"/>
  <c r="T7" i="1" s="1"/>
  <c r="T8" i="1" s="1"/>
  <c r="T9" i="1" s="1"/>
  <c r="L4" i="1"/>
  <c r="BG3" i="1"/>
  <c r="BA3" i="1"/>
  <c r="AU3" i="1"/>
  <c r="AO3" i="1"/>
  <c r="AO4" i="1" s="1"/>
  <c r="AO5" i="1" s="1"/>
  <c r="AO6" i="1" s="1"/>
  <c r="Z3" i="1"/>
  <c r="T3" i="1"/>
  <c r="M3" i="1"/>
  <c r="L3" i="1"/>
  <c r="AX2" i="1"/>
  <c r="BD2" i="1" s="1"/>
  <c r="AR2" i="1"/>
  <c r="AL2" i="1"/>
  <c r="AB2" i="1"/>
  <c r="W2" i="1"/>
  <c r="J2" i="1"/>
  <c r="Q2" i="1" s="1"/>
  <c r="AF165" i="1" l="1"/>
  <c r="AF254" i="1"/>
  <c r="AF315" i="1" s="1"/>
  <c r="AF376" i="1" s="1"/>
  <c r="AF437" i="1" s="1"/>
  <c r="AF498" i="1" s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M151" i="1"/>
  <c r="AF118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M71" i="1"/>
  <c r="M85" i="1"/>
  <c r="M72" i="1"/>
  <c r="M73" i="1"/>
  <c r="L90" i="1"/>
  <c r="M75" i="1"/>
  <c r="M74" i="1"/>
  <c r="M68" i="1"/>
  <c r="M76" i="1"/>
  <c r="M69" i="1"/>
  <c r="M77" i="1"/>
  <c r="N63" i="1"/>
  <c r="M80" i="1"/>
  <c r="M78" i="1"/>
  <c r="O82" i="1"/>
  <c r="O143" i="1" s="1"/>
  <c r="O204" i="1" s="1"/>
  <c r="C161" i="2"/>
  <c r="H187" i="1"/>
  <c r="AF131" i="1"/>
  <c r="AF141" i="1"/>
  <c r="AF202" i="1" s="1"/>
  <c r="AF263" i="1" s="1"/>
  <c r="AF324" i="1" s="1"/>
  <c r="AF385" i="1" s="1"/>
  <c r="AF446" i="1" s="1"/>
  <c r="AF507" i="1" s="1"/>
  <c r="AF568" i="1" s="1"/>
  <c r="AF629" i="1" s="1"/>
  <c r="AF690" i="1" s="1"/>
  <c r="AF751" i="1" s="1"/>
  <c r="AF812" i="1" s="1"/>
  <c r="AF873" i="1" s="1"/>
  <c r="AF147" i="1"/>
  <c r="AF208" i="1" s="1"/>
  <c r="AF269" i="1" s="1"/>
  <c r="N185" i="1"/>
  <c r="M199" i="1"/>
  <c r="M192" i="1"/>
  <c r="M212" i="1"/>
  <c r="M194" i="1"/>
  <c r="M190" i="1"/>
  <c r="M200" i="1"/>
  <c r="M195" i="1"/>
  <c r="AF383" i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C152" i="2"/>
  <c r="L217" i="1"/>
  <c r="N217" i="1" s="1"/>
  <c r="AD368" i="1"/>
  <c r="O395" i="1"/>
  <c r="L50" i="1"/>
  <c r="AI64" i="1"/>
  <c r="AI117" i="1" s="1"/>
  <c r="AI120" i="1" s="1"/>
  <c r="AF143" i="1"/>
  <c r="AF204" i="1" s="1"/>
  <c r="AF265" i="1" s="1"/>
  <c r="AF326" i="1" s="1"/>
  <c r="AF387" i="1" s="1"/>
  <c r="AF448" i="1" s="1"/>
  <c r="AF509" i="1" s="1"/>
  <c r="AF570" i="1" s="1"/>
  <c r="AF631" i="1" s="1"/>
  <c r="AF692" i="1" s="1"/>
  <c r="AF753" i="1" s="1"/>
  <c r="AF814" i="1" s="1"/>
  <c r="M16" i="1"/>
  <c r="M12" i="1"/>
  <c r="N2" i="1"/>
  <c r="M7" i="1"/>
  <c r="M23" i="1"/>
  <c r="M9" i="1"/>
  <c r="M20" i="1"/>
  <c r="M24" i="1"/>
  <c r="M17" i="1"/>
  <c r="M5" i="1"/>
  <c r="M14" i="1"/>
  <c r="M21" i="1"/>
  <c r="M10" i="1"/>
  <c r="M22" i="1"/>
  <c r="M19" i="1"/>
  <c r="M15" i="1"/>
  <c r="AD2" i="1"/>
  <c r="L29" i="1"/>
  <c r="L31" i="1" s="1"/>
  <c r="M66" i="1"/>
  <c r="M79" i="1"/>
  <c r="M81" i="1"/>
  <c r="C78" i="2"/>
  <c r="L119" i="1"/>
  <c r="AF161" i="1"/>
  <c r="AF164" i="1"/>
  <c r="AF225" i="1" s="1"/>
  <c r="AF286" i="1" s="1"/>
  <c r="AF347" i="1" s="1"/>
  <c r="AF167" i="1"/>
  <c r="AE181" i="1" s="1"/>
  <c r="M193" i="1"/>
  <c r="AF322" i="1"/>
  <c r="M70" i="1"/>
  <c r="C80" i="2"/>
  <c r="E181" i="1"/>
  <c r="AF177" i="1"/>
  <c r="Z24" i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C203" i="6"/>
  <c r="C206" i="6" s="1"/>
  <c r="X357" i="1"/>
  <c r="AF222" i="1"/>
  <c r="AF283" i="1" s="1"/>
  <c r="AF344" i="1" s="1"/>
  <c r="AF405" i="1" s="1"/>
  <c r="AF466" i="1" s="1"/>
  <c r="AF527" i="1" s="1"/>
  <c r="AF588" i="1" s="1"/>
  <c r="AF649" i="1" s="1"/>
  <c r="T11" i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C142" i="2"/>
  <c r="B242" i="1"/>
  <c r="M196" i="1"/>
  <c r="M203" i="1"/>
  <c r="M83" i="1"/>
  <c r="AF138" i="1"/>
  <c r="AF199" i="1" s="1"/>
  <c r="AF260" i="1" s="1"/>
  <c r="AF156" i="1"/>
  <c r="AF217" i="1" s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D181" i="1"/>
  <c r="M201" i="1"/>
  <c r="AF220" i="1"/>
  <c r="AF281" i="1" s="1"/>
  <c r="AF342" i="1" s="1"/>
  <c r="AF403" i="1" s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C79" i="2"/>
  <c r="A181" i="1"/>
  <c r="M188" i="1"/>
  <c r="M205" i="1"/>
  <c r="AF298" i="1"/>
  <c r="AF349" i="1"/>
  <c r="AF410" i="1" s="1"/>
  <c r="AF471" i="1" s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C132" i="2"/>
  <c r="O149" i="1"/>
  <c r="M84" i="1"/>
  <c r="M67" i="1"/>
  <c r="AF132" i="1"/>
  <c r="AF193" i="1" s="1"/>
  <c r="AF151" i="1"/>
  <c r="AF212" i="1" s="1"/>
  <c r="AF273" i="1" s="1"/>
  <c r="AF154" i="1"/>
  <c r="N218" i="1"/>
  <c r="L279" i="1"/>
  <c r="C254" i="2"/>
  <c r="O271" i="1"/>
  <c r="AF330" i="1"/>
  <c r="AF391" i="1" s="1"/>
  <c r="AE120" i="1"/>
  <c r="AF159" i="1"/>
  <c r="AF238" i="1"/>
  <c r="AF299" i="1" s="1"/>
  <c r="T10" i="1"/>
  <c r="C143" i="2"/>
  <c r="B189" i="1"/>
  <c r="AF149" i="1"/>
  <c r="AF210" i="1" s="1"/>
  <c r="AF271" i="1" s="1"/>
  <c r="AF332" i="1" s="1"/>
  <c r="N157" i="1"/>
  <c r="AF196" i="1"/>
  <c r="AF257" i="1" s="1"/>
  <c r="AF318" i="1" s="1"/>
  <c r="AF379" i="1" s="1"/>
  <c r="AF440" i="1" s="1"/>
  <c r="AF501" i="1" s="1"/>
  <c r="AF221" i="1"/>
  <c r="AF228" i="1"/>
  <c r="AF321" i="1"/>
  <c r="AF382" i="1" s="1"/>
  <c r="AF443" i="1" s="1"/>
  <c r="AF504" i="1" s="1"/>
  <c r="AF565" i="1" s="1"/>
  <c r="AF626" i="1" s="1"/>
  <c r="AF687" i="1" s="1"/>
  <c r="AF748" i="1" s="1"/>
  <c r="AF809" i="1" s="1"/>
  <c r="AF334" i="1"/>
  <c r="AF395" i="1" s="1"/>
  <c r="AF456" i="1" s="1"/>
  <c r="AF152" i="1"/>
  <c r="AF213" i="1" s="1"/>
  <c r="AF274" i="1" s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T55" i="1"/>
  <c r="T56" i="1" s="1"/>
  <c r="T57" i="1" s="1"/>
  <c r="T58" i="1" s="1"/>
  <c r="T59" i="1" s="1"/>
  <c r="O88" i="1"/>
  <c r="BG103" i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AF144" i="1"/>
  <c r="AF205" i="1" s="1"/>
  <c r="AF266" i="1" s="1"/>
  <c r="AF327" i="1" s="1"/>
  <c r="AF388" i="1" s="1"/>
  <c r="AF201" i="1"/>
  <c r="AF262" i="1" s="1"/>
  <c r="AF323" i="1" s="1"/>
  <c r="AF384" i="1" s="1"/>
  <c r="AF445" i="1" s="1"/>
  <c r="AF506" i="1" s="1"/>
  <c r="AF567" i="1" s="1"/>
  <c r="AF628" i="1" s="1"/>
  <c r="AF689" i="1" s="1"/>
  <c r="AF750" i="1" s="1"/>
  <c r="AF811" i="1" s="1"/>
  <c r="M129" i="1"/>
  <c r="O151" i="1"/>
  <c r="X174" i="1"/>
  <c r="M197" i="1"/>
  <c r="M202" i="1"/>
  <c r="H76" i="1"/>
  <c r="AF236" i="1"/>
  <c r="AF297" i="1" s="1"/>
  <c r="AF358" i="1" s="1"/>
  <c r="AF419" i="1" s="1"/>
  <c r="AF343" i="1"/>
  <c r="AF404" i="1" s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359" i="1"/>
  <c r="AF420" i="1" s="1"/>
  <c r="AF481" i="1" s="1"/>
  <c r="AF394" i="1"/>
  <c r="AF207" i="1"/>
  <c r="AF268" i="1" s="1"/>
  <c r="AF329" i="1" s="1"/>
  <c r="AF390" i="1" s="1"/>
  <c r="AF451" i="1" s="1"/>
  <c r="AF512" i="1" s="1"/>
  <c r="AF573" i="1" s="1"/>
  <c r="AF634" i="1" s="1"/>
  <c r="AF695" i="1" s="1"/>
  <c r="AF756" i="1" s="1"/>
  <c r="AF817" i="1" s="1"/>
  <c r="AF878" i="1" s="1"/>
  <c r="AF939" i="1" s="1"/>
  <c r="AF1000" i="1" s="1"/>
  <c r="AF1061" i="1" s="1"/>
  <c r="AF1122" i="1" s="1"/>
  <c r="L212" i="1"/>
  <c r="AF223" i="1"/>
  <c r="AF284" i="1" s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277" i="1"/>
  <c r="AF338" i="1" s="1"/>
  <c r="H132" i="1"/>
  <c r="G364" i="1"/>
  <c r="AF449" i="1"/>
  <c r="AF510" i="1" s="1"/>
  <c r="AF571" i="1" s="1"/>
  <c r="C527" i="2"/>
  <c r="H553" i="1"/>
  <c r="H181" i="1"/>
  <c r="H242" i="1" s="1"/>
  <c r="AF219" i="1"/>
  <c r="AF290" i="1"/>
  <c r="AF351" i="1" s="1"/>
  <c r="AF412" i="1" s="1"/>
  <c r="AF473" i="1" s="1"/>
  <c r="AF534" i="1" s="1"/>
  <c r="AF595" i="1" s="1"/>
  <c r="AF656" i="1" s="1"/>
  <c r="AF717" i="1" s="1"/>
  <c r="AF778" i="1" s="1"/>
  <c r="AF839" i="1" s="1"/>
  <c r="AF900" i="1" s="1"/>
  <c r="Y419" i="1"/>
  <c r="H419" i="1"/>
  <c r="I181" i="1"/>
  <c r="I179" i="1" s="1"/>
  <c r="AF282" i="1"/>
  <c r="AF360" i="1"/>
  <c r="AF421" i="1" s="1"/>
  <c r="AF482" i="1" s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336" i="1"/>
  <c r="AF397" i="1" s="1"/>
  <c r="AF458" i="1" s="1"/>
  <c r="AF519" i="1" s="1"/>
  <c r="AF580" i="1" s="1"/>
  <c r="AF641" i="1" s="1"/>
  <c r="C567" i="6"/>
  <c r="C570" i="6" s="1"/>
  <c r="X784" i="1"/>
  <c r="C105" i="2"/>
  <c r="H189" i="1"/>
  <c r="AF226" i="1"/>
  <c r="AF287" i="1" s="1"/>
  <c r="AF348" i="1" s="1"/>
  <c r="AF409" i="1" s="1"/>
  <c r="AF470" i="1" s="1"/>
  <c r="AF531" i="1" s="1"/>
  <c r="AF592" i="1" s="1"/>
  <c r="AF653" i="1" s="1"/>
  <c r="AF714" i="1" s="1"/>
  <c r="AF285" i="1"/>
  <c r="AF346" i="1" s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C620" i="2"/>
  <c r="O637" i="1"/>
  <c r="H16" i="1"/>
  <c r="H130" i="1"/>
  <c r="AD307" i="1"/>
  <c r="M198" i="1"/>
  <c r="M189" i="1"/>
  <c r="M207" i="1"/>
  <c r="AF399" i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5" i="1"/>
  <c r="AF276" i="1" s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80" i="1"/>
  <c r="AF341" i="1" s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C151" i="6"/>
  <c r="C154" i="6" s="1"/>
  <c r="X296" i="1"/>
  <c r="AF562" i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M206" i="1"/>
  <c r="AF229" i="1"/>
  <c r="AF361" i="1"/>
  <c r="AF422" i="1" s="1"/>
  <c r="AF483" i="1" s="1"/>
  <c r="AF544" i="1" s="1"/>
  <c r="AF605" i="1" s="1"/>
  <c r="C255" i="6"/>
  <c r="X418" i="1"/>
  <c r="C463" i="6"/>
  <c r="C466" i="6" s="1"/>
  <c r="X662" i="1"/>
  <c r="M265" i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M266" i="1"/>
  <c r="M267" i="1"/>
  <c r="H358" i="1"/>
  <c r="C528" i="2"/>
  <c r="H555" i="1"/>
  <c r="M259" i="1"/>
  <c r="M450" i="1"/>
  <c r="M449" i="1"/>
  <c r="M448" i="1"/>
  <c r="M447" i="1"/>
  <c r="M446" i="1"/>
  <c r="L456" i="1"/>
  <c r="M451" i="1"/>
  <c r="M445" i="1"/>
  <c r="M444" i="1"/>
  <c r="M435" i="1"/>
  <c r="M432" i="1"/>
  <c r="M440" i="1"/>
  <c r="M456" i="1" s="1"/>
  <c r="M439" i="1"/>
  <c r="M438" i="1"/>
  <c r="M433" i="1"/>
  <c r="N429" i="1"/>
  <c r="M442" i="1"/>
  <c r="AF452" i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560" i="1"/>
  <c r="Y358" i="1"/>
  <c r="AF480" i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542" i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BP547" i="1"/>
  <c r="M324" i="1"/>
  <c r="M334" i="1" s="1"/>
  <c r="M325" i="1"/>
  <c r="M329" i="1"/>
  <c r="M385" i="1"/>
  <c r="M395" i="1" s="1"/>
  <c r="M386" i="1"/>
  <c r="M389" i="1"/>
  <c r="C411" i="6"/>
  <c r="C414" i="6" s="1"/>
  <c r="X601" i="1"/>
  <c r="N246" i="1"/>
  <c r="M250" i="1"/>
  <c r="M255" i="1"/>
  <c r="M256" i="1"/>
  <c r="M326" i="1"/>
  <c r="M327" i="1"/>
  <c r="M328" i="1"/>
  <c r="M387" i="1"/>
  <c r="M388" i="1"/>
  <c r="AF393" i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514" i="1"/>
  <c r="AF575" i="1" s="1"/>
  <c r="AF450" i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702" i="1"/>
  <c r="AF763" i="1" s="1"/>
  <c r="AF824" i="1" s="1"/>
  <c r="AF885" i="1" s="1"/>
  <c r="AF946" i="1" s="1"/>
  <c r="AF767" i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591" i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N673" i="1"/>
  <c r="M690" i="1"/>
  <c r="M691" i="1"/>
  <c r="M688" i="1"/>
  <c r="M676" i="1"/>
  <c r="M695" i="1"/>
  <c r="M679" i="1"/>
  <c r="M689" i="1"/>
  <c r="X235" i="1"/>
  <c r="AF453" i="1"/>
  <c r="AF621" i="1"/>
  <c r="AF682" i="1" s="1"/>
  <c r="AF743" i="1" s="1"/>
  <c r="AF804" i="1" s="1"/>
  <c r="AF865" i="1" s="1"/>
  <c r="AF926" i="1" s="1"/>
  <c r="AF408" i="1"/>
  <c r="AF469" i="1" s="1"/>
  <c r="AF530" i="1" s="1"/>
  <c r="AF455" i="1"/>
  <c r="AF516" i="1" s="1"/>
  <c r="AF577" i="1" s="1"/>
  <c r="AF638" i="1" s="1"/>
  <c r="AF699" i="1" s="1"/>
  <c r="AF517" i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561" i="1"/>
  <c r="AF622" i="1" s="1"/>
  <c r="AF683" i="1" s="1"/>
  <c r="AF744" i="1" s="1"/>
  <c r="AF805" i="1" s="1"/>
  <c r="AF866" i="1" s="1"/>
  <c r="AF927" i="1" s="1"/>
  <c r="AF988" i="1" s="1"/>
  <c r="AF1049" i="1" s="1"/>
  <c r="AF1110" i="1" s="1"/>
  <c r="M623" i="1"/>
  <c r="M622" i="1"/>
  <c r="M621" i="1"/>
  <c r="M616" i="1"/>
  <c r="N612" i="1"/>
  <c r="M625" i="1"/>
  <c r="O332" i="1"/>
  <c r="L395" i="1"/>
  <c r="M443" i="1"/>
  <c r="AF462" i="1"/>
  <c r="AF523" i="1" s="1"/>
  <c r="AF584" i="1" s="1"/>
  <c r="AF645" i="1" s="1"/>
  <c r="AF706" i="1" s="1"/>
  <c r="M628" i="1"/>
  <c r="M565" i="1"/>
  <c r="L639" i="1"/>
  <c r="M564" i="1"/>
  <c r="N490" i="1"/>
  <c r="M494" i="1"/>
  <c r="M499" i="1"/>
  <c r="M500" i="1"/>
  <c r="M501" i="1"/>
  <c r="M617" i="1"/>
  <c r="M497" i="1"/>
  <c r="M498" i="1"/>
  <c r="M517" i="1" s="1"/>
  <c r="M502" i="1"/>
  <c r="AF697" i="1"/>
  <c r="AF758" i="1" s="1"/>
  <c r="N551" i="1"/>
  <c r="BM551" i="1"/>
  <c r="M555" i="1"/>
  <c r="M560" i="1"/>
  <c r="M561" i="1"/>
  <c r="M562" i="1"/>
  <c r="AF666" i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760" i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M991" i="1"/>
  <c r="M983" i="1"/>
  <c r="M994" i="1"/>
  <c r="M984" i="1"/>
  <c r="M981" i="1"/>
  <c r="X479" i="1"/>
  <c r="M558" i="1"/>
  <c r="M559" i="1"/>
  <c r="M563" i="1"/>
  <c r="M633" i="1"/>
  <c r="M632" i="1"/>
  <c r="M631" i="1"/>
  <c r="M630" i="1"/>
  <c r="O822" i="1"/>
  <c r="AD795" i="1"/>
  <c r="M619" i="1"/>
  <c r="M620" i="1"/>
  <c r="M624" i="1"/>
  <c r="M629" i="1"/>
  <c r="AF632" i="1"/>
  <c r="AF693" i="1" s="1"/>
  <c r="AF754" i="1" s="1"/>
  <c r="AF815" i="1" s="1"/>
  <c r="AF1063" i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710" i="1"/>
  <c r="AF771" i="1" s="1"/>
  <c r="AF832" i="1" s="1"/>
  <c r="AF893" i="1" s="1"/>
  <c r="AF954" i="1" s="1"/>
  <c r="AF1015" i="1" s="1"/>
  <c r="AF1076" i="1" s="1"/>
  <c r="AF1137" i="1" s="1"/>
  <c r="C515" i="6"/>
  <c r="X723" i="1"/>
  <c r="AF872" i="1"/>
  <c r="AF933" i="1" s="1"/>
  <c r="AF994" i="1" s="1"/>
  <c r="C681" i="2"/>
  <c r="O698" i="1"/>
  <c r="Y785" i="1"/>
  <c r="AF775" i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H785" i="1"/>
  <c r="M800" i="1"/>
  <c r="M804" i="1"/>
  <c r="AF636" i="1"/>
  <c r="M680" i="1"/>
  <c r="M692" i="1"/>
  <c r="M693" i="1"/>
  <c r="M694" i="1"/>
  <c r="M740" i="1"/>
  <c r="M749" i="1"/>
  <c r="M750" i="1"/>
  <c r="M990" i="1"/>
  <c r="C776" i="6"/>
  <c r="X1028" i="1"/>
  <c r="BP1100" i="1"/>
  <c r="BM1100" i="1"/>
  <c r="M687" i="1"/>
  <c r="M751" i="1"/>
  <c r="M752" i="1"/>
  <c r="M756" i="1"/>
  <c r="L761" i="1"/>
  <c r="M801" i="1"/>
  <c r="M810" i="1"/>
  <c r="M811" i="1"/>
  <c r="AF987" i="1"/>
  <c r="AF1048" i="1" s="1"/>
  <c r="AF1109" i="1" s="1"/>
  <c r="M753" i="1"/>
  <c r="M754" i="1"/>
  <c r="M755" i="1"/>
  <c r="M812" i="1"/>
  <c r="M813" i="1"/>
  <c r="M870" i="1"/>
  <c r="AF876" i="1"/>
  <c r="AF937" i="1"/>
  <c r="AF998" i="1" s="1"/>
  <c r="AF1059" i="1" s="1"/>
  <c r="AF1120" i="1" s="1"/>
  <c r="M678" i="1"/>
  <c r="M686" i="1"/>
  <c r="M748" i="1"/>
  <c r="M814" i="1"/>
  <c r="M815" i="1"/>
  <c r="M816" i="1"/>
  <c r="BP856" i="1"/>
  <c r="BM856" i="1"/>
  <c r="BP917" i="1"/>
  <c r="BM917" i="1"/>
  <c r="C955" i="2"/>
  <c r="H982" i="1"/>
  <c r="M739" i="1"/>
  <c r="M809" i="1"/>
  <c r="M747" i="1"/>
  <c r="AF934" i="1"/>
  <c r="AF995" i="1" s="1"/>
  <c r="AF1055" i="1"/>
  <c r="AF1116" i="1" s="1"/>
  <c r="AF1177" i="1" s="1"/>
  <c r="AF1238" i="1" s="1"/>
  <c r="AF1299" i="1" s="1"/>
  <c r="AF1360" i="1" s="1"/>
  <c r="AF1421" i="1" s="1"/>
  <c r="AF1007" i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Y1029" i="1"/>
  <c r="M682" i="1"/>
  <c r="M683" i="1"/>
  <c r="M684" i="1"/>
  <c r="AF819" i="1"/>
  <c r="AF880" i="1" s="1"/>
  <c r="AF941" i="1" s="1"/>
  <c r="AF1002" i="1" s="1"/>
  <c r="C954" i="2"/>
  <c r="H980" i="1"/>
  <c r="AF961" i="1"/>
  <c r="AF1022" i="1" s="1"/>
  <c r="BM673" i="1"/>
  <c r="M677" i="1"/>
  <c r="M681" i="1"/>
  <c r="M685" i="1"/>
  <c r="Y846" i="1"/>
  <c r="H846" i="1"/>
  <c r="AF870" i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N734" i="1"/>
  <c r="M738" i="1"/>
  <c r="M743" i="1"/>
  <c r="M744" i="1"/>
  <c r="L822" i="1"/>
  <c r="M817" i="1"/>
  <c r="M877" i="1"/>
  <c r="M876" i="1"/>
  <c r="M875" i="1"/>
  <c r="L883" i="1"/>
  <c r="M878" i="1"/>
  <c r="M874" i="1"/>
  <c r="M873" i="1"/>
  <c r="M872" i="1"/>
  <c r="M871" i="1"/>
  <c r="M862" i="1"/>
  <c r="M859" i="1"/>
  <c r="M868" i="1"/>
  <c r="M864" i="1"/>
  <c r="M863" i="1"/>
  <c r="M867" i="1"/>
  <c r="M866" i="1"/>
  <c r="M865" i="1"/>
  <c r="M860" i="1"/>
  <c r="N856" i="1"/>
  <c r="AF875" i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M938" i="1"/>
  <c r="M937" i="1"/>
  <c r="M936" i="1"/>
  <c r="L944" i="1"/>
  <c r="M939" i="1"/>
  <c r="M935" i="1"/>
  <c r="M934" i="1"/>
  <c r="M933" i="1"/>
  <c r="M932" i="1"/>
  <c r="M923" i="1"/>
  <c r="M920" i="1"/>
  <c r="M929" i="1"/>
  <c r="M925" i="1"/>
  <c r="M924" i="1"/>
  <c r="M928" i="1"/>
  <c r="M927" i="1"/>
  <c r="M926" i="1"/>
  <c r="M921" i="1"/>
  <c r="N917" i="1"/>
  <c r="M995" i="1"/>
  <c r="M996" i="1"/>
  <c r="M1000" i="1"/>
  <c r="L1005" i="1"/>
  <c r="AF1083" i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M997" i="1"/>
  <c r="M998" i="1"/>
  <c r="M999" i="1"/>
  <c r="M1052" i="1"/>
  <c r="M1044" i="1"/>
  <c r="M1053" i="1"/>
  <c r="M1060" i="1"/>
  <c r="M1059" i="1"/>
  <c r="M1058" i="1"/>
  <c r="M1055" i="1"/>
  <c r="M1054" i="1"/>
  <c r="M1045" i="1"/>
  <c r="M1042" i="1"/>
  <c r="M1046" i="1"/>
  <c r="M1049" i="1"/>
  <c r="AF1056" i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M992" i="1"/>
  <c r="O1066" i="1"/>
  <c r="AD1039" i="1"/>
  <c r="M1114" i="1"/>
  <c r="M1121" i="1"/>
  <c r="M1120" i="1"/>
  <c r="M1119" i="1"/>
  <c r="L1127" i="1"/>
  <c r="M1122" i="1"/>
  <c r="M1118" i="1"/>
  <c r="M1117" i="1"/>
  <c r="M1116" i="1"/>
  <c r="M1115" i="1"/>
  <c r="M1106" i="1"/>
  <c r="M1103" i="1"/>
  <c r="M1112" i="1"/>
  <c r="M1108" i="1"/>
  <c r="M1107" i="1"/>
  <c r="M1111" i="1"/>
  <c r="M1110" i="1"/>
  <c r="M1109" i="1"/>
  <c r="M1104" i="1"/>
  <c r="N1100" i="1"/>
  <c r="H968" i="1"/>
  <c r="C935" i="6"/>
  <c r="X1150" i="1"/>
  <c r="AF1181" i="1"/>
  <c r="AF1242" i="1" s="1"/>
  <c r="AF1303" i="1" s="1"/>
  <c r="AF1364" i="1" s="1"/>
  <c r="AF1425" i="1" s="1"/>
  <c r="AF1486" i="1" s="1"/>
  <c r="AF1547" i="1" s="1"/>
  <c r="H1462" i="1"/>
  <c r="I1462" i="1" s="1"/>
  <c r="I1460" i="1" s="1"/>
  <c r="Y1456" i="1"/>
  <c r="H1456" i="1"/>
  <c r="C882" i="6"/>
  <c r="C885" i="6" s="1"/>
  <c r="C829" i="6"/>
  <c r="C832" i="6" s="1"/>
  <c r="X1089" i="1"/>
  <c r="M1225" i="1"/>
  <c r="M1229" i="1"/>
  <c r="X906" i="1"/>
  <c r="N978" i="1"/>
  <c r="BM978" i="1"/>
  <c r="M982" i="1"/>
  <c r="M987" i="1"/>
  <c r="M988" i="1"/>
  <c r="M989" i="1"/>
  <c r="M1048" i="1"/>
  <c r="M1113" i="1"/>
  <c r="M985" i="1"/>
  <c r="M986" i="1"/>
  <c r="M1061" i="1"/>
  <c r="AF1170" i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H1090" i="1"/>
  <c r="AF1325" i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1183" i="1"/>
  <c r="AF1244" i="1" s="1"/>
  <c r="AF1305" i="1" s="1"/>
  <c r="AF1366" i="1" s="1"/>
  <c r="AF1427" i="1" s="1"/>
  <c r="C1169" i="2"/>
  <c r="O1186" i="1"/>
  <c r="AF1198" i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1171" i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1169" i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M1178" i="1"/>
  <c r="M1179" i="1"/>
  <c r="M1183" i="1"/>
  <c r="M1297" i="1"/>
  <c r="M1175" i="1"/>
  <c r="M1228" i="1"/>
  <c r="M1166" i="1"/>
  <c r="M1188" i="1" s="1"/>
  <c r="M1174" i="1"/>
  <c r="M1304" i="1"/>
  <c r="M1288" i="1"/>
  <c r="M1227" i="1"/>
  <c r="M1235" i="1"/>
  <c r="AF1264" i="1"/>
  <c r="N1161" i="1"/>
  <c r="BM1161" i="1"/>
  <c r="M1165" i="1"/>
  <c r="M1170" i="1"/>
  <c r="M1171" i="1"/>
  <c r="M1172" i="1"/>
  <c r="M1168" i="1"/>
  <c r="M1169" i="1"/>
  <c r="M1173" i="1"/>
  <c r="AF1276" i="1"/>
  <c r="AF1337" i="1" s="1"/>
  <c r="AF1398" i="1" s="1"/>
  <c r="AF1459" i="1" s="1"/>
  <c r="AF1520" i="1" s="1"/>
  <c r="AF1581" i="1" s="1"/>
  <c r="AF1642" i="1" s="1"/>
  <c r="M1296" i="1"/>
  <c r="M1236" i="1"/>
  <c r="M1243" i="1"/>
  <c r="M1242" i="1"/>
  <c r="M1241" i="1"/>
  <c r="L1249" i="1"/>
  <c r="M1244" i="1"/>
  <c r="M1240" i="1"/>
  <c r="M1239" i="1"/>
  <c r="M1238" i="1"/>
  <c r="M1237" i="1"/>
  <c r="M1234" i="1"/>
  <c r="M1232" i="1"/>
  <c r="N1222" i="1"/>
  <c r="M1226" i="1"/>
  <c r="M1231" i="1"/>
  <c r="C1041" i="6"/>
  <c r="C1044" i="6" s="1"/>
  <c r="X1272" i="1"/>
  <c r="L1371" i="1"/>
  <c r="M1366" i="1"/>
  <c r="M1362" i="1"/>
  <c r="M1361" i="1"/>
  <c r="M1360" i="1"/>
  <c r="M1359" i="1"/>
  <c r="M1350" i="1"/>
  <c r="M1347" i="1"/>
  <c r="M1355" i="1"/>
  <c r="M1354" i="1"/>
  <c r="M1353" i="1"/>
  <c r="M1349" i="1"/>
  <c r="H1479" i="1"/>
  <c r="H1273" i="1"/>
  <c r="N1283" i="1"/>
  <c r="BM1283" i="1"/>
  <c r="M1287" i="1"/>
  <c r="M1292" i="1"/>
  <c r="M1293" i="1"/>
  <c r="M1294" i="1"/>
  <c r="N1344" i="1"/>
  <c r="BM1344" i="1"/>
  <c r="M1356" i="1"/>
  <c r="M1290" i="1"/>
  <c r="M1291" i="1"/>
  <c r="M1295" i="1"/>
  <c r="M1363" i="1"/>
  <c r="M1286" i="1"/>
  <c r="M1365" i="1"/>
  <c r="M1352" i="1"/>
  <c r="M1357" i="1"/>
  <c r="M1289" i="1"/>
  <c r="M1298" i="1"/>
  <c r="M1299" i="1"/>
  <c r="H1584" i="1"/>
  <c r="H1645" i="1" s="1"/>
  <c r="H1706" i="1" s="1"/>
  <c r="H1767" i="1" s="1"/>
  <c r="H1828" i="1" s="1"/>
  <c r="H1889" i="1" s="1"/>
  <c r="H1950" i="1" s="1"/>
  <c r="H2011" i="1" s="1"/>
  <c r="H2072" i="1" s="1"/>
  <c r="H2133" i="1" s="1"/>
  <c r="Y1577" i="1"/>
  <c r="M1300" i="1"/>
  <c r="M1301" i="1"/>
  <c r="M1305" i="1"/>
  <c r="L1310" i="1"/>
  <c r="M1351" i="1"/>
  <c r="M1302" i="1"/>
  <c r="M1303" i="1"/>
  <c r="M1411" i="1"/>
  <c r="M1420" i="1"/>
  <c r="M1421" i="1"/>
  <c r="H1651" i="1"/>
  <c r="H1601" i="1"/>
  <c r="M1410" i="1"/>
  <c r="H1418" i="1"/>
  <c r="M1476" i="1"/>
  <c r="M1418" i="1"/>
  <c r="M1470" i="1"/>
  <c r="H1395" i="1"/>
  <c r="AF1488" i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M1415" i="1"/>
  <c r="M1416" i="1"/>
  <c r="M1480" i="1"/>
  <c r="M1487" i="1"/>
  <c r="M1486" i="1"/>
  <c r="M1485" i="1"/>
  <c r="M1484" i="1"/>
  <c r="M1483" i="1"/>
  <c r="M1469" i="1"/>
  <c r="M1493" i="1" s="1"/>
  <c r="M1478" i="1"/>
  <c r="M1474" i="1"/>
  <c r="M1473" i="1"/>
  <c r="M1479" i="1"/>
  <c r="M1475" i="1"/>
  <c r="L1493" i="1"/>
  <c r="M1412" i="1"/>
  <c r="M1413" i="1"/>
  <c r="M1417" i="1"/>
  <c r="N1466" i="1"/>
  <c r="M1471" i="1"/>
  <c r="X1455" i="1"/>
  <c r="M1408" i="1"/>
  <c r="I1523" i="1"/>
  <c r="I1521" i="1" s="1"/>
  <c r="X1394" i="1"/>
  <c r="AF1482" i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H1540" i="1"/>
  <c r="AF1608" i="1"/>
  <c r="AF1669" i="1" s="1"/>
  <c r="AF1730" i="1" s="1"/>
  <c r="AF1791" i="1" s="1"/>
  <c r="AF1852" i="1" s="1"/>
  <c r="G1584" i="1"/>
  <c r="AF1687" i="1"/>
  <c r="AF1748" i="1" s="1"/>
  <c r="AF1809" i="1" s="1"/>
  <c r="AF1870" i="1" s="1"/>
  <c r="AF1931" i="1" s="1"/>
  <c r="AF1992" i="1" s="1"/>
  <c r="AF2053" i="1" s="1"/>
  <c r="AF2114" i="1" s="1"/>
  <c r="H1523" i="1"/>
  <c r="M1546" i="1"/>
  <c r="M1547" i="1"/>
  <c r="M1548" i="1"/>
  <c r="M1602" i="1"/>
  <c r="M1541" i="1"/>
  <c r="M1593" i="1"/>
  <c r="M1540" i="1"/>
  <c r="M1554" i="1" s="1"/>
  <c r="L1615" i="1"/>
  <c r="N1588" i="1"/>
  <c r="BM1588" i="1"/>
  <c r="M1592" i="1"/>
  <c r="M1597" i="1"/>
  <c r="M1598" i="1"/>
  <c r="M1599" i="1"/>
  <c r="N1527" i="1"/>
  <c r="M1531" i="1"/>
  <c r="M1536" i="1"/>
  <c r="M1537" i="1"/>
  <c r="M1538" i="1"/>
  <c r="M1595" i="1"/>
  <c r="M1596" i="1"/>
  <c r="M1600" i="1"/>
  <c r="AF1620" i="1"/>
  <c r="AF1681" i="1" s="1"/>
  <c r="AF1742" i="1" s="1"/>
  <c r="AF1703" i="1"/>
  <c r="AF1764" i="1" s="1"/>
  <c r="AF1825" i="1" s="1"/>
  <c r="AF1886" i="1" s="1"/>
  <c r="AF1947" i="1" s="1"/>
  <c r="AF2008" i="1" s="1"/>
  <c r="AF2069" i="1" s="1"/>
  <c r="AF2130" i="1" s="1"/>
  <c r="M1666" i="1"/>
  <c r="M1667" i="1"/>
  <c r="M1671" i="1"/>
  <c r="L1676" i="1"/>
  <c r="M1732" i="1"/>
  <c r="Y1883" i="1"/>
  <c r="M1662" i="1"/>
  <c r="M1714" i="1"/>
  <c r="M1728" i="1"/>
  <c r="AF1738" i="1"/>
  <c r="AF1799" i="1" s="1"/>
  <c r="AF1860" i="1" s="1"/>
  <c r="AF1921" i="1" s="1"/>
  <c r="AF1982" i="1" s="1"/>
  <c r="AF2043" i="1" s="1"/>
  <c r="AF2104" i="1" s="1"/>
  <c r="AF1803" i="1"/>
  <c r="AF1864" i="1" s="1"/>
  <c r="AF1925" i="1" s="1"/>
  <c r="AF1986" i="1" s="1"/>
  <c r="AF2047" i="1" s="1"/>
  <c r="AF2108" i="1" s="1"/>
  <c r="M1716" i="1"/>
  <c r="M1653" i="1"/>
  <c r="M1658" i="1"/>
  <c r="M1659" i="1"/>
  <c r="M1660" i="1"/>
  <c r="M1713" i="1"/>
  <c r="M1721" i="1"/>
  <c r="M1720" i="1"/>
  <c r="M1719" i="1"/>
  <c r="M1723" i="1"/>
  <c r="BM1710" i="1"/>
  <c r="M1722" i="1"/>
  <c r="M1727" i="1"/>
  <c r="M1656" i="1"/>
  <c r="M1657" i="1"/>
  <c r="M1661" i="1"/>
  <c r="N1710" i="1"/>
  <c r="M1724" i="1"/>
  <c r="M1718" i="1"/>
  <c r="AF1804" i="1"/>
  <c r="AF1865" i="1" s="1"/>
  <c r="AF1926" i="1" s="1"/>
  <c r="AF1987" i="1" s="1"/>
  <c r="AF2048" i="1" s="1"/>
  <c r="AF2109" i="1" s="1"/>
  <c r="O1920" i="1"/>
  <c r="AD1893" i="1"/>
  <c r="M1790" i="1"/>
  <c r="M1791" i="1"/>
  <c r="M1792" i="1"/>
  <c r="M1785" i="1"/>
  <c r="H2017" i="1"/>
  <c r="H1967" i="1"/>
  <c r="M1776" i="1"/>
  <c r="M1784" i="1"/>
  <c r="M1839" i="1"/>
  <c r="M1844" i="1"/>
  <c r="M1852" i="1"/>
  <c r="M1905" i="1"/>
  <c r="M1902" i="1"/>
  <c r="N1771" i="1"/>
  <c r="BM1771" i="1"/>
  <c r="M1775" i="1"/>
  <c r="M1780" i="1"/>
  <c r="M1781" i="1"/>
  <c r="M1782" i="1"/>
  <c r="M1778" i="1"/>
  <c r="M1779" i="1"/>
  <c r="M1798" i="1" s="1"/>
  <c r="M1783" i="1"/>
  <c r="M1843" i="1"/>
  <c r="Y1822" i="1"/>
  <c r="M1851" i="1"/>
  <c r="AF1876" i="1"/>
  <c r="AF1937" i="1" s="1"/>
  <c r="AF1998" i="1" s="1"/>
  <c r="AF2059" i="1" s="1"/>
  <c r="AF2120" i="1" s="1"/>
  <c r="C310" i="6"/>
  <c r="M1838" i="1"/>
  <c r="M1847" i="1"/>
  <c r="M1848" i="1"/>
  <c r="BM1893" i="1"/>
  <c r="Y1944" i="1"/>
  <c r="H1944" i="1"/>
  <c r="C362" i="6"/>
  <c r="C1203" i="6"/>
  <c r="M1849" i="1"/>
  <c r="M1850" i="1"/>
  <c r="M1854" i="1"/>
  <c r="L1859" i="1"/>
  <c r="M1906" i="1"/>
  <c r="M1898" i="1"/>
  <c r="M1907" i="1"/>
  <c r="M1914" i="1"/>
  <c r="M1913" i="1"/>
  <c r="M1912" i="1"/>
  <c r="L1920" i="1"/>
  <c r="M1915" i="1"/>
  <c r="M1911" i="1"/>
  <c r="M1910" i="1"/>
  <c r="M1896" i="1"/>
  <c r="AF1913" i="1"/>
  <c r="AF1974" i="1" s="1"/>
  <c r="AF2035" i="1" s="1"/>
  <c r="AF2096" i="1" s="1"/>
  <c r="M1846" i="1"/>
  <c r="M1909" i="1"/>
  <c r="M1899" i="1"/>
  <c r="M1901" i="1"/>
  <c r="M1904" i="1"/>
  <c r="C674" i="6"/>
  <c r="M1897" i="1"/>
  <c r="M1908" i="1"/>
  <c r="N1832" i="1"/>
  <c r="M1836" i="1"/>
  <c r="M1841" i="1"/>
  <c r="M1842" i="1"/>
  <c r="H1906" i="1"/>
  <c r="BP1950" i="1"/>
  <c r="C518" i="6"/>
  <c r="N1954" i="1"/>
  <c r="M1958" i="1"/>
  <c r="M1981" i="1" s="1"/>
  <c r="M1963" i="1"/>
  <c r="M1964" i="1"/>
  <c r="M1965" i="1"/>
  <c r="BP2015" i="1"/>
  <c r="BM2015" i="1"/>
  <c r="L2126" i="1"/>
  <c r="O2101" i="1" s="1"/>
  <c r="L1981" i="1"/>
  <c r="C726" i="6"/>
  <c r="Y2066" i="1"/>
  <c r="H2066" i="1"/>
  <c r="C779" i="6"/>
  <c r="M2018" i="1"/>
  <c r="M2042" i="1" s="1"/>
  <c r="M2027" i="1"/>
  <c r="M2023" i="1"/>
  <c r="M2022" i="1"/>
  <c r="M2026" i="1"/>
  <c r="M2025" i="1"/>
  <c r="M2024" i="1"/>
  <c r="M2019" i="1"/>
  <c r="N2015" i="1"/>
  <c r="M2028" i="1"/>
  <c r="M2036" i="1"/>
  <c r="M2035" i="1"/>
  <c r="M2034" i="1"/>
  <c r="M1960" i="1"/>
  <c r="M1969" i="1"/>
  <c r="M1970" i="1"/>
  <c r="M2030" i="1"/>
  <c r="M2032" i="1"/>
  <c r="BP2076" i="1"/>
  <c r="M1971" i="1"/>
  <c r="M1972" i="1"/>
  <c r="M1976" i="1"/>
  <c r="L2042" i="1"/>
  <c r="M1973" i="1"/>
  <c r="M1974" i="1"/>
  <c r="M2037" i="1"/>
  <c r="C258" i="6"/>
  <c r="L2103" i="1"/>
  <c r="M2098" i="1"/>
  <c r="M2094" i="1"/>
  <c r="M2093" i="1"/>
  <c r="M2092" i="1"/>
  <c r="M2091" i="1"/>
  <c r="M2082" i="1"/>
  <c r="M2087" i="1"/>
  <c r="M2086" i="1"/>
  <c r="M2085" i="1"/>
  <c r="M2080" i="1"/>
  <c r="N2076" i="1"/>
  <c r="M2089" i="1"/>
  <c r="M2088" i="1"/>
  <c r="M2084" i="1"/>
  <c r="M2097" i="1"/>
  <c r="C27" i="2"/>
  <c r="C938" i="6"/>
  <c r="C102" i="6"/>
  <c r="M2083" i="1"/>
  <c r="Y2127" i="1"/>
  <c r="H2127" i="1"/>
  <c r="M2081" i="1"/>
  <c r="M2096" i="1"/>
  <c r="M2079" i="1"/>
  <c r="M2103" i="1" s="1"/>
  <c r="C1097" i="6"/>
  <c r="C1150" i="6"/>
  <c r="M761" i="1" l="1"/>
  <c r="M1615" i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1493" i="1"/>
  <c r="AD1466" i="1"/>
  <c r="P875" i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M1920" i="1"/>
  <c r="M1737" i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M1249" i="1"/>
  <c r="O1005" i="1"/>
  <c r="AD978" i="1"/>
  <c r="M822" i="1"/>
  <c r="AD2076" i="1"/>
  <c r="O2103" i="1"/>
  <c r="M1127" i="1"/>
  <c r="AD856" i="1"/>
  <c r="O883" i="1"/>
  <c r="L340" i="1"/>
  <c r="N279" i="1"/>
  <c r="L36" i="1"/>
  <c r="L56" i="1" s="1"/>
  <c r="L57" i="1" s="1"/>
  <c r="L59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M1676" i="1"/>
  <c r="O517" i="1"/>
  <c r="AD490" i="1"/>
  <c r="M273" i="1"/>
  <c r="AD1283" i="1"/>
  <c r="O1310" i="1"/>
  <c r="M1371" i="1"/>
  <c r="M578" i="1"/>
  <c r="AD246" i="1"/>
  <c r="O273" i="1"/>
  <c r="C223" i="2"/>
  <c r="H250" i="1"/>
  <c r="O1554" i="1"/>
  <c r="AD1527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M944" i="1"/>
  <c r="M639" i="1"/>
  <c r="M700" i="1"/>
  <c r="M1005" i="1"/>
  <c r="M1432" i="1"/>
  <c r="M1066" i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M90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M1310" i="1"/>
  <c r="C589" i="2"/>
  <c r="H616" i="1"/>
  <c r="H303" i="1"/>
  <c r="I242" i="1"/>
  <c r="I240" i="1" s="1"/>
  <c r="BG124" i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O96" i="1"/>
  <c r="O90" i="1"/>
  <c r="AD63" i="1"/>
  <c r="M1859" i="1"/>
  <c r="H2028" i="1"/>
  <c r="H2078" i="1"/>
  <c r="H2089" i="1" s="1"/>
  <c r="M883" i="1"/>
  <c r="O700" i="1"/>
  <c r="AD673" i="1"/>
  <c r="C163" i="2"/>
  <c r="C166" i="2" s="1"/>
  <c r="H191" i="1"/>
  <c r="L111" i="1"/>
  <c r="AI125" i="1"/>
  <c r="AI178" i="1" s="1"/>
  <c r="AI181" i="1" s="1"/>
  <c r="P77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O77" i="1"/>
  <c r="O138" i="1" s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1859" i="1"/>
  <c r="AD1832" i="1"/>
  <c r="G1645" i="1"/>
  <c r="I1584" i="1"/>
  <c r="I1582" i="1" s="1"/>
  <c r="C1015" i="2"/>
  <c r="H1041" i="1"/>
  <c r="O456" i="1"/>
  <c r="AD429" i="1"/>
  <c r="AE242" i="1"/>
  <c r="AF289" i="1"/>
  <c r="C139" i="2"/>
  <c r="C149" i="2" s="1"/>
  <c r="D242" i="1"/>
  <c r="L180" i="1"/>
  <c r="C8" i="2"/>
  <c r="O26" i="1"/>
  <c r="L51" i="1"/>
  <c r="C7" i="2" s="1"/>
  <c r="O212" i="1"/>
  <c r="AD185" i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1798" i="1"/>
  <c r="AD1771" i="1"/>
  <c r="O1737" i="1"/>
  <c r="AD1710" i="1"/>
  <c r="AD1344" i="1"/>
  <c r="O1371" i="1"/>
  <c r="O639" i="1"/>
  <c r="AD612" i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AD1954" i="1"/>
  <c r="O1981" i="1"/>
  <c r="O1249" i="1"/>
  <c r="AD1222" i="1"/>
  <c r="O1127" i="1"/>
  <c r="AD1100" i="1"/>
  <c r="G425" i="1"/>
  <c r="C141" i="2"/>
  <c r="E242" i="1"/>
  <c r="M29" i="1"/>
  <c r="M31" i="1" s="1"/>
  <c r="M91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C164" i="2"/>
  <c r="H193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C88" i="2"/>
  <c r="O761" i="1"/>
  <c r="AD734" i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AF179" i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AF192" i="1"/>
  <c r="C204" i="2"/>
  <c r="B250" i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C588" i="2"/>
  <c r="H614" i="1"/>
  <c r="C140" i="2"/>
  <c r="A242" i="1"/>
  <c r="P66" i="1"/>
  <c r="O66" i="1"/>
  <c r="C213" i="2"/>
  <c r="L278" i="1"/>
  <c r="N278" i="1" s="1"/>
  <c r="H137" i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AD917" i="1"/>
  <c r="O944" i="1"/>
  <c r="C6" i="2"/>
  <c r="Z63" i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C222" i="2"/>
  <c r="H198" i="1"/>
  <c r="H248" i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042" i="1"/>
  <c r="AD2015" i="1"/>
  <c r="H1662" i="1"/>
  <c r="H1712" i="1"/>
  <c r="C1016" i="2"/>
  <c r="H1043" i="1"/>
  <c r="L91" i="1"/>
  <c r="L92" i="1" s="1"/>
  <c r="L32" i="1"/>
  <c r="O265" i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1615" i="1"/>
  <c r="AD1588" i="1"/>
  <c r="O1188" i="1"/>
  <c r="AD1161" i="1"/>
  <c r="AD551" i="1"/>
  <c r="O578" i="1"/>
  <c r="C203" i="2"/>
  <c r="B303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L152" i="1" l="1"/>
  <c r="L153" i="1" s="1"/>
  <c r="O150" i="1"/>
  <c r="C200" i="2"/>
  <c r="D303" i="1"/>
  <c r="L241" i="1"/>
  <c r="L172" i="1"/>
  <c r="AI186" i="1"/>
  <c r="AI239" i="1" s="1"/>
  <c r="AI242" i="1" s="1"/>
  <c r="C202" i="2"/>
  <c r="E303" i="1"/>
  <c r="C69" i="2"/>
  <c r="O87" i="1"/>
  <c r="O91" i="1" s="1"/>
  <c r="P91" i="1" s="1"/>
  <c r="L112" i="1"/>
  <c r="C68" i="2" s="1"/>
  <c r="C1077" i="2"/>
  <c r="H1104" i="1"/>
  <c r="C283" i="2"/>
  <c r="H309" i="1"/>
  <c r="O127" i="1"/>
  <c r="P88" i="1"/>
  <c r="O94" i="1" s="1"/>
  <c r="M117" i="1"/>
  <c r="C265" i="2"/>
  <c r="B311" i="1"/>
  <c r="AF350" i="1"/>
  <c r="AE303" i="1"/>
  <c r="C224" i="2"/>
  <c r="H252" i="1"/>
  <c r="C274" i="2"/>
  <c r="L339" i="1"/>
  <c r="N339" i="1" s="1"/>
  <c r="C227" i="2"/>
  <c r="C201" i="2"/>
  <c r="A303" i="1"/>
  <c r="G486" i="1"/>
  <c r="C650" i="2"/>
  <c r="H677" i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C67" i="2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H364" i="1"/>
  <c r="I303" i="1"/>
  <c r="I301" i="1" s="1"/>
  <c r="C11" i="2"/>
  <c r="C32" i="2" s="1"/>
  <c r="C59" i="2" s="1"/>
  <c r="F6" i="2"/>
  <c r="AF240" i="1"/>
  <c r="AF253" i="1"/>
  <c r="L401" i="1"/>
  <c r="N340" i="1"/>
  <c r="C264" i="2"/>
  <c r="B364" i="1"/>
  <c r="C1076" i="2"/>
  <c r="H1102" i="1"/>
  <c r="O86" i="1"/>
  <c r="L97" i="1"/>
  <c r="L117" i="1" s="1"/>
  <c r="L118" i="1" s="1"/>
  <c r="L120" i="1" s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C225" i="2"/>
  <c r="H254" i="1"/>
  <c r="P127" i="1"/>
  <c r="P87" i="1"/>
  <c r="C284" i="2"/>
  <c r="H311" i="1"/>
  <c r="C649" i="2"/>
  <c r="H675" i="1"/>
  <c r="H1773" i="1"/>
  <c r="H1723" i="1"/>
  <c r="G1706" i="1"/>
  <c r="I1645" i="1"/>
  <c r="I1643" i="1" s="1"/>
  <c r="M92" i="1"/>
  <c r="M152" i="1" s="1"/>
  <c r="M153" i="1" s="1"/>
  <c r="M213" i="1" s="1"/>
  <c r="M214" i="1" s="1"/>
  <c r="M274" i="1" s="1"/>
  <c r="M275" i="1" s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O157" i="1"/>
  <c r="O218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BA307" i="1" l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279" i="1"/>
  <c r="C710" i="2"/>
  <c r="H736" i="1"/>
  <c r="C286" i="2"/>
  <c r="H315" i="1"/>
  <c r="H425" i="1"/>
  <c r="I364" i="1"/>
  <c r="I362" i="1" s="1"/>
  <c r="G547" i="1"/>
  <c r="P149" i="1"/>
  <c r="O188" i="1"/>
  <c r="M178" i="1"/>
  <c r="C130" i="2"/>
  <c r="O148" i="1"/>
  <c r="L173" i="1"/>
  <c r="C129" i="2" s="1"/>
  <c r="AI247" i="1"/>
  <c r="AI300" i="1" s="1"/>
  <c r="AI303" i="1" s="1"/>
  <c r="L233" i="1"/>
  <c r="C262" i="2"/>
  <c r="A364" i="1"/>
  <c r="H259" i="1"/>
  <c r="C210" i="2"/>
  <c r="L462" i="1"/>
  <c r="N401" i="1"/>
  <c r="F67" i="2"/>
  <c r="C72" i="2"/>
  <c r="C93" i="2" s="1"/>
  <c r="C120" i="2" s="1"/>
  <c r="C285" i="2"/>
  <c r="C288" i="2" s="1"/>
  <c r="H313" i="1"/>
  <c r="C128" i="2"/>
  <c r="O181" i="1"/>
  <c r="N181" i="1" s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92" i="1"/>
  <c r="P92" i="1" s="1"/>
  <c r="C263" i="2"/>
  <c r="E364" i="1"/>
  <c r="O211" i="1"/>
  <c r="C325" i="2"/>
  <c r="B425" i="1"/>
  <c r="P148" i="1"/>
  <c r="P188" i="1"/>
  <c r="P89" i="1"/>
  <c r="O93" i="1"/>
  <c r="C335" i="2"/>
  <c r="L400" i="1"/>
  <c r="N400" i="1" s="1"/>
  <c r="AD181" i="1"/>
  <c r="AF120" i="1"/>
  <c r="AE364" i="1"/>
  <c r="AF411" i="1"/>
  <c r="AF301" i="1"/>
  <c r="AF314" i="1"/>
  <c r="O147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L179" i="1" s="1"/>
  <c r="L181" i="1" s="1"/>
  <c r="C261" i="2"/>
  <c r="C271" i="2" s="1"/>
  <c r="L302" i="1"/>
  <c r="D364" i="1"/>
  <c r="C326" i="2"/>
  <c r="B372" i="1"/>
  <c r="C1137" i="2"/>
  <c r="H1163" i="1"/>
  <c r="G1767" i="1"/>
  <c r="I1706" i="1"/>
  <c r="I1704" i="1" s="1"/>
  <c r="H1834" i="1"/>
  <c r="H1845" i="1" s="1"/>
  <c r="H1784" i="1"/>
  <c r="C711" i="2"/>
  <c r="H738" i="1"/>
  <c r="L93" i="1"/>
  <c r="C345" i="2"/>
  <c r="H372" i="1"/>
  <c r="C344" i="2"/>
  <c r="H320" i="1"/>
  <c r="H370" i="1"/>
  <c r="C1138" i="2"/>
  <c r="H1165" i="1"/>
  <c r="L154" i="1"/>
  <c r="L213" i="1"/>
  <c r="L214" i="1" s="1"/>
  <c r="O249" i="1" l="1"/>
  <c r="P210" i="1"/>
  <c r="M239" i="1"/>
  <c r="P249" i="1"/>
  <c r="P209" i="1"/>
  <c r="O155" i="1"/>
  <c r="O154" i="1" s="1"/>
  <c r="C387" i="2"/>
  <c r="B433" i="1"/>
  <c r="C405" i="2"/>
  <c r="H431" i="1"/>
  <c r="H486" i="1"/>
  <c r="I425" i="1"/>
  <c r="I423" i="1" s="1"/>
  <c r="C396" i="2"/>
  <c r="L461" i="1"/>
  <c r="N461" i="1" s="1"/>
  <c r="C346" i="2"/>
  <c r="C349" i="2" s="1"/>
  <c r="H374" i="1"/>
  <c r="H381" i="1" s="1"/>
  <c r="C322" i="2"/>
  <c r="D425" i="1"/>
  <c r="L363" i="1"/>
  <c r="C406" i="2"/>
  <c r="H433" i="1"/>
  <c r="C467" i="2" s="1"/>
  <c r="AF362" i="1"/>
  <c r="AF375" i="1"/>
  <c r="C347" i="2"/>
  <c r="H376" i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O208" i="1"/>
  <c r="L219" i="1"/>
  <c r="L239" i="1" s="1"/>
  <c r="L240" i="1" s="1"/>
  <c r="L242" i="1" s="1"/>
  <c r="N462" i="1"/>
  <c r="L523" i="1"/>
  <c r="AE425" i="1"/>
  <c r="AF472" i="1"/>
  <c r="O272" i="1"/>
  <c r="C323" i="2"/>
  <c r="A425" i="1"/>
  <c r="O152" i="1"/>
  <c r="P150" i="1"/>
  <c r="C386" i="2"/>
  <c r="B486" i="1"/>
  <c r="C324" i="2"/>
  <c r="E425" i="1"/>
  <c r="F128" i="2"/>
  <c r="C133" i="2"/>
  <c r="C154" i="2" s="1"/>
  <c r="C181" i="2" s="1"/>
  <c r="G608" i="1"/>
  <c r="C772" i="2"/>
  <c r="H799" i="1"/>
  <c r="C771" i="2"/>
  <c r="H797" i="1"/>
  <c r="C1199" i="2"/>
  <c r="H1226" i="1"/>
  <c r="H1287" i="1" s="1"/>
  <c r="H1348" i="1" s="1"/>
  <c r="I1767" i="1"/>
  <c r="I1765" i="1" s="1"/>
  <c r="G1828" i="1"/>
  <c r="L274" i="1"/>
  <c r="L275" i="1" s="1"/>
  <c r="L215" i="1"/>
  <c r="C1198" i="2"/>
  <c r="H1224" i="1"/>
  <c r="AD242" i="1"/>
  <c r="AF181" i="1"/>
  <c r="C191" i="2"/>
  <c r="O209" i="1"/>
  <c r="L234" i="1"/>
  <c r="C190" i="2" s="1"/>
  <c r="C189" i="2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L294" i="1"/>
  <c r="AI308" i="1"/>
  <c r="AI361" i="1" s="1"/>
  <c r="AI364" i="1" s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269" i="1" l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280" i="1"/>
  <c r="L300" i="1" s="1"/>
  <c r="G1889" i="1"/>
  <c r="I1828" i="1"/>
  <c r="I1826" i="1" s="1"/>
  <c r="C408" i="2"/>
  <c r="H437" i="1"/>
  <c r="H547" i="1"/>
  <c r="I486" i="1"/>
  <c r="I484" i="1" s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C466" i="2"/>
  <c r="AF423" i="1"/>
  <c r="AF436" i="1"/>
  <c r="C252" i="2"/>
  <c r="O270" i="1"/>
  <c r="L295" i="1"/>
  <c r="C251" i="2" s="1"/>
  <c r="C447" i="2"/>
  <c r="B547" i="1"/>
  <c r="C194" i="2"/>
  <c r="C215" i="2" s="1"/>
  <c r="C242" i="2" s="1"/>
  <c r="F189" i="2"/>
  <c r="C384" i="2"/>
  <c r="A486" i="1"/>
  <c r="C448" i="2"/>
  <c r="B494" i="1"/>
  <c r="C832" i="2"/>
  <c r="H858" i="1"/>
  <c r="L276" i="1"/>
  <c r="L335" i="1"/>
  <c r="L336" i="1" s="1"/>
  <c r="AI369" i="1"/>
  <c r="AI422" i="1" s="1"/>
  <c r="AI425" i="1" s="1"/>
  <c r="L355" i="1"/>
  <c r="P152" i="1"/>
  <c r="O153" i="1"/>
  <c r="P153" i="1" s="1"/>
  <c r="C833" i="2"/>
  <c r="H860" i="1"/>
  <c r="C894" i="2" s="1"/>
  <c r="O333" i="1"/>
  <c r="O213" i="1"/>
  <c r="P211" i="1"/>
  <c r="C383" i="2"/>
  <c r="C393" i="2" s="1"/>
  <c r="D486" i="1"/>
  <c r="L424" i="1"/>
  <c r="P270" i="1"/>
  <c r="P310" i="1"/>
  <c r="C250" i="2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AE486" i="1"/>
  <c r="AF533" i="1"/>
  <c r="C332" i="2"/>
  <c r="AF242" i="1"/>
  <c r="AD303" i="1"/>
  <c r="G669" i="1"/>
  <c r="C407" i="2"/>
  <c r="C410" i="2" s="1"/>
  <c r="H435" i="1"/>
  <c r="H442" i="1" s="1"/>
  <c r="O216" i="1"/>
  <c r="O215" i="1" s="1"/>
  <c r="L584" i="1"/>
  <c r="N523" i="1"/>
  <c r="P271" i="1"/>
  <c r="O277" i="1" s="1"/>
  <c r="O310" i="1"/>
  <c r="M300" i="1"/>
  <c r="H1285" i="1"/>
  <c r="C457" i="2"/>
  <c r="L522" i="1"/>
  <c r="N522" i="1" s="1"/>
  <c r="C385" i="2"/>
  <c r="E486" i="1"/>
  <c r="BA490" i="1" l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P371" i="1"/>
  <c r="P331" i="1"/>
  <c r="L645" i="1"/>
  <c r="N584" i="1"/>
  <c r="L396" i="1"/>
  <c r="L397" i="1" s="1"/>
  <c r="L337" i="1"/>
  <c r="P213" i="1"/>
  <c r="O214" i="1"/>
  <c r="P214" i="1" s="1"/>
  <c r="C446" i="2"/>
  <c r="E547" i="1"/>
  <c r="C518" i="2"/>
  <c r="L583" i="1"/>
  <c r="N583" i="1" s="1"/>
  <c r="AF484" i="1"/>
  <c r="AF497" i="1"/>
  <c r="C509" i="2"/>
  <c r="B555" i="1"/>
  <c r="H608" i="1"/>
  <c r="I547" i="1"/>
  <c r="I545" i="1" s="1"/>
  <c r="C468" i="2"/>
  <c r="H496" i="1"/>
  <c r="O394" i="1"/>
  <c r="AE547" i="1"/>
  <c r="AF594" i="1"/>
  <c r="C469" i="2"/>
  <c r="C471" i="2" s="1"/>
  <c r="H498" i="1"/>
  <c r="C445" i="2"/>
  <c r="A547" i="1"/>
  <c r="H1346" i="1"/>
  <c r="C311" i="2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C508" i="2"/>
  <c r="B608" i="1"/>
  <c r="G1950" i="1"/>
  <c r="I1889" i="1"/>
  <c r="I1887" i="1" s="1"/>
  <c r="C893" i="2"/>
  <c r="G730" i="1"/>
  <c r="O371" i="1"/>
  <c r="P332" i="1"/>
  <c r="O338" i="1" s="1"/>
  <c r="M361" i="1"/>
  <c r="F250" i="2"/>
  <c r="C255" i="2"/>
  <c r="C276" i="2" s="1"/>
  <c r="C303" i="2" s="1"/>
  <c r="L301" i="1"/>
  <c r="L303" i="1" s="1"/>
  <c r="L341" i="1"/>
  <c r="L361" i="1" s="1"/>
  <c r="L362" i="1" s="1"/>
  <c r="L364" i="1" s="1"/>
  <c r="O330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C444" i="2"/>
  <c r="D547" i="1"/>
  <c r="L485" i="1"/>
  <c r="AD364" i="1"/>
  <c r="AF303" i="1"/>
  <c r="C313" i="2"/>
  <c r="L356" i="1"/>
  <c r="C312" i="2" s="1"/>
  <c r="O331" i="1"/>
  <c r="AI430" i="1"/>
  <c r="AI483" i="1" s="1"/>
  <c r="AI486" i="1" s="1"/>
  <c r="L416" i="1"/>
  <c r="O274" i="1"/>
  <c r="P272" i="1"/>
  <c r="O276" i="1"/>
  <c r="O523" i="1" l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335" i="1"/>
  <c r="P333" i="1"/>
  <c r="O432" i="1"/>
  <c r="P393" i="1"/>
  <c r="M422" i="1"/>
  <c r="C530" i="2"/>
  <c r="H559" i="1"/>
  <c r="C507" i="2"/>
  <c r="E608" i="1"/>
  <c r="C505" i="2"/>
  <c r="D608" i="1"/>
  <c r="L546" i="1"/>
  <c r="G2011" i="1"/>
  <c r="I1950" i="1"/>
  <c r="I1948" i="1" s="1"/>
  <c r="O455" i="1"/>
  <c r="C454" i="2"/>
  <c r="C569" i="2"/>
  <c r="B669" i="1"/>
  <c r="C529" i="2"/>
  <c r="H557" i="1"/>
  <c r="H503" i="1"/>
  <c r="L402" i="1"/>
  <c r="L422" i="1" s="1"/>
  <c r="L423" i="1" s="1"/>
  <c r="L425" i="1" s="1"/>
  <c r="O391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C372" i="2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L457" i="1"/>
  <c r="L458" i="1" s="1"/>
  <c r="L398" i="1"/>
  <c r="G791" i="1"/>
  <c r="AD425" i="1"/>
  <c r="AF364" i="1"/>
  <c r="O337" i="1"/>
  <c r="H669" i="1"/>
  <c r="I608" i="1"/>
  <c r="I606" i="1" s="1"/>
  <c r="C579" i="2"/>
  <c r="L644" i="1"/>
  <c r="N644" i="1" s="1"/>
  <c r="AE608" i="1"/>
  <c r="AF655" i="1"/>
  <c r="C316" i="2"/>
  <c r="C337" i="2" s="1"/>
  <c r="C364" i="2" s="1"/>
  <c r="F311" i="2"/>
  <c r="C570" i="2"/>
  <c r="B616" i="1"/>
  <c r="N645" i="1"/>
  <c r="L706" i="1"/>
  <c r="P274" i="1"/>
  <c r="O275" i="1"/>
  <c r="P275" i="1" s="1"/>
  <c r="C374" i="2"/>
  <c r="O392" i="1"/>
  <c r="L417" i="1"/>
  <c r="C373" i="2" s="1"/>
  <c r="AF545" i="1"/>
  <c r="AF558" i="1"/>
  <c r="P432" i="1"/>
  <c r="P392" i="1"/>
  <c r="AI491" i="1"/>
  <c r="AI544" i="1" s="1"/>
  <c r="AI547" i="1" s="1"/>
  <c r="L477" i="1"/>
  <c r="C506" i="2"/>
  <c r="A608" i="1"/>
  <c r="L538" i="1" l="1"/>
  <c r="AI552" i="1"/>
  <c r="AI605" i="1" s="1"/>
  <c r="AI608" i="1" s="1"/>
  <c r="L518" i="1"/>
  <c r="L519" i="1" s="1"/>
  <c r="L459" i="1"/>
  <c r="C433" i="2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O486" i="1"/>
  <c r="N486" i="1" s="1"/>
  <c r="L463" i="1"/>
  <c r="L483" i="1" s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O452" i="1"/>
  <c r="C515" i="2"/>
  <c r="AE669" i="1"/>
  <c r="AF716" i="1"/>
  <c r="C568" i="2"/>
  <c r="E669" i="1"/>
  <c r="O396" i="1"/>
  <c r="P394" i="1"/>
  <c r="C591" i="2"/>
  <c r="H620" i="1"/>
  <c r="C590" i="2"/>
  <c r="H618" i="1"/>
  <c r="H564" i="1"/>
  <c r="H730" i="1"/>
  <c r="I669" i="1"/>
  <c r="I667" i="1" s="1"/>
  <c r="C532" i="2"/>
  <c r="O399" i="1"/>
  <c r="F372" i="2"/>
  <c r="C377" i="2"/>
  <c r="C398" i="2" s="1"/>
  <c r="C425" i="2" s="1"/>
  <c r="C640" i="2"/>
  <c r="L705" i="1"/>
  <c r="N705" i="1" s="1"/>
  <c r="O398" i="1"/>
  <c r="C630" i="2"/>
  <c r="B730" i="1"/>
  <c r="L767" i="1"/>
  <c r="N706" i="1"/>
  <c r="O493" i="1"/>
  <c r="P454" i="1"/>
  <c r="M483" i="1"/>
  <c r="C435" i="2"/>
  <c r="O453" i="1"/>
  <c r="L478" i="1"/>
  <c r="C434" i="2" s="1"/>
  <c r="G2072" i="1"/>
  <c r="I2011" i="1"/>
  <c r="I2009" i="1" s="1"/>
  <c r="AF619" i="1"/>
  <c r="AF606" i="1"/>
  <c r="C566" i="2"/>
  <c r="C576" i="2" s="1"/>
  <c r="L607" i="1"/>
  <c r="D669" i="1"/>
  <c r="P493" i="1"/>
  <c r="P453" i="1"/>
  <c r="AD486" i="1"/>
  <c r="AF425" i="1"/>
  <c r="C567" i="2"/>
  <c r="A669" i="1"/>
  <c r="C631" i="2"/>
  <c r="B677" i="1"/>
  <c r="G852" i="1"/>
  <c r="O516" i="1"/>
  <c r="P335" i="1"/>
  <c r="O336" i="1"/>
  <c r="P336" i="1" s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C701" i="2" l="1"/>
  <c r="L766" i="1"/>
  <c r="N766" i="1" s="1"/>
  <c r="P396" i="1"/>
  <c r="O397" i="1"/>
  <c r="P397" i="1" s="1"/>
  <c r="O577" i="1"/>
  <c r="AF680" i="1"/>
  <c r="AF667" i="1"/>
  <c r="AF777" i="1"/>
  <c r="AE730" i="1"/>
  <c r="C629" i="2"/>
  <c r="E730" i="1"/>
  <c r="O459" i="1"/>
  <c r="L484" i="1"/>
  <c r="L486" i="1" s="1"/>
  <c r="H791" i="1"/>
  <c r="I730" i="1"/>
  <c r="I728" i="1" s="1"/>
  <c r="C494" i="2"/>
  <c r="O547" i="1"/>
  <c r="N54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C692" i="2"/>
  <c r="B738" i="1"/>
  <c r="O460" i="1"/>
  <c r="AD547" i="1"/>
  <c r="AF486" i="1"/>
  <c r="P515" i="1"/>
  <c r="O521" i="1" s="1"/>
  <c r="O554" i="1"/>
  <c r="M544" i="1"/>
  <c r="C651" i="2"/>
  <c r="C654" i="2" s="1"/>
  <c r="H679" i="1"/>
  <c r="H625" i="1"/>
  <c r="C438" i="2"/>
  <c r="C459" i="2" s="1"/>
  <c r="C486" i="2" s="1"/>
  <c r="F433" i="2"/>
  <c r="G913" i="1"/>
  <c r="O457" i="1"/>
  <c r="P455" i="1"/>
  <c r="C628" i="2"/>
  <c r="A730" i="1"/>
  <c r="C593" i="2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O513" i="1"/>
  <c r="L524" i="1"/>
  <c r="L544" i="1" s="1"/>
  <c r="L545" i="1" s="1"/>
  <c r="L547" i="1" s="1"/>
  <c r="P514" i="1"/>
  <c r="P554" i="1"/>
  <c r="L828" i="1"/>
  <c r="N767" i="1"/>
  <c r="C652" i="2"/>
  <c r="H681" i="1"/>
  <c r="L520" i="1"/>
  <c r="L579" i="1"/>
  <c r="L580" i="1" s="1"/>
  <c r="I2072" i="1"/>
  <c r="I2070" i="1" s="1"/>
  <c r="G2133" i="1"/>
  <c r="I2133" i="1" s="1"/>
  <c r="I2131" i="1" s="1"/>
  <c r="L599" i="1"/>
  <c r="AI613" i="1"/>
  <c r="AI666" i="1" s="1"/>
  <c r="AI669" i="1" s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C691" i="2"/>
  <c r="B791" i="1"/>
  <c r="C627" i="2"/>
  <c r="C637" i="2" s="1"/>
  <c r="L668" i="1"/>
  <c r="D730" i="1"/>
  <c r="C496" i="2"/>
  <c r="O514" i="1"/>
  <c r="L539" i="1"/>
  <c r="C495" i="2" s="1"/>
  <c r="H852" i="1" l="1"/>
  <c r="I791" i="1"/>
  <c r="I789" i="1" s="1"/>
  <c r="L889" i="1"/>
  <c r="N828" i="1"/>
  <c r="P575" i="1"/>
  <c r="P615" i="1"/>
  <c r="C712" i="2"/>
  <c r="H740" i="1"/>
  <c r="H686" i="1"/>
  <c r="C690" i="2"/>
  <c r="E791" i="1"/>
  <c r="O520" i="1"/>
  <c r="P576" i="1"/>
  <c r="O582" i="1" s="1"/>
  <c r="O615" i="1"/>
  <c r="M605" i="1"/>
  <c r="AF728" i="1"/>
  <c r="AF741" i="1"/>
  <c r="O574" i="1"/>
  <c r="L585" i="1"/>
  <c r="L605" i="1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AF838" i="1"/>
  <c r="AE791" i="1"/>
  <c r="AD608" i="1"/>
  <c r="AF547" i="1"/>
  <c r="C557" i="2"/>
  <c r="O575" i="1"/>
  <c r="L600" i="1"/>
  <c r="C556" i="2" s="1"/>
  <c r="C689" i="2"/>
  <c r="A791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C555" i="2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C688" i="2"/>
  <c r="L729" i="1"/>
  <c r="D791" i="1"/>
  <c r="AI674" i="1"/>
  <c r="AI727" i="1" s="1"/>
  <c r="AI730" i="1" s="1"/>
  <c r="L660" i="1"/>
  <c r="O638" i="1"/>
  <c r="L640" i="1"/>
  <c r="L641" i="1" s="1"/>
  <c r="L581" i="1"/>
  <c r="C752" i="2"/>
  <c r="B852" i="1"/>
  <c r="C713" i="2"/>
  <c r="H742" i="1"/>
  <c r="G974" i="1"/>
  <c r="C499" i="2"/>
  <c r="C520" i="2" s="1"/>
  <c r="C547" i="2" s="1"/>
  <c r="F494" i="2"/>
  <c r="C753" i="2"/>
  <c r="B799" i="1"/>
  <c r="P457" i="1"/>
  <c r="O458" i="1"/>
  <c r="P458" i="1" s="1"/>
  <c r="O518" i="1"/>
  <c r="P516" i="1"/>
  <c r="C762" i="2"/>
  <c r="L827" i="1"/>
  <c r="N827" i="1" s="1"/>
  <c r="BA795" i="1" l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O676" i="1"/>
  <c r="P637" i="1"/>
  <c r="M666" i="1"/>
  <c r="L642" i="1"/>
  <c r="L701" i="1"/>
  <c r="L702" i="1" s="1"/>
  <c r="C618" i="2"/>
  <c r="L661" i="1"/>
  <c r="C617" i="2" s="1"/>
  <c r="O636" i="1"/>
  <c r="C773" i="2"/>
  <c r="C776" i="2" s="1"/>
  <c r="H801" i="1"/>
  <c r="H747" i="1"/>
  <c r="F555" i="2"/>
  <c r="C560" i="2"/>
  <c r="C581" i="2" s="1"/>
  <c r="C608" i="2" s="1"/>
  <c r="O699" i="1"/>
  <c r="AI735" i="1"/>
  <c r="AI788" i="1" s="1"/>
  <c r="AI791" i="1" s="1"/>
  <c r="L721" i="1"/>
  <c r="AD669" i="1"/>
  <c r="AF608" i="1"/>
  <c r="C715" i="2"/>
  <c r="P518" i="1"/>
  <c r="O519" i="1"/>
  <c r="P519" i="1" s="1"/>
  <c r="C814" i="2"/>
  <c r="B860" i="1"/>
  <c r="C749" i="2"/>
  <c r="D852" i="1"/>
  <c r="L790" i="1"/>
  <c r="P636" i="1"/>
  <c r="P676" i="1"/>
  <c r="AE852" i="1"/>
  <c r="AF899" i="1"/>
  <c r="L646" i="1"/>
  <c r="L666" i="1" s="1"/>
  <c r="L667" i="1" s="1"/>
  <c r="L66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L606" i="1"/>
  <c r="L608" i="1" s="1"/>
  <c r="L950" i="1"/>
  <c r="N889" i="1"/>
  <c r="C813" i="2"/>
  <c r="B913" i="1"/>
  <c r="C823" i="2"/>
  <c r="L888" i="1"/>
  <c r="N888" i="1" s="1"/>
  <c r="C750" i="2"/>
  <c r="A852" i="1"/>
  <c r="C751" i="2"/>
  <c r="E852" i="1"/>
  <c r="O579" i="1"/>
  <c r="P577" i="1"/>
  <c r="C698" i="2"/>
  <c r="G1035" i="1"/>
  <c r="O581" i="1"/>
  <c r="C616" i="2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C774" i="2"/>
  <c r="H803" i="1"/>
  <c r="AF802" i="1"/>
  <c r="AF789" i="1"/>
  <c r="H913" i="1"/>
  <c r="I852" i="1"/>
  <c r="I850" i="1" s="1"/>
  <c r="O760" i="1" l="1"/>
  <c r="C884" i="2"/>
  <c r="L949" i="1"/>
  <c r="N949" i="1" s="1"/>
  <c r="C759" i="2"/>
  <c r="C834" i="2"/>
  <c r="C837" i="2" s="1"/>
  <c r="H862" i="1"/>
  <c r="H808" i="1"/>
  <c r="O640" i="1"/>
  <c r="P638" i="1"/>
  <c r="C677" i="2"/>
  <c r="O730" i="1"/>
  <c r="N730" i="1" s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C875" i="2"/>
  <c r="B921" i="1"/>
  <c r="L1011" i="1"/>
  <c r="N950" i="1"/>
  <c r="C810" i="2"/>
  <c r="D913" i="1"/>
  <c r="L851" i="1"/>
  <c r="L703" i="1"/>
  <c r="L762" i="1"/>
  <c r="L763" i="1" s="1"/>
  <c r="AF850" i="1"/>
  <c r="AF863" i="1"/>
  <c r="C874" i="2"/>
  <c r="B974" i="1"/>
  <c r="H974" i="1"/>
  <c r="I913" i="1"/>
  <c r="I911" i="1" s="1"/>
  <c r="P737" i="1"/>
  <c r="P697" i="1"/>
  <c r="C835" i="2"/>
  <c r="H864" i="1"/>
  <c r="AD730" i="1"/>
  <c r="AF669" i="1"/>
  <c r="C811" i="2"/>
  <c r="A913" i="1"/>
  <c r="F616" i="2"/>
  <c r="C621" i="2"/>
  <c r="C642" i="2" s="1"/>
  <c r="C669" i="2" s="1"/>
  <c r="G1096" i="1"/>
  <c r="C679" i="2"/>
  <c r="O697" i="1"/>
  <c r="L722" i="1"/>
  <c r="C678" i="2" s="1"/>
  <c r="O643" i="1"/>
  <c r="O642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707" i="1"/>
  <c r="L727" i="1" s="1"/>
  <c r="P579" i="1"/>
  <c r="O580" i="1"/>
  <c r="P580" i="1" s="1"/>
  <c r="L782" i="1"/>
  <c r="AI796" i="1"/>
  <c r="AI849" i="1" s="1"/>
  <c r="AI852" i="1" s="1"/>
  <c r="P698" i="1"/>
  <c r="O737" i="1"/>
  <c r="M727" i="1"/>
  <c r="C812" i="2"/>
  <c r="E913" i="1"/>
  <c r="AE913" i="1"/>
  <c r="AF960" i="1"/>
  <c r="O828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C738" i="2" l="1"/>
  <c r="O791" i="1"/>
  <c r="N791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AF1021" i="1"/>
  <c r="AE974" i="1"/>
  <c r="O701" i="1"/>
  <c r="P699" i="1"/>
  <c r="H1035" i="1"/>
  <c r="I974" i="1"/>
  <c r="I972" i="1" s="1"/>
  <c r="C682" i="2"/>
  <c r="C703" i="2" s="1"/>
  <c r="C730" i="2" s="1"/>
  <c r="F677" i="2"/>
  <c r="C873" i="2"/>
  <c r="E974" i="1"/>
  <c r="AF911" i="1"/>
  <c r="AF924" i="1"/>
  <c r="C872" i="2"/>
  <c r="A974" i="1"/>
  <c r="G1157" i="1"/>
  <c r="C871" i="2"/>
  <c r="L912" i="1"/>
  <c r="D974" i="1"/>
  <c r="C945" i="2"/>
  <c r="L1010" i="1"/>
  <c r="N1010" i="1" s="1"/>
  <c r="P798" i="1"/>
  <c r="P758" i="1"/>
  <c r="O704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C935" i="2"/>
  <c r="B1035" i="1"/>
  <c r="C895" i="2"/>
  <c r="H923" i="1"/>
  <c r="H869" i="1"/>
  <c r="AF730" i="1"/>
  <c r="AD791" i="1"/>
  <c r="L823" i="1"/>
  <c r="L824" i="1" s="1"/>
  <c r="L764" i="1"/>
  <c r="C820" i="2"/>
  <c r="L728" i="1"/>
  <c r="L730" i="1" s="1"/>
  <c r="C896" i="2"/>
  <c r="H925" i="1"/>
  <c r="L1072" i="1"/>
  <c r="N1011" i="1"/>
  <c r="P640" i="1"/>
  <c r="O641" i="1"/>
  <c r="P641" i="1" s="1"/>
  <c r="P759" i="1"/>
  <c r="O798" i="1"/>
  <c r="M788" i="1"/>
  <c r="AI857" i="1"/>
  <c r="AI910" i="1" s="1"/>
  <c r="AI913" i="1" s="1"/>
  <c r="L843" i="1"/>
  <c r="C740" i="2"/>
  <c r="L783" i="1"/>
  <c r="C739" i="2" s="1"/>
  <c r="O758" i="1"/>
  <c r="O821" i="1"/>
  <c r="L768" i="1"/>
  <c r="L788" i="1" s="1"/>
  <c r="L789" i="1" s="1"/>
  <c r="L791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O703" i="1"/>
  <c r="C936" i="2"/>
  <c r="B982" i="1"/>
  <c r="AF985" i="1" l="1"/>
  <c r="AF972" i="1"/>
  <c r="L829" i="1"/>
  <c r="L849" i="1" s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O818" i="1"/>
  <c r="C996" i="2"/>
  <c r="B1096" i="1"/>
  <c r="P859" i="1"/>
  <c r="P819" i="1"/>
  <c r="C1006" i="2"/>
  <c r="L1071" i="1"/>
  <c r="N1071" i="1" s="1"/>
  <c r="L884" i="1"/>
  <c r="L885" i="1" s="1"/>
  <c r="L825" i="1"/>
  <c r="C932" i="2"/>
  <c r="C942" i="2" s="1"/>
  <c r="L973" i="1"/>
  <c r="D1035" i="1"/>
  <c r="P701" i="1"/>
  <c r="O702" i="1"/>
  <c r="P702" i="1" s="1"/>
  <c r="N1072" i="1"/>
  <c r="L1133" i="1"/>
  <c r="C934" i="2"/>
  <c r="E1035" i="1"/>
  <c r="O882" i="1"/>
  <c r="O762" i="1"/>
  <c r="P760" i="1"/>
  <c r="H1096" i="1"/>
  <c r="I1035" i="1"/>
  <c r="I1033" i="1" s="1"/>
  <c r="C801" i="2"/>
  <c r="L844" i="1"/>
  <c r="C800" i="2" s="1"/>
  <c r="O819" i="1"/>
  <c r="AD852" i="1"/>
  <c r="AF791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C957" i="2"/>
  <c r="H986" i="1"/>
  <c r="AI918" i="1"/>
  <c r="AI971" i="1" s="1"/>
  <c r="AI974" i="1" s="1"/>
  <c r="L904" i="1"/>
  <c r="C881" i="2"/>
  <c r="AE1035" i="1"/>
  <c r="AF1082" i="1"/>
  <c r="C799" i="2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G1218" i="1"/>
  <c r="C956" i="2"/>
  <c r="C959" i="2" s="1"/>
  <c r="H984" i="1"/>
  <c r="H930" i="1"/>
  <c r="O859" i="1"/>
  <c r="P820" i="1"/>
  <c r="O826" i="1" s="1"/>
  <c r="M849" i="1"/>
  <c r="C997" i="2"/>
  <c r="B1043" i="1"/>
  <c r="O765" i="1"/>
  <c r="O764" i="1" s="1"/>
  <c r="C898" i="2"/>
  <c r="C933" i="2"/>
  <c r="A1035" i="1"/>
  <c r="F738" i="2"/>
  <c r="C743" i="2"/>
  <c r="C764" i="2" s="1"/>
  <c r="C791" i="2" s="1"/>
  <c r="C1067" i="2" l="1"/>
  <c r="L1132" i="1"/>
  <c r="N1132" i="1" s="1"/>
  <c r="C804" i="2"/>
  <c r="C825" i="2" s="1"/>
  <c r="C852" i="2" s="1"/>
  <c r="F799" i="2"/>
  <c r="C862" i="2"/>
  <c r="O880" i="1"/>
  <c r="L905" i="1"/>
  <c r="C861" i="2" s="1"/>
  <c r="L965" i="1"/>
  <c r="AI979" i="1"/>
  <c r="AI1032" i="1" s="1"/>
  <c r="AI1035" i="1" s="1"/>
  <c r="P920" i="1"/>
  <c r="P880" i="1"/>
  <c r="C994" i="2"/>
  <c r="A1096" i="1"/>
  <c r="AE1096" i="1"/>
  <c r="AF1143" i="1"/>
  <c r="C1058" i="2"/>
  <c r="B1104" i="1"/>
  <c r="C1018" i="2"/>
  <c r="H1047" i="1"/>
  <c r="C995" i="2"/>
  <c r="E1096" i="1"/>
  <c r="C1057" i="2"/>
  <c r="B1157" i="1"/>
  <c r="H1157" i="1"/>
  <c r="I1096" i="1"/>
  <c r="I1094" i="1" s="1"/>
  <c r="O920" i="1"/>
  <c r="P881" i="1"/>
  <c r="O887" i="1" s="1"/>
  <c r="M910" i="1"/>
  <c r="C860" i="2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913" i="1"/>
  <c r="N913" i="1" s="1"/>
  <c r="P762" i="1"/>
  <c r="O763" i="1"/>
  <c r="P763" i="1" s="1"/>
  <c r="L1194" i="1"/>
  <c r="N1133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O825" i="1"/>
  <c r="L890" i="1"/>
  <c r="L910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AF852" i="1"/>
  <c r="AD913" i="1"/>
  <c r="L850" i="1"/>
  <c r="L852" i="1" s="1"/>
  <c r="O943" i="1"/>
  <c r="C1017" i="2"/>
  <c r="C1020" i="2" s="1"/>
  <c r="H1045" i="1"/>
  <c r="H991" i="1"/>
  <c r="G1279" i="1"/>
  <c r="O823" i="1"/>
  <c r="P821" i="1"/>
  <c r="C993" i="2"/>
  <c r="L1034" i="1"/>
  <c r="D1096" i="1"/>
  <c r="L945" i="1"/>
  <c r="L946" i="1" s="1"/>
  <c r="L886" i="1"/>
  <c r="AF1033" i="1"/>
  <c r="AF1046" i="1"/>
  <c r="AI1040" i="1" l="1"/>
  <c r="AI1093" i="1" s="1"/>
  <c r="AI1096" i="1" s="1"/>
  <c r="L1026" i="1"/>
  <c r="O1004" i="1"/>
  <c r="AF1094" i="1"/>
  <c r="AF1107" i="1"/>
  <c r="C1055" i="2"/>
  <c r="A1157" i="1"/>
  <c r="L947" i="1"/>
  <c r="L1006" i="1"/>
  <c r="L1007" i="1" s="1"/>
  <c r="O886" i="1"/>
  <c r="L911" i="1"/>
  <c r="L913" i="1" s="1"/>
  <c r="H1218" i="1"/>
  <c r="I1157" i="1"/>
  <c r="I1155" i="1" s="1"/>
  <c r="C923" i="2"/>
  <c r="O941" i="1"/>
  <c r="L966" i="1"/>
  <c r="C922" i="2" s="1"/>
  <c r="C1054" i="2"/>
  <c r="D1157" i="1"/>
  <c r="L1095" i="1"/>
  <c r="C1118" i="2"/>
  <c r="B1218" i="1"/>
  <c r="L951" i="1"/>
  <c r="L971" i="1" s="1"/>
  <c r="O940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P941" i="1"/>
  <c r="P981" i="1"/>
  <c r="C1056" i="2"/>
  <c r="E1157" i="1"/>
  <c r="O1072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C921" i="2"/>
  <c r="O974" i="1"/>
  <c r="N974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C1079" i="2"/>
  <c r="H1108" i="1"/>
  <c r="P942" i="1"/>
  <c r="O948" i="1" s="1"/>
  <c r="O981" i="1"/>
  <c r="M971" i="1"/>
  <c r="G1340" i="1"/>
  <c r="L1255" i="1"/>
  <c r="N1194" i="1"/>
  <c r="AE1157" i="1"/>
  <c r="AF1204" i="1"/>
  <c r="F860" i="2"/>
  <c r="C865" i="2"/>
  <c r="C886" i="2" s="1"/>
  <c r="C913" i="2" s="1"/>
  <c r="P823" i="1"/>
  <c r="O824" i="1"/>
  <c r="P824" i="1" s="1"/>
  <c r="C1119" i="2"/>
  <c r="B1165" i="1"/>
  <c r="C1128" i="2"/>
  <c r="L1193" i="1"/>
  <c r="N1193" i="1" s="1"/>
  <c r="AD974" i="1"/>
  <c r="AF913" i="1"/>
  <c r="C1003" i="2"/>
  <c r="O884" i="1"/>
  <c r="P882" i="1"/>
  <c r="C1078" i="2"/>
  <c r="C1081" i="2" s="1"/>
  <c r="H1106" i="1"/>
  <c r="H1052" i="1"/>
  <c r="L1067" i="1" l="1"/>
  <c r="L1068" i="1" s="1"/>
  <c r="L1008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01" i="1"/>
  <c r="C1117" i="2"/>
  <c r="E1218" i="1"/>
  <c r="AD1035" i="1"/>
  <c r="AF974" i="1"/>
  <c r="G1401" i="1"/>
  <c r="O947" i="1"/>
  <c r="C1116" i="2"/>
  <c r="A1218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C1139" i="2"/>
  <c r="H1167" i="1"/>
  <c r="H1113" i="1"/>
  <c r="L972" i="1"/>
  <c r="L974" i="1" s="1"/>
  <c r="O1042" i="1"/>
  <c r="P1003" i="1"/>
  <c r="M1032" i="1"/>
  <c r="C1179" i="2"/>
  <c r="B1279" i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C1180" i="2"/>
  <c r="B1226" i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C1140" i="2"/>
  <c r="H1169" i="1"/>
  <c r="O1065" i="1"/>
  <c r="H1279" i="1"/>
  <c r="I1218" i="1"/>
  <c r="I1216" i="1" s="1"/>
  <c r="P884" i="1"/>
  <c r="O885" i="1"/>
  <c r="P885" i="1" s="1"/>
  <c r="L1316" i="1"/>
  <c r="N1255" i="1"/>
  <c r="C1189" i="2"/>
  <c r="L1254" i="1"/>
  <c r="N1254" i="1" s="1"/>
  <c r="C1115" i="2"/>
  <c r="L1156" i="1"/>
  <c r="D1218" i="1"/>
  <c r="C982" i="2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C1064" i="2"/>
  <c r="P1042" i="1"/>
  <c r="P1002" i="1"/>
  <c r="C984" i="2"/>
  <c r="L1027" i="1"/>
  <c r="C983" i="2" s="1"/>
  <c r="O1002" i="1"/>
  <c r="AE1218" i="1"/>
  <c r="AF1265" i="1"/>
  <c r="AF1155" i="1"/>
  <c r="AF1168" i="1"/>
  <c r="C926" i="2"/>
  <c r="C947" i="2" s="1"/>
  <c r="C974" i="2" s="1"/>
  <c r="F921" i="2"/>
  <c r="O945" i="1"/>
  <c r="P943" i="1"/>
  <c r="AI1101" i="1"/>
  <c r="AI1154" i="1" s="1"/>
  <c r="AI1157" i="1" s="1"/>
  <c r="L1087" i="1"/>
  <c r="C1043" i="2" l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096" i="1"/>
  <c r="N1096" i="1" s="1"/>
  <c r="L1315" i="1"/>
  <c r="N1315" i="1" s="1"/>
  <c r="AD1096" i="1"/>
  <c r="AF1035" i="1"/>
  <c r="AF1326" i="1"/>
  <c r="AE1279" i="1"/>
  <c r="L1148" i="1"/>
  <c r="AI1162" i="1"/>
  <c r="AI1215" i="1" s="1"/>
  <c r="AI1218" i="1" s="1"/>
  <c r="C1177" i="2"/>
  <c r="A1279" i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P945" i="1"/>
  <c r="O946" i="1"/>
  <c r="P946" i="1" s="1"/>
  <c r="O1009" i="1"/>
  <c r="C1178" i="2"/>
  <c r="E1279" i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C987" i="2"/>
  <c r="C1008" i="2" s="1"/>
  <c r="C1035" i="2" s="1"/>
  <c r="F982" i="2"/>
  <c r="C1201" i="2"/>
  <c r="H1230" i="1"/>
  <c r="H1291" i="1" s="1"/>
  <c r="H1352" i="1" s="1"/>
  <c r="C1176" i="2"/>
  <c r="C1186" i="2" s="1"/>
  <c r="D1279" i="1"/>
  <c r="L1217" i="1"/>
  <c r="C1125" i="2"/>
  <c r="AF1216" i="1"/>
  <c r="AF1229" i="1"/>
  <c r="O1006" i="1"/>
  <c r="P1004" i="1"/>
  <c r="O1103" i="1"/>
  <c r="P1064" i="1"/>
  <c r="M1093" i="1"/>
  <c r="O1126" i="1"/>
  <c r="L1377" i="1"/>
  <c r="N1316" i="1"/>
  <c r="O1008" i="1"/>
  <c r="C1045" i="2"/>
  <c r="O1063" i="1"/>
  <c r="L1088" i="1"/>
  <c r="C1044" i="2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L1073" i="1"/>
  <c r="L1093" i="1" s="1"/>
  <c r="H1340" i="1"/>
  <c r="I1279" i="1"/>
  <c r="I1277" i="1" s="1"/>
  <c r="C1142" i="2"/>
  <c r="C1200" i="2"/>
  <c r="H1228" i="1"/>
  <c r="H1174" i="1"/>
  <c r="P1063" i="1"/>
  <c r="P1103" i="1"/>
  <c r="L1069" i="1"/>
  <c r="L1128" i="1"/>
  <c r="L1129" i="1" s="1"/>
  <c r="O1067" i="1" l="1"/>
  <c r="P1065" i="1"/>
  <c r="D1340" i="1"/>
  <c r="L1278" i="1"/>
  <c r="L1209" i="1"/>
  <c r="AI1223" i="1"/>
  <c r="AI1276" i="1" s="1"/>
  <c r="AI1279" i="1" s="1"/>
  <c r="C1106" i="2"/>
  <c r="L1149" i="1"/>
  <c r="C1105" i="2" s="1"/>
  <c r="O1124" i="1"/>
  <c r="AF1277" i="1"/>
  <c r="AF1290" i="1"/>
  <c r="AF1387" i="1"/>
  <c r="AE1340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O1123" i="1"/>
  <c r="L1134" i="1"/>
  <c r="L1154" i="1" s="1"/>
  <c r="L1155" i="1" s="1"/>
  <c r="L1157" i="1" s="1"/>
  <c r="AD1157" i="1"/>
  <c r="AF1096" i="1"/>
  <c r="H1289" i="1"/>
  <c r="H1235" i="1"/>
  <c r="L1376" i="1"/>
  <c r="N1376" i="1" s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L1130" i="1"/>
  <c r="L1189" i="1"/>
  <c r="L1190" i="1" s="1"/>
  <c r="P1124" i="1"/>
  <c r="P1164" i="1"/>
  <c r="C1203" i="2"/>
  <c r="P1125" i="1"/>
  <c r="O1131" i="1" s="1"/>
  <c r="O1164" i="1"/>
  <c r="M1154" i="1"/>
  <c r="C1104" i="2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L1438" i="1"/>
  <c r="N1377" i="1"/>
  <c r="O1187" i="1"/>
  <c r="O1070" i="1"/>
  <c r="O1069" i="1" s="1"/>
  <c r="H1401" i="1"/>
  <c r="I1401" i="1" s="1"/>
  <c r="I1399" i="1" s="1"/>
  <c r="I1340" i="1"/>
  <c r="I1338" i="1" s="1"/>
  <c r="L1094" i="1"/>
  <c r="L1096" i="1" s="1"/>
  <c r="P1006" i="1"/>
  <c r="O1007" i="1"/>
  <c r="P1007" i="1" s="1"/>
  <c r="F1043" i="2"/>
  <c r="C1048" i="2"/>
  <c r="C1069" i="2" s="1"/>
  <c r="C1096" i="2" s="1"/>
  <c r="P1186" i="1" l="1"/>
  <c r="O1225" i="1"/>
  <c r="M1215" i="1"/>
  <c r="P1185" i="1"/>
  <c r="P1225" i="1"/>
  <c r="AE1401" i="1"/>
  <c r="AF1448" i="1"/>
  <c r="AI1284" i="1"/>
  <c r="AI1337" i="1" s="1"/>
  <c r="AI1340" i="1" s="1"/>
  <c r="L1270" i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L1499" i="1"/>
  <c r="N1438" i="1"/>
  <c r="C1167" i="2"/>
  <c r="O1185" i="1"/>
  <c r="L1210" i="1"/>
  <c r="C1166" i="2" s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O1184" i="1"/>
  <c r="L1195" i="1"/>
  <c r="L1215" i="1" s="1"/>
  <c r="L1216" i="1" s="1"/>
  <c r="L1218" i="1" s="1"/>
  <c r="AF1338" i="1"/>
  <c r="AF1351" i="1"/>
  <c r="L1437" i="1"/>
  <c r="N1437" i="1" s="1"/>
  <c r="C1165" i="2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H1350" i="1"/>
  <c r="H1357" i="1" s="1"/>
  <c r="H1296" i="1"/>
  <c r="D1401" i="1"/>
  <c r="L1339" i="1"/>
  <c r="O1130" i="1"/>
  <c r="L1250" i="1"/>
  <c r="L1251" i="1" s="1"/>
  <c r="L1191" i="1"/>
  <c r="O1248" i="1"/>
  <c r="O1128" i="1"/>
  <c r="P1126" i="1"/>
  <c r="F1104" i="2"/>
  <c r="C1109" i="2"/>
  <c r="C1130" i="2" s="1"/>
  <c r="C1157" i="2" s="1"/>
  <c r="AF1157" i="1"/>
  <c r="AD1218" i="1"/>
  <c r="P1067" i="1"/>
  <c r="O1068" i="1"/>
  <c r="P1068" i="1" s="1"/>
  <c r="D1462" i="1" l="1"/>
  <c r="L1400" i="1"/>
  <c r="L1311" i="1"/>
  <c r="L1312" i="1" s="1"/>
  <c r="L1252" i="1"/>
  <c r="O1189" i="1"/>
  <c r="P1187" i="1"/>
  <c r="L1560" i="1"/>
  <c r="N1499" i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C1170" i="2"/>
  <c r="C1191" i="2" s="1"/>
  <c r="C1218" i="2" s="1"/>
  <c r="F1165" i="2"/>
  <c r="AF1509" i="1"/>
  <c r="AE1462" i="1"/>
  <c r="L1498" i="1"/>
  <c r="N1498" i="1" s="1"/>
  <c r="AD1279" i="1"/>
  <c r="AF1218" i="1"/>
  <c r="P1128" i="1"/>
  <c r="O1129" i="1"/>
  <c r="P1129" i="1" s="1"/>
  <c r="AF1399" i="1"/>
  <c r="AF1412" i="1"/>
  <c r="P1286" i="1"/>
  <c r="P1246" i="1"/>
  <c r="AI1345" i="1"/>
  <c r="AI1398" i="1" s="1"/>
  <c r="AI1401" i="1" s="1"/>
  <c r="L1331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O1309" i="1"/>
  <c r="L1271" i="1"/>
  <c r="O1246" i="1"/>
  <c r="O1286" i="1"/>
  <c r="P1247" i="1"/>
  <c r="M1276" i="1"/>
  <c r="L1256" i="1"/>
  <c r="L1276" i="1" s="1"/>
  <c r="L1277" i="1" s="1"/>
  <c r="L1279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O1192" i="1"/>
  <c r="O1191" i="1" s="1"/>
  <c r="AE1523" i="1" l="1"/>
  <c r="AF1570" i="1"/>
  <c r="L1392" i="1"/>
  <c r="AI1406" i="1"/>
  <c r="AI1459" i="1" s="1"/>
  <c r="AI1462" i="1" s="1"/>
  <c r="P1347" i="1"/>
  <c r="P1307" i="1"/>
  <c r="AF1460" i="1"/>
  <c r="AF1473" i="1"/>
  <c r="O1370" i="1"/>
  <c r="P1189" i="1"/>
  <c r="O1190" i="1"/>
  <c r="P1190" i="1" s="1"/>
  <c r="L1317" i="1"/>
  <c r="L1337" i="1" s="1"/>
  <c r="L1338" i="1" s="1"/>
  <c r="L1340" i="1" s="1"/>
  <c r="O1306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O1253" i="1"/>
  <c r="O1307" i="1"/>
  <c r="L1332" i="1"/>
  <c r="O1252" i="1"/>
  <c r="L1621" i="1"/>
  <c r="N1560" i="1"/>
  <c r="L1372" i="1"/>
  <c r="L1373" i="1" s="1"/>
  <c r="L1313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AF1279" i="1"/>
  <c r="AD1340" i="1"/>
  <c r="O1438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347" i="1"/>
  <c r="P1308" i="1"/>
  <c r="M1337" i="1"/>
  <c r="O1250" i="1"/>
  <c r="P1248" i="1"/>
  <c r="L1559" i="1"/>
  <c r="N1559" i="1" s="1"/>
  <c r="D1523" i="1"/>
  <c r="L1461" i="1"/>
  <c r="BA1527" i="1" l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L1378" i="1"/>
  <c r="L1398" i="1" s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O1367" i="1"/>
  <c r="L1522" i="1"/>
  <c r="D1584" i="1"/>
  <c r="L1682" i="1"/>
  <c r="N1621" i="1"/>
  <c r="P1368" i="1"/>
  <c r="P1408" i="1"/>
  <c r="AD1401" i="1"/>
  <c r="AF1340" i="1"/>
  <c r="AI1467" i="1"/>
  <c r="AI1520" i="1" s="1"/>
  <c r="AI1523" i="1" s="1"/>
  <c r="L1453" i="1"/>
  <c r="O1401" i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L1433" i="1"/>
  <c r="L1434" i="1" s="1"/>
  <c r="L1374" i="1"/>
  <c r="P1250" i="1"/>
  <c r="O1251" i="1"/>
  <c r="P1251" i="1" s="1"/>
  <c r="O1368" i="1"/>
  <c r="L1393" i="1"/>
  <c r="O1431" i="1"/>
  <c r="AF1521" i="1"/>
  <c r="AF1534" i="1"/>
  <c r="O1311" i="1"/>
  <c r="P1309" i="1"/>
  <c r="AE1584" i="1"/>
  <c r="AF1631" i="1"/>
  <c r="P1369" i="1"/>
  <c r="O1375" i="1" s="1"/>
  <c r="O1408" i="1"/>
  <c r="M1398" i="1"/>
  <c r="L1620" i="1"/>
  <c r="N1620" i="1" s="1"/>
  <c r="O1314" i="1"/>
  <c r="O1313" i="1" s="1"/>
  <c r="L1514" i="1" l="1"/>
  <c r="AI1528" i="1"/>
  <c r="AI1581" i="1" s="1"/>
  <c r="AI1584" i="1" s="1"/>
  <c r="AF1595" i="1"/>
  <c r="AF1582" i="1"/>
  <c r="AE1645" i="1"/>
  <c r="AF1692" i="1"/>
  <c r="L1743" i="1"/>
  <c r="N1682" i="1"/>
  <c r="AD1462" i="1"/>
  <c r="AF1401" i="1"/>
  <c r="D1645" i="1"/>
  <c r="L1583" i="1"/>
  <c r="O1429" i="1"/>
  <c r="L1454" i="1"/>
  <c r="P1429" i="1"/>
  <c r="P1469" i="1"/>
  <c r="O1372" i="1"/>
  <c r="P1370" i="1"/>
  <c r="P1311" i="1"/>
  <c r="O1312" i="1"/>
  <c r="P1312" i="1" s="1"/>
  <c r="O1492" i="1"/>
  <c r="L1681" i="1"/>
  <c r="N1681" i="1" s="1"/>
  <c r="O1374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L1439" i="1"/>
  <c r="L1459" i="1" s="1"/>
  <c r="L1460" i="1" s="1"/>
  <c r="L1462" i="1" s="1"/>
  <c r="O1428" i="1"/>
  <c r="O1469" i="1"/>
  <c r="P1430" i="1"/>
  <c r="O1436" i="1" s="1"/>
  <c r="M1459" i="1"/>
  <c r="L1494" i="1"/>
  <c r="L1495" i="1" s="1"/>
  <c r="L1435" i="1"/>
  <c r="L1399" i="1"/>
  <c r="L1401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O1433" i="1" l="1"/>
  <c r="P1431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L1500" i="1"/>
  <c r="L1520" i="1" s="1"/>
  <c r="O1553" i="1"/>
  <c r="L1804" i="1"/>
  <c r="N1743" i="1"/>
  <c r="O1530" i="1"/>
  <c r="P1491" i="1"/>
  <c r="O1497" i="1" s="1"/>
  <c r="M1520" i="1"/>
  <c r="L1742" i="1"/>
  <c r="N1742" i="1" s="1"/>
  <c r="AF1753" i="1"/>
  <c r="AE1706" i="1"/>
  <c r="AD1523" i="1"/>
  <c r="AF1462" i="1"/>
  <c r="O1435" i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AF1643" i="1"/>
  <c r="AF1656" i="1"/>
  <c r="D1706" i="1"/>
  <c r="L1644" i="1"/>
  <c r="L1555" i="1"/>
  <c r="L1556" i="1" s="1"/>
  <c r="L1496" i="1"/>
  <c r="L1575" i="1"/>
  <c r="AI1589" i="1"/>
  <c r="AI1642" i="1" s="1"/>
  <c r="AI1645" i="1" s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P1372" i="1"/>
  <c r="O1373" i="1"/>
  <c r="P1373" i="1" s="1"/>
  <c r="P1530" i="1"/>
  <c r="P1490" i="1"/>
  <c r="O1490" i="1"/>
  <c r="L1515" i="1"/>
  <c r="P1552" i="1" l="1"/>
  <c r="O1591" i="1"/>
  <c r="M1581" i="1"/>
  <c r="O1682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551" i="1"/>
  <c r="L1576" i="1"/>
  <c r="O1614" i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L1803" i="1"/>
  <c r="N1803" i="1" s="1"/>
  <c r="N1804" i="1"/>
  <c r="L1865" i="1"/>
  <c r="L1521" i="1"/>
  <c r="L1523" i="1" s="1"/>
  <c r="D1767" i="1"/>
  <c r="L1705" i="1"/>
  <c r="O1494" i="1"/>
  <c r="P1492" i="1"/>
  <c r="O1496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O1550" i="1"/>
  <c r="L1561" i="1"/>
  <c r="L1581" i="1" s="1"/>
  <c r="L1582" i="1" s="1"/>
  <c r="L1584" i="1" s="1"/>
  <c r="AF1704" i="1"/>
  <c r="AF1717" i="1"/>
  <c r="AF1523" i="1"/>
  <c r="AD1584" i="1"/>
  <c r="L1636" i="1"/>
  <c r="AI1650" i="1"/>
  <c r="AI1703" i="1" s="1"/>
  <c r="AI1706" i="1" s="1"/>
  <c r="P1551" i="1"/>
  <c r="P1591" i="1"/>
  <c r="L1557" i="1"/>
  <c r="L1616" i="1"/>
  <c r="L1617" i="1" s="1"/>
  <c r="AE1767" i="1"/>
  <c r="AF1814" i="1"/>
  <c r="P1433" i="1"/>
  <c r="O1434" i="1"/>
  <c r="P1434" i="1" s="1"/>
  <c r="L1637" i="1" l="1"/>
  <c r="O1612" i="1"/>
  <c r="AI1711" i="1"/>
  <c r="AI1764" i="1" s="1"/>
  <c r="AI1767" i="1" s="1"/>
  <c r="L1697" i="1"/>
  <c r="O1645" i="1"/>
  <c r="N1645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L1622" i="1"/>
  <c r="L1642" i="1" s="1"/>
  <c r="L1643" i="1" s="1"/>
  <c r="L1645" i="1" s="1"/>
  <c r="O1611" i="1"/>
  <c r="L1864" i="1"/>
  <c r="N1864" i="1" s="1"/>
  <c r="AF1778" i="1"/>
  <c r="AF1765" i="1"/>
  <c r="O1555" i="1"/>
  <c r="P1553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P1494" i="1"/>
  <c r="O1495" i="1"/>
  <c r="P1495" i="1" s="1"/>
  <c r="AE1828" i="1"/>
  <c r="AF1875" i="1"/>
  <c r="AD1645" i="1"/>
  <c r="AF1584" i="1"/>
  <c r="O1675" i="1"/>
  <c r="L1677" i="1"/>
  <c r="L1678" i="1" s="1"/>
  <c r="L1618" i="1"/>
  <c r="P1612" i="1"/>
  <c r="P1652" i="1"/>
  <c r="L1766" i="1"/>
  <c r="D1828" i="1"/>
  <c r="O1652" i="1"/>
  <c r="P1613" i="1"/>
  <c r="M1642" i="1"/>
  <c r="L1926" i="1"/>
  <c r="N1865" i="1"/>
  <c r="O1558" i="1"/>
  <c r="O1557" i="1" s="1"/>
  <c r="T1710" i="1" l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683" i="1"/>
  <c r="L1703" i="1" s="1"/>
  <c r="O1672" i="1"/>
  <c r="P1713" i="1"/>
  <c r="P1673" i="1"/>
  <c r="O1736" i="1"/>
  <c r="AF1826" i="1"/>
  <c r="AF1839" i="1"/>
  <c r="AF1645" i="1"/>
  <c r="AD1706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P1555" i="1"/>
  <c r="O1556" i="1"/>
  <c r="P1556" i="1" s="1"/>
  <c r="L1925" i="1"/>
  <c r="N1925" i="1" s="1"/>
  <c r="O1619" i="1"/>
  <c r="O1673" i="1"/>
  <c r="L1698" i="1"/>
  <c r="L1738" i="1"/>
  <c r="L1739" i="1" s="1"/>
  <c r="L1679" i="1"/>
  <c r="O1618" i="1"/>
  <c r="L1987" i="1"/>
  <c r="N1926" i="1"/>
  <c r="L1758" i="1"/>
  <c r="AI1772" i="1"/>
  <c r="AI1825" i="1" s="1"/>
  <c r="AI1828" i="1" s="1"/>
  <c r="AE1889" i="1"/>
  <c r="AF1936" i="1"/>
  <c r="O1713" i="1"/>
  <c r="P1674" i="1"/>
  <c r="O1680" i="1" s="1"/>
  <c r="M1703" i="1"/>
  <c r="L1827" i="1"/>
  <c r="D1889" i="1"/>
  <c r="O1616" i="1"/>
  <c r="P1614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P1735" i="1" l="1"/>
  <c r="O1774" i="1"/>
  <c r="M1764" i="1"/>
  <c r="O1767" i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AD1767" i="1"/>
  <c r="AF1706" i="1"/>
  <c r="O1734" i="1"/>
  <c r="L1759" i="1"/>
  <c r="AI1833" i="1"/>
  <c r="AI1886" i="1" s="1"/>
  <c r="AI1889" i="1" s="1"/>
  <c r="L1819" i="1"/>
  <c r="L2048" i="1"/>
  <c r="N1987" i="1"/>
  <c r="O1797" i="1"/>
  <c r="L1740" i="1"/>
  <c r="L1799" i="1"/>
  <c r="L1800" i="1" s="1"/>
  <c r="L1986" i="1"/>
  <c r="N1986" i="1" s="1"/>
  <c r="D1950" i="1"/>
  <c r="L1888" i="1"/>
  <c r="O1677" i="1"/>
  <c r="P1675" i="1"/>
  <c r="P1734" i="1"/>
  <c r="P1774" i="1"/>
  <c r="O1865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P1616" i="1"/>
  <c r="O1617" i="1"/>
  <c r="P1617" i="1" s="1"/>
  <c r="O1679" i="1"/>
  <c r="AE1950" i="1"/>
  <c r="AF1997" i="1"/>
  <c r="AF1887" i="1"/>
  <c r="AF1900" i="1"/>
  <c r="L1704" i="1"/>
  <c r="L1706" i="1" s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O1733" i="1"/>
  <c r="L1744" i="1"/>
  <c r="L1764" i="1" s="1"/>
  <c r="L1765" i="1" s="1"/>
  <c r="L1767" i="1" s="1"/>
  <c r="L2109" i="1" l="1"/>
  <c r="N2109" i="1" s="1"/>
  <c r="N2048" i="1"/>
  <c r="O1858" i="1"/>
  <c r="P1677" i="1"/>
  <c r="O1678" i="1"/>
  <c r="P1678" i="1" s="1"/>
  <c r="O1738" i="1"/>
  <c r="P1736" i="1"/>
  <c r="O1740" i="1"/>
  <c r="O1926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AF1767" i="1"/>
  <c r="AD1828" i="1"/>
  <c r="O1828" i="1"/>
  <c r="N1828" i="1" s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L1820" i="1"/>
  <c r="O1795" i="1"/>
  <c r="L1949" i="1"/>
  <c r="D2011" i="1"/>
  <c r="P1795" i="1"/>
  <c r="P1835" i="1"/>
  <c r="AF1948" i="1"/>
  <c r="AF1961" i="1"/>
  <c r="L1860" i="1"/>
  <c r="L1861" i="1" s="1"/>
  <c r="L1801" i="1"/>
  <c r="L1805" i="1"/>
  <c r="L1825" i="1" s="1"/>
  <c r="L1826" i="1" s="1"/>
  <c r="L1828" i="1" s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O1794" i="1"/>
  <c r="L2047" i="1"/>
  <c r="N2047" i="1" s="1"/>
  <c r="AE2011" i="1"/>
  <c r="AF2058" i="1"/>
  <c r="O1835" i="1"/>
  <c r="P1796" i="1"/>
  <c r="M1825" i="1"/>
  <c r="L1880" i="1"/>
  <c r="AI1894" i="1"/>
  <c r="AI1947" i="1" s="1"/>
  <c r="AI1950" i="1" s="1"/>
  <c r="O1741" i="1"/>
  <c r="AI1955" i="1" l="1"/>
  <c r="AI2008" i="1" s="1"/>
  <c r="AI2011" i="1" s="1"/>
  <c r="L1941" i="1"/>
  <c r="P1856" i="1"/>
  <c r="P1896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L1866" i="1"/>
  <c r="L1886" i="1" s="1"/>
  <c r="O1855" i="1"/>
  <c r="L1881" i="1"/>
  <c r="O1856" i="1"/>
  <c r="AD1889" i="1"/>
  <c r="AF1828" i="1"/>
  <c r="L1921" i="1"/>
  <c r="L1922" i="1" s="1"/>
  <c r="L1862" i="1"/>
  <c r="D2072" i="1"/>
  <c r="L2010" i="1"/>
  <c r="O1919" i="1"/>
  <c r="O1987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AF2009" i="1"/>
  <c r="AF2022" i="1"/>
  <c r="L2108" i="1"/>
  <c r="N2108" i="1" s="1"/>
  <c r="P1738" i="1"/>
  <c r="O1739" i="1"/>
  <c r="P1739" i="1" s="1"/>
  <c r="O1802" i="1"/>
  <c r="O1801" i="1" s="1"/>
  <c r="P1857" i="1"/>
  <c r="O1863" i="1" s="1"/>
  <c r="O1896" i="1"/>
  <c r="M1886" i="1"/>
  <c r="O1799" i="1"/>
  <c r="P1797" i="1"/>
  <c r="AE2072" i="1"/>
  <c r="AF2119" i="1"/>
  <c r="AE2133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D2133" i="1" l="1"/>
  <c r="L2132" i="1" s="1"/>
  <c r="L2071" i="1"/>
  <c r="O1957" i="1"/>
  <c r="P1918" i="1"/>
  <c r="M1947" i="1"/>
  <c r="L1923" i="1"/>
  <c r="L1982" i="1"/>
  <c r="L1983" i="1" s="1"/>
  <c r="O1862" i="1"/>
  <c r="AD1950" i="1"/>
  <c r="AF1889" i="1"/>
  <c r="L1887" i="1"/>
  <c r="L1889" i="1" s="1"/>
  <c r="L1927" i="1"/>
  <c r="L1947" i="1" s="1"/>
  <c r="L1948" i="1" s="1"/>
  <c r="L1950" i="1" s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109" i="1" s="1"/>
  <c r="O2048" i="1"/>
  <c r="P1957" i="1"/>
  <c r="P1917" i="1"/>
  <c r="O1860" i="1"/>
  <c r="P1858" i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L1942" i="1"/>
  <c r="O1917" i="1"/>
  <c r="P1799" i="1"/>
  <c r="O1800" i="1"/>
  <c r="P1800" i="1" s="1"/>
  <c r="AF2070" i="1"/>
  <c r="AF2083" i="1"/>
  <c r="AF2131" i="1" s="1"/>
  <c r="AI2016" i="1"/>
  <c r="AI2069" i="1" s="1"/>
  <c r="AI2072" i="1" s="1"/>
  <c r="L2002" i="1"/>
  <c r="O1980" i="1"/>
  <c r="O2041" i="1" l="1"/>
  <c r="L2003" i="1"/>
  <c r="O1978" i="1"/>
  <c r="O1921" i="1"/>
  <c r="P1919" i="1"/>
  <c r="AD2011" i="1"/>
  <c r="AF1950" i="1"/>
  <c r="L2043" i="1"/>
  <c r="L2044" i="1" s="1"/>
  <c r="L1984" i="1"/>
  <c r="O1924" i="1"/>
  <c r="O1923" i="1" s="1"/>
  <c r="AI2077" i="1"/>
  <c r="AI2130" i="1" s="1"/>
  <c r="AI2133" i="1" s="1"/>
  <c r="L2124" i="1" s="1"/>
  <c r="L2063" i="1"/>
  <c r="P1860" i="1"/>
  <c r="O1861" i="1"/>
  <c r="P1861" i="1" s="1"/>
  <c r="O2018" i="1"/>
  <c r="P1979" i="1"/>
  <c r="M2008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O1977" i="1"/>
  <c r="L1988" i="1"/>
  <c r="L2008" i="1" s="1"/>
  <c r="L2009" i="1" s="1"/>
  <c r="L2011" i="1" s="1"/>
  <c r="P1978" i="1"/>
  <c r="P2018" i="1"/>
  <c r="AF2011" i="1" l="1"/>
  <c r="AD2072" i="1"/>
  <c r="O2100" i="1"/>
  <c r="L2125" i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133" i="1" s="1"/>
  <c r="N2133" i="1" s="1"/>
  <c r="O2072" i="1"/>
  <c r="N2072" i="1" s="1"/>
  <c r="O2039" i="1"/>
  <c r="L2064" i="1"/>
  <c r="L2045" i="1"/>
  <c r="L2104" i="1"/>
  <c r="L2105" i="1" s="1"/>
  <c r="L2106" i="1" s="1"/>
  <c r="O1985" i="1"/>
  <c r="O1984" i="1" s="1"/>
  <c r="O2038" i="1"/>
  <c r="L2049" i="1"/>
  <c r="L2069" i="1" s="1"/>
  <c r="L2070" i="1" s="1"/>
  <c r="L2072" i="1" s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P2102" i="1"/>
  <c r="O2102" i="1"/>
  <c r="P2039" i="1"/>
  <c r="P2079" i="1"/>
  <c r="P2100" i="1" s="1"/>
  <c r="P1921" i="1"/>
  <c r="O1922" i="1"/>
  <c r="P1922" i="1" s="1"/>
  <c r="O1982" i="1"/>
  <c r="P1980" i="1"/>
  <c r="O2079" i="1"/>
  <c r="P2040" i="1"/>
  <c r="M2069" i="1"/>
  <c r="L2110" i="1" l="1"/>
  <c r="L2130" i="1" s="1"/>
  <c r="O2099" i="1"/>
  <c r="P1982" i="1"/>
  <c r="O1983" i="1"/>
  <c r="P1983" i="1" s="1"/>
  <c r="O2043" i="1"/>
  <c r="P2041" i="1"/>
  <c r="O2104" i="1"/>
  <c r="P2104" i="1" s="1"/>
  <c r="AF2072" i="1"/>
  <c r="AD2133" i="1"/>
  <c r="AF2133" i="1" s="1"/>
  <c r="O2046" i="1"/>
  <c r="O2045" i="1" s="1"/>
  <c r="P2101" i="1"/>
  <c r="O2107" i="1" s="1"/>
  <c r="M2130" i="1"/>
  <c r="O2105" i="1" l="1"/>
  <c r="P2105" i="1" s="1"/>
  <c r="O2106" i="1"/>
  <c r="P2043" i="1"/>
  <c r="O2044" i="1"/>
  <c r="P2044" i="1" s="1"/>
  <c r="L2131" i="1"/>
  <c r="L2133" i="1" s="1"/>
</calcChain>
</file>

<file path=xl/sharedStrings.xml><?xml version="1.0" encoding="utf-8"?>
<sst xmlns="http://schemas.openxmlformats.org/spreadsheetml/2006/main" count="12298" uniqueCount="1893">
  <si>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</si>
  <si>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</si>
  <si>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</si>
  <si>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</si>
  <si>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</si>
  <si>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</si>
  <si>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</si>
  <si>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</si>
  <si>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</si>
  <si>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</si>
  <si>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</si>
  <si>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</si>
  <si>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</si>
  <si>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</si>
  <si>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</si>
  <si>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</si>
  <si>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</si>
  <si>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</si>
  <si>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</si>
  <si>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</si>
  <si>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</si>
  <si>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</si>
  <si>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</si>
  <si>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</si>
  <si>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</si>
  <si>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</si>
  <si>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</si>
  <si>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</si>
  <si>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</si>
  <si>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</si>
  <si>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</si>
  <si>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</si>
  <si>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</si>
  <si>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</si>
  <si>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</si>
  <si>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</si>
  <si>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</si>
  <si>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</si>
  <si>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</si>
  <si>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</si>
  <si>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</si>
  <si>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</si>
  <si>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</si>
  <si>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</si>
  <si>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</si>
  <si>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</si>
  <si>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</si>
  <si>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</si>
  <si>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</si>
  <si>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</si>
  <si>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</si>
  <si>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</si>
  <si>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</si>
  <si>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</si>
  <si>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</si>
  <si>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</si>
  <si>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</si>
  <si>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</si>
  <si>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</si>
  <si>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</si>
  <si>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</si>
  <si>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</si>
  <si>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</si>
  <si>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</si>
  <si>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</si>
  <si>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</si>
  <si>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</si>
  <si>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</si>
  <si>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</si>
  <si>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</si>
  <si>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</si>
  <si>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</si>
  <si>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</si>
  <si>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</si>
  <si>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</si>
  <si>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</si>
  <si>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</si>
  <si>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</si>
  <si>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</si>
  <si>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</si>
  <si>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</si>
  <si>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</si>
  <si>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</si>
  <si>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</si>
  <si>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</si>
  <si>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</si>
  <si>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</si>
  <si>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</si>
  <si>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</si>
  <si>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</si>
  <si>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</si>
  <si>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</si>
  <si>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</si>
  <si>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</si>
  <si>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</si>
  <si>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SOMMA SOSPESO 10/11</t>
  </si>
  <si>
    <t xml:space="preserve">RIVALSA </t>
  </si>
  <si>
    <t xml:space="preserve">RHO 27/12 </t>
  </si>
  <si>
    <t>A3T 2/12</t>
  </si>
  <si>
    <t>COMMERCIALISTA</t>
  </si>
  <si>
    <t>RHO 28/12</t>
  </si>
  <si>
    <t>CASSA PREVIDENZA  AGENTI</t>
  </si>
  <si>
    <t>FALLARATE 28/12</t>
  </si>
  <si>
    <t>GIROCONTO PROVV. GENERALI</t>
  </si>
  <si>
    <t>AMICONE L. 29/12</t>
  </si>
  <si>
    <t xml:space="preserve">VERSAMENTO PROVV. MATURATE </t>
  </si>
  <si>
    <t>COND, DEI PLATANI 29/12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</si>
  <si>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</si>
  <si>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</si>
  <si>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</si>
  <si>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</si>
  <si>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</si>
  <si>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</si>
  <si>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</si>
  <si>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</si>
  <si>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</si>
  <si>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</si>
  <si>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</si>
  <si>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</si>
  <si>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</si>
  <si>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</si>
  <si>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</si>
  <si>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</si>
  <si>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</si>
  <si>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</si>
  <si>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</si>
  <si>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</si>
  <si>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</si>
  <si>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</si>
  <si>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</si>
  <si>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</si>
  <si>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</si>
  <si>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</si>
  <si>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</si>
  <si>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PROVV. DA ESITI</t>
  </si>
  <si>
    <t>PROVVIGIONI GENERALI</t>
  </si>
  <si>
    <t>DIREZIONSLI</t>
  </si>
  <si>
    <t>Tutela legale</t>
  </si>
  <si>
    <t>GIA'GIRATI PERO'</t>
  </si>
  <si>
    <t>PROVVIGIONI UCA</t>
  </si>
  <si>
    <t>IL 2/1/2024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</si>
  <si>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</si>
  <si>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</si>
  <si>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</si>
  <si>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</si>
  <si>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</si>
  <si>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</si>
  <si>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</si>
  <si>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</si>
  <si>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</si>
  <si>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</si>
  <si>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</si>
  <si>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</si>
  <si>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</si>
  <si>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</si>
  <si>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</si>
  <si>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</si>
  <si>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</si>
  <si>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</si>
  <si>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</si>
  <si>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</si>
  <si>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</si>
  <si>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</si>
  <si>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</si>
  <si>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</si>
  <si>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</si>
  <si>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</si>
  <si>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</si>
  <si>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</si>
  <si>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</si>
  <si>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</si>
  <si>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</si>
  <si>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</si>
  <si>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</si>
  <si>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</si>
  <si>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</si>
  <si>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</si>
  <si>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</si>
  <si>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</si>
  <si>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</si>
  <si>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</si>
  <si>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</si>
  <si>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</si>
  <si>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</si>
  <si>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</si>
  <si>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</si>
  <si>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</si>
  <si>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</si>
  <si>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</si>
  <si>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</si>
  <si>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</si>
  <si>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</si>
  <si>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</si>
  <si>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</si>
  <si>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</si>
  <si>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</si>
  <si>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</si>
  <si>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</si>
  <si>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</si>
  <si>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</si>
  <si>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</si>
  <si>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</si>
  <si>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</si>
  <si>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</si>
  <si>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</si>
  <si>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</si>
  <si>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</si>
  <si>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</si>
  <si>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</si>
  <si>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</si>
  <si>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</si>
  <si>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</si>
  <si>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</si>
  <si>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</si>
  <si>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</si>
  <si>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</si>
  <si>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</si>
  <si>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</si>
  <si>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</si>
  <si>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</si>
  <si>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</si>
  <si>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</si>
  <si>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</si>
  <si>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</si>
  <si>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</si>
  <si>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</si>
  <si>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</si>
  <si>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BONIFICO DI RHO 5/1</t>
  </si>
  <si>
    <t>PAG. RIM SPESE TALLARINI DICEMBRE</t>
  </si>
  <si>
    <t>RHO 5/1</t>
  </si>
  <si>
    <t>GALLARATE  5/1</t>
  </si>
  <si>
    <t>PROVV</t>
  </si>
  <si>
    <t>DA ESITI DIREZIONALI</t>
  </si>
  <si>
    <t>BPM 10223  BOLLO 2  + INT. 12,23 + COMM. 48,5</t>
  </si>
  <si>
    <t>rho 8/1</t>
  </si>
  <si>
    <t>GALLA. 8/1</t>
  </si>
  <si>
    <t>PREL.  COMEPSNO DICMEBRE GABRIELA</t>
  </si>
  <si>
    <t>PREL.  RIMB. SPESE DICEBRE GABRIELA</t>
  </si>
  <si>
    <t>SOMMA 8/1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</si>
  <si>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</si>
  <si>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</si>
  <si>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</si>
  <si>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</si>
  <si>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</si>
  <si>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</si>
  <si>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</si>
  <si>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LEGNANO 9/1</t>
  </si>
  <si>
    <t>RHO 9/1</t>
  </si>
  <si>
    <t>RHO TUTELA 9/1</t>
  </si>
  <si>
    <t xml:space="preserve">CATTANEO </t>
  </si>
  <si>
    <t>CATMEX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</si>
  <si>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</si>
  <si>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</si>
  <si>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</si>
  <si>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</si>
  <si>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</si>
  <si>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</si>
  <si>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</si>
  <si>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</si>
  <si>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</si>
  <si>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</si>
  <si>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</si>
  <si>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</si>
  <si>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</si>
  <si>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</si>
  <si>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</si>
  <si>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</si>
  <si>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</si>
  <si>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</si>
  <si>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</si>
  <si>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</si>
  <si>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</si>
  <si>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</si>
  <si>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</si>
  <si>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</si>
  <si>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</si>
  <si>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</si>
  <si>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</si>
  <si>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</si>
  <si>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</si>
  <si>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</si>
  <si>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</si>
  <si>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</si>
  <si>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</si>
  <si>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</si>
  <si>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</si>
  <si>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</si>
  <si>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</si>
  <si>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</si>
  <si>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</si>
  <si>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</si>
  <si>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</si>
  <si>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</si>
  <si>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</si>
  <si>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</si>
  <si>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</si>
  <si>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</si>
  <si>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</si>
  <si>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</si>
  <si>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</si>
  <si>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</si>
  <si>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</si>
  <si>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</si>
  <si>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</si>
  <si>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</si>
  <si>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</si>
  <si>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</si>
  <si>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</si>
  <si>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</si>
  <si>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</si>
  <si>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</si>
  <si>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</si>
  <si>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</si>
  <si>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</si>
  <si>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</si>
  <si>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</si>
  <si>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</si>
  <si>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</si>
  <si>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</si>
  <si>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</si>
  <si>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</si>
  <si>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</si>
  <si>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</si>
  <si>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</si>
  <si>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</si>
  <si>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</si>
  <si>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</si>
  <si>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</si>
  <si>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</si>
  <si>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</si>
  <si>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</si>
  <si>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</si>
  <si>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</si>
  <si>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</si>
  <si>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</si>
  <si>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</si>
  <si>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</si>
  <si>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</si>
  <si>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</si>
  <si>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</si>
  <si>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</si>
  <si>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</si>
  <si>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</si>
  <si>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</si>
  <si>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</si>
  <si>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</si>
  <si>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</si>
  <si>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</si>
  <si>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</si>
  <si>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</si>
  <si>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</si>
  <si>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</si>
  <si>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</si>
  <si>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</si>
  <si>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</si>
  <si>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</si>
  <si>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</si>
  <si>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</si>
  <si>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</si>
  <si>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</si>
  <si>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</si>
  <si>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</si>
  <si>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</si>
  <si>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</si>
  <si>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</si>
  <si>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</si>
  <si>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</si>
  <si>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</si>
  <si>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</si>
  <si>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</si>
  <si>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 xml:space="preserve">PROVV. DA </t>
  </si>
  <si>
    <t>ESITI DIREZIONALI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</si>
  <si>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</si>
  <si>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</si>
  <si>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</si>
  <si>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</si>
  <si>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</si>
  <si>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</si>
  <si>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</si>
  <si>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>INCASSO GALLICE</t>
  </si>
  <si>
    <t>LIVIO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</si>
  <si>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</si>
  <si>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</si>
  <si>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</si>
  <si>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</si>
  <si>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</si>
  <si>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</si>
  <si>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</si>
  <si>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</si>
  <si>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</si>
  <si>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</si>
  <si>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</si>
  <si>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</si>
  <si>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CATTANO  *</t>
  </si>
  <si>
    <t>SILVIO</t>
  </si>
  <si>
    <t>SOMMA 26/1</t>
  </si>
  <si>
    <t>RHO 26/1</t>
  </si>
  <si>
    <t>GALLARATE 26/1</t>
  </si>
  <si>
    <t>BONIFICO AGOS 25/1</t>
  </si>
  <si>
    <t>RHO TUTEL 26/1</t>
  </si>
  <si>
    <t>RHO TUTELA 26/1</t>
  </si>
  <si>
    <t>PROVV. DA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</si>
  <si>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</si>
  <si>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</si>
  <si>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</si>
  <si>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</si>
  <si>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</si>
  <si>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</si>
  <si>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</si>
  <si>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</si>
  <si>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</si>
  <si>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</si>
  <si>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</si>
  <si>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</si>
  <si>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</si>
  <si>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</si>
  <si>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</si>
  <si>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PROVV. DA ESITI DIREZIONALI</t>
  </si>
  <si>
    <t>GALLARATE 31/1</t>
  </si>
  <si>
    <t>SOMMA 31/1</t>
  </si>
  <si>
    <t>RHO 31/1</t>
  </si>
  <si>
    <t>BONIFICO RE PICCUCCI 1/2</t>
  </si>
  <si>
    <t>BONIFICO TUTEL LEGALE</t>
  </si>
  <si>
    <t>COMMISSIONI BPM 10226</t>
  </si>
  <si>
    <t>BON. SOMMA 1/2</t>
  </si>
  <si>
    <t>BONIFICO STORARI 1 IN MENO 1/2</t>
  </si>
  <si>
    <t>RHO 1/2</t>
  </si>
  <si>
    <t>VERS.  GALL. 26/1  636,50+ 392,51+ 31/1 + 462,00 31/1</t>
  </si>
  <si>
    <t>SOMMA 1/2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</si>
  <si>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</si>
  <si>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</si>
  <si>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</si>
  <si>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</si>
  <si>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</si>
  <si>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</si>
  <si>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</si>
  <si>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</si>
  <si>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GALLARATE 2/2</t>
  </si>
  <si>
    <t>RIMB. MAGRO 2/2</t>
  </si>
  <si>
    <t>BONIFICO POL VITA</t>
  </si>
  <si>
    <t xml:space="preserve">RECUPERATO C/ANTICIPI </t>
  </si>
  <si>
    <t>PASSERINI 1045</t>
  </si>
  <si>
    <t xml:space="preserve">BONIFICO UCA </t>
  </si>
  <si>
    <t>RHO 5/2</t>
  </si>
  <si>
    <t>DIFF. BONIFICO 31/1 A CASSA 5/2</t>
  </si>
  <si>
    <t>BONIFICO SOMMA NON ARRIVATO PUNTUALE 1/2</t>
  </si>
  <si>
    <t>GALLARATE 5/2</t>
  </si>
  <si>
    <t>RHO TUTELA 5/2</t>
  </si>
  <si>
    <t>PAG. PROVV. VINCENZO  DI VITO  GENNAIO 2024</t>
  </si>
  <si>
    <t>PAG. PROVV. FRANCESCO  MARCHESOLI   GENNAIO 2024</t>
  </si>
  <si>
    <t>RHO 6/2</t>
  </si>
  <si>
    <t>BON. 6/2 VETRARIA MOREA</t>
  </si>
  <si>
    <t>GALLARATE 6/2</t>
  </si>
  <si>
    <t>VERS. GALL.  26/1  51,00+ 31/1 357,5+ 2/2 1.222</t>
  </si>
  <si>
    <t>BONIFICO IN PIU' ZAMBONI VITTORIIO 6/2</t>
  </si>
  <si>
    <t xml:space="preserve">    "   5/2  264+1377+768+24/1 193+337</t>
  </si>
  <si>
    <t>REBELLATO FABIO 6/2</t>
  </si>
  <si>
    <t xml:space="preserve">    "  30/1   423,50</t>
  </si>
  <si>
    <t>PRETTO STEFANIA 6/2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</si>
  <si>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</si>
  <si>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</si>
  <si>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</si>
  <si>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</si>
  <si>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</si>
  <si>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</si>
  <si>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</si>
  <si>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REBELLATO DI VITO FABIO 6/2</t>
  </si>
  <si>
    <t>SOMMA 7/2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</si>
  <si>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</si>
  <si>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</si>
  <si>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</si>
  <si>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</si>
  <si>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</si>
  <si>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8/2</t>
  </si>
  <si>
    <t>DI VITO 8/2</t>
  </si>
  <si>
    <t>RAMPINI 8/2</t>
  </si>
  <si>
    <t>BONIFICO 8/2 CAMPO ANTONINO</t>
  </si>
  <si>
    <t>COPIA</t>
  </si>
  <si>
    <t>COMM. BPM 10226 DAL 2/2 AL9/2</t>
  </si>
  <si>
    <t>RHO 9/2</t>
  </si>
  <si>
    <t>GALLARATE 9/2</t>
  </si>
  <si>
    <t>AGOS  9/2</t>
  </si>
  <si>
    <t>POL. A3T SRL 9/2</t>
  </si>
  <si>
    <t>VERS. SOMMA 9/2</t>
  </si>
  <si>
    <t>BONIFICO CACCIA 9/2</t>
  </si>
  <si>
    <t>VERS.  31/1 511,50+ 1/2 1.069,50+ 30/1  201,50</t>
  </si>
  <si>
    <t xml:space="preserve">   "   26/1  936 + 1.680,49 8/2 + 9/2   268,50 </t>
  </si>
  <si>
    <t>BONIFICO P.E DI POLONI</t>
  </si>
  <si>
    <t>138,89+ 868,18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</si>
  <si>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</si>
  <si>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</si>
  <si>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</si>
  <si>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</si>
  <si>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</si>
  <si>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</si>
  <si>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</si>
  <si>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</si>
  <si>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32700</t>
  </si>
  <si>
    <t>GALLARATE 12/2</t>
  </si>
  <si>
    <t>LEGNANO 13/2</t>
  </si>
  <si>
    <t>RHO 13/2</t>
  </si>
  <si>
    <t>GALLARATE 13/2</t>
  </si>
  <si>
    <t>BONIFICO RIMBROSO MALACARNE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</si>
  <si>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</si>
  <si>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</si>
  <si>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</si>
  <si>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</si>
  <si>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</si>
  <si>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</si>
  <si>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</si>
  <si>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</si>
  <si>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</si>
  <si>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</si>
  <si>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</si>
  <si>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</si>
  <si>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</si>
  <si>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</si>
  <si>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</si>
  <si>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</si>
  <si>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</si>
  <si>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NOME </t>
  </si>
  <si>
    <t>181779741</t>
  </si>
  <si>
    <t>SPINA MAURO</t>
  </si>
  <si>
    <t>180122303</t>
  </si>
  <si>
    <t>CINOTTI MARCO</t>
  </si>
  <si>
    <t>732120574</t>
  </si>
  <si>
    <t>AVIATEL SRL.</t>
  </si>
  <si>
    <t>730333619</t>
  </si>
  <si>
    <t>BARBERA FILIPPO</t>
  </si>
  <si>
    <t>BONIFCO UNICO 641,81+274,50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</si>
  <si>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</si>
  <si>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</si>
  <si>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</si>
  <si>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</si>
  <si>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</si>
  <si>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</si>
  <si>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</si>
  <si>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</si>
  <si>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</si>
  <si>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</si>
  <si>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</si>
  <si>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</si>
  <si>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</si>
  <si>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</si>
  <si>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</si>
  <si>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730504425</t>
  </si>
  <si>
    <t>ORSI PAOLO</t>
  </si>
  <si>
    <t>730416007</t>
  </si>
  <si>
    <t>GOBBI STEFANO</t>
  </si>
  <si>
    <t>732121583</t>
  </si>
  <si>
    <t>RESTELLI ANDREA CESARE</t>
  </si>
  <si>
    <t>730156075</t>
  </si>
  <si>
    <t>GUIZZO CHIARA</t>
  </si>
  <si>
    <t>181779746</t>
  </si>
  <si>
    <t>PICARO RICCARDO</t>
  </si>
  <si>
    <t>730379917</t>
  </si>
  <si>
    <t>RE. FER. DI RE ADRIANO</t>
  </si>
  <si>
    <t>9099 - Fin. Consumo</t>
  </si>
  <si>
    <t>730496200</t>
  </si>
  <si>
    <t>730464930</t>
  </si>
  <si>
    <t>NUMERO POLZZA</t>
  </si>
  <si>
    <t>CONTRAENTE</t>
  </si>
  <si>
    <t>730225102</t>
  </si>
  <si>
    <t>PARROCCHIA S. GIOVANNI BATTISTA</t>
  </si>
  <si>
    <t>UNICO BONIFICO DI CEURO 5.233,03  1000+4233,03</t>
  </si>
  <si>
    <t>730289496</t>
  </si>
  <si>
    <t>PORTA APERTA ASSOC. DI VOL. ONLUS</t>
  </si>
  <si>
    <t>BONIFICO UNICO DI EURO 730  200+530</t>
  </si>
  <si>
    <t>730233391</t>
  </si>
  <si>
    <t>181779537</t>
  </si>
  <si>
    <t>SAN CONO SNC DI MASTRILLI CONO</t>
  </si>
  <si>
    <t>180122240</t>
  </si>
  <si>
    <t>SPERONI SARA</t>
  </si>
  <si>
    <t>BONIFICO UNICO  305 + 84 MANCANO 0,50</t>
  </si>
  <si>
    <t>730277570</t>
  </si>
  <si>
    <t>ASSOCIAZIONE LA-FRA ONLUS</t>
  </si>
  <si>
    <t>BONIFICO UNICO DI EURO 743 154+489+100 TUTELA LEGALE</t>
  </si>
  <si>
    <t>730259368</t>
  </si>
  <si>
    <t>730343836</t>
  </si>
  <si>
    <t>SILVESTRINI MARGHERITA</t>
  </si>
  <si>
    <t>BONIFICO UNICO DI EURO 1210   209,5+1000,50</t>
  </si>
  <si>
    <t>180022126</t>
  </si>
  <si>
    <t>730269253</t>
  </si>
  <si>
    <t>CONDOMINIO RESIDENZA CASCINA GRANCI</t>
  </si>
  <si>
    <t>BONIFIFO UNICO DI EURO 21.937,00</t>
  </si>
  <si>
    <t>730224060</t>
  </si>
  <si>
    <t>730280961</t>
  </si>
  <si>
    <t>730239726</t>
  </si>
  <si>
    <t>730314079</t>
  </si>
  <si>
    <t>730250846</t>
  </si>
  <si>
    <t>730277568</t>
  </si>
  <si>
    <t>730296202</t>
  </si>
  <si>
    <t>730222898</t>
  </si>
  <si>
    <t>730241280</t>
  </si>
  <si>
    <t>730214128</t>
  </si>
  <si>
    <t>730296177</t>
  </si>
  <si>
    <t>181779526</t>
  </si>
  <si>
    <t>MACRI' MICHELE</t>
  </si>
  <si>
    <t>181779530</t>
  </si>
  <si>
    <t>ZASIO NADIA</t>
  </si>
  <si>
    <t>180022432</t>
  </si>
  <si>
    <t>MAGRI MIRKO</t>
  </si>
  <si>
    <t>730402730</t>
  </si>
  <si>
    <t>ENGEL ILSE</t>
  </si>
  <si>
    <t>730392070</t>
  </si>
  <si>
    <t>SALA RAFFAELLO</t>
  </si>
  <si>
    <t>730312798</t>
  </si>
  <si>
    <t>BAR ENOTECA DE PERON DI DONATELLA E</t>
  </si>
  <si>
    <t>181779478</t>
  </si>
  <si>
    <t>TOIA DANILA</t>
  </si>
  <si>
    <t>BONIFICO UNICO DI EURO 1544,11  MANCA 0,01</t>
  </si>
  <si>
    <t>730320363</t>
  </si>
  <si>
    <t>BELLONI JACOPO</t>
  </si>
  <si>
    <t>730209763</t>
  </si>
  <si>
    <t>730248595</t>
  </si>
  <si>
    <t>730233971</t>
  </si>
  <si>
    <t>181779586</t>
  </si>
  <si>
    <t>GENOVA FRANCESCO PAOLO</t>
  </si>
  <si>
    <t>181779585</t>
  </si>
  <si>
    <t>DALBUONI CRISTIAN</t>
  </si>
  <si>
    <t>730334416</t>
  </si>
  <si>
    <t>IZZO ROMINA</t>
  </si>
  <si>
    <t>730333440</t>
  </si>
  <si>
    <t>COLOMBO ROBERTO</t>
  </si>
  <si>
    <t>180308160</t>
  </si>
  <si>
    <t>181779588</t>
  </si>
  <si>
    <t>730414128</t>
  </si>
  <si>
    <t>MORONI LAURA</t>
  </si>
  <si>
    <t>181779590</t>
  </si>
  <si>
    <t>CHIAPPA MATTEO</t>
  </si>
  <si>
    <t>730316524</t>
  </si>
  <si>
    <t>SFONDRINI CHIARA</t>
  </si>
  <si>
    <t>180122221</t>
  </si>
  <si>
    <t>BALBI STEFANO</t>
  </si>
  <si>
    <t>180122236</t>
  </si>
  <si>
    <t>CRESCIMONE SALVATORE</t>
  </si>
  <si>
    <t>181779584</t>
  </si>
  <si>
    <t>SANTORO LUCA/AGOS</t>
  </si>
  <si>
    <t>BONIFICO DA AGOS</t>
  </si>
  <si>
    <t>BORDIN ORNELLA</t>
  </si>
  <si>
    <t>BONIFICO UNICO 979  144+ 835</t>
  </si>
  <si>
    <t>730316451</t>
  </si>
  <si>
    <t>R &amp; P SNC DI RONCAGLIONI FRANCO</t>
  </si>
  <si>
    <t>730372228</t>
  </si>
  <si>
    <t>COLOMBO JULIEN</t>
  </si>
  <si>
    <t>730320364</t>
  </si>
  <si>
    <t>RONCAGLIONI FRANCO</t>
  </si>
  <si>
    <t>730211123</t>
  </si>
  <si>
    <t>CARRACINO GUIDO</t>
  </si>
  <si>
    <t>180022403</t>
  </si>
  <si>
    <t>CONTU' ANTONIO</t>
  </si>
  <si>
    <t>730303801</t>
  </si>
  <si>
    <t>CORDIGLIERA BIANCA</t>
  </si>
  <si>
    <t>BONIFICO UNICO 649,99  195,99+454</t>
  </si>
  <si>
    <t>730269249</t>
  </si>
  <si>
    <t>180232428</t>
  </si>
  <si>
    <t>MAZZANTI LAURA ANGELA MARIA</t>
  </si>
  <si>
    <t>BONIFICO UNICO EURO  1.495,50</t>
  </si>
  <si>
    <t>180232427</t>
  </si>
  <si>
    <t>730248594</t>
  </si>
  <si>
    <t>IMMOBILIARE AURORA SAS DI PARON-CIL</t>
  </si>
  <si>
    <t>730369319</t>
  </si>
  <si>
    <t>MUNARI STEFANO</t>
  </si>
  <si>
    <t>BONIFICO UNICO EURO 775,00  111+664</t>
  </si>
  <si>
    <t>180022095</t>
  </si>
  <si>
    <t>730346383</t>
  </si>
  <si>
    <t>FONDAZIONE A. GATTINONI</t>
  </si>
  <si>
    <t>BONIFICO UNICO DI EUROI 2011,00  550,01+733,5+255,5+122+ 350 IN CATTOLICA</t>
  </si>
  <si>
    <t>730349312</t>
  </si>
  <si>
    <t>730375821</t>
  </si>
  <si>
    <t>730416395</t>
  </si>
  <si>
    <t>180308164</t>
  </si>
  <si>
    <t>PESCI NICOLA</t>
  </si>
  <si>
    <t>181779602</t>
  </si>
  <si>
    <t>SOLBIATI MARCO</t>
  </si>
  <si>
    <t>730265487</t>
  </si>
  <si>
    <t>PASTORELLI STEFANO</t>
  </si>
  <si>
    <t>730380743</t>
  </si>
  <si>
    <t>CANAGLIA SONIA</t>
  </si>
  <si>
    <t>730375284</t>
  </si>
  <si>
    <t>COLOMBO ALDO</t>
  </si>
  <si>
    <t>181779599</t>
  </si>
  <si>
    <t>NEGRINI BRUNO</t>
  </si>
  <si>
    <t>BONIFICO UNICO 120 + 830+137+300</t>
  </si>
  <si>
    <t>730368570</t>
  </si>
  <si>
    <t>730381230</t>
  </si>
  <si>
    <t>181779613</t>
  </si>
  <si>
    <t>PRETTO FEDERICO</t>
  </si>
  <si>
    <t>BONIFICO SOSPESO CROCE BIANCA AG. MILANO DUOMO</t>
  </si>
  <si>
    <t>730227749</t>
  </si>
  <si>
    <t>SESSOLO GIANFRANCO</t>
  </si>
  <si>
    <t>181779616</t>
  </si>
  <si>
    <t>FERRARIO SARA</t>
  </si>
  <si>
    <t>181779617</t>
  </si>
  <si>
    <t>LANZA GIUSTINO</t>
  </si>
  <si>
    <t>MANCANO O,5O CENTESIMI DAL BONIFICO</t>
  </si>
  <si>
    <t>730284099</t>
  </si>
  <si>
    <t>TAVECCHIO ALESSANDRA</t>
  </si>
  <si>
    <t>181779606</t>
  </si>
  <si>
    <t>VIDOT MERNA LUCIE</t>
  </si>
  <si>
    <t>730312968</t>
  </si>
  <si>
    <t>AGNELLO MARIA ROSA</t>
  </si>
  <si>
    <t>180122224</t>
  </si>
  <si>
    <t>BATTILANA STEFANO</t>
  </si>
  <si>
    <t>181779453</t>
  </si>
  <si>
    <t>GIUSELTI CARLA</t>
  </si>
  <si>
    <t>181779621</t>
  </si>
  <si>
    <t>COLOMBO SANDRO</t>
  </si>
  <si>
    <t>180022446</t>
  </si>
  <si>
    <t>LIATI MASSIMILIANO</t>
  </si>
  <si>
    <t>730230819</t>
  </si>
  <si>
    <t>ANGELO COLOMBO S. R. L.</t>
  </si>
  <si>
    <t>BONIFICO UNICO DI EURO 10.840,83  1405,87+816+8618,96</t>
  </si>
  <si>
    <t>730312747</t>
  </si>
  <si>
    <t>730260732</t>
  </si>
  <si>
    <t>180022098</t>
  </si>
  <si>
    <t>ANDRIGHETTO DAMIANO</t>
  </si>
  <si>
    <t>730353323</t>
  </si>
  <si>
    <t>VANTAGGI FRANCESCA</t>
  </si>
  <si>
    <t>730265083</t>
  </si>
  <si>
    <t>GNOCCHI SIMONE</t>
  </si>
  <si>
    <t>180232416</t>
  </si>
  <si>
    <t>GEREMIA MARIA TERESA</t>
  </si>
  <si>
    <t>181779631</t>
  </si>
  <si>
    <t>GRAZIOLI ANNA</t>
  </si>
  <si>
    <t>181779632</t>
  </si>
  <si>
    <t>SARTORI ELENA ALESSANDRA</t>
  </si>
  <si>
    <t>180022951</t>
  </si>
  <si>
    <t>BONIFICO UNICO DI VITO  1896,00  543+277+1.076</t>
  </si>
  <si>
    <t>730212246</t>
  </si>
  <si>
    <t>BRAMBILLA CRISTINA</t>
  </si>
  <si>
    <t>730415473</t>
  </si>
  <si>
    <t>BROMURI MASSIMILIANO</t>
  </si>
  <si>
    <t>181779638</t>
  </si>
  <si>
    <t>FERA LUCA</t>
  </si>
  <si>
    <t>730265486</t>
  </si>
  <si>
    <t>181779636</t>
  </si>
  <si>
    <t>PELLEGRINI STEFANO</t>
  </si>
  <si>
    <t>730352932</t>
  </si>
  <si>
    <t>DE PERON DONATELLA</t>
  </si>
  <si>
    <t>180022450</t>
  </si>
  <si>
    <t>ROCCO GIANNI</t>
  </si>
  <si>
    <t>730406136</t>
  </si>
  <si>
    <t>IMMOBILIARE GABRIELE 1 SRL</t>
  </si>
  <si>
    <t>730259869</t>
  </si>
  <si>
    <t>FORMICOLA OLIMPIA</t>
  </si>
  <si>
    <t>181779571</t>
  </si>
  <si>
    <t>F. LLI BARBUZZI</t>
  </si>
  <si>
    <t>180122255</t>
  </si>
  <si>
    <t>BESNATE DAVIDE MASSIMO FABIO</t>
  </si>
  <si>
    <t>181779614</t>
  </si>
  <si>
    <t>COSTA NATALIZIA</t>
  </si>
  <si>
    <t>BONIFICO UNICO 684,5   351,5+333</t>
  </si>
  <si>
    <t>730359126</t>
  </si>
  <si>
    <t>730304126</t>
  </si>
  <si>
    <t>IMMOBILIARE RONDANINI S. R. L.</t>
  </si>
  <si>
    <t>730268117</t>
  </si>
  <si>
    <t>730257458</t>
  </si>
  <si>
    <t>INCIFLEX S. R. L.</t>
  </si>
  <si>
    <t>730247737</t>
  </si>
  <si>
    <t>730265488</t>
  </si>
  <si>
    <t>181779600</t>
  </si>
  <si>
    <t>730361201</t>
  </si>
  <si>
    <t>PIVA ROBERTO</t>
  </si>
  <si>
    <t>730375283</t>
  </si>
  <si>
    <t>730372409</t>
  </si>
  <si>
    <t>COLOMBO FRIGORIFERI DI COLOMBO MICH</t>
  </si>
  <si>
    <t>730327445</t>
  </si>
  <si>
    <t>MELONI ALESSANDRA</t>
  </si>
  <si>
    <t>181779605</t>
  </si>
  <si>
    <t>GOLA GIOVANNI</t>
  </si>
  <si>
    <t>BONIFICO UNICO EURO 830  772,50+ TUTELA 57,50</t>
  </si>
  <si>
    <t>181779640</t>
  </si>
  <si>
    <t>FOTOINCISIONE RHODENSE S. P. A.</t>
  </si>
  <si>
    <t>730385279</t>
  </si>
  <si>
    <t>BOLLINI MARIA ROSA</t>
  </si>
  <si>
    <t>181779573</t>
  </si>
  <si>
    <t>EKOLINE</t>
  </si>
  <si>
    <t>730276098</t>
  </si>
  <si>
    <t>POLMIX S. P. A.</t>
  </si>
  <si>
    <t>730330942</t>
  </si>
  <si>
    <t>AGOSTINI PIER ANTONIO</t>
  </si>
  <si>
    <t>730376310</t>
  </si>
  <si>
    <t>730374789</t>
  </si>
  <si>
    <t>ALLOGISI GUGLIELMO</t>
  </si>
  <si>
    <t>181779622</t>
  </si>
  <si>
    <t>FUCCI STEFANO</t>
  </si>
  <si>
    <t>POZZI TAUBERT</t>
  </si>
  <si>
    <t>180022428</t>
  </si>
  <si>
    <t>ALBANESI DAVIDE</t>
  </si>
  <si>
    <t>180232415</t>
  </si>
  <si>
    <t>GREEN BUILDING PROJECTS SRLS</t>
  </si>
  <si>
    <t>730332507</t>
  </si>
  <si>
    <t>BRAGLIA ROBERTO</t>
  </si>
  <si>
    <t>730377692</t>
  </si>
  <si>
    <t>DI TOLVE MICHELE</t>
  </si>
  <si>
    <t>181779515</t>
  </si>
  <si>
    <t>181779630</t>
  </si>
  <si>
    <t>MACCHI MIRKO</t>
  </si>
  <si>
    <t>730284993</t>
  </si>
  <si>
    <t>ROSSINI ZEMIRA</t>
  </si>
  <si>
    <t>180232435</t>
  </si>
  <si>
    <t>PELLEGRINI CAROLINA</t>
  </si>
  <si>
    <t>730414909</t>
  </si>
  <si>
    <t>RONZONI DAVIDE</t>
  </si>
  <si>
    <t>181779576</t>
  </si>
  <si>
    <t>180022112</t>
  </si>
  <si>
    <t>MAURI MARIALUISA</t>
  </si>
  <si>
    <t>730245256</t>
  </si>
  <si>
    <t>PARROCCHIA SANTI GIACOMO E FILIPPO</t>
  </si>
  <si>
    <t>730294902</t>
  </si>
  <si>
    <t>730295691</t>
  </si>
  <si>
    <t>730416152</t>
  </si>
  <si>
    <t>RISTORANTE PIZZERIA IL VICOLO DI RA</t>
  </si>
  <si>
    <t>BONIFICO DI O,02  IN + DOVEVA ESSERE 799,98</t>
  </si>
  <si>
    <t>180022108</t>
  </si>
  <si>
    <t>VALLE PAOLA</t>
  </si>
  <si>
    <t>181779653</t>
  </si>
  <si>
    <t>CAMMELLI FABIO</t>
  </si>
  <si>
    <t>180022102</t>
  </si>
  <si>
    <t>CHIARELLO GIUSEPPE</t>
  </si>
  <si>
    <t>180022104</t>
  </si>
  <si>
    <t>DALL' OSTO VALENTINA</t>
  </si>
  <si>
    <t>730403586</t>
  </si>
  <si>
    <t>ROGGIANI CLAUDIO</t>
  </si>
  <si>
    <t>181779650</t>
  </si>
  <si>
    <t>730406359</t>
  </si>
  <si>
    <t>MIRATA DANIELA</t>
  </si>
  <si>
    <t>180022119</t>
  </si>
  <si>
    <t>181779574</t>
  </si>
  <si>
    <t>ROMEO FEDERICA</t>
  </si>
  <si>
    <t>181779578</t>
  </si>
  <si>
    <t>MANTEGAZZA LUISA</t>
  </si>
  <si>
    <t>181779642</t>
  </si>
  <si>
    <t>TORNADO VARESE SRL</t>
  </si>
  <si>
    <t>AGOS 16/1</t>
  </si>
  <si>
    <t>730355855</t>
  </si>
  <si>
    <t>CONDOMINIO CITY</t>
  </si>
  <si>
    <t>181779575</t>
  </si>
  <si>
    <t>BERARDINI LAURA</t>
  </si>
  <si>
    <t>180122298</t>
  </si>
  <si>
    <t>BONATO ALESSIO</t>
  </si>
  <si>
    <t>730367860</t>
  </si>
  <si>
    <t>FERRANTE GIULIA</t>
  </si>
  <si>
    <t>730351690</t>
  </si>
  <si>
    <t>PERFETTI MASSIMILIANO</t>
  </si>
  <si>
    <t>730376453</t>
  </si>
  <si>
    <t>PAPPINI MARIATERESA</t>
  </si>
  <si>
    <t>181779646</t>
  </si>
  <si>
    <t>DELFINO MARIA CRISTINA</t>
  </si>
  <si>
    <t>730365141</t>
  </si>
  <si>
    <t>BALLABIO GIORGIO</t>
  </si>
  <si>
    <t>181779652</t>
  </si>
  <si>
    <t>DE MARIA ALICE</t>
  </si>
  <si>
    <t>BONIFICO UNICO 447  34+107</t>
  </si>
  <si>
    <t>730330740</t>
  </si>
  <si>
    <t>180232441</t>
  </si>
  <si>
    <t>CAVICCHIO MORENO</t>
  </si>
  <si>
    <t>180022110</t>
  </si>
  <si>
    <t>COLOMBO SILVIA</t>
  </si>
  <si>
    <t>181779581</t>
  </si>
  <si>
    <t>D' ANGELI SILVIA</t>
  </si>
  <si>
    <t>181779644</t>
  </si>
  <si>
    <t>DANELLI BONARDI DELIA</t>
  </si>
  <si>
    <t>730400098</t>
  </si>
  <si>
    <t>POMA MARIA NOEMI</t>
  </si>
  <si>
    <t xml:space="preserve">UNICO BONIFICO 227,00  53+174  MSANCA 0,01 </t>
  </si>
  <si>
    <t>730348885</t>
  </si>
  <si>
    <t>730409836</t>
  </si>
  <si>
    <t>PORRINI GIUSEPPINA</t>
  </si>
  <si>
    <t>UNICO BONIFICO 966,3   158,3+808</t>
  </si>
  <si>
    <t>181779669</t>
  </si>
  <si>
    <t>181779670</t>
  </si>
  <si>
    <t>G. P. IDRAULICA SNC DI GATTO EZIO E</t>
  </si>
  <si>
    <t>181779668</t>
  </si>
  <si>
    <t>FRUSCIELLO ALESSIO</t>
  </si>
  <si>
    <t>181779674</t>
  </si>
  <si>
    <t>730413196</t>
  </si>
  <si>
    <t>FALEGNAMERIA AVRINI FLORINDO DI</t>
  </si>
  <si>
    <t>180232440</t>
  </si>
  <si>
    <t>NEBULONI TIZIANO GIULIO</t>
  </si>
  <si>
    <t>730381231</t>
  </si>
  <si>
    <t>PEDRANI MARINA</t>
  </si>
  <si>
    <t>730356952</t>
  </si>
  <si>
    <t>PICCIONE MICHELANGELO</t>
  </si>
  <si>
    <t>180308180</t>
  </si>
  <si>
    <t>CIUFFARELLA GIANCARLO</t>
  </si>
  <si>
    <t>180022427</t>
  </si>
  <si>
    <t>BESOZZI ANDREA</t>
  </si>
  <si>
    <t>730371651</t>
  </si>
  <si>
    <t>BOTTIGIOLA PATRIZIA</t>
  </si>
  <si>
    <t>181779679</t>
  </si>
  <si>
    <t>GIOIA LUIGI MARIO</t>
  </si>
  <si>
    <t>181779673</t>
  </si>
  <si>
    <t>CAMPANI EMILIA</t>
  </si>
  <si>
    <t>730402521</t>
  </si>
  <si>
    <t>STOPPA LAURA</t>
  </si>
  <si>
    <t>181779664</t>
  </si>
  <si>
    <t>MADOGLIO FRANCESCA</t>
  </si>
  <si>
    <t>730156354</t>
  </si>
  <si>
    <t>730335959</t>
  </si>
  <si>
    <t>CONDOMINIO S. CATERINA</t>
  </si>
  <si>
    <t>730414127</t>
  </si>
  <si>
    <t>LAURI ELEONORA</t>
  </si>
  <si>
    <t>730390607</t>
  </si>
  <si>
    <t>SANNA MAURO</t>
  </si>
  <si>
    <t>730372086</t>
  </si>
  <si>
    <t>GIRARDI ALESSANDRO</t>
  </si>
  <si>
    <t>730169346</t>
  </si>
  <si>
    <t>LOCATI NATASCIA</t>
  </si>
  <si>
    <t>730346382</t>
  </si>
  <si>
    <t>CRIVELLI GIUSEPPINA</t>
  </si>
  <si>
    <t>730382015</t>
  </si>
  <si>
    <t>FONTANA FRANCESCA</t>
  </si>
  <si>
    <t>730337694</t>
  </si>
  <si>
    <t>181779676</t>
  </si>
  <si>
    <t>CARRARA DANIELA</t>
  </si>
  <si>
    <t>181779672</t>
  </si>
  <si>
    <t>IMPRESA DI COSTRUZIONI CIEMME SAS</t>
  </si>
  <si>
    <t>180122280</t>
  </si>
  <si>
    <t>OSMANI REZART</t>
  </si>
  <si>
    <t>730358853</t>
  </si>
  <si>
    <t>GHETU FLORIN ALEXANDRU</t>
  </si>
  <si>
    <t>730246630</t>
  </si>
  <si>
    <t>AGHAJANOFF GIUSEPPE</t>
  </si>
  <si>
    <t>730301865</t>
  </si>
  <si>
    <t>KATRI RUTH</t>
  </si>
  <si>
    <t>180122260</t>
  </si>
  <si>
    <t>CARA MATTEO COSTANTE MARIA</t>
  </si>
  <si>
    <t>730385210</t>
  </si>
  <si>
    <t>SCUOLA MATERNA S. GIUSEPPE</t>
  </si>
  <si>
    <t>730380135</t>
  </si>
  <si>
    <t>730333706</t>
  </si>
  <si>
    <t>730353324</t>
  </si>
  <si>
    <t>FERRARI SILVIO</t>
  </si>
  <si>
    <t>180122290</t>
  </si>
  <si>
    <t>TONIN EMANUELE</t>
  </si>
  <si>
    <t>730335953</t>
  </si>
  <si>
    <t>MERLOTTI FABRIZIO</t>
  </si>
  <si>
    <t>180022111</t>
  </si>
  <si>
    <t>MANFREDI ALESSANDRO</t>
  </si>
  <si>
    <t>180022144</t>
  </si>
  <si>
    <t>BABOLIN RENATO</t>
  </si>
  <si>
    <t>732120080</t>
  </si>
  <si>
    <t>SCALTRITTI PAOLA</t>
  </si>
  <si>
    <t>181779689</t>
  </si>
  <si>
    <t>BELIUSSE MICHELE</t>
  </si>
  <si>
    <t>730368905</t>
  </si>
  <si>
    <t>CONEGLIANI MATTEO</t>
  </si>
  <si>
    <t>180308171</t>
  </si>
  <si>
    <t>PARR. S/GIORGIO MARTIR</t>
  </si>
  <si>
    <t>730415907</t>
  </si>
  <si>
    <t>MOCELLINI DANIELA</t>
  </si>
  <si>
    <t>181779708</t>
  </si>
  <si>
    <t>SAPORITI CLAUDIO</t>
  </si>
  <si>
    <t>181779698</t>
  </si>
  <si>
    <t>BASSO MATTIA</t>
  </si>
  <si>
    <t>730378642</t>
  </si>
  <si>
    <t>PETREI ANNA</t>
  </si>
  <si>
    <t>730355451</t>
  </si>
  <si>
    <t>VENTURIN CINZIA ELISABETTA</t>
  </si>
  <si>
    <t>180122276</t>
  </si>
  <si>
    <t>CHIARI NICHOLAS</t>
  </si>
  <si>
    <t>181779710</t>
  </si>
  <si>
    <t>TAGLIABUE MARIA DANIELA</t>
  </si>
  <si>
    <t>730391949</t>
  </si>
  <si>
    <t>ZOPPI ANDREA</t>
  </si>
  <si>
    <t>0,02 IN PIU' DI BONIFICO  200,00</t>
  </si>
  <si>
    <t>180232483</t>
  </si>
  <si>
    <t>MINERVINO DOMENICA</t>
  </si>
  <si>
    <t>730236388</t>
  </si>
  <si>
    <t>VIOTTO ANGELO</t>
  </si>
  <si>
    <t>181779697</t>
  </si>
  <si>
    <t>CASTIGLIONI LUCA</t>
  </si>
  <si>
    <t>BONIFICO UNICO 825,99 MANCA 1 EURO</t>
  </si>
  <si>
    <t>730372182</t>
  </si>
  <si>
    <t>180022559</t>
  </si>
  <si>
    <t>180022569</t>
  </si>
  <si>
    <t>180022116</t>
  </si>
  <si>
    <t>BAGAGLIO FLAVIO</t>
  </si>
  <si>
    <t>BONIFICO UNICO DI EUR 904,5  852,50 + 52 UCA</t>
  </si>
  <si>
    <t>181779709</t>
  </si>
  <si>
    <t>RIBOLI BARBARA</t>
  </si>
  <si>
    <t>730398059</t>
  </si>
  <si>
    <t>CONDOMINIO ORTENSIE</t>
  </si>
  <si>
    <t>181779641</t>
  </si>
  <si>
    <t>MARZOLO MAURO</t>
  </si>
  <si>
    <t>180022120</t>
  </si>
  <si>
    <t>181779690</t>
  </si>
  <si>
    <t>PARROCCHIA SANTI APOSTOLI PIETRO E</t>
  </si>
  <si>
    <t>730351691</t>
  </si>
  <si>
    <t>MARCHESINI GRAZIELLA</t>
  </si>
  <si>
    <t>181779717</t>
  </si>
  <si>
    <t>VILLA MICHELA MARIA</t>
  </si>
  <si>
    <t>730349311</t>
  </si>
  <si>
    <t>GALLAZZI GABRIELE</t>
  </si>
  <si>
    <t>730488232</t>
  </si>
  <si>
    <t>BASSO LOREDANA</t>
  </si>
  <si>
    <t>181779713</t>
  </si>
  <si>
    <t>PASSERINI UMBERTO</t>
  </si>
  <si>
    <t>BROVELLI SILVIA PAG. SOSPSEP</t>
  </si>
  <si>
    <t>BONIFICO BROVELLI SILVIA SOSPESO   23/1</t>
  </si>
  <si>
    <t>DE PERON L</t>
  </si>
  <si>
    <t>BONIFICO UINICO 1943,94  869,97+733,97+ 340  UCA</t>
  </si>
  <si>
    <t>181779703</t>
  </si>
  <si>
    <t>SPERONI MARINO</t>
  </si>
  <si>
    <t>730412840</t>
  </si>
  <si>
    <t>PARROCCHIA S. FRANCESCO D'ASSISI</t>
  </si>
  <si>
    <t>BONIFICIO UNICO   2120   184+1856+80</t>
  </si>
  <si>
    <t>181779691</t>
  </si>
  <si>
    <t>180022135</t>
  </si>
  <si>
    <t>GECCHELE FABRIZIO</t>
  </si>
  <si>
    <t>730367964</t>
  </si>
  <si>
    <t>BORSANI ALESSANDRO</t>
  </si>
  <si>
    <t>180308188</t>
  </si>
  <si>
    <t>DELFRATI EMANUELA</t>
  </si>
  <si>
    <t>181779671</t>
  </si>
  <si>
    <t>NOVARESE ANDREA ERCOLINO</t>
  </si>
  <si>
    <t>BONIFICO UNICO 2067,50   581+54+814,5 + 618</t>
  </si>
  <si>
    <t>730330710</t>
  </si>
  <si>
    <t>730223476</t>
  </si>
  <si>
    <t>180232493</t>
  </si>
  <si>
    <t>SENATORE ISABELLA</t>
  </si>
  <si>
    <t>730385619</t>
  </si>
  <si>
    <t>BROMURI ALESSANDRO</t>
  </si>
  <si>
    <t>730358346</t>
  </si>
  <si>
    <t>DI TULLIO ANTONELLA</t>
  </si>
  <si>
    <t>730325296</t>
  </si>
  <si>
    <t>ASSOC. COMPAGNIA IN ATTESA ONLUS</t>
  </si>
  <si>
    <t>BONIFICO UNICO CON 9 EURO IN PIU' 130+140</t>
  </si>
  <si>
    <t>730349310</t>
  </si>
  <si>
    <t>180232486</t>
  </si>
  <si>
    <t>SCORDAMAGLIA FRANCA</t>
  </si>
  <si>
    <t>181779726</t>
  </si>
  <si>
    <t>CAPUANO VINCENZO</t>
  </si>
  <si>
    <t xml:space="preserve">MANCANO 0,50  CENTESIMI DAL BONIFICO </t>
  </si>
  <si>
    <t>730406135</t>
  </si>
  <si>
    <t>NICASTRO FRANCESCO EMANUELE</t>
  </si>
  <si>
    <t>730380746</t>
  </si>
  <si>
    <t>CELI CRISTIANA</t>
  </si>
  <si>
    <t>180122307</t>
  </si>
  <si>
    <t>BELLISSIMA TERRA COOP. SOC ARL</t>
  </si>
  <si>
    <t>BONIFICO UNICO  755,5 + 32+32</t>
  </si>
  <si>
    <t>732018057</t>
  </si>
  <si>
    <t>LOSCHI SANDRO</t>
  </si>
  <si>
    <t>181779694</t>
  </si>
  <si>
    <t>GEOCIPO S. R. L.</t>
  </si>
  <si>
    <t>BONIFICO UNICO  1310    1250+60</t>
  </si>
  <si>
    <t>181779719</t>
  </si>
  <si>
    <t>SARONNI SABRINA</t>
  </si>
  <si>
    <t>730350352</t>
  </si>
  <si>
    <t>730444098</t>
  </si>
  <si>
    <t>CORRADI TERESA GIUSEPPINA</t>
  </si>
  <si>
    <t>180022101</t>
  </si>
  <si>
    <t>CARUSO ANTONIO</t>
  </si>
  <si>
    <t>730401148</t>
  </si>
  <si>
    <t>180022133</t>
  </si>
  <si>
    <t>PISANI EMANUELE</t>
  </si>
  <si>
    <t>181779721</t>
  </si>
  <si>
    <t>MARCANTONI GIULIANA</t>
  </si>
  <si>
    <t>180232465</t>
  </si>
  <si>
    <t>SPINA LUCREZIA</t>
  </si>
  <si>
    <t>181779725</t>
  </si>
  <si>
    <t>POMPELE FRANCESCA</t>
  </si>
  <si>
    <t>730349444</t>
  </si>
  <si>
    <t>TURATI ISABELLA</t>
  </si>
  <si>
    <t>180022142</t>
  </si>
  <si>
    <t>MACCHI CARLO MARIO</t>
  </si>
  <si>
    <t>181779700</t>
  </si>
  <si>
    <t>MIGLIAZZA MASSIMO</t>
  </si>
  <si>
    <t>730411882</t>
  </si>
  <si>
    <t>CERIANI GIOVANNI PAOLO</t>
  </si>
  <si>
    <t>730352649</t>
  </si>
  <si>
    <t>DAVERIO MARIA GRAZIA</t>
  </si>
  <si>
    <t>730356740</t>
  </si>
  <si>
    <t>DI GIORNO PATRIZIA PASQUALINA</t>
  </si>
  <si>
    <t>180022141</t>
  </si>
  <si>
    <t>181779735</t>
  </si>
  <si>
    <t>RE CECCONI PINUCCIA</t>
  </si>
  <si>
    <t>MANCANO 0,50 CENTESIMI DAL BONIFICO</t>
  </si>
  <si>
    <t>732125327</t>
  </si>
  <si>
    <t>RESIDENZA VITTORIA SUPERCONDOMINIO</t>
  </si>
  <si>
    <t>BONIFICO UNICO DI E 4000,50 805+2253,5+370,5+571,5</t>
  </si>
  <si>
    <t>732125338</t>
  </si>
  <si>
    <t>CONDOMINIO "RESIDENZA VITTORIA" PAL</t>
  </si>
  <si>
    <t>732125322</t>
  </si>
  <si>
    <t>732113271</t>
  </si>
  <si>
    <t xml:space="preserve">BONIFICO UNICO   1004,00    120+884  </t>
  </si>
  <si>
    <t>BONIFICO UNICO 262,00  146,02 + 120 MANCANO 0,02 CENTESIMI</t>
  </si>
  <si>
    <t>MANCA 1 EURO DAL BONIFICO</t>
  </si>
  <si>
    <t>730377214</t>
  </si>
  <si>
    <t>ATELIER VIRGINIA</t>
  </si>
  <si>
    <t>BONIFICO UNICO 1.758,01</t>
  </si>
  <si>
    <t>730366840</t>
  </si>
  <si>
    <t>730364918</t>
  </si>
  <si>
    <t>730349291</t>
  </si>
  <si>
    <t>730426734</t>
  </si>
  <si>
    <t>VENTURINO VIRGINIA</t>
  </si>
  <si>
    <t>730325146</t>
  </si>
  <si>
    <t>180022950</t>
  </si>
  <si>
    <t>BESOZZI ANNA MARIA</t>
  </si>
  <si>
    <t>730443762</t>
  </si>
  <si>
    <t>ROGHI FIORENZA</t>
  </si>
  <si>
    <t>181779745</t>
  </si>
  <si>
    <t>COLOMBO PATRIZIA</t>
  </si>
  <si>
    <t>730505122</t>
  </si>
  <si>
    <t>COCO GIUSEPPE</t>
  </si>
  <si>
    <t>181779732</t>
  </si>
  <si>
    <t>COSSIA MASSIMO</t>
  </si>
  <si>
    <t>730499098</t>
  </si>
  <si>
    <t>GRAFICA MERCANDELLI DI DAVIDE MERCA</t>
  </si>
  <si>
    <t>730472051</t>
  </si>
  <si>
    <t>CASERO ROBERTA</t>
  </si>
  <si>
    <t>BONFICO UNICO  1.050,63  984+66,63</t>
  </si>
  <si>
    <t>DIFFERENZA DI EURO  2,05</t>
  </si>
  <si>
    <t>BONIFICO UNICO  584,00  174+ 410 CATTOLICA</t>
  </si>
  <si>
    <t>730445416</t>
  </si>
  <si>
    <t>TASSAROLI MAURO</t>
  </si>
  <si>
    <t>730503592</t>
  </si>
  <si>
    <t>ZAMBONI VITTORIO</t>
  </si>
  <si>
    <t>ERRATO BONIFICO CON   0,53 IN PIU'  NEL BONIFICO HO  SEGNATO COME RIMBORSO DA FARE IN PRIMA NOTA</t>
  </si>
  <si>
    <t>730379918</t>
  </si>
  <si>
    <t>D' ADDAZIO SIMONE</t>
  </si>
  <si>
    <t>730502293</t>
  </si>
  <si>
    <t>VETRARIA MOREA DI MOREA ROCCO</t>
  </si>
  <si>
    <t xml:space="preserve">MANCANO 9,00 EURO 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</si>
  <si>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</si>
  <si>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</si>
  <si>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</si>
  <si>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</si>
  <si>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</si>
  <si>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</si>
  <si>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</si>
  <si>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</si>
  <si>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</si>
  <si>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</si>
  <si>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</si>
  <si>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</si>
  <si>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</si>
  <si>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</si>
  <si>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</si>
  <si>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</si>
  <si>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</si>
  <si>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</si>
  <si>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</si>
  <si>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</si>
  <si>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</si>
  <si>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</si>
  <si>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</si>
  <si>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</si>
  <si>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BONIFICO UNICO CON 0,01 IN PIU'   88,99+ 1.160,01</t>
  </si>
  <si>
    <t>181779775</t>
  </si>
  <si>
    <t>730475667</t>
  </si>
  <si>
    <t>181779776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</si>
  <si>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</si>
  <si>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</si>
  <si>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</si>
  <si>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</si>
  <si>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</si>
  <si>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</si>
  <si>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</si>
  <si>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</si>
  <si>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</si>
  <si>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</si>
  <si>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</si>
  <si>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</si>
  <si>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</si>
  <si>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</si>
  <si>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</si>
  <si>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</si>
  <si>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</si>
  <si>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</si>
  <si>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</si>
  <si>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BI. A. CAR. S. N. C. DI ANDRIGHETTO</t>
  </si>
  <si>
    <t>730444871</t>
  </si>
  <si>
    <t>CAMPO ANTONINO</t>
  </si>
  <si>
    <t>BONIFICO UNICO DI EURO 717  MANCA 0,01</t>
  </si>
  <si>
    <t>730493304</t>
  </si>
  <si>
    <t>181779634</t>
  </si>
  <si>
    <t>RAMPINI ANGELO</t>
  </si>
  <si>
    <t>MANCANO 0,50</t>
  </si>
  <si>
    <t>181779750</t>
  </si>
  <si>
    <t>MERLO DARIO ANGELO</t>
  </si>
  <si>
    <t>BONIFICO UNICO 795,OO</t>
  </si>
  <si>
    <t>RESIDENZA CHIARA</t>
  </si>
  <si>
    <t>2.139,50</t>
  </si>
  <si>
    <t>732126402</t>
  </si>
  <si>
    <t>BONIFICO UNICI DI EURO  577  427+100+50</t>
  </si>
  <si>
    <t>BONIFICO UNICO  805  645+110+50</t>
  </si>
  <si>
    <t>BANCI FRANCESCO</t>
  </si>
  <si>
    <t>BERVEGLIERI DAVIDE</t>
  </si>
  <si>
    <t>SARZI SARTORI MARCO</t>
  </si>
  <si>
    <t xml:space="preserve">IMPORTO </t>
  </si>
  <si>
    <t>NUMERO DI POLIZZA</t>
  </si>
  <si>
    <t>00025912300377</t>
  </si>
  <si>
    <t>PARROCCHIA MADONNA IN CAMPAGNA</t>
  </si>
  <si>
    <t>00033112300329</t>
  </si>
  <si>
    <t>PARROCCHIA S.DOMENICO</t>
  </si>
  <si>
    <t>00033112300343</t>
  </si>
  <si>
    <t>PARR.MARIA MADRE DELLA CHIESA</t>
  </si>
  <si>
    <t>00033123300016</t>
  </si>
  <si>
    <t>MOLGORA SRL.</t>
  </si>
  <si>
    <t>STUDIO ASSOCIATO RIGOBELLO</t>
  </si>
  <si>
    <t>NUMERO POLIZZA</t>
  </si>
  <si>
    <t>00025912300437</t>
  </si>
  <si>
    <t>LISA DE PERON</t>
  </si>
  <si>
    <t>00033112300344</t>
  </si>
  <si>
    <t>PARROCCHIA SAN MARTINO</t>
  </si>
  <si>
    <t>00051312301025</t>
  </si>
  <si>
    <t>PARROCCHIA SAN GIOVANNI BOSCO</t>
  </si>
  <si>
    <t>00051312301026</t>
  </si>
  <si>
    <t>00058931300566</t>
  </si>
  <si>
    <t>CRISTINA DE MARIA</t>
  </si>
  <si>
    <t>BONIFICO UNICO 389  305,50 + 84 MANCANO 0,50</t>
  </si>
  <si>
    <t>00025912300368</t>
  </si>
  <si>
    <t>PARROCCHIA GESU' DIVIN LAVORATORE</t>
  </si>
  <si>
    <t>00033112300339</t>
  </si>
  <si>
    <t>PARROCCHIA DEI S.S. MARTIRI</t>
  </si>
  <si>
    <t>BONIFICO RICEVUTO IN DUE MOMENTI DIVERSI UNO IL 3/1/4405,53+ 4400 RICEVUTO IL 5/1</t>
  </si>
  <si>
    <t>00033112300347</t>
  </si>
  <si>
    <t>PARROCCHIA SAN VITTORE MARTIRE</t>
  </si>
  <si>
    <t>00033112300355</t>
  </si>
  <si>
    <t>PARROCCHIA SS. PIETRO E PAOLO</t>
  </si>
  <si>
    <t>00051312301044</t>
  </si>
  <si>
    <t>PARROCCHIA S.GIORGIO</t>
  </si>
  <si>
    <t>00025912300375</t>
  </si>
  <si>
    <t>PARROCCHIA BEATA VERGINE ASSUNTA E SAN ILARIO</t>
  </si>
  <si>
    <t>00025912300441</t>
  </si>
  <si>
    <t>ALESSANDRO PANZERA</t>
  </si>
  <si>
    <t>00025933404494</t>
  </si>
  <si>
    <t>LINA PIACENTE</t>
  </si>
  <si>
    <t>00033132300043</t>
  </si>
  <si>
    <t>00051312301059</t>
  </si>
  <si>
    <t>PARROCCHIA S. ANTONIO DI PADOVA</t>
  </si>
  <si>
    <t>00051312300879</t>
  </si>
  <si>
    <t>MADDALENA ROTONDI</t>
  </si>
  <si>
    <t>BONIFICO UNICO DI EURO 490  100+390</t>
  </si>
  <si>
    <t>00051312300880</t>
  </si>
  <si>
    <t>FRANCESCA SORA</t>
  </si>
  <si>
    <t>00051312301035</t>
  </si>
  <si>
    <t>PARROCCHIA S.FRANCESCO D'ASSISI</t>
  </si>
  <si>
    <t>00051312301046</t>
  </si>
  <si>
    <t>PARROCCHIA SAN PAOLO</t>
  </si>
  <si>
    <t>PARR. SS. NAZARO E CELSO</t>
  </si>
  <si>
    <t xml:space="preserve">CATMEX </t>
  </si>
  <si>
    <t>BONIFICO UNICO DI EURO 1647,00 614+433   + 600 EURO POLIZZA VITA  GENERTEL</t>
  </si>
  <si>
    <t>CRIVELLI STEFANO</t>
  </si>
  <si>
    <t>00025912300367</t>
  </si>
  <si>
    <t>PARROCCHIA SANT'ANASTASIO MARTIRE</t>
  </si>
  <si>
    <t>00025912300373</t>
  </si>
  <si>
    <t>MADONNA DELLA SPERANZA</t>
  </si>
  <si>
    <t>00025912300382</t>
  </si>
  <si>
    <t>PARROCCHIA SAN GIORGIO</t>
  </si>
  <si>
    <t>00025912300413</t>
  </si>
  <si>
    <t>PARROCCHIA SANTA MARIA ASSUNTA</t>
  </si>
  <si>
    <t>00033131300013</t>
  </si>
  <si>
    <t>GIORGIO CROCI CANDIANI</t>
  </si>
  <si>
    <t>BONIFICO UNICO 50 + 136,29</t>
  </si>
  <si>
    <t>00051331300315</t>
  </si>
  <si>
    <t>111034189</t>
  </si>
  <si>
    <t>DANILO COLOMBO</t>
  </si>
  <si>
    <t>00025912300387</t>
  </si>
  <si>
    <t>PARROCCHIA SAN PAOLO APOSTOLO</t>
  </si>
  <si>
    <t>00033112300333</t>
  </si>
  <si>
    <t>PARR. SS.IPPOLITO E CASSIANO</t>
  </si>
  <si>
    <t>00051312301118</t>
  </si>
  <si>
    <t>PARROCCHIA SANTI FILIPPO E GIACOMO</t>
  </si>
  <si>
    <t>00058921300006</t>
  </si>
  <si>
    <t>FABIO COLOMBO</t>
  </si>
  <si>
    <t>00025912300369</t>
  </si>
  <si>
    <t>PARROCCHIA SAN ZENONE</t>
  </si>
  <si>
    <t>00025912300370</t>
  </si>
  <si>
    <t>PARROCCHIA NATIVITA' DI MARIA VERGINE</t>
  </si>
  <si>
    <t>00025912300376</t>
  </si>
  <si>
    <t>PARROCCHIA DI S. VITTORE</t>
  </si>
  <si>
    <t>00025931300070</t>
  </si>
  <si>
    <t>DAVIDE ALBANESI</t>
  </si>
  <si>
    <t>00033112300341</t>
  </si>
  <si>
    <t>00051311300010</t>
  </si>
  <si>
    <t>PARROCCHIA S.GIOVANNI BATTISTA</t>
  </si>
  <si>
    <t>00051312301028</t>
  </si>
  <si>
    <t>00051312301045</t>
  </si>
  <si>
    <t>00051312301124</t>
  </si>
  <si>
    <t>PARROCCHIA SAN PIETRO</t>
  </si>
  <si>
    <t>00058912300364</t>
  </si>
  <si>
    <t>PLUS VERDE DI SAMUELE MACRI'</t>
  </si>
  <si>
    <t>00058931300659</t>
  </si>
  <si>
    <t>SAMUELE MACRI'</t>
  </si>
  <si>
    <t>00051312301042</t>
  </si>
  <si>
    <t>PARROCCHIA SAN VITTORE</t>
  </si>
  <si>
    <t>00033112300336</t>
  </si>
  <si>
    <t>PARROCCHIA S.STEFANO</t>
  </si>
  <si>
    <t>00033132300069</t>
  </si>
  <si>
    <t>FIAS SRL</t>
  </si>
  <si>
    <t>00051312301052</t>
  </si>
  <si>
    <t>PARR.SS.FERMO E RUSTICO</t>
  </si>
  <si>
    <t>000259000114</t>
  </si>
  <si>
    <t>FRANCESCA SICLARI</t>
  </si>
  <si>
    <t>000259331301</t>
  </si>
  <si>
    <t>000259513501</t>
  </si>
  <si>
    <t>ANNA FONTANA</t>
  </si>
  <si>
    <t>000259589581</t>
  </si>
  <si>
    <t>ROBERTO BULEGATO</t>
  </si>
  <si>
    <t>IMPRESA DI COSTRUZIONI CIEMME S</t>
  </si>
  <si>
    <t>00025932300001</t>
  </si>
  <si>
    <t>ANGELO COLOMBO S.R.L.</t>
  </si>
  <si>
    <t>00033112300169</t>
  </si>
  <si>
    <t>FABIO BONINI</t>
  </si>
  <si>
    <t>00058931300672</t>
  </si>
  <si>
    <t>110419354</t>
  </si>
  <si>
    <t>ROBERTO NOLLI</t>
  </si>
  <si>
    <t>00051312301050</t>
  </si>
  <si>
    <t>PARROCCHIA S.MICHELE ARCANGELO</t>
  </si>
  <si>
    <t>00051332300116</t>
  </si>
  <si>
    <t>00058931300246</t>
  </si>
  <si>
    <t>NICHOLAS CHIARI</t>
  </si>
  <si>
    <t>00025931300315</t>
  </si>
  <si>
    <t>LA FIONDA DI DAVIDE ODV</t>
  </si>
  <si>
    <t>00051312301053</t>
  </si>
  <si>
    <t>PARROCCHIA S.VITTORE AL CORPO</t>
  </si>
  <si>
    <t>00051312301111</t>
  </si>
  <si>
    <t>PARR. SAN VINCENZO IN PRATO</t>
  </si>
  <si>
    <t>9127606</t>
  </si>
  <si>
    <t>GAETANO CATTANEO</t>
  </si>
  <si>
    <t>SENSO RAFFAELE</t>
  </si>
  <si>
    <t>00033112300340</t>
  </si>
  <si>
    <t>PARROCCHIA SS.PIETRO E PAOLO</t>
  </si>
  <si>
    <t>00033112300349</t>
  </si>
  <si>
    <t>PARROCCHIA SS.MAGI</t>
  </si>
  <si>
    <t>00033112300350</t>
  </si>
  <si>
    <t>PARROCCHIA S.REDENTORE</t>
  </si>
  <si>
    <t>00051312301047</t>
  </si>
  <si>
    <t>PARROCCHIA SANTA RITA DA CASCIA</t>
  </si>
  <si>
    <t>00058912300047</t>
  </si>
  <si>
    <t>ANDREA ERCOLINO NOVARESE</t>
  </si>
  <si>
    <t>00025912300310</t>
  </si>
  <si>
    <t>BONICALZI S.N.C. DI BONICALZI MAURIZIO &amp; ALESSANDRO</t>
  </si>
  <si>
    <t>00025931300320</t>
  </si>
  <si>
    <t>00051312300647</t>
  </si>
  <si>
    <t>DISTEFANO MICHELE</t>
  </si>
  <si>
    <t>BONIFICO UNICO 1485,00   1090+197,50   E HA SBAGLIATO PERCHE HA PAGATO DUWE VLTE 197,50</t>
  </si>
  <si>
    <t>00051321300034</t>
  </si>
  <si>
    <t>CONDOMINIO MATTEOTTI EDIFICIO C D</t>
  </si>
  <si>
    <t>00058931300231</t>
  </si>
  <si>
    <t>SILVIA FURLAN</t>
  </si>
  <si>
    <t>00058931300623</t>
  </si>
  <si>
    <t>00058931300691</t>
  </si>
  <si>
    <t xml:space="preserve"> 31/1/2024</t>
  </si>
  <si>
    <t>PARROCCHIA S. PIETRO</t>
  </si>
  <si>
    <t>PAOLO DOMENICO BARATTO</t>
  </si>
  <si>
    <t>BONIFICO UNICO 1.213,09    472,,29+740,80</t>
  </si>
  <si>
    <t>PARR.PREZ.SANGUE NS GESU'CRISTO</t>
  </si>
  <si>
    <t>GIORGIO AUGUSTO PEREGO</t>
  </si>
  <si>
    <t>QUAGLIA VAENTINA</t>
  </si>
  <si>
    <t>SELLAROLI LAURA MARIA</t>
  </si>
  <si>
    <t>CHICCO MARCO</t>
  </si>
  <si>
    <t>GERNETTI GIANI</t>
  </si>
  <si>
    <t>GOLFIERI DANILA</t>
  </si>
  <si>
    <t>ACHINI DANIELA</t>
  </si>
  <si>
    <t>NICOLA CACCIA</t>
  </si>
  <si>
    <t>BONIFICO UNICO 457,00 280+59+59+59 CON 0,18 IN MENO</t>
  </si>
  <si>
    <t>MASSIMO GRAMEGNA</t>
  </si>
  <si>
    <t>copia</t>
  </si>
  <si>
    <t>VIVA SOTTOFRUA ETS - ODV</t>
  </si>
  <si>
    <t>LURATI CARLO</t>
  </si>
  <si>
    <t>S.T. MULTISERVICE S.R.L.</t>
  </si>
  <si>
    <t>ASSOCIAZIONE LA FRA</t>
  </si>
  <si>
    <t xml:space="preserve">BONIFICO UNICO DI EURO 743 </t>
  </si>
  <si>
    <t>NICOTERA MANUELA</t>
  </si>
  <si>
    <t>BAIO EUGENIO PARR.  SA GIORGIO</t>
  </si>
  <si>
    <t>PARR. SAN MAURIZIO</t>
  </si>
  <si>
    <t>PARR. SAN VITTORE</t>
  </si>
  <si>
    <t>POLISPORTIVA ORATORIANA SAN CARLO</t>
  </si>
  <si>
    <t>GIOIA LUIGI</t>
  </si>
  <si>
    <t>CONDOMINIO FIRENZE</t>
  </si>
  <si>
    <t>SCUOLA MATERNA</t>
  </si>
  <si>
    <t>PARROCCHIA SS APOSTOLO E PIERO</t>
  </si>
  <si>
    <t>BONIFICO UNICO 878  790,5+87,5</t>
  </si>
  <si>
    <t>PARR. SAN FRANCESCO D'ASSISI</t>
  </si>
  <si>
    <t>GEOCIPO SRL</t>
  </si>
  <si>
    <t>BURCERI CARMEN</t>
  </si>
  <si>
    <t>PARROCCHIA SACRA FAMIGLIA</t>
  </si>
  <si>
    <t>PARR. SAN GIOVANNI BATTISTA</t>
  </si>
  <si>
    <t>BONIFICO UNICO O 647,99   60+527,99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</si>
  <si>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</si>
  <si>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</si>
  <si>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</si>
  <si>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</si>
  <si>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</si>
  <si>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AIROLDI CRISTIANO LUIS</t>
  </si>
  <si>
    <t>SUPERCONDOMINIO RESIDENZA VIT</t>
  </si>
  <si>
    <t>RESIDENZA VITTORIA PALAZZINA</t>
  </si>
  <si>
    <t>ANTONINI ARMANDO</t>
  </si>
  <si>
    <t>RIPAMONTI RICCARDO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</si>
  <si>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</si>
  <si>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</si>
  <si>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</si>
  <si>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</si>
  <si>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</si>
  <si>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</si>
  <si>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</si>
  <si>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</si>
  <si>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</si>
  <si>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</si>
  <si>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</si>
  <si>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</si>
  <si>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</si>
  <si>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</si>
  <si>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</si>
  <si>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</si>
  <si>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</si>
  <si>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</si>
  <si>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</si>
  <si>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</si>
  <si>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</si>
  <si>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</si>
  <si>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</si>
  <si>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</si>
  <si>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</si>
  <si>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</si>
  <si>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</si>
  <si>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</si>
  <si>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</si>
  <si>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</si>
  <si>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</si>
  <si>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</si>
  <si>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</si>
  <si>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</si>
  <si>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</si>
  <si>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</si>
  <si>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</si>
  <si>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</si>
  <si>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</si>
  <si>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</si>
  <si>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</si>
  <si>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</si>
  <si>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</si>
  <si>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</si>
  <si>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</si>
  <si>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</si>
  <si>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</si>
  <si>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</si>
  <si>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</si>
  <si>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</si>
  <si>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</si>
  <si>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</si>
  <si>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</si>
  <si>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</si>
  <si>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</si>
  <si>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</si>
  <si>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</si>
  <si>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</si>
  <si>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</si>
  <si>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</si>
  <si>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</si>
  <si>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</si>
  <si>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</si>
  <si>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</si>
  <si>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</si>
  <si>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</si>
  <si>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</si>
  <si>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</si>
  <si>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</si>
  <si>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</si>
  <si>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</si>
  <si>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</si>
  <si>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</si>
  <si>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</si>
  <si>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</si>
  <si>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</si>
  <si>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</si>
  <si>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</si>
  <si>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</si>
  <si>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</si>
  <si>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</si>
  <si>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</si>
  <si>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</si>
  <si>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</si>
  <si>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</si>
  <si>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</si>
  <si>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</si>
  <si>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</si>
  <si>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</si>
  <si>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</si>
  <si>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</si>
  <si>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</si>
  <si>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</si>
  <si>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</si>
  <si>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</si>
  <si>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</si>
  <si>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</si>
  <si>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</si>
  <si>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</si>
  <si>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</si>
  <si>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</si>
  <si>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</si>
  <si>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</si>
  <si>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</si>
  <si>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</si>
  <si>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</si>
  <si>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</si>
  <si>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</si>
  <si>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</si>
  <si>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</si>
  <si>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</si>
  <si>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</si>
  <si>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</si>
  <si>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</si>
  <si>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</si>
  <si>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</si>
  <si>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</si>
  <si>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</si>
  <si>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</si>
  <si>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</si>
  <si>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</si>
  <si>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</si>
  <si>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</si>
  <si>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</si>
  <si>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</si>
  <si>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</si>
  <si>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</si>
  <si>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</si>
  <si>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</si>
  <si>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</si>
  <si>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</si>
  <si>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</si>
  <si>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</si>
  <si>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</si>
  <si>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</si>
  <si>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</si>
  <si>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</si>
  <si>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</si>
  <si>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</si>
  <si>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</si>
  <si>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</si>
  <si>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</si>
  <si>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</si>
  <si>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</si>
  <si>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</si>
  <si>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</si>
  <si>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</si>
  <si>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</si>
  <si>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</si>
  <si>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</si>
  <si>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</si>
  <si>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</si>
  <si>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</si>
  <si>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</si>
  <si>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</si>
  <si>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</si>
  <si>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</si>
  <si>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</si>
  <si>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</si>
  <si>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</si>
  <si>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</si>
  <si>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</si>
  <si>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</si>
  <si>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</si>
  <si>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</si>
  <si>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</si>
  <si>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</si>
  <si>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</si>
  <si>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</si>
  <si>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</si>
  <si>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</si>
  <si>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</si>
  <si>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</si>
  <si>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</si>
  <si>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</si>
  <si>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</si>
  <si>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</si>
  <si>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</si>
  <si>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</si>
  <si>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</si>
  <si>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</si>
  <si>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</si>
  <si>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</si>
  <si>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</si>
  <si>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</si>
  <si>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</si>
  <si>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</si>
  <si>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</si>
  <si>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</si>
  <si>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</si>
  <si>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</si>
  <si>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</si>
  <si>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</si>
  <si>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</si>
  <si>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</si>
  <si>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</si>
  <si>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</si>
  <si>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</si>
  <si>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</si>
  <si>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</si>
  <si>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</si>
  <si>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</si>
  <si>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</si>
  <si>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</si>
  <si>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</si>
  <si>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</si>
  <si>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</si>
  <si>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</si>
  <si>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</si>
  <si>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</si>
  <si>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</si>
  <si>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</si>
  <si>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</si>
  <si>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</si>
  <si>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</si>
  <si>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</si>
  <si>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</si>
  <si>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</si>
  <si>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</si>
  <si>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</si>
  <si>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</si>
  <si>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</si>
  <si>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</si>
  <si>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</si>
  <si>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</si>
  <si>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</si>
  <si>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</si>
  <si>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</si>
  <si>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</si>
  <si>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</si>
  <si>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</si>
  <si>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</si>
  <si>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</si>
  <si>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</si>
  <si>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</si>
  <si>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</si>
  <si>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</si>
  <si>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</si>
  <si>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</si>
  <si>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</si>
  <si>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</si>
  <si>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</si>
  <si>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</si>
  <si>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</si>
  <si>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</si>
  <si>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</si>
  <si>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</si>
  <si>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</si>
  <si>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</si>
  <si>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</si>
  <si>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</si>
  <si>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</si>
  <si>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</si>
  <si>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</si>
  <si>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</si>
  <si>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</si>
  <si>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</si>
  <si>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</si>
  <si>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</si>
  <si>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</si>
  <si>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</si>
  <si>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</si>
  <si>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</si>
  <si>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</si>
  <si>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</si>
  <si>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</si>
  <si>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</si>
  <si>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</si>
  <si>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</si>
  <si>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</si>
  <si>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</si>
  <si>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</si>
  <si>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</si>
  <si>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</si>
  <si>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</si>
  <si>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</si>
  <si>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</si>
  <si>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</si>
  <si>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</si>
  <si>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</si>
  <si>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</si>
  <si>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</si>
  <si>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</si>
  <si>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</si>
  <si>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</si>
  <si>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</si>
  <si>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</si>
  <si>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</si>
  <si>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</si>
  <si>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</si>
  <si>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</si>
  <si>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</si>
  <si>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</si>
  <si>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</si>
  <si>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</si>
  <si>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</si>
  <si>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</si>
  <si>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</si>
  <si>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</si>
  <si>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</si>
  <si>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</si>
  <si>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</si>
  <si>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</si>
  <si>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</si>
  <si>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</si>
  <si>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</si>
  <si>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</si>
  <si>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</si>
  <si>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</si>
  <si>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</si>
  <si>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</si>
  <si>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</si>
  <si>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</si>
  <si>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</si>
  <si>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</si>
  <si>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</si>
  <si>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</si>
  <si>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</si>
  <si>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</si>
  <si>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</si>
  <si>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</si>
  <si>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</si>
  <si>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</si>
  <si>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</si>
  <si>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</si>
  <si>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</si>
  <si>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</si>
  <si>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</si>
  <si>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</si>
  <si>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</si>
  <si>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</si>
  <si>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</si>
  <si>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</si>
  <si>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</si>
  <si>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</si>
  <si>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</si>
  <si>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</si>
  <si>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</si>
  <si>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</si>
  <si>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</si>
  <si>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</si>
  <si>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</si>
  <si>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</si>
  <si>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</si>
  <si>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</si>
  <si>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</si>
  <si>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</si>
  <si>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</si>
  <si>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</si>
  <si>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</si>
  <si>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</si>
  <si>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</si>
  <si>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</si>
  <si>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</si>
  <si>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</si>
  <si>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</si>
  <si>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</si>
  <si>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</si>
  <si>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</si>
  <si>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</si>
  <si>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</si>
  <si>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</si>
  <si>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</si>
  <si>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</si>
  <si>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</si>
  <si>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</si>
  <si>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</si>
  <si>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</si>
  <si>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</si>
  <si>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</si>
  <si>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</si>
  <si>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</si>
  <si>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</si>
  <si>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</si>
  <si>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</si>
  <si>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</si>
  <si>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</si>
  <si>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</si>
  <si>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</si>
  <si>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</si>
  <si>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</si>
  <si>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</si>
  <si>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</si>
  <si>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</si>
  <si>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</si>
  <si>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</si>
  <si>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</si>
  <si>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</si>
  <si>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</si>
  <si>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</si>
  <si>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</si>
  <si>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</si>
  <si>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PIURI FABIO CESARE</t>
  </si>
  <si>
    <t>CATTIN GINO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</si>
  <si>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</si>
  <si>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</si>
  <si>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</si>
  <si>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</si>
  <si>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</si>
  <si>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</si>
  <si>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</si>
  <si>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</si>
  <si>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</si>
  <si>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</si>
  <si>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</si>
  <si>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</si>
  <si>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</si>
  <si>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</si>
  <si>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</si>
  <si>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</si>
  <si>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</si>
  <si>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</si>
  <si>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</si>
  <si>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</si>
  <si>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</si>
  <si>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</si>
  <si>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</si>
  <si>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</si>
  <si>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</si>
  <si>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BAGAGLIO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</si>
  <si>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</si>
  <si>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</si>
  <si>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</si>
  <si>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</si>
  <si>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</si>
  <si>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</si>
  <si>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</si>
  <si>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</si>
  <si>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</si>
  <si>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</si>
  <si>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</si>
  <si>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</si>
  <si>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</si>
  <si>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</si>
  <si>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</si>
  <si>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</si>
  <si>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</si>
  <si>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</si>
  <si>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</si>
  <si>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</si>
  <si>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</si>
  <si>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</si>
  <si>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</si>
  <si>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</si>
  <si>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</si>
  <si>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</si>
  <si>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</si>
  <si>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</si>
  <si>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</si>
  <si>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</si>
  <si>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</si>
  <si>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</si>
  <si>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</si>
  <si>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</si>
  <si>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</si>
  <si>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</si>
  <si>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</si>
  <si>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</si>
  <si>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</si>
  <si>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</si>
  <si>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</si>
  <si>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</si>
  <si>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</si>
  <si>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</si>
  <si>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</si>
  <si>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</si>
  <si>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SOSPESI LEGNANO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</si>
  <si>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</si>
  <si>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</si>
  <si>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</si>
  <si>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</si>
  <si>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</si>
  <si>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</si>
  <si>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</si>
  <si>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</si>
  <si>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</si>
  <si>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</si>
  <si>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</si>
  <si>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</si>
  <si>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</si>
  <si>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</si>
  <si>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</si>
  <si>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</si>
  <si>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</si>
  <si>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</si>
  <si>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SOSPESI SOMMA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</si>
  <si>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</si>
  <si>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</si>
  <si>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</si>
  <si>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</si>
  <si>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</si>
  <si>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</si>
  <si>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</si>
  <si>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</si>
  <si>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</si>
  <si>
    <t>METODO DI PAGAMENTO</t>
  </si>
  <si>
    <t>PAGATO</t>
  </si>
  <si>
    <t>DATA VERSAMENTO</t>
  </si>
  <si>
    <t>COMPAGNIA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</si>
</sst>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5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6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2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2" fontId="0" fillId="17" borderId="1" xfId="0" applyNumberFormat="1" applyFill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0" fontId="1" fillId="0" borderId="5" xfId="0" applyFont="1" applyBorder="1"/>
    <xf numFmtId="0" fontId="0" fillId="0" borderId="5" xfId="0" applyBorder="1"/>
    <xf numFmtId="0" fontId="0" fillId="0" borderId="10" xfId="0" applyBorder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" fillId="17" borderId="1" xfId="0" applyFont="1" applyFill="1" applyBorder="1"/>
    <xf numFmtId="0" fontId="0" fillId="17" borderId="1" xfId="0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0" fillId="17" borderId="0" xfId="0" applyNumberFormat="1" applyFill="1"/>
    <xf numFmtId="4" fontId="7" fillId="0" borderId="1" xfId="0" applyNumberFormat="1" applyFont="1" applyBorder="1"/>
  </cellXfs>
  <cellStyles count="2">
    <cellStyle name="Calcolo" xfId="1" builtinId="22"/>
    <cellStyle name="Normale" xfId="0" builtinId="0"/>
  </cellStyles>
  <dxfs count="81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133"/>
  <sheetViews>
    <sheetView topLeftCell="C1989" zoomScaleNormal="100" workbookViewId="0">
      <selection activeCell="P1999" sqref="P1999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13.441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81" width="8.88671875" style="7" customWidth="1"/>
    <col min="82" max="16384" width="8.88671875" style="7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/>
      <c r="B2" s="15"/>
      <c r="C2" s="15" t="s">
        <v>23</v>
      </c>
      <c r="D2" s="16">
        <v>0</v>
      </c>
      <c r="E2" s="16">
        <v>0</v>
      </c>
      <c r="F2" s="16"/>
      <c r="G2" s="16"/>
      <c r="H2" s="104" t="s">
        <v>24</v>
      </c>
      <c r="I2" s="4"/>
      <c r="J2" s="14">
        <f>A2</f>
        <v>0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0</v>
      </c>
      <c r="R2" s="18"/>
      <c r="S2" s="16"/>
      <c r="T2" s="18">
        <v>33017.4</v>
      </c>
      <c r="U2" s="15"/>
      <c r="W2" s="14">
        <f>A2</f>
        <v>0</v>
      </c>
      <c r="X2" s="18"/>
      <c r="Y2" s="16"/>
      <c r="Z2" s="18">
        <v>258536.06</v>
      </c>
      <c r="AA2" s="15"/>
      <c r="AB2" s="19">
        <f>A2</f>
        <v>0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0</v>
      </c>
      <c r="AM2" s="18"/>
      <c r="AN2" s="16"/>
      <c r="AO2" s="18">
        <v>0</v>
      </c>
      <c r="AP2" s="15"/>
      <c r="AR2" s="14">
        <f>A2</f>
        <v>0</v>
      </c>
      <c r="AS2" s="18"/>
      <c r="AT2" s="16"/>
      <c r="AU2" s="18">
        <v>0</v>
      </c>
      <c r="AV2" s="15"/>
      <c r="AX2" s="14">
        <f>A2</f>
        <v>0</v>
      </c>
      <c r="AY2" s="18"/>
      <c r="AZ2" s="16"/>
      <c r="BA2" s="18">
        <v>0</v>
      </c>
      <c r="BB2" s="15"/>
      <c r="BD2" s="14">
        <f>AX2</f>
        <v>0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5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5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5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5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5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5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5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5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5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5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5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59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59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59" si="15">(AM35-AN35)+AO34</f>
        <v>0</v>
      </c>
      <c r="AP35" s="15"/>
      <c r="AR35" s="14"/>
      <c r="AS35" s="18"/>
      <c r="AT35" s="16">
        <v>0</v>
      </c>
      <c r="AU35" s="18">
        <f t="shared" ref="AU35:AU59" si="16">(AS35-AT35)+AU34</f>
        <v>0</v>
      </c>
      <c r="AV35" s="15"/>
      <c r="AX35" s="14"/>
      <c r="AY35" s="18"/>
      <c r="AZ35" s="16">
        <v>0</v>
      </c>
      <c r="BA35" s="18">
        <f t="shared" ref="BA35:BA59" si="17">(AY35-AZ35)+BA34</f>
        <v>0</v>
      </c>
      <c r="BB35" s="15"/>
      <c r="BD35" s="14"/>
      <c r="BE35" s="18"/>
      <c r="BF35" s="16">
        <v>0</v>
      </c>
      <c r="BG35" s="18">
        <f t="shared" ref="BG35:BG59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95</v>
      </c>
      <c r="L38" s="50">
        <v>114.5</v>
      </c>
      <c r="M38" s="16" t="s">
        <v>26</v>
      </c>
      <c r="N38" s="16" t="s">
        <v>27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96</v>
      </c>
      <c r="D39" s="16"/>
      <c r="E39" s="16"/>
      <c r="F39" s="16"/>
      <c r="G39" s="16">
        <v>0</v>
      </c>
      <c r="H39" s="16"/>
      <c r="I39" s="4"/>
      <c r="J39" s="14"/>
      <c r="K39" s="16" t="s">
        <v>97</v>
      </c>
      <c r="L39" s="16">
        <v>1130</v>
      </c>
      <c r="M39" s="30" t="s">
        <v>98</v>
      </c>
      <c r="N39" s="30">
        <v>130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99</v>
      </c>
      <c r="D40" s="16"/>
      <c r="E40" s="16"/>
      <c r="F40" s="16"/>
      <c r="G40" s="16">
        <v>0</v>
      </c>
      <c r="H40" s="16"/>
      <c r="I40" s="4"/>
      <c r="J40" s="14"/>
      <c r="K40" s="25" t="s">
        <v>100</v>
      </c>
      <c r="L40" s="83">
        <v>3366.5</v>
      </c>
      <c r="M40" s="16"/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101</v>
      </c>
      <c r="D41" s="16"/>
      <c r="E41" s="16"/>
      <c r="F41" s="16"/>
      <c r="G41" s="16">
        <v>0</v>
      </c>
      <c r="H41" s="16"/>
      <c r="I41" s="4"/>
      <c r="J41" s="14"/>
      <c r="K41" s="16" t="s">
        <v>102</v>
      </c>
      <c r="L41" s="73">
        <v>2077.9899999999998</v>
      </c>
      <c r="M41" s="16"/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103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104</v>
      </c>
      <c r="L42" s="73">
        <v>716</v>
      </c>
      <c r="M42" s="30"/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105</v>
      </c>
      <c r="D43" s="16"/>
      <c r="E43" s="16"/>
      <c r="F43" s="48">
        <v>0</v>
      </c>
      <c r="G43" s="16"/>
      <c r="H43" s="16"/>
      <c r="I43" s="4"/>
      <c r="J43" s="14"/>
      <c r="K43" s="30" t="s">
        <v>106</v>
      </c>
      <c r="L43" s="30">
        <v>1224</v>
      </c>
      <c r="M43" s="16"/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107</v>
      </c>
      <c r="D44" s="16"/>
      <c r="E44" s="16"/>
      <c r="F44" s="16"/>
      <c r="G44" s="16">
        <v>0</v>
      </c>
      <c r="H44" s="16"/>
      <c r="I44" s="4"/>
      <c r="J44" s="14"/>
      <c r="K44" s="30" t="s">
        <v>108</v>
      </c>
      <c r="L44" s="73">
        <v>7.0000000000000007E-2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109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110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111</v>
      </c>
      <c r="L45" s="16">
        <v>2303</v>
      </c>
      <c r="M45" s="16"/>
      <c r="N45" s="16">
        <v>0</v>
      </c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112</v>
      </c>
      <c r="D46" s="16"/>
      <c r="E46" s="16"/>
      <c r="F46" s="16">
        <v>0</v>
      </c>
      <c r="G46" s="16"/>
      <c r="H46" s="16"/>
      <c r="I46" s="4"/>
      <c r="J46" s="14"/>
      <c r="K46" s="30" t="s">
        <v>113</v>
      </c>
      <c r="L46" s="16">
        <v>100</v>
      </c>
      <c r="M46" s="16"/>
      <c r="N46" s="16">
        <v>0</v>
      </c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114</v>
      </c>
      <c r="D47" s="16"/>
      <c r="E47" s="16"/>
      <c r="F47" s="16">
        <v>0</v>
      </c>
      <c r="G47" s="16"/>
      <c r="H47" s="16"/>
      <c r="I47" s="4"/>
      <c r="J47" s="14"/>
      <c r="K47" s="3" t="s">
        <v>115</v>
      </c>
      <c r="L47" s="16">
        <v>100</v>
      </c>
      <c r="M47" s="16"/>
      <c r="N47" s="16">
        <v>0</v>
      </c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116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>
        <v>0</v>
      </c>
      <c r="M48" s="16"/>
      <c r="N48" s="16">
        <v>0</v>
      </c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114</v>
      </c>
      <c r="D49" s="16"/>
      <c r="E49" s="16"/>
      <c r="F49" s="16">
        <v>0</v>
      </c>
      <c r="G49" s="16"/>
      <c r="H49" s="16"/>
      <c r="I49" s="4"/>
      <c r="J49" s="14"/>
      <c r="K49" s="16" t="s">
        <v>117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114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114</v>
      </c>
      <c r="D51" s="16"/>
      <c r="E51" s="16"/>
      <c r="F51" s="16">
        <v>0</v>
      </c>
      <c r="G51" s="16"/>
      <c r="H51" s="16"/>
      <c r="I51" s="4"/>
      <c r="J51" s="14"/>
      <c r="K51" s="17" t="s">
        <v>118</v>
      </c>
      <c r="L51" s="16">
        <f>SUM(L38:L50)</f>
        <v>11123.06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130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119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0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120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121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122</v>
      </c>
      <c r="L56" s="3">
        <f>SUM(L36:L50)+N35+L52+L53</f>
        <v>302806.52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118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123</v>
      </c>
      <c r="L57" s="3">
        <f>L56-M56</f>
        <v>238200.22000000003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124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125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126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127</v>
      </c>
      <c r="L59" s="3">
        <f>L57-L58</f>
        <v>0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128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/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4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129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44928</v>
      </c>
      <c r="B63" s="15"/>
      <c r="C63" s="15" t="s">
        <v>130</v>
      </c>
      <c r="D63" s="16">
        <v>19146.330000000002</v>
      </c>
      <c r="E63" s="16">
        <v>0</v>
      </c>
      <c r="F63" s="16"/>
      <c r="G63" s="16"/>
      <c r="H63" s="105"/>
      <c r="I63" s="4"/>
      <c r="J63" s="14">
        <f>A63</f>
        <v>44928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44928</v>
      </c>
      <c r="R63" s="18"/>
      <c r="S63" s="16"/>
      <c r="T63" s="18">
        <f>T59</f>
        <v>33017.4</v>
      </c>
      <c r="U63" s="15"/>
      <c r="W63" s="14">
        <f>A63</f>
        <v>44928</v>
      </c>
      <c r="X63" s="18"/>
      <c r="Y63" s="16"/>
      <c r="Z63" s="18">
        <f>Z59</f>
        <v>258536.06</v>
      </c>
      <c r="AA63" s="15"/>
      <c r="AB63" s="19">
        <f>A63</f>
        <v>44928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44928</v>
      </c>
      <c r="AM63" s="18"/>
      <c r="AN63" s="16"/>
      <c r="AO63" s="18">
        <v>0</v>
      </c>
      <c r="AP63" s="15"/>
      <c r="AR63" s="14">
        <f>A63</f>
        <v>44928</v>
      </c>
      <c r="AS63" s="18"/>
      <c r="AT63" s="16"/>
      <c r="AU63" s="18">
        <v>0</v>
      </c>
      <c r="AV63" s="15"/>
      <c r="AX63" s="14">
        <f>A63</f>
        <v>44928</v>
      </c>
      <c r="AY63" s="18"/>
      <c r="AZ63" s="16"/>
      <c r="BA63" s="18">
        <f>BA59</f>
        <v>0</v>
      </c>
      <c r="BB63" s="15"/>
      <c r="BD63" s="14">
        <f>AX63</f>
        <v>44928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131</v>
      </c>
      <c r="D64" s="16">
        <v>89</v>
      </c>
      <c r="E64" s="16"/>
      <c r="F64" s="16"/>
      <c r="G64" s="16"/>
      <c r="H64" s="105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132</v>
      </c>
      <c r="D65" s="16">
        <v>5413.8</v>
      </c>
      <c r="E65" s="16">
        <v>431.52</v>
      </c>
      <c r="F65" s="16"/>
      <c r="G65" s="16"/>
      <c r="H65" s="105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>
        <v>25.3</v>
      </c>
      <c r="B66" s="15"/>
      <c r="C66" s="15" t="s">
        <v>133</v>
      </c>
      <c r="D66" s="16">
        <v>2696.98</v>
      </c>
      <c r="E66" s="16"/>
      <c r="F66" s="16"/>
      <c r="G66" s="16"/>
      <c r="H66" s="105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 t="s">
        <v>134</v>
      </c>
      <c r="B67" s="16">
        <f>B66+B6</f>
        <v>2777.71</v>
      </c>
      <c r="C67" s="15" t="s">
        <v>135</v>
      </c>
      <c r="D67" s="16">
        <v>937.81</v>
      </c>
      <c r="E67" s="16">
        <v>0</v>
      </c>
      <c r="F67" s="16"/>
      <c r="G67" s="16"/>
      <c r="H67" s="105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 t="s">
        <v>136</v>
      </c>
      <c r="B68" s="15"/>
      <c r="C68" s="15" t="s">
        <v>137</v>
      </c>
      <c r="D68" s="16">
        <v>1617.5</v>
      </c>
      <c r="E68" s="16">
        <v>0</v>
      </c>
      <c r="F68" s="16"/>
      <c r="G68" s="16"/>
      <c r="H68" s="105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 t="s">
        <v>138</v>
      </c>
      <c r="B69" s="15" t="s">
        <v>42</v>
      </c>
      <c r="C69" s="15" t="s">
        <v>139</v>
      </c>
      <c r="D69" s="16">
        <v>23.73</v>
      </c>
      <c r="E69" s="16">
        <v>0</v>
      </c>
      <c r="F69" s="16"/>
      <c r="G69" s="16"/>
      <c r="H69" s="105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 t="s">
        <v>140</v>
      </c>
      <c r="B70" s="15"/>
      <c r="C70" s="15" t="s">
        <v>141</v>
      </c>
      <c r="D70" s="16">
        <v>411.86</v>
      </c>
      <c r="E70" s="16"/>
      <c r="F70" s="16"/>
      <c r="G70" s="16">
        <v>0</v>
      </c>
      <c r="H70" s="105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142</v>
      </c>
      <c r="D71" s="16"/>
      <c r="E71" s="16"/>
      <c r="F71" s="16"/>
      <c r="G71" s="16">
        <v>0</v>
      </c>
      <c r="H71" s="105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143</v>
      </c>
      <c r="D72" s="16"/>
      <c r="E72" s="16"/>
      <c r="F72" s="16"/>
      <c r="G72" s="16">
        <v>0</v>
      </c>
      <c r="H72" s="105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5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144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145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146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147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148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149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150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151</v>
      </c>
      <c r="L88" s="16"/>
      <c r="M88" s="16">
        <v>66363.73</v>
      </c>
      <c r="N88" s="16" t="s">
        <v>70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152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153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0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0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0" si="35">(AM96-AN96)+AO95</f>
        <v>0</v>
      </c>
      <c r="AP96" s="15"/>
      <c r="AR96" s="14"/>
      <c r="AS96" s="18"/>
      <c r="AT96" s="16">
        <v>0</v>
      </c>
      <c r="AU96" s="18">
        <f t="shared" ref="AU96:AU120" si="36">(AS96-AT96)+AU95</f>
        <v>0</v>
      </c>
      <c r="AV96" s="15"/>
      <c r="AX96" s="14"/>
      <c r="AY96" s="18"/>
      <c r="AZ96" s="16">
        <v>0</v>
      </c>
      <c r="BA96" s="18">
        <f t="shared" ref="BA96:BA120" si="37">(AY96-AZ96)+BA95</f>
        <v>0</v>
      </c>
      <c r="BB96" s="15"/>
      <c r="BD96" s="14"/>
      <c r="BE96" s="18"/>
      <c r="BF96" s="16">
        <v>0</v>
      </c>
      <c r="BG96" s="18">
        <f t="shared" ref="BG96:BG120" si="38">(BE96-BF96)+BG95</f>
        <v>0</v>
      </c>
      <c r="BH96" s="15"/>
    </row>
    <row r="97" spans="1:60" ht="16.8" customHeight="1" x14ac:dyDescent="0.35">
      <c r="A97" s="15"/>
      <c r="B97" s="15"/>
      <c r="C97" s="15" t="s">
        <v>154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95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96</v>
      </c>
      <c r="D100" s="16"/>
      <c r="E100" s="16"/>
      <c r="F100" s="16"/>
      <c r="G100" s="16">
        <v>0</v>
      </c>
      <c r="H100" s="16"/>
      <c r="I100" s="4"/>
      <c r="J100" s="14"/>
      <c r="K100" s="16"/>
      <c r="L100" s="16">
        <v>0</v>
      </c>
      <c r="M100" s="30" t="s">
        <v>98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155</v>
      </c>
      <c r="D101" s="16"/>
      <c r="E101" s="16"/>
      <c r="F101" s="16"/>
      <c r="G101" s="16">
        <v>852.6</v>
      </c>
      <c r="H101" s="16"/>
      <c r="I101" s="4"/>
      <c r="J101" s="14"/>
      <c r="K101" s="25"/>
      <c r="L101" s="83">
        <v>0</v>
      </c>
      <c r="M101" s="16"/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156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/>
      <c r="L102" s="73">
        <v>0</v>
      </c>
      <c r="M102" s="16"/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103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104</v>
      </c>
      <c r="L103" s="73">
        <v>716</v>
      </c>
      <c r="M103" s="30"/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157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/>
      <c r="L104" s="30">
        <v>0</v>
      </c>
      <c r="M104" s="16"/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158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107</v>
      </c>
      <c r="D105" s="16"/>
      <c r="E105" s="16"/>
      <c r="F105" s="16"/>
      <c r="G105" s="16">
        <v>0</v>
      </c>
      <c r="H105" s="16"/>
      <c r="I105" s="4"/>
      <c r="J105" s="14"/>
      <c r="K105" s="30" t="s">
        <v>108</v>
      </c>
      <c r="L105" s="73">
        <v>7.0000000000000007E-2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109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159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113</v>
      </c>
      <c r="L106" s="16">
        <v>100</v>
      </c>
      <c r="M106" s="16"/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112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115</v>
      </c>
      <c r="L107" s="16">
        <v>100</v>
      </c>
      <c r="M107" s="16"/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160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>
        <v>0</v>
      </c>
      <c r="M108" s="16"/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161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>
        <v>0</v>
      </c>
      <c r="M109" s="16"/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162</v>
      </c>
      <c r="D110" s="16"/>
      <c r="E110" s="16"/>
      <c r="F110" s="16">
        <v>0</v>
      </c>
      <c r="G110" s="16"/>
      <c r="H110" s="16"/>
      <c r="I110" s="4"/>
      <c r="J110" s="14"/>
      <c r="K110" s="16" t="s">
        <v>117</v>
      </c>
      <c r="L110" s="16">
        <v>-9</v>
      </c>
      <c r="M110" s="16"/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163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114</v>
      </c>
      <c r="D112" s="69"/>
      <c r="E112" s="69"/>
      <c r="F112" s="69">
        <v>0</v>
      </c>
      <c r="G112" s="16"/>
      <c r="H112" s="16"/>
      <c r="I112" s="4"/>
      <c r="J112" s="14"/>
      <c r="K112" s="17" t="s">
        <v>118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164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119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44928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165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120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166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122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167</v>
      </c>
      <c r="AD117" s="25"/>
      <c r="AE117" s="62">
        <f>G117</f>
        <v>0</v>
      </c>
      <c r="AF117" s="63">
        <f>AE117+AF56</f>
        <v>0</v>
      </c>
      <c r="AG117" s="25"/>
      <c r="AH117" s="24" t="s">
        <v>118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149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123</v>
      </c>
      <c r="L118" s="3">
        <f>L117-M117</f>
        <v>30141.090000000004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168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124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151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169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126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127</v>
      </c>
      <c r="L120" s="3">
        <f>L118-L119</f>
        <v>0</v>
      </c>
      <c r="M120" s="27" t="s">
        <v>170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128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171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/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4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129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172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173</v>
      </c>
      <c r="BP123" s="8" t="s">
        <v>0</v>
      </c>
      <c r="BQ123" s="9" t="s">
        <v>174</v>
      </c>
    </row>
    <row r="124" spans="1:69" ht="16.8" customHeight="1" x14ac:dyDescent="0.35">
      <c r="A124" s="14">
        <v>45294</v>
      </c>
      <c r="B124" s="15" t="s">
        <v>175</v>
      </c>
      <c r="C124" s="15" t="s">
        <v>176</v>
      </c>
      <c r="D124" s="16">
        <v>22002.73</v>
      </c>
      <c r="E124" s="16">
        <v>0</v>
      </c>
      <c r="F124" s="16"/>
      <c r="G124" s="16"/>
      <c r="H124" s="105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177</v>
      </c>
      <c r="BM124" s="88">
        <f>BK124</f>
        <v>45294</v>
      </c>
      <c r="BN124" s="24" t="s">
        <v>177</v>
      </c>
      <c r="BO124" s="24"/>
      <c r="BP124" s="88">
        <f>BK124</f>
        <v>45294</v>
      </c>
      <c r="BQ124" s="126"/>
    </row>
    <row r="125" spans="1:69" ht="16.8" customHeight="1" x14ac:dyDescent="0.35">
      <c r="A125" s="15"/>
      <c r="B125" s="15"/>
      <c r="C125" s="15" t="s">
        <v>178</v>
      </c>
      <c r="D125" s="16">
        <v>0</v>
      </c>
      <c r="E125" s="16"/>
      <c r="F125" s="16"/>
      <c r="G125" s="16"/>
      <c r="H125" s="105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6"/>
    </row>
    <row r="126" spans="1:69" ht="16.8" customHeight="1" x14ac:dyDescent="0.35">
      <c r="A126" s="15"/>
      <c r="B126" s="15"/>
      <c r="C126" s="15" t="s">
        <v>179</v>
      </c>
      <c r="D126" s="16">
        <v>28309.99</v>
      </c>
      <c r="E126" s="16">
        <v>559.49</v>
      </c>
      <c r="F126" s="16"/>
      <c r="G126" s="16"/>
      <c r="H126" s="105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6"/>
    </row>
    <row r="127" spans="1:69" ht="16.8" customHeight="1" x14ac:dyDescent="0.35">
      <c r="A127" s="15"/>
      <c r="B127" s="15">
        <v>0</v>
      </c>
      <c r="C127" s="15" t="s">
        <v>180</v>
      </c>
      <c r="D127" s="16">
        <v>2015.42</v>
      </c>
      <c r="E127" s="16"/>
      <c r="F127" s="16"/>
      <c r="G127" s="16"/>
      <c r="H127" s="105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6"/>
    </row>
    <row r="128" spans="1:69" ht="16.8" customHeight="1" x14ac:dyDescent="0.35">
      <c r="A128" s="15"/>
      <c r="B128" s="16">
        <f>B127+B67</f>
        <v>2777.71</v>
      </c>
      <c r="C128" s="15" t="s">
        <v>181</v>
      </c>
      <c r="D128" s="16">
        <v>4946.51</v>
      </c>
      <c r="E128" s="16">
        <v>0</v>
      </c>
      <c r="F128" s="16"/>
      <c r="G128" s="16"/>
      <c r="H128" s="105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6"/>
    </row>
    <row r="129" spans="1:69" ht="16.8" customHeight="1" x14ac:dyDescent="0.35">
      <c r="A129" s="15"/>
      <c r="B129" s="15"/>
      <c r="C129" s="15" t="s">
        <v>182</v>
      </c>
      <c r="D129" s="16">
        <v>100</v>
      </c>
      <c r="E129" s="16">
        <v>0</v>
      </c>
      <c r="F129" s="16"/>
      <c r="G129" s="16"/>
      <c r="H129" s="105" t="s">
        <v>44</v>
      </c>
      <c r="I129" s="77" t="s">
        <v>183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6"/>
    </row>
    <row r="130" spans="1:69" ht="16.8" customHeight="1" x14ac:dyDescent="0.35">
      <c r="A130" s="15"/>
      <c r="B130" s="15" t="s">
        <v>42</v>
      </c>
      <c r="C130" s="15" t="s">
        <v>184</v>
      </c>
      <c r="D130" s="16">
        <v>0</v>
      </c>
      <c r="E130" s="16"/>
      <c r="F130" s="16"/>
      <c r="G130" s="16"/>
      <c r="H130" s="105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6"/>
    </row>
    <row r="131" spans="1:69" ht="16.8" customHeight="1" x14ac:dyDescent="0.35">
      <c r="A131" s="15"/>
      <c r="B131" s="15"/>
      <c r="C131" s="15" t="s">
        <v>185</v>
      </c>
      <c r="D131" s="16">
        <v>24.74</v>
      </c>
      <c r="E131" s="16"/>
      <c r="F131" s="16"/>
      <c r="G131" s="16">
        <v>0</v>
      </c>
      <c r="H131" s="105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6"/>
    </row>
    <row r="132" spans="1:69" ht="16.8" customHeight="1" x14ac:dyDescent="0.35">
      <c r="A132" s="15"/>
      <c r="B132" s="15"/>
      <c r="C132" s="15" t="s">
        <v>186</v>
      </c>
      <c r="D132" s="16"/>
      <c r="E132" s="16"/>
      <c r="F132" s="16"/>
      <c r="G132" s="16">
        <v>0</v>
      </c>
      <c r="H132" s="105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6"/>
    </row>
    <row r="133" spans="1:69" ht="16.8" customHeight="1" x14ac:dyDescent="0.35">
      <c r="A133" s="15"/>
      <c r="B133" s="15"/>
      <c r="C133" s="15" t="s">
        <v>187</v>
      </c>
      <c r="D133" s="16"/>
      <c r="E133" s="16"/>
      <c r="F133" s="16"/>
      <c r="G133" s="16">
        <v>0</v>
      </c>
      <c r="H133" s="105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6"/>
    </row>
    <row r="134" spans="1:69" ht="16.8" customHeight="1" x14ac:dyDescent="0.35">
      <c r="A134" s="15"/>
      <c r="B134" s="15"/>
      <c r="C134" s="15" t="s">
        <v>188</v>
      </c>
      <c r="D134" s="16"/>
      <c r="E134" s="16"/>
      <c r="F134" s="16"/>
      <c r="G134" s="16">
        <v>0</v>
      </c>
      <c r="H134" s="105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6"/>
    </row>
    <row r="135" spans="1:69" ht="16.8" customHeight="1" x14ac:dyDescent="0.35">
      <c r="A135" s="15"/>
      <c r="B135" s="15"/>
      <c r="C135" s="15" t="s">
        <v>189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6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6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190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6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145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6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6"/>
    </row>
    <row r="140" spans="1:69" ht="16.8" customHeight="1" x14ac:dyDescent="0.35">
      <c r="A140" s="15"/>
      <c r="B140" s="15"/>
      <c r="C140" s="15" t="s">
        <v>146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6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6"/>
    </row>
    <row r="142" spans="1:69" ht="16.8" customHeight="1" x14ac:dyDescent="0.35">
      <c r="A142" s="15"/>
      <c r="B142" s="15"/>
      <c r="C142" s="28" t="s">
        <v>191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6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6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6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6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6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6"/>
    </row>
    <row r="148" spans="1:69" ht="16.8" customHeight="1" x14ac:dyDescent="0.35">
      <c r="A148" s="15"/>
      <c r="B148" s="66"/>
      <c r="C148" s="15" t="s">
        <v>148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192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6"/>
    </row>
    <row r="149" spans="1:69" ht="16.8" customHeight="1" x14ac:dyDescent="0.35">
      <c r="A149" s="15"/>
      <c r="B149" s="15"/>
      <c r="C149" s="15" t="s">
        <v>150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6"/>
    </row>
    <row r="150" spans="1:69" ht="16.8" customHeight="1" x14ac:dyDescent="0.35">
      <c r="A150" s="15"/>
      <c r="B150" s="15"/>
      <c r="C150" s="15" t="s">
        <v>152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6"/>
    </row>
    <row r="151" spans="1:69" ht="16.8" customHeight="1" x14ac:dyDescent="0.35">
      <c r="A151" s="15"/>
      <c r="B151" s="15"/>
      <c r="C151" s="15" t="s">
        <v>153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6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6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6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6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6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6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1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1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1" si="58">(AM157-AN157)+AO156</f>
        <v>0</v>
      </c>
      <c r="AP157" s="15"/>
      <c r="AR157" s="14"/>
      <c r="AS157" s="18"/>
      <c r="AT157" s="16">
        <v>0</v>
      </c>
      <c r="AU157" s="18">
        <f t="shared" ref="AU157:AU181" si="59">(AS157-AT157)+AU156</f>
        <v>0</v>
      </c>
      <c r="AV157" s="15"/>
      <c r="AX157" s="14"/>
      <c r="AY157" s="18"/>
      <c r="AZ157" s="16">
        <v>0</v>
      </c>
      <c r="BA157" s="18">
        <f t="shared" ref="BA157:BA181" si="60">(AY157-AZ157)+BA156</f>
        <v>0</v>
      </c>
      <c r="BB157" s="15"/>
      <c r="BD157" s="14"/>
      <c r="BE157" s="18"/>
      <c r="BF157" s="16">
        <v>0</v>
      </c>
      <c r="BG157" s="18">
        <f t="shared" ref="BG157:BG181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6"/>
    </row>
    <row r="158" spans="1:69" ht="16.8" customHeight="1" x14ac:dyDescent="0.35">
      <c r="A158" s="15"/>
      <c r="B158" s="15"/>
      <c r="C158" s="15" t="s">
        <v>193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89337.089999999982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6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6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95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6"/>
    </row>
    <row r="161" spans="1:69" ht="16.8" customHeight="1" x14ac:dyDescent="0.35">
      <c r="A161" s="15"/>
      <c r="B161" s="15"/>
      <c r="C161" s="15" t="s">
        <v>96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98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6"/>
    </row>
    <row r="162" spans="1:69" ht="16.8" customHeight="1" x14ac:dyDescent="0.35">
      <c r="A162" s="15"/>
      <c r="B162" s="15"/>
      <c r="C162" s="15" t="s">
        <v>99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6"/>
    </row>
    <row r="163" spans="1:69" ht="16.8" customHeight="1" x14ac:dyDescent="0.35">
      <c r="A163" s="15"/>
      <c r="B163" s="15"/>
      <c r="C163" s="64" t="s">
        <v>156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6"/>
    </row>
    <row r="164" spans="1:69" ht="16.8" customHeight="1" x14ac:dyDescent="0.35">
      <c r="A164" s="15"/>
      <c r="B164" s="15"/>
      <c r="C164" s="15" t="s">
        <v>103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104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194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6"/>
    </row>
    <row r="165" spans="1:69" ht="16.8" customHeight="1" x14ac:dyDescent="0.35">
      <c r="A165" s="15"/>
      <c r="B165" s="15"/>
      <c r="C165" s="47" t="s">
        <v>157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158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6"/>
    </row>
    <row r="166" spans="1:69" ht="16.8" customHeight="1" x14ac:dyDescent="0.35">
      <c r="A166" s="15"/>
      <c r="B166" s="15"/>
      <c r="C166" s="15" t="s">
        <v>107</v>
      </c>
      <c r="D166" s="16"/>
      <c r="E166" s="16"/>
      <c r="F166" s="16"/>
      <c r="G166" s="16">
        <v>0</v>
      </c>
      <c r="H166" s="16"/>
      <c r="I166" s="4"/>
      <c r="J166" s="14"/>
      <c r="K166" s="30" t="s">
        <v>108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109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6"/>
    </row>
    <row r="167" spans="1:69" ht="16.8" customHeight="1" x14ac:dyDescent="0.35">
      <c r="A167" s="15"/>
      <c r="B167" s="15"/>
      <c r="C167" s="15" t="s">
        <v>110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6"/>
    </row>
    <row r="168" spans="1:69" ht="16.8" customHeight="1" x14ac:dyDescent="0.35">
      <c r="A168" s="15"/>
      <c r="B168" s="15"/>
      <c r="C168" s="15" t="s">
        <v>112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195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6"/>
    </row>
    <row r="169" spans="1:69" ht="16.8" customHeight="1" x14ac:dyDescent="0.35">
      <c r="A169" s="15"/>
      <c r="B169" s="15"/>
      <c r="C169" s="15" t="s">
        <v>196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113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6"/>
    </row>
    <row r="170" spans="1:69" ht="16.8" customHeight="1" x14ac:dyDescent="0.35">
      <c r="A170" s="15"/>
      <c r="B170" s="15"/>
      <c r="C170" s="15" t="s">
        <v>114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115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6"/>
    </row>
    <row r="171" spans="1:69" ht="16.8" customHeight="1" x14ac:dyDescent="0.35">
      <c r="A171" s="15"/>
      <c r="B171" s="15"/>
      <c r="C171" s="15" t="s">
        <v>114</v>
      </c>
      <c r="D171" s="16"/>
      <c r="E171" s="16"/>
      <c r="F171" s="16">
        <v>0</v>
      </c>
      <c r="G171" s="16"/>
      <c r="H171" s="16"/>
      <c r="I171" s="4"/>
      <c r="J171" s="14"/>
      <c r="K171" s="16" t="s">
        <v>117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6"/>
    </row>
    <row r="172" spans="1:69" ht="16.8" customHeight="1" x14ac:dyDescent="0.35">
      <c r="A172" s="15"/>
      <c r="B172" s="15"/>
      <c r="C172" s="15" t="s">
        <v>114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6"/>
    </row>
    <row r="173" spans="1:69" ht="16.8" customHeight="1" x14ac:dyDescent="0.35">
      <c r="A173" s="15"/>
      <c r="B173" s="15"/>
      <c r="C173" s="68" t="s">
        <v>114</v>
      </c>
      <c r="D173" s="16"/>
      <c r="E173" s="16"/>
      <c r="F173" s="16">
        <v>0</v>
      </c>
      <c r="G173" s="16"/>
      <c r="H173" s="16"/>
      <c r="I173" s="4"/>
      <c r="J173" s="14"/>
      <c r="K173" s="17" t="s">
        <v>118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6"/>
    </row>
    <row r="174" spans="1:69" ht="16.8" customHeight="1" x14ac:dyDescent="0.35">
      <c r="A174" s="15"/>
      <c r="B174" s="15"/>
      <c r="C174" s="15" t="s">
        <v>177</v>
      </c>
      <c r="D174" s="16"/>
      <c r="E174" s="16"/>
      <c r="F174" s="16">
        <f>'BONIFICI GENERALI '!B50+'BONIFICI CATTOLICA'!B50+'BONIFICI TUTELA'!B50+UCA!B50</f>
        <v>28058.329999999998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>
        <f>F174</f>
        <v>28058.329999999998</v>
      </c>
      <c r="Y174" s="16">
        <f>G174</f>
        <v>14191.05</v>
      </c>
      <c r="Z174" s="18">
        <f t="shared" si="57"/>
        <v>53958.419999999984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6"/>
    </row>
    <row r="175" spans="1:69" ht="16.8" customHeight="1" x14ac:dyDescent="0.35">
      <c r="A175" s="15"/>
      <c r="B175" s="15"/>
      <c r="C175" s="47" t="s">
        <v>119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38858.629999999983</v>
      </c>
      <c r="AA175" s="15" t="str">
        <f>C175</f>
        <v>PREL .PROVVIGIONI MATURATE</v>
      </c>
      <c r="AB175" s="24"/>
      <c r="AC175" s="15" t="s">
        <v>165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6"/>
    </row>
    <row r="176" spans="1:69" ht="16.8" customHeight="1" x14ac:dyDescent="0.35">
      <c r="A176" s="15"/>
      <c r="B176" s="15"/>
      <c r="C176" s="15" t="s">
        <v>120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38858.629999999983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6"/>
    </row>
    <row r="177" spans="1:69" ht="16.8" customHeight="1" x14ac:dyDescent="0.35">
      <c r="A177" s="15"/>
      <c r="B177" s="15"/>
      <c r="C177" s="15" t="s">
        <v>121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38858.629999999983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6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122</v>
      </c>
      <c r="L178" s="3">
        <f>SUM(L158:L172)+N157+L174+L175</f>
        <v>140637.88999999998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>
        <f t="shared" si="57"/>
        <v>38858.629999999983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118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6"/>
    </row>
    <row r="179" spans="1:69" ht="16.8" customHeight="1" x14ac:dyDescent="0.35">
      <c r="A179" s="15"/>
      <c r="B179" s="15"/>
      <c r="C179" s="64" t="s">
        <v>197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123</v>
      </c>
      <c r="L179" s="3">
        <f>L178-M178</f>
        <v>69973.00999999998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33304.769999999982</v>
      </c>
      <c r="AA179" s="15" t="str">
        <f>C179</f>
        <v>BONIFICO TUTELA LEGALE</v>
      </c>
      <c r="AB179" s="24"/>
      <c r="AC179" s="71" t="s">
        <v>198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124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6"/>
    </row>
    <row r="180" spans="1:69" ht="16.8" customHeight="1" x14ac:dyDescent="0.35">
      <c r="A180" s="15"/>
      <c r="B180" s="15"/>
      <c r="C180" s="64" t="s">
        <v>151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33304.769999999982</v>
      </c>
      <c r="AA180" s="15" t="str">
        <f>C180</f>
        <v>BONIFICO GENERALI</v>
      </c>
      <c r="AB180" s="24"/>
      <c r="AC180" s="71" t="s">
        <v>169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6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126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127</v>
      </c>
      <c r="L181" s="3">
        <f>L179-L180</f>
        <v>2519.2199999999721</v>
      </c>
      <c r="M181" s="27" t="s">
        <v>170</v>
      </c>
      <c r="N181" s="27">
        <f>O181-L180</f>
        <v>-13173.630000000034</v>
      </c>
      <c r="O181" s="44">
        <f>Z181+AU181+N157+SUM(L160:L171)+SUM(N161:N171)+L175-D127-D130-D126+E128</f>
        <v>54280.159999999974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33304.769999999982</v>
      </c>
      <c r="AA181" s="57"/>
      <c r="AB181" s="60"/>
      <c r="AC181" s="60" t="s">
        <v>128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171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199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/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4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129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172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173</v>
      </c>
      <c r="BP184" s="8" t="s">
        <v>0</v>
      </c>
      <c r="BQ184" s="9" t="s">
        <v>174</v>
      </c>
    </row>
    <row r="185" spans="1:69" ht="16.8" customHeight="1" x14ac:dyDescent="0.35">
      <c r="A185" s="14">
        <v>45295</v>
      </c>
      <c r="B185" s="15" t="s">
        <v>175</v>
      </c>
      <c r="C185" s="15" t="s">
        <v>176</v>
      </c>
      <c r="D185" s="16">
        <v>2130</v>
      </c>
      <c r="E185" s="16">
        <v>830</v>
      </c>
      <c r="F185" s="16"/>
      <c r="G185" s="16"/>
      <c r="H185" s="105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33304.769999999982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177</v>
      </c>
      <c r="BM185" s="88">
        <f>BK185</f>
        <v>45295</v>
      </c>
      <c r="BN185" s="24" t="s">
        <v>177</v>
      </c>
      <c r="BO185" s="24"/>
      <c r="BP185" s="88">
        <f>BK185</f>
        <v>45295</v>
      </c>
      <c r="BQ185" s="126"/>
    </row>
    <row r="186" spans="1:69" ht="16.8" customHeight="1" x14ac:dyDescent="0.35">
      <c r="A186" s="15"/>
      <c r="B186" s="15"/>
      <c r="C186" s="15" t="s">
        <v>178</v>
      </c>
      <c r="D186" s="16">
        <v>0</v>
      </c>
      <c r="E186" s="16"/>
      <c r="F186" s="16"/>
      <c r="G186" s="16"/>
      <c r="H186" s="105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33304.769999999982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6"/>
    </row>
    <row r="187" spans="1:69" ht="16.8" customHeight="1" x14ac:dyDescent="0.35">
      <c r="A187" s="15"/>
      <c r="B187" s="15"/>
      <c r="C187" s="15" t="s">
        <v>179</v>
      </c>
      <c r="D187" s="16">
        <v>7227.11</v>
      </c>
      <c r="E187" s="16">
        <v>392</v>
      </c>
      <c r="F187" s="16"/>
      <c r="G187" s="16"/>
      <c r="H187" s="105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33304.769999999982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6"/>
    </row>
    <row r="188" spans="1:69" ht="16.8" customHeight="1" x14ac:dyDescent="0.35">
      <c r="A188" s="15"/>
      <c r="B188" s="15">
        <v>0</v>
      </c>
      <c r="C188" s="15" t="s">
        <v>180</v>
      </c>
      <c r="D188" s="16">
        <v>38.450000000000003</v>
      </c>
      <c r="E188" s="16"/>
      <c r="F188" s="16"/>
      <c r="G188" s="16"/>
      <c r="H188" s="105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33304.769999999982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6"/>
    </row>
    <row r="189" spans="1:69" ht="16.8" customHeight="1" x14ac:dyDescent="0.35">
      <c r="A189" s="15"/>
      <c r="B189" s="16">
        <f>B188+B128</f>
        <v>2777.71</v>
      </c>
      <c r="C189" s="15" t="s">
        <v>181</v>
      </c>
      <c r="D189" s="16">
        <v>1104.21</v>
      </c>
      <c r="E189" s="16">
        <v>0</v>
      </c>
      <c r="F189" s="16"/>
      <c r="G189" s="16"/>
      <c r="H189" s="105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33304.769999999982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6"/>
    </row>
    <row r="190" spans="1:69" ht="16.8" customHeight="1" x14ac:dyDescent="0.35">
      <c r="A190" s="15"/>
      <c r="B190" s="15"/>
      <c r="C190" s="15" t="s">
        <v>182</v>
      </c>
      <c r="D190" s="16">
        <v>0</v>
      </c>
      <c r="E190" s="16">
        <v>0</v>
      </c>
      <c r="F190" s="16"/>
      <c r="G190" s="16"/>
      <c r="H190" s="105" t="s">
        <v>44</v>
      </c>
      <c r="I190" s="77" t="s">
        <v>183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33304.769999999982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6"/>
    </row>
    <row r="191" spans="1:69" ht="16.8" customHeight="1" x14ac:dyDescent="0.35">
      <c r="A191" s="15"/>
      <c r="B191" s="15" t="s">
        <v>42</v>
      </c>
      <c r="C191" s="15" t="s">
        <v>184</v>
      </c>
      <c r="D191" s="16">
        <v>0</v>
      </c>
      <c r="E191" s="16"/>
      <c r="F191" s="16"/>
      <c r="G191" s="16"/>
      <c r="H191" s="105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33304.769999999982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6"/>
    </row>
    <row r="192" spans="1:69" ht="16.8" customHeight="1" x14ac:dyDescent="0.35">
      <c r="A192" s="15"/>
      <c r="B192" s="15"/>
      <c r="C192" s="15" t="s">
        <v>185</v>
      </c>
      <c r="D192" s="16"/>
      <c r="E192" s="16"/>
      <c r="F192" s="16"/>
      <c r="G192" s="16">
        <v>0</v>
      </c>
      <c r="H192" s="105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33304.769999999982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6"/>
    </row>
    <row r="193" spans="1:69" ht="16.8" customHeight="1" x14ac:dyDescent="0.35">
      <c r="A193" s="15"/>
      <c r="B193" s="15"/>
      <c r="C193" s="15" t="s">
        <v>186</v>
      </c>
      <c r="D193" s="16"/>
      <c r="E193" s="16"/>
      <c r="F193" s="16"/>
      <c r="G193" s="16">
        <v>0</v>
      </c>
      <c r="H193" s="105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33304.769999999982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6"/>
    </row>
    <row r="194" spans="1:69" ht="16.8" customHeight="1" x14ac:dyDescent="0.35">
      <c r="A194" s="15"/>
      <c r="B194" s="15"/>
      <c r="C194" s="15" t="s">
        <v>187</v>
      </c>
      <c r="D194" s="16"/>
      <c r="E194" s="16"/>
      <c r="F194" s="16"/>
      <c r="G194" s="16">
        <v>0</v>
      </c>
      <c r="H194" s="105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33304.769999999982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6"/>
    </row>
    <row r="195" spans="1:69" ht="16.8" customHeight="1" x14ac:dyDescent="0.35">
      <c r="A195" s="15"/>
      <c r="B195" s="15"/>
      <c r="C195" s="15" t="s">
        <v>200</v>
      </c>
      <c r="D195" s="16"/>
      <c r="E195" s="16"/>
      <c r="F195" s="16"/>
      <c r="G195" s="16">
        <v>3725.55</v>
      </c>
      <c r="H195" s="105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33304.769999999982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6"/>
    </row>
    <row r="196" spans="1:69" ht="16.8" customHeight="1" x14ac:dyDescent="0.35">
      <c r="A196" s="15"/>
      <c r="B196" s="15"/>
      <c r="C196" s="15" t="s">
        <v>189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33304.769999999982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6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>
        <f t="shared" si="63"/>
        <v>33304.769999999982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6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190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>
        <f t="shared" si="63"/>
        <v>33304.769999999982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6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>
        <f t="shared" si="63"/>
        <v>33304.769999999982</v>
      </c>
      <c r="AA199" s="15"/>
      <c r="AB199" s="24"/>
      <c r="AC199" s="64" t="s">
        <v>145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6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33304.769999999982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6"/>
    </row>
    <row r="201" spans="1:69" ht="16.8" customHeight="1" x14ac:dyDescent="0.35">
      <c r="A201" s="15"/>
      <c r="B201" s="15"/>
      <c r="C201" s="15" t="s">
        <v>146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33304.769999999982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6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33304.769999999982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6"/>
    </row>
    <row r="203" spans="1:69" ht="16.8" customHeight="1" x14ac:dyDescent="0.35">
      <c r="A203" s="15"/>
      <c r="B203" s="15"/>
      <c r="C203" s="28" t="s">
        <v>201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33304.769999999982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6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>
        <f t="shared" si="63"/>
        <v>33304.769999999982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6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33304.769999999982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6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33304.769999999982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6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33304.769999999982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6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33304.769999999982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6"/>
    </row>
    <row r="209" spans="1:69" ht="16.8" customHeight="1" x14ac:dyDescent="0.35">
      <c r="A209" s="15"/>
      <c r="B209" s="66"/>
      <c r="C209" s="15" t="s">
        <v>148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202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33304.769999999982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6"/>
    </row>
    <row r="210" spans="1:69" ht="16.8" customHeight="1" x14ac:dyDescent="0.35">
      <c r="A210" s="15"/>
      <c r="B210" s="15"/>
      <c r="C210" s="15" t="s">
        <v>150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33304.769999999982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6"/>
    </row>
    <row r="211" spans="1:69" ht="16.8" customHeight="1" x14ac:dyDescent="0.35">
      <c r="A211" s="15"/>
      <c r="B211" s="15"/>
      <c r="C211" s="15" t="s">
        <v>152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33304.769999999982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6"/>
    </row>
    <row r="212" spans="1:69" ht="16.8" customHeight="1" x14ac:dyDescent="0.35">
      <c r="A212" s="15"/>
      <c r="B212" s="15"/>
      <c r="C212" s="15" t="s">
        <v>153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33304.769999999982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6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33304.769999999982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6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33304.769999999982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6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33304.769999999982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6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33304.769999999982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6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33304.769999999982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6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2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2" si="79">(X218-Y218)+Z217</f>
        <v>33304.769999999982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2" si="80">(AM218-AN218)+AO217</f>
        <v>0</v>
      </c>
      <c r="AP218" s="15"/>
      <c r="AR218" s="14"/>
      <c r="AS218" s="18"/>
      <c r="AT218" s="16">
        <v>0</v>
      </c>
      <c r="AU218" s="18">
        <f t="shared" ref="AU218:AU242" si="81">(AS218-AT218)+AU217</f>
        <v>0</v>
      </c>
      <c r="AV218" s="15"/>
      <c r="AX218" s="14"/>
      <c r="AY218" s="18"/>
      <c r="AZ218" s="16">
        <v>0</v>
      </c>
      <c r="BA218" s="18">
        <f t="shared" ref="BA218:BA242" si="82">(AY218-AZ218)+BA217</f>
        <v>0</v>
      </c>
      <c r="BB218" s="15"/>
      <c r="BD218" s="14"/>
      <c r="BE218" s="18"/>
      <c r="BF218" s="16">
        <v>0</v>
      </c>
      <c r="BG218" s="18">
        <f t="shared" ref="BG218:BG242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6"/>
    </row>
    <row r="219" spans="1:69" ht="16.8" customHeight="1" x14ac:dyDescent="0.35">
      <c r="A219" s="15"/>
      <c r="B219" s="15"/>
      <c r="C219" s="15" t="s">
        <v>203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134889.01999999999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33304.769999999982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6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33304.769999999982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6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95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33304.769999999982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6"/>
    </row>
    <row r="222" spans="1:69" ht="16.8" customHeight="1" x14ac:dyDescent="0.35">
      <c r="A222" s="15"/>
      <c r="B222" s="15"/>
      <c r="C222" s="15" t="s">
        <v>96</v>
      </c>
      <c r="D222" s="16"/>
      <c r="E222" s="16"/>
      <c r="F222" s="16"/>
      <c r="G222" s="16">
        <v>0</v>
      </c>
      <c r="H222" s="16"/>
      <c r="I222" s="4"/>
      <c r="J222" s="14"/>
      <c r="K222" s="16" t="s">
        <v>204</v>
      </c>
      <c r="L222" s="16">
        <v>0.5</v>
      </c>
      <c r="M222" s="30" t="s">
        <v>98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33304.769999999982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6"/>
    </row>
    <row r="223" spans="1:69" ht="16.8" customHeight="1" x14ac:dyDescent="0.35">
      <c r="A223" s="15"/>
      <c r="B223" s="15"/>
      <c r="C223" s="15" t="s">
        <v>205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33304.769999999982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6"/>
    </row>
    <row r="224" spans="1:69" ht="16.8" customHeight="1" x14ac:dyDescent="0.35">
      <c r="A224" s="15"/>
      <c r="B224" s="15"/>
      <c r="C224" s="64" t="s">
        <v>156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33304.769999999982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6"/>
    </row>
    <row r="225" spans="1:69" ht="16.8" customHeight="1" x14ac:dyDescent="0.35">
      <c r="A225" s="15"/>
      <c r="B225" s="15"/>
      <c r="C225" s="15" t="s">
        <v>206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104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194</v>
      </c>
      <c r="X225" s="18">
        <v>0</v>
      </c>
      <c r="Y225" s="16"/>
      <c r="Z225" s="18">
        <f t="shared" si="79"/>
        <v>33304.769999999982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6"/>
    </row>
    <row r="226" spans="1:69" ht="16.8" customHeight="1" x14ac:dyDescent="0.35">
      <c r="A226" s="15"/>
      <c r="B226" s="15"/>
      <c r="C226" s="47" t="s">
        <v>207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33304.769999999982</v>
      </c>
      <c r="AA226" s="15"/>
      <c r="AB226" s="24"/>
      <c r="AC226" s="64" t="s">
        <v>158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6"/>
    </row>
    <row r="227" spans="1:69" ht="16.8" customHeight="1" x14ac:dyDescent="0.35">
      <c r="A227" s="15"/>
      <c r="B227" s="15"/>
      <c r="C227" s="15" t="s">
        <v>107</v>
      </c>
      <c r="D227" s="16"/>
      <c r="E227" s="16"/>
      <c r="F227" s="16"/>
      <c r="G227" s="16">
        <v>0</v>
      </c>
      <c r="H227" s="16"/>
      <c r="I227" s="4"/>
      <c r="J227" s="14"/>
      <c r="K227" s="30" t="s">
        <v>108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109</v>
      </c>
      <c r="W227" s="14"/>
      <c r="X227" s="18"/>
      <c r="Y227" s="16">
        <v>0</v>
      </c>
      <c r="Z227" s="18">
        <f t="shared" si="79"/>
        <v>33304.769999999982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6"/>
    </row>
    <row r="228" spans="1:69" ht="16.8" customHeight="1" x14ac:dyDescent="0.35">
      <c r="A228" s="15"/>
      <c r="B228" s="15"/>
      <c r="C228" s="15" t="s">
        <v>110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33304.769999999982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6"/>
    </row>
    <row r="229" spans="1:69" ht="16.8" customHeight="1" x14ac:dyDescent="0.35">
      <c r="A229" s="15"/>
      <c r="B229" s="15"/>
      <c r="C229" s="15" t="s">
        <v>112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195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33304.769999999982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6"/>
    </row>
    <row r="230" spans="1:69" ht="16.8" customHeight="1" x14ac:dyDescent="0.35">
      <c r="A230" s="15"/>
      <c r="B230" s="15"/>
      <c r="C230" s="15" t="s">
        <v>114</v>
      </c>
      <c r="D230" s="16"/>
      <c r="E230" s="16"/>
      <c r="F230" s="16">
        <v>0</v>
      </c>
      <c r="G230" s="16"/>
      <c r="H230" s="16"/>
      <c r="I230" s="4"/>
      <c r="J230" s="14"/>
      <c r="K230" s="30" t="s">
        <v>113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>
        <f t="shared" si="79"/>
        <v>33304.769999999982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6"/>
    </row>
    <row r="231" spans="1:69" ht="16.8" customHeight="1" x14ac:dyDescent="0.35">
      <c r="A231" s="15"/>
      <c r="B231" s="15"/>
      <c r="C231" s="15" t="s">
        <v>114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115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>
        <f t="shared" si="79"/>
        <v>33304.769999999982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6"/>
    </row>
    <row r="232" spans="1:69" ht="16.8" customHeight="1" x14ac:dyDescent="0.35">
      <c r="A232" s="15"/>
      <c r="B232" s="15"/>
      <c r="C232" s="15" t="s">
        <v>114</v>
      </c>
      <c r="D232" s="16"/>
      <c r="E232" s="16"/>
      <c r="F232" s="16">
        <v>0</v>
      </c>
      <c r="G232" s="16"/>
      <c r="H232" s="16"/>
      <c r="I232" s="4"/>
      <c r="J232" s="14"/>
      <c r="K232" s="16" t="s">
        <v>117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>
        <f t="shared" si="79"/>
        <v>33304.769999999982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6"/>
    </row>
    <row r="233" spans="1:69" ht="16.8" customHeight="1" x14ac:dyDescent="0.35">
      <c r="A233" s="15"/>
      <c r="B233" s="15"/>
      <c r="C233" s="15" t="s">
        <v>114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>
        <f t="shared" si="79"/>
        <v>33304.769999999982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6"/>
    </row>
    <row r="234" spans="1:69" ht="16.8" customHeight="1" x14ac:dyDescent="0.35">
      <c r="A234" s="15"/>
      <c r="B234" s="15"/>
      <c r="C234" s="68" t="s">
        <v>114</v>
      </c>
      <c r="D234" s="16"/>
      <c r="E234" s="16"/>
      <c r="F234" s="16">
        <v>0</v>
      </c>
      <c r="G234" s="16"/>
      <c r="H234" s="16"/>
      <c r="I234" s="18"/>
      <c r="J234" s="14"/>
      <c r="K234" s="17" t="s">
        <v>118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>
        <f t="shared" si="79"/>
        <v>33304.769999999982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6"/>
    </row>
    <row r="235" spans="1:69" ht="16.8" customHeight="1" x14ac:dyDescent="0.35">
      <c r="A235" s="15"/>
      <c r="B235" s="15"/>
      <c r="C235" s="15" t="s">
        <v>177</v>
      </c>
      <c r="D235" s="16"/>
      <c r="E235" s="16"/>
      <c r="F235" s="16">
        <f>'BONIFICI GENERALI '!B102+'BONIFICI CATTOLICA'!B102+'BONIFICI TUTELA'!B102</f>
        <v>49852.729999999996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>
        <f>F235</f>
        <v>49852.729999999996</v>
      </c>
      <c r="Y235" s="16">
        <f>G235</f>
        <v>1898.14</v>
      </c>
      <c r="Z235" s="18">
        <f t="shared" si="79"/>
        <v>81259.359999999986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6"/>
    </row>
    <row r="236" spans="1:69" ht="16.8" customHeight="1" x14ac:dyDescent="0.35">
      <c r="A236" s="15"/>
      <c r="B236" s="15"/>
      <c r="C236" s="47" t="s">
        <v>119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80949.329999999987</v>
      </c>
      <c r="AA236" s="15" t="str">
        <f>C236</f>
        <v>PREL .PROVVIGIONI MATURATE</v>
      </c>
      <c r="AB236" s="24"/>
      <c r="AC236" s="15" t="s">
        <v>165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6"/>
    </row>
    <row r="237" spans="1:69" ht="16.8" customHeight="1" x14ac:dyDescent="0.35">
      <c r="A237" s="15"/>
      <c r="B237" s="15"/>
      <c r="C237" s="15" t="s">
        <v>120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80949.329999999987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6"/>
    </row>
    <row r="238" spans="1:69" ht="16.8" customHeight="1" x14ac:dyDescent="0.35">
      <c r="A238" s="15"/>
      <c r="B238" s="15"/>
      <c r="C238" s="15" t="s">
        <v>121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80949.329999999987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6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122</v>
      </c>
      <c r="L239" s="3">
        <f>SUM(L219:L233)+N218+L235+L236</f>
        <v>144472.20000000001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>
        <f t="shared" si="79"/>
        <v>80949.329999999987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118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6"/>
    </row>
    <row r="240" spans="1:69" ht="16.8" customHeight="1" x14ac:dyDescent="0.35">
      <c r="A240" s="15"/>
      <c r="B240" s="15"/>
      <c r="C240" s="64" t="s">
        <v>208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123</v>
      </c>
      <c r="L240" s="3">
        <f>L239-M239</f>
        <v>76920.670000000013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80949.329999999987</v>
      </c>
      <c r="AA240" s="15" t="str">
        <f>C240</f>
        <v xml:space="preserve">BONIFICO DI RIMBORSO ROGGIANI </v>
      </c>
      <c r="AB240" s="24"/>
      <c r="AC240" s="71" t="s">
        <v>198</v>
      </c>
      <c r="AD240" s="65"/>
      <c r="AE240" s="65">
        <v>0</v>
      </c>
      <c r="AF240" s="63">
        <f>SUM(AF192:AF239)</f>
        <v>10525.13</v>
      </c>
      <c r="AG240" s="25"/>
      <c r="AH240" s="24" t="s">
        <v>124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6"/>
    </row>
    <row r="241" spans="1:69" ht="16.8" customHeight="1" x14ac:dyDescent="0.35">
      <c r="A241" s="15"/>
      <c r="B241" s="15"/>
      <c r="C241" s="64" t="s">
        <v>197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80904.539999999994</v>
      </c>
      <c r="AA241" s="15" t="str">
        <f>C241</f>
        <v>BONIFICO TUTELA LEGALE</v>
      </c>
      <c r="AB241" s="24"/>
      <c r="AC241" s="71" t="s">
        <v>169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6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126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127</v>
      </c>
      <c r="L242" s="3">
        <f>L240-L241</f>
        <v>2519.2200000000157</v>
      </c>
      <c r="M242" s="27" t="s">
        <v>170</v>
      </c>
      <c r="N242" s="27">
        <f>O242-L241</f>
        <v>8820.7100000000064</v>
      </c>
      <c r="O242" s="44">
        <f>Z242+AU242+N218+SUM(L221:L232)+SUM(N222:N232)+L236-D188-D191-D187+E189</f>
        <v>83222.16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80904.539999999994</v>
      </c>
      <c r="AA242" s="57"/>
      <c r="AB242" s="60"/>
      <c r="AC242" s="60" t="s">
        <v>128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171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199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/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4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129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172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173</v>
      </c>
      <c r="BP245" s="8" t="s">
        <v>0</v>
      </c>
      <c r="BQ245" s="9" t="s">
        <v>174</v>
      </c>
    </row>
    <row r="246" spans="1:69" ht="16.8" customHeight="1" x14ac:dyDescent="0.35">
      <c r="A246" s="14">
        <v>44931</v>
      </c>
      <c r="B246" s="15" t="s">
        <v>175</v>
      </c>
      <c r="C246" s="15" t="s">
        <v>176</v>
      </c>
      <c r="D246" s="16">
        <v>11388.6</v>
      </c>
      <c r="E246" s="16">
        <v>80</v>
      </c>
      <c r="F246" s="16"/>
      <c r="G246" s="16"/>
      <c r="H246" s="105"/>
      <c r="I246" s="4"/>
      <c r="J246" s="14">
        <f>A246</f>
        <v>44931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80904.539999999994</v>
      </c>
      <c r="AA246" s="15"/>
      <c r="AB246" s="19">
        <f>A246</f>
        <v>44931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177</v>
      </c>
      <c r="BM246" s="88">
        <f>BK246</f>
        <v>44931</v>
      </c>
      <c r="BN246" s="24" t="s">
        <v>177</v>
      </c>
      <c r="BO246" s="24"/>
      <c r="BP246" s="88">
        <f>BK246</f>
        <v>44931</v>
      </c>
      <c r="BQ246" s="126"/>
    </row>
    <row r="247" spans="1:69" ht="16.8" customHeight="1" x14ac:dyDescent="0.35">
      <c r="A247" s="15"/>
      <c r="B247" s="15"/>
      <c r="C247" s="15" t="s">
        <v>178</v>
      </c>
      <c r="D247" s="16">
        <v>0</v>
      </c>
      <c r="E247" s="16"/>
      <c r="F247" s="16"/>
      <c r="G247" s="16"/>
      <c r="H247" s="105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80904.539999999994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6"/>
    </row>
    <row r="248" spans="1:69" ht="16.8" customHeight="1" x14ac:dyDescent="0.35">
      <c r="A248" s="15"/>
      <c r="B248" s="15"/>
      <c r="C248" s="15" t="s">
        <v>179</v>
      </c>
      <c r="D248" s="16">
        <v>7336.51</v>
      </c>
      <c r="E248" s="16">
        <v>976</v>
      </c>
      <c r="F248" s="16"/>
      <c r="G248" s="16"/>
      <c r="H248" s="105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80904.539999999994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6"/>
    </row>
    <row r="249" spans="1:69" ht="16.8" customHeight="1" x14ac:dyDescent="0.35">
      <c r="A249" s="15"/>
      <c r="B249" s="15">
        <v>-2778.71</v>
      </c>
      <c r="C249" s="15" t="s">
        <v>180</v>
      </c>
      <c r="D249" s="16">
        <v>1145.74</v>
      </c>
      <c r="E249" s="16"/>
      <c r="F249" s="16"/>
      <c r="G249" s="16"/>
      <c r="H249" s="105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80904.539999999994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6"/>
    </row>
    <row r="250" spans="1:69" ht="16.8" customHeight="1" x14ac:dyDescent="0.35">
      <c r="A250" s="15"/>
      <c r="B250" s="16">
        <f>B249+B189</f>
        <v>-1</v>
      </c>
      <c r="C250" s="15" t="s">
        <v>181</v>
      </c>
      <c r="D250" s="16">
        <v>870.61</v>
      </c>
      <c r="E250" s="16">
        <v>0</v>
      </c>
      <c r="F250" s="16"/>
      <c r="G250" s="16"/>
      <c r="H250" s="105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80904.539999999994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6"/>
    </row>
    <row r="251" spans="1:69" ht="16.8" customHeight="1" x14ac:dyDescent="0.35">
      <c r="A251" s="15"/>
      <c r="B251" s="15"/>
      <c r="C251" s="15" t="s">
        <v>182</v>
      </c>
      <c r="D251" s="16">
        <v>50</v>
      </c>
      <c r="E251" s="16">
        <v>0</v>
      </c>
      <c r="F251" s="16"/>
      <c r="G251" s="16"/>
      <c r="H251" s="105" t="s">
        <v>44</v>
      </c>
      <c r="I251" s="77" t="s">
        <v>183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80904.539999999994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6"/>
    </row>
    <row r="252" spans="1:69" ht="16.8" customHeight="1" x14ac:dyDescent="0.35">
      <c r="A252" s="15"/>
      <c r="B252" s="15" t="s">
        <v>42</v>
      </c>
      <c r="C252" s="15" t="s">
        <v>184</v>
      </c>
      <c r="D252" s="16">
        <v>0</v>
      </c>
      <c r="E252" s="16"/>
      <c r="F252" s="16"/>
      <c r="G252" s="16"/>
      <c r="H252" s="105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80904.539999999994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6"/>
    </row>
    <row r="253" spans="1:69" ht="16.8" customHeight="1" x14ac:dyDescent="0.35">
      <c r="A253" s="15"/>
      <c r="B253" s="15"/>
      <c r="C253" s="15" t="s">
        <v>185</v>
      </c>
      <c r="D253" s="16">
        <v>13.33</v>
      </c>
      <c r="E253" s="16"/>
      <c r="F253" s="16"/>
      <c r="G253" s="16">
        <v>0</v>
      </c>
      <c r="H253" s="105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80904.539999999994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6"/>
    </row>
    <row r="254" spans="1:69" ht="16.8" customHeight="1" x14ac:dyDescent="0.35">
      <c r="A254" s="15"/>
      <c r="B254" s="15"/>
      <c r="C254" s="15" t="s">
        <v>186</v>
      </c>
      <c r="D254" s="16"/>
      <c r="E254" s="16"/>
      <c r="F254" s="16"/>
      <c r="G254" s="16">
        <v>0</v>
      </c>
      <c r="H254" s="105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80904.539999999994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6"/>
    </row>
    <row r="255" spans="1:69" ht="16.8" customHeight="1" x14ac:dyDescent="0.35">
      <c r="A255" s="15"/>
      <c r="B255" s="15"/>
      <c r="C255" s="15" t="s">
        <v>187</v>
      </c>
      <c r="D255" s="16"/>
      <c r="E255" s="16"/>
      <c r="F255" s="16"/>
      <c r="G255" s="16">
        <v>0</v>
      </c>
      <c r="H255" s="105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80904.539999999994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6"/>
    </row>
    <row r="256" spans="1:69" ht="16.8" customHeight="1" x14ac:dyDescent="0.35">
      <c r="A256" s="15"/>
      <c r="B256" s="15"/>
      <c r="C256" s="15" t="s">
        <v>188</v>
      </c>
      <c r="D256" s="16"/>
      <c r="E256" s="16"/>
      <c r="F256" s="16"/>
      <c r="G256" s="16">
        <v>0</v>
      </c>
      <c r="H256" s="105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80904.539999999994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6"/>
    </row>
    <row r="257" spans="1:69" ht="16.8" customHeight="1" x14ac:dyDescent="0.35">
      <c r="A257" s="15"/>
      <c r="B257" s="15"/>
      <c r="C257" s="15" t="s">
        <v>189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80904.539999999994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6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>
        <f t="shared" si="85"/>
        <v>80904.539999999994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6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190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>
        <f t="shared" si="85"/>
        <v>80904.539999999994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6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>
        <f t="shared" si="85"/>
        <v>80904.539999999994</v>
      </c>
      <c r="AA260" s="15"/>
      <c r="AB260" s="24"/>
      <c r="AC260" s="64" t="s">
        <v>145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6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80904.539999999994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6"/>
    </row>
    <row r="262" spans="1:69" ht="16.8" customHeight="1" x14ac:dyDescent="0.35">
      <c r="A262" s="15"/>
      <c r="B262" s="15"/>
      <c r="C262" s="15" t="s">
        <v>146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80904.539999999994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6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80904.539999999994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6"/>
    </row>
    <row r="264" spans="1:69" ht="16.8" customHeight="1" x14ac:dyDescent="0.35">
      <c r="A264" s="15"/>
      <c r="B264" s="15"/>
      <c r="C264" s="28" t="s">
        <v>209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80900.289999999994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6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>
        <f t="shared" si="85"/>
        <v>80900.289999999994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6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80900.289999999994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6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80900.289999999994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6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80900.289999999994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6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80900.289999999994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6"/>
    </row>
    <row r="270" spans="1:69" ht="16.8" customHeight="1" x14ac:dyDescent="0.35">
      <c r="A270" s="15"/>
      <c r="B270" s="66"/>
      <c r="C270" s="15" t="s">
        <v>148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210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80900.289999999994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6"/>
    </row>
    <row r="271" spans="1:69" ht="16.8" customHeight="1" x14ac:dyDescent="0.35">
      <c r="A271" s="15"/>
      <c r="B271" s="15"/>
      <c r="C271" s="15" t="s">
        <v>150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80900.289999999994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6"/>
    </row>
    <row r="272" spans="1:69" ht="16.8" customHeight="1" x14ac:dyDescent="0.35">
      <c r="A272" s="15"/>
      <c r="B272" s="15"/>
      <c r="C272" s="15" t="s">
        <v>152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80900.289999999994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6"/>
    </row>
    <row r="273" spans="1:69" ht="16.8" customHeight="1" x14ac:dyDescent="0.35">
      <c r="A273" s="15"/>
      <c r="B273" s="15"/>
      <c r="C273" s="15" t="s">
        <v>153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80900.289999999994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6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80900.289999999994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6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80900.289999999994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6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80900.289999999994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6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80900.289999999994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6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80900.289999999994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6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03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03" si="100">(X279-Y279)+Z278</f>
        <v>80900.289999999994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03" si="101">(AM279-AN279)+AO278</f>
        <v>0</v>
      </c>
      <c r="AP279" s="15"/>
      <c r="AR279" s="14"/>
      <c r="AS279" s="18"/>
      <c r="AT279" s="16">
        <v>0</v>
      </c>
      <c r="AU279" s="18">
        <f t="shared" ref="AU279:AU303" si="102">(AS279-AT279)+AU278</f>
        <v>0</v>
      </c>
      <c r="AV279" s="15"/>
      <c r="AX279" s="14"/>
      <c r="AY279" s="18"/>
      <c r="AZ279" s="16">
        <v>0</v>
      </c>
      <c r="BA279" s="18">
        <f t="shared" ref="BA279:BA303" si="103">(AY279-AZ279)+BA278</f>
        <v>0</v>
      </c>
      <c r="BB279" s="15"/>
      <c r="BD279" s="14"/>
      <c r="BE279" s="18"/>
      <c r="BF279" s="16">
        <v>0</v>
      </c>
      <c r="BG279" s="18">
        <f t="shared" ref="BG279:BG303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6"/>
    </row>
    <row r="280" spans="1:69" ht="16.8" customHeight="1" x14ac:dyDescent="0.35">
      <c r="A280" s="15"/>
      <c r="B280" s="15"/>
      <c r="C280" s="15" t="s">
        <v>211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137317.65999999997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80900.289999999994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6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80900.289999999994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6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95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80900.289999999994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6"/>
    </row>
    <row r="283" spans="1:69" ht="16.8" customHeight="1" x14ac:dyDescent="0.35">
      <c r="A283" s="15"/>
      <c r="B283" s="15"/>
      <c r="C283" s="15" t="s">
        <v>96</v>
      </c>
      <c r="D283" s="16"/>
      <c r="E283" s="16"/>
      <c r="F283" s="16"/>
      <c r="G283" s="16">
        <v>0</v>
      </c>
      <c r="H283" s="16"/>
      <c r="I283" s="4"/>
      <c r="J283" s="14"/>
      <c r="K283" s="16" t="s">
        <v>204</v>
      </c>
      <c r="L283" s="16">
        <v>0.5</v>
      </c>
      <c r="M283" s="30" t="s">
        <v>98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80900.289999999994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6"/>
    </row>
    <row r="284" spans="1:69" ht="16.8" customHeight="1" x14ac:dyDescent="0.35">
      <c r="A284" s="15"/>
      <c r="B284" s="15"/>
      <c r="C284" s="15" t="s">
        <v>212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80900.289999999994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6"/>
    </row>
    <row r="285" spans="1:69" ht="16.8" customHeight="1" x14ac:dyDescent="0.35">
      <c r="A285" s="15"/>
      <c r="B285" s="15"/>
      <c r="C285" s="64" t="s">
        <v>156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213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80900.289999999994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6"/>
    </row>
    <row r="286" spans="1:69" ht="16.8" customHeight="1" x14ac:dyDescent="0.35">
      <c r="A286" s="15"/>
      <c r="B286" s="15"/>
      <c r="C286" s="15" t="s">
        <v>103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214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194</v>
      </c>
      <c r="X286" s="18">
        <v>0</v>
      </c>
      <c r="Y286" s="16"/>
      <c r="Z286" s="18">
        <f t="shared" si="100"/>
        <v>80900.289999999994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6"/>
    </row>
    <row r="287" spans="1:69" ht="16.8" customHeight="1" x14ac:dyDescent="0.35">
      <c r="A287" s="15"/>
      <c r="B287" s="15"/>
      <c r="C287" s="47" t="s">
        <v>157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215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80900.289999999994</v>
      </c>
      <c r="AA287" s="15"/>
      <c r="AB287" s="24"/>
      <c r="AC287" s="64" t="s">
        <v>158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6"/>
    </row>
    <row r="288" spans="1:69" ht="16.8" customHeight="1" x14ac:dyDescent="0.35">
      <c r="A288" s="15"/>
      <c r="B288" s="15"/>
      <c r="C288" s="15" t="s">
        <v>107</v>
      </c>
      <c r="D288" s="16"/>
      <c r="E288" s="16"/>
      <c r="F288" s="16"/>
      <c r="G288" s="16">
        <v>0</v>
      </c>
      <c r="H288" s="16"/>
      <c r="I288" s="4"/>
      <c r="J288" s="14"/>
      <c r="K288" s="30" t="s">
        <v>108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109</v>
      </c>
      <c r="W288" s="14"/>
      <c r="X288" s="18"/>
      <c r="Y288" s="16">
        <v>0</v>
      </c>
      <c r="Z288" s="18">
        <f t="shared" si="100"/>
        <v>80900.289999999994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6"/>
    </row>
    <row r="289" spans="1:69" ht="16.8" customHeight="1" x14ac:dyDescent="0.35">
      <c r="A289" s="15"/>
      <c r="B289" s="15"/>
      <c r="C289" s="15" t="s">
        <v>216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80900.289999999994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6"/>
    </row>
    <row r="290" spans="1:69" ht="16.8" customHeight="1" x14ac:dyDescent="0.35">
      <c r="A290" s="15"/>
      <c r="B290" s="15"/>
      <c r="C290" s="15" t="s">
        <v>217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80900.289999999994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6"/>
    </row>
    <row r="291" spans="1:69" ht="16.8" customHeight="1" x14ac:dyDescent="0.35">
      <c r="A291" s="15"/>
      <c r="B291" s="15"/>
      <c r="C291" s="15" t="s">
        <v>218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113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>
        <f t="shared" si="100"/>
        <v>82813.789999999994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6"/>
    </row>
    <row r="292" spans="1:69" ht="16.8" customHeight="1" x14ac:dyDescent="0.35">
      <c r="A292" s="15"/>
      <c r="B292" s="15"/>
      <c r="C292" s="15" t="s">
        <v>219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115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>
        <f t="shared" si="100"/>
        <v>82813.789999999994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6"/>
    </row>
    <row r="293" spans="1:69" ht="16.8" customHeight="1" x14ac:dyDescent="0.35">
      <c r="A293" s="15"/>
      <c r="B293" s="15"/>
      <c r="C293" s="15" t="s">
        <v>220</v>
      </c>
      <c r="D293" s="16"/>
      <c r="E293" s="16"/>
      <c r="F293" s="16">
        <v>0</v>
      </c>
      <c r="G293" s="16"/>
      <c r="H293" s="16"/>
      <c r="I293" s="4"/>
      <c r="J293" s="14"/>
      <c r="K293" s="16" t="s">
        <v>117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>
        <f t="shared" si="100"/>
        <v>82813.789999999994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6"/>
    </row>
    <row r="294" spans="1:69" ht="16.8" customHeight="1" x14ac:dyDescent="0.35">
      <c r="A294" s="15"/>
      <c r="B294" s="15"/>
      <c r="C294" s="15" t="s">
        <v>114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>
        <f t="shared" si="100"/>
        <v>82813.789999999994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6"/>
    </row>
    <row r="295" spans="1:69" ht="16.8" customHeight="1" x14ac:dyDescent="0.35">
      <c r="A295" s="15"/>
      <c r="B295" s="15"/>
      <c r="C295" s="68" t="s">
        <v>114</v>
      </c>
      <c r="D295" s="16"/>
      <c r="E295" s="16"/>
      <c r="F295" s="16">
        <v>0</v>
      </c>
      <c r="G295" s="16"/>
      <c r="H295" s="16"/>
      <c r="I295" s="4"/>
      <c r="J295" s="14"/>
      <c r="K295" s="17" t="s">
        <v>118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>
        <f t="shared" si="100"/>
        <v>82813.789999999994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6"/>
    </row>
    <row r="296" spans="1:69" ht="16.8" customHeight="1" x14ac:dyDescent="0.35">
      <c r="A296" s="15"/>
      <c r="B296" s="15"/>
      <c r="C296" s="15" t="s">
        <v>177</v>
      </c>
      <c r="D296" s="16"/>
      <c r="E296" s="16"/>
      <c r="F296" s="16">
        <f>'BONIFICI GENERALI '!B154+'BONIFICI CATTOLICA'!B154</f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>
        <f>F296</f>
        <v>5940.1</v>
      </c>
      <c r="Y296" s="16">
        <f>G296</f>
        <v>0</v>
      </c>
      <c r="Z296" s="18">
        <f t="shared" si="100"/>
        <v>88753.89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6"/>
    </row>
    <row r="297" spans="1:69" ht="16.8" customHeight="1" x14ac:dyDescent="0.35">
      <c r="A297" s="15"/>
      <c r="B297" s="15"/>
      <c r="C297" s="47" t="s">
        <v>119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88753.89</v>
      </c>
      <c r="AA297" s="15" t="str">
        <f t="shared" si="105"/>
        <v>PREL .PROVVIGIONI MATURATE</v>
      </c>
      <c r="AB297" s="24"/>
      <c r="AC297" s="15" t="s">
        <v>165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6"/>
    </row>
    <row r="298" spans="1:69" ht="16.8" customHeight="1" x14ac:dyDescent="0.35">
      <c r="A298" s="15"/>
      <c r="B298" s="15"/>
      <c r="C298" s="15" t="s">
        <v>120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88753.89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6"/>
    </row>
    <row r="299" spans="1:69" ht="16.8" customHeight="1" x14ac:dyDescent="0.35">
      <c r="A299" s="15"/>
      <c r="B299" s="15"/>
      <c r="C299" s="15" t="s">
        <v>221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88753.89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6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122</v>
      </c>
      <c r="L300" s="3">
        <f>SUM(L280:L294)+N279+L296+L297</f>
        <v>156766.34999999998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>
        <f t="shared" si="100"/>
        <v>88753.89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118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6"/>
    </row>
    <row r="301" spans="1:69" ht="16.8" customHeight="1" x14ac:dyDescent="0.35">
      <c r="A301" s="15"/>
      <c r="B301" s="15"/>
      <c r="C301" s="64" t="s">
        <v>222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123</v>
      </c>
      <c r="L301" s="3">
        <f>L300-M300</f>
        <v>89831.38999999997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85975.18</v>
      </c>
      <c r="AA301" s="15" t="str">
        <f>C301</f>
        <v xml:space="preserve">BONIFICO GENERTEL  </v>
      </c>
      <c r="AB301" s="24"/>
      <c r="AC301" s="71" t="s">
        <v>198</v>
      </c>
      <c r="AD301" s="65"/>
      <c r="AE301" s="65">
        <v>0</v>
      </c>
      <c r="AF301" s="63">
        <f>SUM(AF253:AF300)</f>
        <v>13167.13</v>
      </c>
      <c r="AG301" s="25"/>
      <c r="AH301" s="24" t="s">
        <v>124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6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85975.18</v>
      </c>
      <c r="AA302" s="15"/>
      <c r="AB302" s="24"/>
      <c r="AC302" s="71" t="s">
        <v>169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6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126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127</v>
      </c>
      <c r="L303" s="3">
        <f>L301-L302</f>
        <v>2519.2199999999575</v>
      </c>
      <c r="M303" s="27" t="s">
        <v>170</v>
      </c>
      <c r="N303" s="27">
        <f>O303-L302</f>
        <v>9629.4499999999825</v>
      </c>
      <c r="O303" s="44">
        <f>Z303+AU303+N279+SUM(L282:L293)+SUM(N283:N293)+L297-D249-D252-D248+E250</f>
        <v>96941.62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85975.18</v>
      </c>
      <c r="AA303" s="57"/>
      <c r="AB303" s="60"/>
      <c r="AC303" s="60" t="s">
        <v>128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171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199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/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4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129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172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173</v>
      </c>
      <c r="BP306" s="8" t="s">
        <v>0</v>
      </c>
      <c r="BQ306" s="9" t="s">
        <v>174</v>
      </c>
    </row>
    <row r="307" spans="1:69" ht="16.8" customHeight="1" x14ac:dyDescent="0.35">
      <c r="A307" s="14">
        <v>45299</v>
      </c>
      <c r="B307" s="15" t="s">
        <v>175</v>
      </c>
      <c r="C307" s="15" t="s">
        <v>176</v>
      </c>
      <c r="D307" s="16">
        <v>22296.12</v>
      </c>
      <c r="E307" s="16">
        <v>0</v>
      </c>
      <c r="F307" s="16"/>
      <c r="G307" s="16"/>
      <c r="H307" s="105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85975.18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177</v>
      </c>
      <c r="BM307" s="88">
        <f>BK307</f>
        <v>45299</v>
      </c>
      <c r="BN307" s="24" t="s">
        <v>177</v>
      </c>
      <c r="BO307" s="24"/>
      <c r="BP307" s="88">
        <f>BK307</f>
        <v>45299</v>
      </c>
      <c r="BQ307" s="126"/>
    </row>
    <row r="308" spans="1:69" ht="16.8" customHeight="1" x14ac:dyDescent="0.35">
      <c r="A308" s="15"/>
      <c r="B308" s="15"/>
      <c r="C308" s="15" t="s">
        <v>178</v>
      </c>
      <c r="D308" s="16">
        <v>0</v>
      </c>
      <c r="E308" s="16"/>
      <c r="F308" s="16"/>
      <c r="G308" s="16"/>
      <c r="H308" s="105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85975.18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6"/>
    </row>
    <row r="309" spans="1:69" ht="16.8" customHeight="1" x14ac:dyDescent="0.35">
      <c r="A309" s="15"/>
      <c r="B309" s="15"/>
      <c r="C309" s="15" t="s">
        <v>179</v>
      </c>
      <c r="D309" s="16">
        <v>6581.95</v>
      </c>
      <c r="E309" s="16">
        <v>939.5</v>
      </c>
      <c r="F309" s="16"/>
      <c r="G309" s="16"/>
      <c r="H309" s="105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85975.18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6"/>
    </row>
    <row r="310" spans="1:69" ht="16.8" customHeight="1" x14ac:dyDescent="0.35">
      <c r="A310" s="15" t="s">
        <v>223</v>
      </c>
      <c r="B310" s="15">
        <v>75.98</v>
      </c>
      <c r="C310" s="15" t="s">
        <v>180</v>
      </c>
      <c r="D310" s="16">
        <v>1796.9</v>
      </c>
      <c r="E310" s="16"/>
      <c r="F310" s="16"/>
      <c r="G310" s="16"/>
      <c r="H310" s="105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85975.18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6"/>
    </row>
    <row r="311" spans="1:69" ht="16.8" customHeight="1" x14ac:dyDescent="0.35">
      <c r="A311" s="141">
        <v>116511430</v>
      </c>
      <c r="B311" s="16">
        <f>B310+B250</f>
        <v>74.98</v>
      </c>
      <c r="C311" s="15" t="s">
        <v>181</v>
      </c>
      <c r="D311" s="16">
        <v>1277.73</v>
      </c>
      <c r="E311" s="16">
        <v>0</v>
      </c>
      <c r="F311" s="16"/>
      <c r="G311" s="16"/>
      <c r="H311" s="105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85975.18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6"/>
    </row>
    <row r="312" spans="1:69" ht="16.8" customHeight="1" x14ac:dyDescent="0.35">
      <c r="A312" s="15"/>
      <c r="B312" s="15"/>
      <c r="C312" s="15" t="s">
        <v>182</v>
      </c>
      <c r="D312" s="16">
        <v>60</v>
      </c>
      <c r="E312" s="16">
        <v>0</v>
      </c>
      <c r="F312" s="16"/>
      <c r="G312" s="16"/>
      <c r="H312" s="105" t="s">
        <v>44</v>
      </c>
      <c r="I312" s="77" t="s">
        <v>183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85975.18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6"/>
    </row>
    <row r="313" spans="1:69" ht="16.8" customHeight="1" x14ac:dyDescent="0.35">
      <c r="A313" s="15"/>
      <c r="B313" s="15" t="s">
        <v>42</v>
      </c>
      <c r="C313" s="15" t="s">
        <v>184</v>
      </c>
      <c r="D313" s="16">
        <v>0</v>
      </c>
      <c r="E313" s="16"/>
      <c r="F313" s="16"/>
      <c r="G313" s="16"/>
      <c r="H313" s="105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85975.18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6"/>
    </row>
    <row r="314" spans="1:69" ht="16.8" customHeight="1" x14ac:dyDescent="0.35">
      <c r="A314" s="15">
        <v>13.45</v>
      </c>
      <c r="B314" s="15"/>
      <c r="C314" s="15" t="s">
        <v>185</v>
      </c>
      <c r="D314" s="16">
        <v>16</v>
      </c>
      <c r="E314" s="16"/>
      <c r="F314" s="16"/>
      <c r="G314" s="16">
        <v>0</v>
      </c>
      <c r="H314" s="105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85975.18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6"/>
    </row>
    <row r="315" spans="1:69" ht="16.8" customHeight="1" x14ac:dyDescent="0.35">
      <c r="A315" s="15" t="s">
        <v>224</v>
      </c>
      <c r="B315" s="15"/>
      <c r="C315" s="15" t="s">
        <v>186</v>
      </c>
      <c r="D315" s="16"/>
      <c r="E315" s="16"/>
      <c r="F315" s="16"/>
      <c r="G315" s="16">
        <v>0</v>
      </c>
      <c r="H315" s="105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85975.18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6"/>
    </row>
    <row r="316" spans="1:69" ht="16.8" customHeight="1" x14ac:dyDescent="0.35">
      <c r="A316" s="15" t="s">
        <v>225</v>
      </c>
      <c r="B316" s="15"/>
      <c r="C316" s="15" t="s">
        <v>187</v>
      </c>
      <c r="D316" s="16"/>
      <c r="E316" s="16"/>
      <c r="F316" s="16"/>
      <c r="G316" s="16">
        <v>0</v>
      </c>
      <c r="H316" s="105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85975.18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6"/>
    </row>
    <row r="317" spans="1:69" ht="16.8" customHeight="1" x14ac:dyDescent="0.35">
      <c r="A317" s="15"/>
      <c r="B317" s="15"/>
      <c r="C317" s="15" t="s">
        <v>188</v>
      </c>
      <c r="D317" s="16"/>
      <c r="E317" s="16"/>
      <c r="F317" s="16"/>
      <c r="G317" s="16">
        <v>0</v>
      </c>
      <c r="H317" s="105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85975.18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6"/>
    </row>
    <row r="318" spans="1:69" ht="16.8" customHeight="1" x14ac:dyDescent="0.35">
      <c r="A318" s="15"/>
      <c r="B318" s="15"/>
      <c r="C318" s="15" t="s">
        <v>189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85975.18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6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>
        <f t="shared" si="107"/>
        <v>85975.18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6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190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>
        <f t="shared" si="107"/>
        <v>85975.18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6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>
        <f t="shared" si="107"/>
        <v>85975.18</v>
      </c>
      <c r="AA321" s="15"/>
      <c r="AB321" s="24"/>
      <c r="AC321" s="64" t="s">
        <v>145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6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85975.18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6"/>
    </row>
    <row r="323" spans="1:69" ht="16.8" customHeight="1" x14ac:dyDescent="0.35">
      <c r="A323" s="15"/>
      <c r="B323" s="15"/>
      <c r="C323" s="15" t="s">
        <v>146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85975.18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6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85975.18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6"/>
    </row>
    <row r="325" spans="1:69" ht="16.8" customHeight="1" x14ac:dyDescent="0.35">
      <c r="A325" s="15"/>
      <c r="B325" s="15"/>
      <c r="C325" s="28" t="s">
        <v>147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85975.18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6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>
        <f t="shared" si="107"/>
        <v>85975.18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6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85975.18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6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85975.18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6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85975.18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6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85975.18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6"/>
    </row>
    <row r="331" spans="1:69" ht="16.8" customHeight="1" x14ac:dyDescent="0.35">
      <c r="A331" s="15"/>
      <c r="B331" s="66"/>
      <c r="C331" s="15" t="s">
        <v>148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85975.18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6"/>
    </row>
    <row r="332" spans="1:69" ht="16.8" customHeight="1" x14ac:dyDescent="0.35">
      <c r="A332" s="15"/>
      <c r="B332" s="15"/>
      <c r="C332" s="15" t="s">
        <v>150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85975.18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6"/>
    </row>
    <row r="333" spans="1:69" ht="16.8" customHeight="1" x14ac:dyDescent="0.35">
      <c r="A333" s="15"/>
      <c r="B333" s="15"/>
      <c r="C333" s="15" t="s">
        <v>152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85975.18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6"/>
    </row>
    <row r="334" spans="1:69" ht="16.8" customHeight="1" x14ac:dyDescent="0.35">
      <c r="A334" s="15"/>
      <c r="B334" s="15"/>
      <c r="C334" s="15" t="s">
        <v>153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85975.18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6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85975.18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6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85975.18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6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85975.18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6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85975.18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6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85975.18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6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64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64" si="121">(X340-Y340)+Z339</f>
        <v>85975.18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64" si="122">(AM340-AN340)+AO339</f>
        <v>0</v>
      </c>
      <c r="AP340" s="15"/>
      <c r="AR340" s="14"/>
      <c r="AS340" s="18"/>
      <c r="AT340" s="16">
        <v>0</v>
      </c>
      <c r="AU340" s="18">
        <f t="shared" ref="AU340:AU364" si="123">(AS340-AT340)+AU339</f>
        <v>0</v>
      </c>
      <c r="AV340" s="15"/>
      <c r="AX340" s="14"/>
      <c r="AY340" s="18"/>
      <c r="AZ340" s="16">
        <v>0</v>
      </c>
      <c r="BA340" s="18">
        <f t="shared" ref="BA340:BA364" si="124">(AY340-AZ340)+BA339</f>
        <v>0</v>
      </c>
      <c r="BB340" s="15"/>
      <c r="BD340" s="14"/>
      <c r="BE340" s="18"/>
      <c r="BF340" s="16">
        <v>0</v>
      </c>
      <c r="BG340" s="18">
        <f t="shared" ref="BG340:BG364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6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149937.43999999997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>
        <f t="shared" si="121"/>
        <v>85975.18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6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85975.18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6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95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85975.18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6"/>
    </row>
    <row r="344" spans="1:69" ht="16.8" customHeight="1" x14ac:dyDescent="0.35">
      <c r="A344" s="15"/>
      <c r="B344" s="15"/>
      <c r="C344" s="15" t="s">
        <v>96</v>
      </c>
      <c r="D344" s="16"/>
      <c r="E344" s="16"/>
      <c r="F344" s="16"/>
      <c r="G344" s="16">
        <v>0</v>
      </c>
      <c r="H344" s="16"/>
      <c r="I344" s="4"/>
      <c r="J344" s="14"/>
      <c r="K344" s="16" t="s">
        <v>204</v>
      </c>
      <c r="L344" s="16">
        <v>0.5</v>
      </c>
      <c r="M344" s="30" t="s">
        <v>98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85975.18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6"/>
    </row>
    <row r="345" spans="1:69" ht="16.8" customHeight="1" x14ac:dyDescent="0.35">
      <c r="A345" s="15"/>
      <c r="B345" s="15"/>
      <c r="C345" s="15" t="s">
        <v>99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113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85975.18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6"/>
    </row>
    <row r="346" spans="1:69" ht="16.8" customHeight="1" x14ac:dyDescent="0.35">
      <c r="A346" s="15"/>
      <c r="B346" s="15"/>
      <c r="C346" s="64" t="s">
        <v>156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213</v>
      </c>
      <c r="L346" s="73">
        <v>1089.5</v>
      </c>
      <c r="M346" s="3" t="s">
        <v>115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85975.18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6"/>
    </row>
    <row r="347" spans="1:69" ht="16.8" customHeight="1" x14ac:dyDescent="0.35">
      <c r="A347" s="15"/>
      <c r="B347" s="15"/>
      <c r="C347" s="15" t="s">
        <v>103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214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194</v>
      </c>
      <c r="X347" s="18">
        <v>0</v>
      </c>
      <c r="Y347" s="16"/>
      <c r="Z347" s="18">
        <f t="shared" si="121"/>
        <v>85975.18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6"/>
    </row>
    <row r="348" spans="1:69" ht="16.8" customHeight="1" x14ac:dyDescent="0.35">
      <c r="A348" s="15"/>
      <c r="B348" s="15"/>
      <c r="C348" s="47" t="s">
        <v>157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215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85975.18</v>
      </c>
      <c r="AA348" s="15"/>
      <c r="AB348" s="24"/>
      <c r="AC348" s="64" t="s">
        <v>158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6"/>
    </row>
    <row r="349" spans="1:69" ht="16.8" customHeight="1" x14ac:dyDescent="0.35">
      <c r="A349" s="15"/>
      <c r="B349" s="15"/>
      <c r="C349" s="15" t="s">
        <v>107</v>
      </c>
      <c r="D349" s="16"/>
      <c r="E349" s="16"/>
      <c r="F349" s="16"/>
      <c r="G349" s="16">
        <v>0</v>
      </c>
      <c r="H349" s="16"/>
      <c r="I349" s="4"/>
      <c r="J349" s="14"/>
      <c r="K349" s="30" t="s">
        <v>108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109</v>
      </c>
      <c r="W349" s="14"/>
      <c r="X349" s="18">
        <v>0</v>
      </c>
      <c r="Y349" s="16">
        <v>0</v>
      </c>
      <c r="Z349" s="18">
        <f t="shared" si="121"/>
        <v>85975.18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6"/>
    </row>
    <row r="350" spans="1:69" ht="16.8" customHeight="1" x14ac:dyDescent="0.35">
      <c r="A350" s="15"/>
      <c r="B350" s="15"/>
      <c r="C350" s="15" t="s">
        <v>226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227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85975.18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6"/>
    </row>
    <row r="351" spans="1:69" ht="16.8" customHeight="1" x14ac:dyDescent="0.35">
      <c r="A351" s="15"/>
      <c r="B351" s="15"/>
      <c r="C351" s="15" t="s">
        <v>228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229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85975.18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6"/>
    </row>
    <row r="352" spans="1:69" ht="16.8" customHeight="1" x14ac:dyDescent="0.35">
      <c r="A352" s="15"/>
      <c r="B352" s="15"/>
      <c r="C352" s="15" t="s">
        <v>114</v>
      </c>
      <c r="D352" s="16"/>
      <c r="E352" s="16"/>
      <c r="F352" s="16">
        <v>0</v>
      </c>
      <c r="G352" s="16"/>
      <c r="H352" s="16"/>
      <c r="I352" s="4"/>
      <c r="J352" s="14"/>
      <c r="K352" s="16" t="s">
        <v>230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>
        <f t="shared" si="121"/>
        <v>85975.18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6"/>
    </row>
    <row r="353" spans="1:69" ht="16.8" customHeight="1" x14ac:dyDescent="0.35">
      <c r="A353" s="15"/>
      <c r="B353" s="15"/>
      <c r="C353" s="15" t="s">
        <v>114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>
        <f t="shared" si="121"/>
        <v>85975.18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6"/>
    </row>
    <row r="354" spans="1:69" ht="16.8" customHeight="1" x14ac:dyDescent="0.35">
      <c r="A354" s="15"/>
      <c r="B354" s="15"/>
      <c r="C354" s="15" t="s">
        <v>114</v>
      </c>
      <c r="D354" s="16"/>
      <c r="E354" s="16"/>
      <c r="F354" s="16">
        <v>0</v>
      </c>
      <c r="G354" s="16"/>
      <c r="H354" s="16"/>
      <c r="I354" s="4"/>
      <c r="J354" s="14"/>
      <c r="K354" s="16" t="s">
        <v>117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>
        <f t="shared" si="121"/>
        <v>85975.18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6"/>
    </row>
    <row r="355" spans="1:69" ht="16.8" customHeight="1" x14ac:dyDescent="0.35">
      <c r="A355" s="15"/>
      <c r="B355" s="15"/>
      <c r="C355" s="15" t="s">
        <v>114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>
        <f t="shared" si="121"/>
        <v>85975.18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6"/>
    </row>
    <row r="356" spans="1:69" ht="16.8" customHeight="1" x14ac:dyDescent="0.35">
      <c r="A356" s="15"/>
      <c r="B356" s="15"/>
      <c r="C356" s="68" t="s">
        <v>114</v>
      </c>
      <c r="D356" s="16"/>
      <c r="E356" s="16"/>
      <c r="F356" s="16">
        <v>0</v>
      </c>
      <c r="G356" s="16"/>
      <c r="H356" s="16"/>
      <c r="I356" s="4"/>
      <c r="J356" s="14"/>
      <c r="K356" s="17" t="s">
        <v>118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>
        <f t="shared" si="121"/>
        <v>85975.18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6"/>
    </row>
    <row r="357" spans="1:69" ht="16.8" customHeight="1" x14ac:dyDescent="0.35">
      <c r="A357" s="15"/>
      <c r="B357" s="15"/>
      <c r="C357" s="15" t="s">
        <v>177</v>
      </c>
      <c r="D357" s="16"/>
      <c r="E357" s="16"/>
      <c r="F357" s="16">
        <f>'BONIFICI CATTOLICA'!B206+'BONIFICI GENERALI '!B206</f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>
        <f>F357</f>
        <v>14269.78</v>
      </c>
      <c r="Y357" s="16">
        <f>G357</f>
        <v>0</v>
      </c>
      <c r="Z357" s="18">
        <f t="shared" si="121"/>
        <v>100244.95999999999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6"/>
    </row>
    <row r="358" spans="1:69" ht="16.8" customHeight="1" x14ac:dyDescent="0.35">
      <c r="A358" s="15"/>
      <c r="B358" s="15"/>
      <c r="C358" s="47" t="s">
        <v>119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100244.95999999999</v>
      </c>
      <c r="AA358" s="15" t="str">
        <f>C358</f>
        <v>PREL .PROVVIGIONI MATURATE</v>
      </c>
      <c r="AB358" s="24"/>
      <c r="AC358" s="15" t="s">
        <v>165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6"/>
    </row>
    <row r="359" spans="1:69" ht="16.8" customHeight="1" x14ac:dyDescent="0.35">
      <c r="A359" s="15"/>
      <c r="B359" s="15"/>
      <c r="C359" s="15" t="s">
        <v>120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100244.95999999999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6"/>
    </row>
    <row r="360" spans="1:69" ht="16.8" customHeight="1" x14ac:dyDescent="0.35">
      <c r="A360" s="15"/>
      <c r="B360" s="15"/>
      <c r="C360" s="15" t="s">
        <v>121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100244.95999999999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6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122</v>
      </c>
      <c r="L361" s="3">
        <f>SUM(L341:L355)+N340+L357+L358</f>
        <v>183190.9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>
        <f t="shared" si="121"/>
        <v>100244.95999999999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118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6"/>
    </row>
    <row r="362" spans="1:69" ht="16.8" customHeight="1" x14ac:dyDescent="0.35">
      <c r="A362" s="15"/>
      <c r="B362" s="15"/>
      <c r="C362" s="64" t="s">
        <v>149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123</v>
      </c>
      <c r="L362" s="3">
        <f>L361-M361</f>
        <v>114815.31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100244.95999999999</v>
      </c>
      <c r="AA362" s="15"/>
      <c r="AB362" s="24"/>
      <c r="AC362" s="71" t="s">
        <v>198</v>
      </c>
      <c r="AD362" s="65"/>
      <c r="AE362" s="65">
        <v>0</v>
      </c>
      <c r="AF362" s="63">
        <f>SUM(AF314:AF361)</f>
        <v>14817.13</v>
      </c>
      <c r="AG362" s="25"/>
      <c r="AH362" s="24" t="s">
        <v>124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6"/>
    </row>
    <row r="363" spans="1:69" ht="16.8" customHeight="1" x14ac:dyDescent="0.35">
      <c r="A363" s="15"/>
      <c r="B363" s="15"/>
      <c r="C363" s="64" t="s">
        <v>151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100244.95999999999</v>
      </c>
      <c r="AA363" s="15"/>
      <c r="AB363" s="24"/>
      <c r="AC363" s="71" t="s">
        <v>169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6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126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127</v>
      </c>
      <c r="L364" s="3">
        <f>L362-L363</f>
        <v>2519.2199999999866</v>
      </c>
      <c r="M364" s="27" t="s">
        <v>170</v>
      </c>
      <c r="N364" s="27">
        <f>O364-L363</f>
        <v>12823.479999999981</v>
      </c>
      <c r="O364" s="44">
        <f>Z364+AU364+N340+SUM(L343:L354)+SUM(N344:N354)+L358-D310-D313-D309+E311</f>
        <v>125119.56999999999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100244.95999999999</v>
      </c>
      <c r="AA364" s="57"/>
      <c r="AB364" s="60"/>
      <c r="AC364" s="60" t="s">
        <v>128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171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199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/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4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129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172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173</v>
      </c>
      <c r="BP367" s="8" t="s">
        <v>0</v>
      </c>
      <c r="BQ367" s="9" t="s">
        <v>174</v>
      </c>
    </row>
    <row r="368" spans="1:69" ht="16.8" customHeight="1" x14ac:dyDescent="0.35">
      <c r="A368" s="14">
        <v>45300</v>
      </c>
      <c r="B368" s="15" t="s">
        <v>175</v>
      </c>
      <c r="C368" s="15" t="s">
        <v>176</v>
      </c>
      <c r="D368" s="16">
        <v>8635.7900000000009</v>
      </c>
      <c r="E368" s="16">
        <v>0</v>
      </c>
      <c r="F368" s="16"/>
      <c r="G368" s="16"/>
      <c r="H368" s="105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100244.95999999999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177</v>
      </c>
      <c r="BM368" s="88">
        <f>BK368</f>
        <v>45300</v>
      </c>
      <c r="BN368" s="24" t="s">
        <v>177</v>
      </c>
      <c r="BO368" s="24"/>
      <c r="BP368" s="88">
        <f>BK368</f>
        <v>45300</v>
      </c>
      <c r="BQ368" s="126"/>
    </row>
    <row r="369" spans="1:69" ht="16.8" customHeight="1" x14ac:dyDescent="0.35">
      <c r="A369" s="15"/>
      <c r="B369" s="15"/>
      <c r="C369" s="15" t="s">
        <v>178</v>
      </c>
      <c r="D369" s="16">
        <v>0</v>
      </c>
      <c r="E369" s="16"/>
      <c r="F369" s="16"/>
      <c r="G369" s="16"/>
      <c r="H369" s="105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100244.95999999999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6"/>
    </row>
    <row r="370" spans="1:69" ht="16.8" customHeight="1" x14ac:dyDescent="0.35">
      <c r="A370" s="15"/>
      <c r="B370" s="15"/>
      <c r="C370" s="15" t="s">
        <v>179</v>
      </c>
      <c r="D370" s="16">
        <v>8703</v>
      </c>
      <c r="E370" s="16">
        <v>265.5</v>
      </c>
      <c r="F370" s="16"/>
      <c r="G370" s="16"/>
      <c r="H370" s="105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100244.95999999999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6"/>
    </row>
    <row r="371" spans="1:69" ht="16.8" customHeight="1" x14ac:dyDescent="0.35">
      <c r="A371" s="15" t="s">
        <v>231</v>
      </c>
      <c r="B371" s="15">
        <v>0</v>
      </c>
      <c r="C371" s="15" t="s">
        <v>180</v>
      </c>
      <c r="D371" s="16">
        <v>1395.54</v>
      </c>
      <c r="E371" s="16"/>
      <c r="F371" s="16"/>
      <c r="G371" s="16"/>
      <c r="H371" s="105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100244.95999999999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6"/>
    </row>
    <row r="372" spans="1:69" ht="16.8" customHeight="1" x14ac:dyDescent="0.35">
      <c r="A372" s="15" t="s">
        <v>232</v>
      </c>
      <c r="B372" s="16">
        <f>B371+B311</f>
        <v>74.98</v>
      </c>
      <c r="C372" s="15" t="s">
        <v>181</v>
      </c>
      <c r="D372" s="16">
        <v>1359.64</v>
      </c>
      <c r="E372" s="16">
        <v>0</v>
      </c>
      <c r="F372" s="16"/>
      <c r="G372" s="16"/>
      <c r="H372" s="105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100244.95999999999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6"/>
    </row>
    <row r="373" spans="1:69" ht="16.8" customHeight="1" x14ac:dyDescent="0.35">
      <c r="A373" s="15">
        <v>15.96</v>
      </c>
      <c r="B373" s="15"/>
      <c r="C373" s="15" t="s">
        <v>182</v>
      </c>
      <c r="D373" s="16">
        <v>640</v>
      </c>
      <c r="E373" s="16">
        <v>0</v>
      </c>
      <c r="F373" s="16"/>
      <c r="G373" s="16"/>
      <c r="H373" s="105" t="s">
        <v>44</v>
      </c>
      <c r="I373" s="77" t="s">
        <v>183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100244.95999999999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6"/>
    </row>
    <row r="374" spans="1:69" ht="16.8" customHeight="1" x14ac:dyDescent="0.35">
      <c r="A374" s="15"/>
      <c r="B374" s="15" t="s">
        <v>42</v>
      </c>
      <c r="C374" s="15" t="s">
        <v>184</v>
      </c>
      <c r="D374" s="16">
        <v>0</v>
      </c>
      <c r="E374" s="16"/>
      <c r="F374" s="16"/>
      <c r="G374" s="16"/>
      <c r="H374" s="105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100244.95999999999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6"/>
    </row>
    <row r="375" spans="1:69" ht="16.8" customHeight="1" x14ac:dyDescent="0.35">
      <c r="A375" s="15"/>
      <c r="B375" s="15"/>
      <c r="C375" s="15" t="s">
        <v>185</v>
      </c>
      <c r="D375" s="16">
        <v>164.9</v>
      </c>
      <c r="E375" s="16"/>
      <c r="F375" s="16"/>
      <c r="G375" s="16">
        <v>0</v>
      </c>
      <c r="H375" s="105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100244.95999999999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6"/>
    </row>
    <row r="376" spans="1:69" ht="16.8" customHeight="1" x14ac:dyDescent="0.35">
      <c r="A376" s="15"/>
      <c r="B376" s="15"/>
      <c r="C376" s="15" t="s">
        <v>186</v>
      </c>
      <c r="D376" s="16"/>
      <c r="E376" s="16"/>
      <c r="F376" s="16"/>
      <c r="G376" s="16">
        <v>0</v>
      </c>
      <c r="H376" s="105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100244.95999999999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6"/>
    </row>
    <row r="377" spans="1:69" ht="16.8" customHeight="1" x14ac:dyDescent="0.35">
      <c r="A377" s="15"/>
      <c r="B377" s="15"/>
      <c r="C377" s="15" t="s">
        <v>187</v>
      </c>
      <c r="D377" s="16"/>
      <c r="E377" s="16"/>
      <c r="F377" s="16"/>
      <c r="G377" s="16">
        <v>0</v>
      </c>
      <c r="H377" s="105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100244.95999999999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6"/>
    </row>
    <row r="378" spans="1:69" ht="16.8" customHeight="1" x14ac:dyDescent="0.35">
      <c r="A378" s="15"/>
      <c r="B378" s="15"/>
      <c r="C378" s="15" t="s">
        <v>188</v>
      </c>
      <c r="D378" s="16"/>
      <c r="E378" s="16"/>
      <c r="F378" s="16"/>
      <c r="G378" s="16">
        <v>0</v>
      </c>
      <c r="H378" s="105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100244.95999999999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6"/>
    </row>
    <row r="379" spans="1:69" ht="16.8" customHeight="1" x14ac:dyDescent="0.35">
      <c r="A379" s="15"/>
      <c r="B379" s="15"/>
      <c r="C379" s="15" t="s">
        <v>189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100244.95999999999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6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>
        <f t="shared" si="127"/>
        <v>100244.95999999999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6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190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>
        <f t="shared" si="127"/>
        <v>100244.95999999999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6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>
        <f t="shared" si="127"/>
        <v>100244.95999999999</v>
      </c>
      <c r="AA382" s="15"/>
      <c r="AB382" s="24"/>
      <c r="AC382" s="64" t="s">
        <v>145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6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100244.95999999999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6"/>
    </row>
    <row r="384" spans="1:69" ht="16.8" customHeight="1" x14ac:dyDescent="0.35">
      <c r="A384" s="15"/>
      <c r="B384" s="15"/>
      <c r="C384" s="15" t="s">
        <v>146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100244.95999999999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6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100244.95999999999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6"/>
    </row>
    <row r="386" spans="1:69" ht="16.8" customHeight="1" x14ac:dyDescent="0.35">
      <c r="A386" s="15"/>
      <c r="B386" s="15"/>
      <c r="C386" s="28" t="s">
        <v>233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100244.95999999999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6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>
        <f t="shared" si="127"/>
        <v>100244.95999999999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6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100244.95999999999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6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100244.95999999999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6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100244.95999999999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6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100244.95999999999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6"/>
    </row>
    <row r="392" spans="1:69" ht="16.8" customHeight="1" x14ac:dyDescent="0.35">
      <c r="A392" s="15"/>
      <c r="B392" s="66"/>
      <c r="C392" s="15" t="s">
        <v>148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100244.95999999999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6"/>
    </row>
    <row r="393" spans="1:69" ht="16.8" customHeight="1" x14ac:dyDescent="0.35">
      <c r="A393" s="15"/>
      <c r="B393" s="15"/>
      <c r="C393" s="15" t="s">
        <v>150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6137.8600000000006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100244.95999999999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6"/>
    </row>
    <row r="394" spans="1:69" ht="16.8" customHeight="1" x14ac:dyDescent="0.35">
      <c r="A394" s="15"/>
      <c r="B394" s="15"/>
      <c r="C394" s="15" t="s">
        <v>152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14192.130000000001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100244.95999999999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6"/>
    </row>
    <row r="395" spans="1:69" ht="16.8" customHeight="1" x14ac:dyDescent="0.35">
      <c r="A395" s="15"/>
      <c r="B395" s="15"/>
      <c r="C395" s="15" t="s">
        <v>153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100244.95999999999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6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958.95000000000073</v>
      </c>
      <c r="P396" s="37">
        <f>O395-O396</f>
        <v>1961.1299999999997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100244.95999999999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6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19371.04</v>
      </c>
      <c r="P397" s="39">
        <f>O397-O394</f>
        <v>1961.130000000001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100244.95999999999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6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100244.95999999999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6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14187.880000000005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100244.95999999999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6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100244.95999999999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6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25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25" si="141">(X401-Y401)+Z400</f>
        <v>100244.95999999999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25" si="142">(AM401-AN401)+AO400</f>
        <v>0</v>
      </c>
      <c r="AP401" s="15"/>
      <c r="AR401" s="14"/>
      <c r="AS401" s="18"/>
      <c r="AT401" s="16">
        <v>0</v>
      </c>
      <c r="AU401" s="18">
        <f t="shared" ref="AU401:AU425" si="143">(AS401-AT401)+AU400</f>
        <v>0</v>
      </c>
      <c r="AV401" s="15"/>
      <c r="AX401" s="14"/>
      <c r="AY401" s="18"/>
      <c r="AZ401" s="16">
        <v>0</v>
      </c>
      <c r="BA401" s="18">
        <f t="shared" ref="BA401:BA425" si="144">(AY401-AZ401)+BA400</f>
        <v>0</v>
      </c>
      <c r="BB401" s="15"/>
      <c r="BD401" s="14"/>
      <c r="BE401" s="18"/>
      <c r="BF401" s="16">
        <v>0</v>
      </c>
      <c r="BG401" s="18">
        <f t="shared" ref="BG401:BG425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6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175042.31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>
        <f t="shared" si="141"/>
        <v>100244.95999999999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6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100244.95999999999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6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95</v>
      </c>
      <c r="L404" s="50">
        <v>114.5</v>
      </c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100244.95999999999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6"/>
    </row>
    <row r="405" spans="1:69" ht="16.8" customHeight="1" x14ac:dyDescent="0.35">
      <c r="A405" s="15"/>
      <c r="B405" s="15"/>
      <c r="C405" s="15" t="s">
        <v>96</v>
      </c>
      <c r="D405" s="16"/>
      <c r="E405" s="16"/>
      <c r="F405" s="16"/>
      <c r="G405" s="16">
        <v>0</v>
      </c>
      <c r="H405" s="16"/>
      <c r="I405" s="4"/>
      <c r="J405" s="14"/>
      <c r="K405" s="16" t="s">
        <v>204</v>
      </c>
      <c r="L405" s="16">
        <v>0.5</v>
      </c>
      <c r="M405" s="30" t="s">
        <v>98</v>
      </c>
      <c r="N405" s="30">
        <v>130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100244.95999999999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6"/>
    </row>
    <row r="406" spans="1:69" ht="16.8" customHeight="1" x14ac:dyDescent="0.35">
      <c r="A406" s="15"/>
      <c r="B406" s="15"/>
      <c r="C406" s="15" t="s">
        <v>99</v>
      </c>
      <c r="D406" s="16"/>
      <c r="E406" s="16"/>
      <c r="F406" s="16"/>
      <c r="G406" s="16">
        <v>0</v>
      </c>
      <c r="H406" s="16"/>
      <c r="I406" s="4"/>
      <c r="J406" s="14"/>
      <c r="K406" s="25" t="s">
        <v>234</v>
      </c>
      <c r="L406" s="83">
        <v>464.94</v>
      </c>
      <c r="M406" s="16" t="s">
        <v>235</v>
      </c>
      <c r="N406" s="73">
        <v>338.51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100244.95999999999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6"/>
    </row>
    <row r="407" spans="1:69" ht="16.8" customHeight="1" x14ac:dyDescent="0.35">
      <c r="A407" s="15"/>
      <c r="B407" s="15"/>
      <c r="C407" s="64" t="s">
        <v>156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213</v>
      </c>
      <c r="L407" s="73">
        <v>1089.5</v>
      </c>
      <c r="M407" s="30" t="s">
        <v>113</v>
      </c>
      <c r="N407" s="16">
        <v>100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100244.95999999999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6"/>
    </row>
    <row r="408" spans="1:69" ht="16.8" customHeight="1" x14ac:dyDescent="0.35">
      <c r="A408" s="15"/>
      <c r="B408" s="15"/>
      <c r="C408" s="15" t="s">
        <v>103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214</v>
      </c>
      <c r="L408" s="73">
        <v>204</v>
      </c>
      <c r="M408" s="3" t="s">
        <v>115</v>
      </c>
      <c r="N408" s="16">
        <v>100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194</v>
      </c>
      <c r="X408" s="18">
        <v>0</v>
      </c>
      <c r="Y408" s="16"/>
      <c r="Z408" s="18">
        <f t="shared" si="141"/>
        <v>100244.95999999999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6"/>
    </row>
    <row r="409" spans="1:69" ht="16.8" customHeight="1" x14ac:dyDescent="0.35">
      <c r="A409" s="15"/>
      <c r="B409" s="15"/>
      <c r="C409" s="47" t="s">
        <v>157</v>
      </c>
      <c r="D409" s="16"/>
      <c r="E409" s="16"/>
      <c r="F409" s="1">
        <v>0</v>
      </c>
      <c r="G409" s="16">
        <v>0</v>
      </c>
      <c r="H409" s="16"/>
      <c r="I409" s="4"/>
      <c r="J409" s="14"/>
      <c r="K409" s="30" t="s">
        <v>215</v>
      </c>
      <c r="L409" s="30">
        <v>0.01</v>
      </c>
      <c r="M409" s="16"/>
      <c r="N409" s="16">
        <v>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100244.95999999999</v>
      </c>
      <c r="AA409" s="15"/>
      <c r="AB409" s="24"/>
      <c r="AC409" s="64" t="s">
        <v>158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6"/>
    </row>
    <row r="410" spans="1:69" ht="16.8" customHeight="1" x14ac:dyDescent="0.35">
      <c r="A410" s="15"/>
      <c r="B410" s="15"/>
      <c r="C410" s="15" t="s">
        <v>107</v>
      </c>
      <c r="D410" s="16"/>
      <c r="E410" s="16"/>
      <c r="F410" s="16"/>
      <c r="G410" s="16">
        <v>0</v>
      </c>
      <c r="H410" s="16"/>
      <c r="I410" s="4"/>
      <c r="J410" s="14"/>
      <c r="K410" s="30" t="s">
        <v>108</v>
      </c>
      <c r="L410" s="73">
        <v>7.0000000000000007E-2</v>
      </c>
      <c r="N410" s="5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109</v>
      </c>
      <c r="W410" s="14"/>
      <c r="X410" s="18"/>
      <c r="Y410" s="16">
        <v>0</v>
      </c>
      <c r="Z410" s="18">
        <f t="shared" si="141"/>
        <v>100244.95999999999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6"/>
    </row>
    <row r="411" spans="1:69" ht="16.8" customHeight="1" x14ac:dyDescent="0.35">
      <c r="A411" s="15"/>
      <c r="B411" s="15"/>
      <c r="C411" s="15" t="s">
        <v>236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6" t="s">
        <v>227</v>
      </c>
      <c r="L411" s="16">
        <v>2301</v>
      </c>
      <c r="M411" s="16"/>
      <c r="N411" s="16">
        <v>0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100244.95999999999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6"/>
    </row>
    <row r="412" spans="1:69" ht="16.8" customHeight="1" x14ac:dyDescent="0.35">
      <c r="A412" s="15"/>
      <c r="B412" s="15"/>
      <c r="C412" s="15" t="s">
        <v>237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 t="s">
        <v>229</v>
      </c>
      <c r="L412" s="16">
        <v>527.01</v>
      </c>
      <c r="M412" s="16"/>
      <c r="N412" s="16">
        <v>0</v>
      </c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100244.95999999999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6"/>
    </row>
    <row r="413" spans="1:69" ht="16.8" customHeight="1" x14ac:dyDescent="0.35">
      <c r="A413" s="15"/>
      <c r="B413" s="15"/>
      <c r="C413" s="15" t="s">
        <v>114</v>
      </c>
      <c r="D413" s="16"/>
      <c r="E413" s="16"/>
      <c r="F413" s="16">
        <v>0</v>
      </c>
      <c r="G413" s="16"/>
      <c r="H413" s="16"/>
      <c r="I413" s="4"/>
      <c r="J413" s="14"/>
      <c r="K413" s="16" t="s">
        <v>230</v>
      </c>
      <c r="L413" s="16">
        <v>621.32000000000005</v>
      </c>
      <c r="M413" s="16"/>
      <c r="N413" s="16">
        <v>0</v>
      </c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>
        <f t="shared" si="141"/>
        <v>100244.95999999999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6"/>
    </row>
    <row r="414" spans="1:69" ht="16.8" customHeight="1" x14ac:dyDescent="0.35">
      <c r="A414" s="15"/>
      <c r="B414" s="15"/>
      <c r="C414" s="15" t="s">
        <v>114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 t="s">
        <v>238</v>
      </c>
      <c r="L414" s="16">
        <v>155.5</v>
      </c>
      <c r="M414" s="16"/>
      <c r="N414" s="16">
        <v>0</v>
      </c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>
        <f t="shared" si="141"/>
        <v>100244.95999999999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41">
        <v>116511430</v>
      </c>
      <c r="BK414" s="86" t="s">
        <v>223</v>
      </c>
      <c r="BL414" s="24">
        <v>75.98</v>
      </c>
      <c r="BM414" s="24" t="s">
        <v>239</v>
      </c>
      <c r="BN414" s="24"/>
      <c r="BO414" s="24"/>
      <c r="BP414" s="24"/>
      <c r="BQ414" s="126"/>
    </row>
    <row r="415" spans="1:69" ht="16.8" customHeight="1" x14ac:dyDescent="0.35">
      <c r="A415" s="15"/>
      <c r="B415" s="15"/>
      <c r="C415" s="15" t="s">
        <v>114</v>
      </c>
      <c r="D415" s="16"/>
      <c r="E415" s="16"/>
      <c r="F415" s="16">
        <v>0</v>
      </c>
      <c r="G415" s="16"/>
      <c r="H415" s="16"/>
      <c r="I415" s="4"/>
      <c r="J415" s="14"/>
      <c r="K415" s="16" t="s">
        <v>117</v>
      </c>
      <c r="L415" s="16">
        <v>-9</v>
      </c>
      <c r="M415" s="16"/>
      <c r="N415" s="16">
        <v>0</v>
      </c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>
        <f t="shared" si="141"/>
        <v>100244.95999999999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6"/>
    </row>
    <row r="416" spans="1:69" ht="16.8" customHeight="1" x14ac:dyDescent="0.35">
      <c r="A416" s="15"/>
      <c r="B416" s="15"/>
      <c r="C416" s="15" t="s">
        <v>114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68</v>
      </c>
      <c r="L416" s="51">
        <f>AI425</f>
        <v>0</v>
      </c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>
        <f t="shared" si="141"/>
        <v>100244.95999999999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6"/>
    </row>
    <row r="417" spans="1:69" ht="16.8" customHeight="1" x14ac:dyDescent="0.35">
      <c r="A417" s="15"/>
      <c r="B417" s="15"/>
      <c r="C417" s="68" t="s">
        <v>114</v>
      </c>
      <c r="D417" s="16"/>
      <c r="E417" s="16"/>
      <c r="F417" s="16">
        <v>0</v>
      </c>
      <c r="G417" s="16"/>
      <c r="H417" s="16"/>
      <c r="I417" s="4"/>
      <c r="J417" s="14"/>
      <c r="K417" s="17" t="s">
        <v>118</v>
      </c>
      <c r="L417" s="16">
        <f>SUM(L404:L416)</f>
        <v>5469.35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>
        <f t="shared" si="141"/>
        <v>100244.95999999999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6"/>
    </row>
    <row r="418" spans="1:69" ht="16.8" customHeight="1" x14ac:dyDescent="0.35">
      <c r="A418" s="15"/>
      <c r="B418" s="15"/>
      <c r="C418" s="15" t="s">
        <v>177</v>
      </c>
      <c r="D418" s="16"/>
      <c r="E418" s="16"/>
      <c r="F418" s="16">
        <f>'BONIFICI GENERALI '!B258+'BONIFICI CATTOLICA'!B258+'PRIMA NOTA'!BL425+'BONIFICI TUTELA'!B154</f>
        <v>27115.600000000002</v>
      </c>
      <c r="G418" s="85">
        <f>F408</f>
        <v>0</v>
      </c>
      <c r="H418" s="16"/>
      <c r="I418" s="4"/>
      <c r="J418" s="14"/>
      <c r="K418" s="17" t="s">
        <v>93</v>
      </c>
      <c r="L418" s="16">
        <f>SUM(N405:N418)</f>
        <v>668.51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>
        <f>F418</f>
        <v>27115.600000000002</v>
      </c>
      <c r="Y418" s="16">
        <f>G418</f>
        <v>0</v>
      </c>
      <c r="Z418" s="18">
        <f t="shared" si="141"/>
        <v>127360.56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6"/>
    </row>
    <row r="419" spans="1:69" ht="16.8" customHeight="1" x14ac:dyDescent="0.35">
      <c r="A419" s="15"/>
      <c r="B419" s="15"/>
      <c r="C419" s="47" t="s">
        <v>119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127360.56</v>
      </c>
      <c r="AA419" s="15" t="str">
        <f>C419</f>
        <v>PREL .PROVVIGIONI MATURATE</v>
      </c>
      <c r="AB419" s="24"/>
      <c r="AC419" s="15" t="s">
        <v>165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6"/>
    </row>
    <row r="420" spans="1:69" ht="16.8" customHeight="1" x14ac:dyDescent="0.35">
      <c r="A420" s="15"/>
      <c r="B420" s="15"/>
      <c r="C420" s="15" t="s">
        <v>120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127360.56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6"/>
    </row>
    <row r="421" spans="1:69" ht="16.8" customHeight="1" x14ac:dyDescent="0.35">
      <c r="A421" s="15"/>
      <c r="B421" s="15"/>
      <c r="C421" s="15" t="s">
        <v>121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127360.56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6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122</v>
      </c>
      <c r="L422" s="3">
        <f>SUM(L402:L416)+N401+L418+L419</f>
        <v>198893.46000000005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>
        <f t="shared" si="141"/>
        <v>127360.56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118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6"/>
    </row>
    <row r="423" spans="1:69" ht="16.8" customHeight="1" x14ac:dyDescent="0.35">
      <c r="A423" s="15"/>
      <c r="B423" s="15"/>
      <c r="C423" s="64" t="s">
        <v>149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123</v>
      </c>
      <c r="L423" s="3">
        <f>L422-M422</f>
        <v>129608.52000000006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127360.56</v>
      </c>
      <c r="AA423" s="15"/>
      <c r="AB423" s="24"/>
      <c r="AC423" s="71" t="s">
        <v>198</v>
      </c>
      <c r="AD423" s="65"/>
      <c r="AE423" s="65">
        <v>0</v>
      </c>
      <c r="AF423" s="63">
        <f>SUM(AF375:AF422)</f>
        <v>16767.129999999997</v>
      </c>
      <c r="AG423" s="25"/>
      <c r="AH423" s="24" t="s">
        <v>124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6"/>
    </row>
    <row r="424" spans="1:69" ht="16.8" customHeight="1" x14ac:dyDescent="0.35">
      <c r="A424" s="15"/>
      <c r="B424" s="15"/>
      <c r="C424" s="64" t="s">
        <v>151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127360.56</v>
      </c>
      <c r="AA424" s="15"/>
      <c r="AB424" s="24"/>
      <c r="AC424" s="71" t="s">
        <v>169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6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126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127</v>
      </c>
      <c r="L425" s="3">
        <f>L423-L424</f>
        <v>2519.2200000000448</v>
      </c>
      <c r="M425" s="27" t="s">
        <v>170</v>
      </c>
      <c r="N425" s="27">
        <f>O425-L424</f>
        <v>14023.869999999995</v>
      </c>
      <c r="O425" s="44">
        <f>Z425+AU425+N401+SUM(L404:L415)+SUM(N405:N415)+L419-D371-D374-D370+E372</f>
        <v>141113.17000000001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127360.56</v>
      </c>
      <c r="AA425" s="57"/>
      <c r="AB425" s="60"/>
      <c r="AC425" s="60" t="s">
        <v>128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171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199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/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4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129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172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173</v>
      </c>
      <c r="BP428" s="8" t="s">
        <v>0</v>
      </c>
      <c r="BQ428" s="9" t="s">
        <v>174</v>
      </c>
    </row>
    <row r="429" spans="1:69" ht="16.8" customHeight="1" x14ac:dyDescent="0.35">
      <c r="A429" s="14">
        <v>45301</v>
      </c>
      <c r="B429" s="15" t="s">
        <v>175</v>
      </c>
      <c r="C429" s="15" t="s">
        <v>176</v>
      </c>
      <c r="D429" s="16">
        <v>12828.53</v>
      </c>
      <c r="E429" s="16">
        <v>700</v>
      </c>
      <c r="F429" s="16"/>
      <c r="G429" s="16"/>
      <c r="H429" s="105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127360.56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177</v>
      </c>
      <c r="BM429" s="88">
        <f>BK429</f>
        <v>45301</v>
      </c>
      <c r="BN429" s="24" t="s">
        <v>177</v>
      </c>
      <c r="BO429" s="24"/>
      <c r="BP429" s="88">
        <f>BK429</f>
        <v>45301</v>
      </c>
      <c r="BQ429" s="126"/>
    </row>
    <row r="430" spans="1:69" ht="16.8" customHeight="1" x14ac:dyDescent="0.35">
      <c r="A430" s="15"/>
      <c r="B430" s="15"/>
      <c r="C430" s="15" t="s">
        <v>178</v>
      </c>
      <c r="D430" s="16">
        <v>0</v>
      </c>
      <c r="E430" s="16"/>
      <c r="F430" s="16"/>
      <c r="G430" s="16"/>
      <c r="H430" s="105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127360.56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6"/>
    </row>
    <row r="431" spans="1:69" ht="16.8" customHeight="1" x14ac:dyDescent="0.35">
      <c r="A431" s="15"/>
      <c r="B431" s="15"/>
      <c r="C431" s="15" t="s">
        <v>179</v>
      </c>
      <c r="D431" s="16">
        <v>7088.51</v>
      </c>
      <c r="E431" s="16">
        <v>206.5</v>
      </c>
      <c r="F431" s="16"/>
      <c r="G431" s="16"/>
      <c r="H431" s="105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127360.56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6"/>
    </row>
    <row r="432" spans="1:69" ht="16.8" customHeight="1" x14ac:dyDescent="0.35">
      <c r="A432" s="15"/>
      <c r="B432" s="15">
        <v>0</v>
      </c>
      <c r="C432" s="15" t="s">
        <v>180</v>
      </c>
      <c r="D432" s="16">
        <v>1134.9100000000001</v>
      </c>
      <c r="E432" s="16"/>
      <c r="F432" s="16"/>
      <c r="G432" s="16"/>
      <c r="H432" s="105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127360.56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6"/>
    </row>
    <row r="433" spans="1:69" ht="16.8" customHeight="1" x14ac:dyDescent="0.35">
      <c r="A433" s="15"/>
      <c r="B433" s="16">
        <f>B432+B372</f>
        <v>74.98</v>
      </c>
      <c r="C433" s="15" t="s">
        <v>181</v>
      </c>
      <c r="D433" s="16">
        <v>1134.33</v>
      </c>
      <c r="E433" s="16">
        <v>0</v>
      </c>
      <c r="F433" s="16"/>
      <c r="G433" s="16"/>
      <c r="H433" s="105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127360.56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6"/>
    </row>
    <row r="434" spans="1:69" ht="16.8" customHeight="1" x14ac:dyDescent="0.35">
      <c r="A434" s="15"/>
      <c r="B434" s="15"/>
      <c r="C434" s="15" t="s">
        <v>182</v>
      </c>
      <c r="D434" s="16">
        <v>150</v>
      </c>
      <c r="E434" s="16">
        <v>0</v>
      </c>
      <c r="F434" s="16"/>
      <c r="G434" s="16"/>
      <c r="H434" s="105" t="s">
        <v>44</v>
      </c>
      <c r="I434" s="77" t="s">
        <v>183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127360.56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6"/>
    </row>
    <row r="435" spans="1:69" ht="16.8" customHeight="1" x14ac:dyDescent="0.35">
      <c r="A435" s="15"/>
      <c r="B435" s="15" t="s">
        <v>42</v>
      </c>
      <c r="C435" s="15" t="s">
        <v>184</v>
      </c>
      <c r="D435" s="16">
        <v>0</v>
      </c>
      <c r="E435" s="16"/>
      <c r="F435" s="16"/>
      <c r="G435" s="16"/>
      <c r="H435" s="105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127360.56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6"/>
    </row>
    <row r="436" spans="1:69" ht="16.8" customHeight="1" x14ac:dyDescent="0.35">
      <c r="A436" s="15"/>
      <c r="B436" s="15"/>
      <c r="C436" s="15" t="s">
        <v>185</v>
      </c>
      <c r="D436" s="16">
        <v>38.32</v>
      </c>
      <c r="E436" s="16"/>
      <c r="F436" s="16"/>
      <c r="G436" s="16">
        <v>0</v>
      </c>
      <c r="H436" s="105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127360.56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6"/>
    </row>
    <row r="437" spans="1:69" ht="16.8" customHeight="1" x14ac:dyDescent="0.35">
      <c r="A437" s="15"/>
      <c r="B437" s="15"/>
      <c r="C437" s="15" t="s">
        <v>186</v>
      </c>
      <c r="D437" s="16"/>
      <c r="E437" s="16"/>
      <c r="F437" s="16"/>
      <c r="G437" s="16">
        <v>0</v>
      </c>
      <c r="H437" s="105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127360.56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6"/>
    </row>
    <row r="438" spans="1:69" ht="16.8" customHeight="1" x14ac:dyDescent="0.35">
      <c r="A438" s="15"/>
      <c r="B438" s="15"/>
      <c r="C438" s="15" t="s">
        <v>187</v>
      </c>
      <c r="D438" s="16"/>
      <c r="E438" s="16"/>
      <c r="F438" s="16"/>
      <c r="G438" s="16">
        <v>0</v>
      </c>
      <c r="H438" s="105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127360.56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6"/>
    </row>
    <row r="439" spans="1:69" ht="16.8" customHeight="1" x14ac:dyDescent="0.35">
      <c r="A439" s="15"/>
      <c r="B439" s="15"/>
      <c r="C439" s="15" t="s">
        <v>188</v>
      </c>
      <c r="D439" s="16"/>
      <c r="E439" s="16"/>
      <c r="F439" s="16"/>
      <c r="G439" s="16">
        <v>0</v>
      </c>
      <c r="H439" s="105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127360.56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6"/>
    </row>
    <row r="440" spans="1:69" ht="16.8" customHeight="1" x14ac:dyDescent="0.35">
      <c r="A440" s="15"/>
      <c r="B440" s="15"/>
      <c r="C440" s="15" t="s">
        <v>240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127360.56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6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>
        <f t="shared" si="147"/>
        <v>127360.56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6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190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>
        <f t="shared" si="147"/>
        <v>127360.56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6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>
        <f t="shared" si="147"/>
        <v>127360.56</v>
      </c>
      <c r="AA443" s="15"/>
      <c r="AB443" s="24"/>
      <c r="AC443" s="64" t="s">
        <v>145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6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127360.56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6"/>
    </row>
    <row r="445" spans="1:69" ht="16.8" customHeight="1" x14ac:dyDescent="0.35">
      <c r="A445" s="15"/>
      <c r="B445" s="15"/>
      <c r="C445" s="15" t="s">
        <v>146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127360.56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6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127360.56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6"/>
    </row>
    <row r="447" spans="1:69" ht="16.8" customHeight="1" x14ac:dyDescent="0.35">
      <c r="A447" s="15"/>
      <c r="B447" s="15"/>
      <c r="C447" s="28" t="s">
        <v>241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>
        <f t="shared" si="147"/>
        <v>127353.06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6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>
        <f t="shared" si="147"/>
        <v>127353.06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6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127353.06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6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127353.06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6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127353.06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6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127353.06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6"/>
    </row>
    <row r="453" spans="1:69" ht="16.8" customHeight="1" x14ac:dyDescent="0.35">
      <c r="A453" s="15"/>
      <c r="B453" s="66"/>
      <c r="C453" s="15" t="s">
        <v>242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151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127353.06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6"/>
    </row>
    <row r="454" spans="1:69" ht="16.8" customHeight="1" x14ac:dyDescent="0.35">
      <c r="A454" s="15"/>
      <c r="B454" s="15"/>
      <c r="C454" s="15" t="s">
        <v>243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149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127353.06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6"/>
    </row>
    <row r="455" spans="1:69" ht="16.8" customHeight="1" x14ac:dyDescent="0.35">
      <c r="A455" s="15"/>
      <c r="B455" s="15"/>
      <c r="C455" s="15" t="s">
        <v>244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127353.06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6"/>
    </row>
    <row r="456" spans="1:69" ht="16.8" customHeight="1" x14ac:dyDescent="0.35">
      <c r="A456" s="15"/>
      <c r="B456" s="15"/>
      <c r="C456" s="15" t="s">
        <v>245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127353.06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6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-1432.0000000000009</v>
      </c>
      <c r="P457" s="37">
        <f>O456-O457</f>
        <v>3739.5600000000009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127353.06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6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24069.550000000003</v>
      </c>
      <c r="P458" s="39">
        <f>O458-O455</f>
        <v>3739.5600000000013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127353.06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6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127353.06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6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127353.06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6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127353.06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6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86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86" si="160">(X462-Y462)+Z461</f>
        <v>127353.06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86" si="161">(AM462-AN462)+AO461</f>
        <v>0</v>
      </c>
      <c r="AP462" s="15"/>
      <c r="AR462" s="14"/>
      <c r="AS462" s="18"/>
      <c r="AT462" s="16">
        <v>0</v>
      </c>
      <c r="AU462" s="18">
        <f t="shared" ref="AU462:AU486" si="162">(AS462-AT462)+AU461</f>
        <v>0</v>
      </c>
      <c r="AV462" s="15"/>
      <c r="AX462" s="14"/>
      <c r="AY462" s="18"/>
      <c r="AZ462" s="16">
        <v>0</v>
      </c>
      <c r="BA462" s="18">
        <f t="shared" ref="BA462:BA486" si="163">(AY462-AZ462)+BA461</f>
        <v>0</v>
      </c>
      <c r="BB462" s="15"/>
      <c r="BD462" s="14"/>
      <c r="BE462" s="18"/>
      <c r="BF462" s="16">
        <v>0</v>
      </c>
      <c r="BG462" s="18">
        <f t="shared" ref="BG462:BG486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6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44150.919999999991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>
        <f t="shared" si="160"/>
        <v>127353.06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6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127353.06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6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95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127353.06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6"/>
    </row>
    <row r="466" spans="1:69" ht="16.8" customHeight="1" x14ac:dyDescent="0.35">
      <c r="A466" s="15"/>
      <c r="B466" s="15"/>
      <c r="C466" s="15" t="s">
        <v>96</v>
      </c>
      <c r="D466" s="16"/>
      <c r="E466" s="16"/>
      <c r="F466" s="16"/>
      <c r="G466" s="16">
        <v>0</v>
      </c>
      <c r="H466" s="16"/>
      <c r="I466" s="4"/>
      <c r="J466" s="14"/>
      <c r="K466" s="16" t="s">
        <v>204</v>
      </c>
      <c r="L466" s="16">
        <v>0.5</v>
      </c>
      <c r="M466" s="30" t="s">
        <v>98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127353.06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6"/>
    </row>
    <row r="467" spans="1:69" ht="16.8" customHeight="1" x14ac:dyDescent="0.35">
      <c r="A467" s="15"/>
      <c r="B467" s="15"/>
      <c r="C467" s="15" t="s">
        <v>99</v>
      </c>
      <c r="D467" s="16"/>
      <c r="E467" s="16"/>
      <c r="F467" s="16"/>
      <c r="G467" s="16">
        <v>0</v>
      </c>
      <c r="H467" s="16"/>
      <c r="I467" s="4"/>
      <c r="J467" s="14"/>
      <c r="K467" s="25" t="s">
        <v>234</v>
      </c>
      <c r="L467" s="83">
        <v>464.94</v>
      </c>
      <c r="M467" s="16" t="s">
        <v>235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127353.06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6"/>
    </row>
    <row r="468" spans="1:69" ht="16.8" customHeight="1" x14ac:dyDescent="0.35">
      <c r="A468" s="15"/>
      <c r="B468" s="15"/>
      <c r="C468" s="64" t="s">
        <v>156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213</v>
      </c>
      <c r="L468" s="73">
        <v>1089.5</v>
      </c>
      <c r="M468" s="16" t="s">
        <v>246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127353.06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6"/>
    </row>
    <row r="469" spans="1:69" ht="16.8" customHeight="1" x14ac:dyDescent="0.35">
      <c r="A469" s="15"/>
      <c r="B469" s="15"/>
      <c r="C469" s="15" t="s">
        <v>103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214</v>
      </c>
      <c r="L469" s="73">
        <v>204</v>
      </c>
      <c r="M469" s="30" t="s">
        <v>247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194</v>
      </c>
      <c r="X469" s="18">
        <v>0</v>
      </c>
      <c r="Y469" s="16">
        <v>0</v>
      </c>
      <c r="Z469" s="18">
        <f t="shared" si="160"/>
        <v>127353.06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6"/>
    </row>
    <row r="470" spans="1:69" ht="16.8" customHeight="1" x14ac:dyDescent="0.35">
      <c r="A470" s="15"/>
      <c r="B470" s="15"/>
      <c r="C470" s="47" t="s">
        <v>157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215</v>
      </c>
      <c r="L470" s="30">
        <v>0.01</v>
      </c>
      <c r="M470" s="16" t="s">
        <v>248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127353.06</v>
      </c>
      <c r="AA470" s="15"/>
      <c r="AB470" s="24"/>
      <c r="AC470" s="64" t="s">
        <v>158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6"/>
    </row>
    <row r="471" spans="1:69" ht="16.8" customHeight="1" x14ac:dyDescent="0.35">
      <c r="A471" s="15"/>
      <c r="B471" s="15"/>
      <c r="C471" s="15" t="s">
        <v>107</v>
      </c>
      <c r="D471" s="16"/>
      <c r="E471" s="16"/>
      <c r="F471" s="16"/>
      <c r="G471" s="16">
        <v>0</v>
      </c>
      <c r="H471" s="16"/>
      <c r="I471" s="4"/>
      <c r="J471" s="14"/>
      <c r="K471" s="30" t="s">
        <v>108</v>
      </c>
      <c r="L471" s="73">
        <v>7.0000000000000007E-2</v>
      </c>
      <c r="M471" s="30" t="s">
        <v>113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109</v>
      </c>
      <c r="W471" s="14"/>
      <c r="X471" s="18"/>
      <c r="Y471" s="16">
        <v>0</v>
      </c>
      <c r="Z471" s="18">
        <f t="shared" si="160"/>
        <v>127353.06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6"/>
    </row>
    <row r="472" spans="1:69" ht="16.8" customHeight="1" x14ac:dyDescent="0.35">
      <c r="A472" s="15"/>
      <c r="B472" s="15"/>
      <c r="C472" s="15" t="s">
        <v>110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115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127353.06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6"/>
    </row>
    <row r="473" spans="1:69" ht="16.8" customHeight="1" x14ac:dyDescent="0.35">
      <c r="A473" s="15"/>
      <c r="B473" s="15"/>
      <c r="C473" s="15" t="s">
        <v>112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229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127353.06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6"/>
    </row>
    <row r="474" spans="1:69" ht="16.8" customHeight="1" x14ac:dyDescent="0.35">
      <c r="A474" s="15"/>
      <c r="B474" s="15"/>
      <c r="C474" s="15" t="s">
        <v>114</v>
      </c>
      <c r="D474" s="16"/>
      <c r="E474" s="16"/>
      <c r="F474" s="16">
        <v>0</v>
      </c>
      <c r="G474" s="16"/>
      <c r="H474" s="16"/>
      <c r="I474" s="4"/>
      <c r="J474" s="14"/>
      <c r="K474" s="16" t="s">
        <v>230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>
        <f t="shared" si="160"/>
        <v>127353.06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6"/>
    </row>
    <row r="475" spans="1:69" ht="16.8" customHeight="1" x14ac:dyDescent="0.35">
      <c r="A475" s="15"/>
      <c r="B475" s="15"/>
      <c r="C475" s="15" t="s">
        <v>114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238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>
        <f t="shared" si="160"/>
        <v>127353.06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6"/>
    </row>
    <row r="476" spans="1:69" ht="16.8" customHeight="1" x14ac:dyDescent="0.35">
      <c r="A476" s="15"/>
      <c r="B476" s="15"/>
      <c r="C476" s="15" t="s">
        <v>114</v>
      </c>
      <c r="D476" s="16"/>
      <c r="E476" s="16"/>
      <c r="F476" s="16">
        <v>0</v>
      </c>
      <c r="G476" s="16"/>
      <c r="H476" s="16"/>
      <c r="I476" s="4"/>
      <c r="J476" s="14"/>
      <c r="K476" s="16" t="s">
        <v>117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>
        <f t="shared" si="160"/>
        <v>127353.06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6"/>
    </row>
    <row r="477" spans="1:69" ht="16.8" customHeight="1" x14ac:dyDescent="0.35">
      <c r="A477" s="15"/>
      <c r="B477" s="15"/>
      <c r="C477" s="15" t="s">
        <v>114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>
        <f t="shared" si="160"/>
        <v>127353.06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6"/>
    </row>
    <row r="478" spans="1:69" ht="16.8" customHeight="1" x14ac:dyDescent="0.35">
      <c r="A478" s="15"/>
      <c r="B478" s="15"/>
      <c r="C478" s="68" t="s">
        <v>114</v>
      </c>
      <c r="D478" s="16"/>
      <c r="E478" s="16"/>
      <c r="F478" s="16">
        <v>0</v>
      </c>
      <c r="G478" s="16"/>
      <c r="H478" s="16"/>
      <c r="I478" s="4"/>
      <c r="J478" s="14"/>
      <c r="K478" s="17" t="s">
        <v>118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>
        <f t="shared" si="160"/>
        <v>127353.06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6"/>
    </row>
    <row r="479" spans="1:69" ht="16.8" customHeight="1" x14ac:dyDescent="0.35">
      <c r="A479" s="15"/>
      <c r="B479" s="15"/>
      <c r="C479" s="15" t="s">
        <v>177</v>
      </c>
      <c r="D479" s="16"/>
      <c r="E479" s="16"/>
      <c r="F479" s="16">
        <f>'BONIFICI GENERALI '!B310+'BONIFICI CATTOLICA'!B310+'BONIFICI TUTELA'!B206</f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>
        <f>F479</f>
        <v>19145.29</v>
      </c>
      <c r="Y479" s="16">
        <f>G479</f>
        <v>0</v>
      </c>
      <c r="Z479" s="18">
        <f t="shared" si="160"/>
        <v>146498.35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6"/>
    </row>
    <row r="480" spans="1:69" ht="16.8" customHeight="1" x14ac:dyDescent="0.35">
      <c r="A480" s="15"/>
      <c r="B480" s="15"/>
      <c r="C480" s="47" t="s">
        <v>119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146498.35</v>
      </c>
      <c r="AA480" s="15" t="str">
        <f>C480</f>
        <v>PREL .PROVVIGIONI MATURATE</v>
      </c>
      <c r="AB480" s="24"/>
      <c r="AC480" s="15" t="s">
        <v>165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6"/>
    </row>
    <row r="481" spans="1:69" ht="16.8" customHeight="1" x14ac:dyDescent="0.35">
      <c r="A481" s="15"/>
      <c r="B481" s="15"/>
      <c r="C481" s="15" t="s">
        <v>120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146498.35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6"/>
    </row>
    <row r="482" spans="1:69" ht="16.8" customHeight="1" x14ac:dyDescent="0.35">
      <c r="A482" s="15"/>
      <c r="B482" s="15"/>
      <c r="C482" s="15" t="s">
        <v>121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146498.35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6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122</v>
      </c>
      <c r="L483" s="3">
        <f>SUM(L463:L477)+N462+L479+L480</f>
        <v>68017.320000000007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>
        <f t="shared" si="160"/>
        <v>146498.35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118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6"/>
    </row>
    <row r="484" spans="1:69" ht="16.8" customHeight="1" x14ac:dyDescent="0.35">
      <c r="A484" s="15"/>
      <c r="B484" s="15"/>
      <c r="C484" s="64" t="s">
        <v>149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123</v>
      </c>
      <c r="L484" s="3">
        <f>L483-M483</f>
        <v>4607.820000000007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59904.19</v>
      </c>
      <c r="AA484" s="15" t="str">
        <f>C484</f>
        <v>BONIFICO CATTOLICA</v>
      </c>
      <c r="AB484" s="24"/>
      <c r="AC484" s="71" t="s">
        <v>198</v>
      </c>
      <c r="AD484" s="65"/>
      <c r="AE484" s="65">
        <v>0</v>
      </c>
      <c r="AF484" s="63">
        <f>SUM(AF436:AF483)</f>
        <v>24942.629999999997</v>
      </c>
      <c r="AG484" s="25"/>
      <c r="AH484" s="24" t="s">
        <v>124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6"/>
    </row>
    <row r="485" spans="1:69" ht="16.8" customHeight="1" x14ac:dyDescent="0.35">
      <c r="A485" s="15"/>
      <c r="B485" s="15"/>
      <c r="C485" s="64" t="s">
        <v>151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4644.6700000000055</v>
      </c>
      <c r="AA485" s="15" t="str">
        <f>C485</f>
        <v>BONIFICO GENERALI</v>
      </c>
      <c r="AB485" s="24"/>
      <c r="AC485" s="71" t="s">
        <v>169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6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126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127</v>
      </c>
      <c r="L486" s="3">
        <f>L484-L485</f>
        <v>2519.2200000000066</v>
      </c>
      <c r="M486" s="27" t="s">
        <v>170</v>
      </c>
      <c r="N486" s="27">
        <f>O486-L485</f>
        <v>18199.05000000001</v>
      </c>
      <c r="O486" s="44">
        <f>Z486+AU486+N462+SUM(L465:L476)+SUM(N466:N476)+L480-D432-D435-D431+E433</f>
        <v>20287.650000000009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4644.6700000000055</v>
      </c>
      <c r="AA486" s="57"/>
      <c r="AB486" s="60"/>
      <c r="AC486" s="60" t="s">
        <v>128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171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199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/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4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129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172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173</v>
      </c>
      <c r="BP489" s="8" t="s">
        <v>0</v>
      </c>
      <c r="BQ489" s="9" t="s">
        <v>174</v>
      </c>
    </row>
    <row r="490" spans="1:69" ht="16.8" customHeight="1" x14ac:dyDescent="0.35">
      <c r="A490" s="14">
        <v>45302</v>
      </c>
      <c r="B490" s="15" t="s">
        <v>175</v>
      </c>
      <c r="C490" s="15" t="s">
        <v>176</v>
      </c>
      <c r="D490" s="16">
        <v>7674.53</v>
      </c>
      <c r="E490" s="16">
        <v>0</v>
      </c>
      <c r="F490" s="16"/>
      <c r="G490" s="16"/>
      <c r="H490" s="105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4644.6700000000055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177</v>
      </c>
      <c r="BM490" s="88">
        <f>BK490</f>
        <v>45302</v>
      </c>
      <c r="BN490" s="24" t="s">
        <v>177</v>
      </c>
      <c r="BO490" s="24"/>
      <c r="BP490" s="88">
        <f>BK490</f>
        <v>45302</v>
      </c>
      <c r="BQ490" s="126"/>
    </row>
    <row r="491" spans="1:69" ht="16.8" customHeight="1" x14ac:dyDescent="0.35">
      <c r="A491" s="15"/>
      <c r="B491" s="15"/>
      <c r="C491" s="15" t="s">
        <v>178</v>
      </c>
      <c r="D491" s="16">
        <v>0</v>
      </c>
      <c r="E491" s="16"/>
      <c r="F491" s="16"/>
      <c r="G491" s="16"/>
      <c r="H491" s="105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4644.6700000000055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6"/>
    </row>
    <row r="492" spans="1:69" ht="16.8" customHeight="1" x14ac:dyDescent="0.35">
      <c r="A492" s="15"/>
      <c r="B492" s="15"/>
      <c r="C492" s="15" t="s">
        <v>179</v>
      </c>
      <c r="D492" s="16">
        <v>19356.11</v>
      </c>
      <c r="E492" s="16">
        <v>1053.74</v>
      </c>
      <c r="F492" s="16"/>
      <c r="G492" s="16"/>
      <c r="H492" s="105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4644.6700000000055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6"/>
    </row>
    <row r="493" spans="1:69" ht="16.8" customHeight="1" x14ac:dyDescent="0.35">
      <c r="A493" s="15" t="s">
        <v>249</v>
      </c>
      <c r="B493" s="15">
        <v>600</v>
      </c>
      <c r="C493" s="15" t="s">
        <v>180</v>
      </c>
      <c r="D493" s="16">
        <v>730.75</v>
      </c>
      <c r="E493" s="16"/>
      <c r="F493" s="16"/>
      <c r="G493" s="16"/>
      <c r="H493" s="105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4644.6700000000055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6"/>
    </row>
    <row r="494" spans="1:69" ht="16.8" customHeight="1" x14ac:dyDescent="0.35">
      <c r="A494" s="15" t="s">
        <v>250</v>
      </c>
      <c r="B494" s="16">
        <f>B493+B433</f>
        <v>674.98</v>
      </c>
      <c r="C494" s="15" t="s">
        <v>181</v>
      </c>
      <c r="D494" s="16">
        <v>3087.91</v>
      </c>
      <c r="E494" s="16">
        <v>0</v>
      </c>
      <c r="F494" s="16"/>
      <c r="G494" s="16"/>
      <c r="H494" s="105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4644.6700000000055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6"/>
    </row>
    <row r="495" spans="1:69" ht="16.8" customHeight="1" x14ac:dyDescent="0.35">
      <c r="A495" s="15"/>
      <c r="B495" s="15"/>
      <c r="C495" s="15" t="s">
        <v>182</v>
      </c>
      <c r="D495" s="16">
        <v>0</v>
      </c>
      <c r="E495" s="16">
        <v>0</v>
      </c>
      <c r="F495" s="16"/>
      <c r="G495" s="16"/>
      <c r="H495" s="105" t="s">
        <v>44</v>
      </c>
      <c r="I495" s="77" t="s">
        <v>183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4644.6700000000055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6"/>
    </row>
    <row r="496" spans="1:69" ht="16.8" customHeight="1" x14ac:dyDescent="0.35">
      <c r="A496" s="15"/>
      <c r="B496" s="15" t="s">
        <v>42</v>
      </c>
      <c r="C496" s="15" t="s">
        <v>184</v>
      </c>
      <c r="D496" s="16">
        <v>0</v>
      </c>
      <c r="E496" s="16"/>
      <c r="F496" s="16"/>
      <c r="G496" s="16"/>
      <c r="H496" s="105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4644.6700000000055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6"/>
    </row>
    <row r="497" spans="1:69" ht="16.8" customHeight="1" x14ac:dyDescent="0.35">
      <c r="A497" s="15"/>
      <c r="B497" s="15"/>
      <c r="C497" s="15" t="s">
        <v>185</v>
      </c>
      <c r="D497" s="16">
        <v>0</v>
      </c>
      <c r="E497" s="16"/>
      <c r="F497" s="16"/>
      <c r="G497" s="16">
        <v>0</v>
      </c>
      <c r="H497" s="105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4644.6700000000055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6"/>
    </row>
    <row r="498" spans="1:69" ht="16.8" customHeight="1" x14ac:dyDescent="0.35">
      <c r="A498" s="15"/>
      <c r="B498" s="15"/>
      <c r="C498" s="15" t="s">
        <v>186</v>
      </c>
      <c r="D498" s="16"/>
      <c r="E498" s="16"/>
      <c r="F498" s="16"/>
      <c r="G498" s="16">
        <v>0</v>
      </c>
      <c r="H498" s="105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4644.6700000000055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6"/>
    </row>
    <row r="499" spans="1:69" ht="16.8" customHeight="1" x14ac:dyDescent="0.35">
      <c r="A499" s="15"/>
      <c r="B499" s="15"/>
      <c r="C499" s="15" t="s">
        <v>187</v>
      </c>
      <c r="D499" s="16"/>
      <c r="E499" s="16"/>
      <c r="F499" s="16"/>
      <c r="G499" s="16">
        <v>0</v>
      </c>
      <c r="H499" s="105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4644.6700000000055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6"/>
    </row>
    <row r="500" spans="1:69" ht="16.8" customHeight="1" x14ac:dyDescent="0.35">
      <c r="A500" s="15"/>
      <c r="B500" s="15"/>
      <c r="C500" s="15" t="s">
        <v>188</v>
      </c>
      <c r="D500" s="16"/>
      <c r="E500" s="16"/>
      <c r="F500" s="16"/>
      <c r="G500" s="16">
        <v>0</v>
      </c>
      <c r="H500" s="105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4644.6700000000055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6"/>
    </row>
    <row r="501" spans="1:69" ht="16.8" customHeight="1" x14ac:dyDescent="0.35">
      <c r="A501" s="15"/>
      <c r="B501" s="15"/>
      <c r="C501" s="15" t="s">
        <v>251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4644.6700000000055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6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>
        <f t="shared" si="166"/>
        <v>4644.6700000000055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6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190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>
        <f t="shared" si="166"/>
        <v>4644.6700000000055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6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>
        <f t="shared" si="166"/>
        <v>4644.6700000000055</v>
      </c>
      <c r="AA504" s="15"/>
      <c r="AB504" s="24"/>
      <c r="AC504" s="64" t="s">
        <v>145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6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4644.6700000000055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6"/>
    </row>
    <row r="506" spans="1:69" ht="16.8" customHeight="1" x14ac:dyDescent="0.35">
      <c r="A506" s="15"/>
      <c r="B506" s="15"/>
      <c r="C506" s="15" t="s">
        <v>146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4644.6700000000055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6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4644.6700000000055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6"/>
    </row>
    <row r="508" spans="1:69" ht="16.8" customHeight="1" x14ac:dyDescent="0.35">
      <c r="A508" s="15"/>
      <c r="B508" s="15"/>
      <c r="C508" s="28" t="s">
        <v>252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>
        <f t="shared" si="166"/>
        <v>4642.6700000000055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6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>
        <f t="shared" si="166"/>
        <v>4642.6700000000055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6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4642.6700000000055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6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4642.6700000000055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6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4642.6700000000055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6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4642.6700000000055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6"/>
    </row>
    <row r="514" spans="1:69" ht="16.8" customHeight="1" x14ac:dyDescent="0.35">
      <c r="A514" s="15"/>
      <c r="B514" s="66"/>
      <c r="C514" s="15" t="s">
        <v>148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4642.6700000000055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6"/>
    </row>
    <row r="515" spans="1:69" ht="16.8" customHeight="1" x14ac:dyDescent="0.35">
      <c r="A515" s="15"/>
      <c r="B515" s="15"/>
      <c r="C515" s="15" t="s">
        <v>150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4642.6700000000055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6"/>
    </row>
    <row r="516" spans="1:69" ht="16.8" customHeight="1" x14ac:dyDescent="0.35">
      <c r="A516" s="15"/>
      <c r="B516" s="15"/>
      <c r="C516" s="15" t="s">
        <v>152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4642.6700000000055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6"/>
    </row>
    <row r="517" spans="1:69" ht="16.8" customHeight="1" x14ac:dyDescent="0.35">
      <c r="A517" s="15"/>
      <c r="B517" s="15"/>
      <c r="C517" s="15" t="s">
        <v>153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4642.6700000000055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6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4642.6700000000055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6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4642.6700000000055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6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4642.6700000000055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6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4642.6700000000055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6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4642.6700000000055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6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47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47" si="179">(X523-Y523)+Z522</f>
        <v>4642.6700000000055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47" si="180">(AM523-AN523)+AO522</f>
        <v>0</v>
      </c>
      <c r="AP523" s="15"/>
      <c r="AR523" s="14"/>
      <c r="AS523" s="18"/>
      <c r="AT523" s="16">
        <v>0</v>
      </c>
      <c r="AU523" s="18">
        <f t="shared" ref="AU523:AU547" si="181">(AS523-AT523)+AU522</f>
        <v>0</v>
      </c>
      <c r="AV523" s="15"/>
      <c r="AX523" s="14"/>
      <c r="AY523" s="18"/>
      <c r="AZ523" s="16">
        <v>0</v>
      </c>
      <c r="BA523" s="18">
        <f t="shared" ref="BA523:BA547" si="182">(AY523-AZ523)+BA522</f>
        <v>0</v>
      </c>
      <c r="BB523" s="15"/>
      <c r="BD523" s="14"/>
      <c r="BE523" s="18"/>
      <c r="BF523" s="16">
        <v>0</v>
      </c>
      <c r="BG523" s="18">
        <f t="shared" ref="BG523:BG547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6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63557.5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>
        <f t="shared" si="179"/>
        <v>4642.6700000000055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6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4642.6700000000055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6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95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4642.6700000000055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6"/>
    </row>
    <row r="527" spans="1:69" ht="16.8" customHeight="1" x14ac:dyDescent="0.35">
      <c r="A527" s="15"/>
      <c r="B527" s="15"/>
      <c r="C527" s="15" t="s">
        <v>96</v>
      </c>
      <c r="D527" s="16"/>
      <c r="E527" s="16"/>
      <c r="F527" s="16"/>
      <c r="G527" s="16">
        <v>0</v>
      </c>
      <c r="H527" s="16"/>
      <c r="I527" s="4"/>
      <c r="J527" s="14"/>
      <c r="K527" s="16" t="s">
        <v>253</v>
      </c>
      <c r="L527" s="16">
        <v>-0.02</v>
      </c>
      <c r="M527" s="30" t="s">
        <v>98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4642.6700000000055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6"/>
    </row>
    <row r="528" spans="1:69" ht="16.8" customHeight="1" x14ac:dyDescent="0.35">
      <c r="A528" s="15"/>
      <c r="B528" s="15"/>
      <c r="C528" s="15" t="s">
        <v>99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4642.6700000000055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6"/>
    </row>
    <row r="529" spans="1:69" ht="16.8" customHeight="1" x14ac:dyDescent="0.35">
      <c r="A529" s="15"/>
      <c r="B529" s="15"/>
      <c r="C529" s="64" t="s">
        <v>156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246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4642.6700000000055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6"/>
    </row>
    <row r="530" spans="1:69" ht="16.8" customHeight="1" x14ac:dyDescent="0.35">
      <c r="A530" s="15"/>
      <c r="B530" s="15"/>
      <c r="C530" s="15" t="s">
        <v>103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214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194</v>
      </c>
      <c r="X530" s="18">
        <v>0</v>
      </c>
      <c r="Y530" s="16"/>
      <c r="Z530" s="18">
        <f t="shared" si="179"/>
        <v>4642.6700000000055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6"/>
    </row>
    <row r="531" spans="1:69" ht="16.8" customHeight="1" x14ac:dyDescent="0.35">
      <c r="A531" s="15"/>
      <c r="B531" s="15"/>
      <c r="C531" s="47" t="s">
        <v>157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113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4642.6700000000055</v>
      </c>
      <c r="AA531" s="15"/>
      <c r="AB531" s="24"/>
      <c r="AC531" s="64" t="s">
        <v>158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6"/>
    </row>
    <row r="532" spans="1:69" ht="16.8" customHeight="1" x14ac:dyDescent="0.35">
      <c r="A532" s="15"/>
      <c r="B532" s="15"/>
      <c r="C532" s="15" t="s">
        <v>107</v>
      </c>
      <c r="D532" s="16"/>
      <c r="E532" s="16"/>
      <c r="F532" s="16"/>
      <c r="G532" s="16">
        <v>0</v>
      </c>
      <c r="H532" s="16"/>
      <c r="I532" s="4"/>
      <c r="J532" s="14"/>
      <c r="K532" s="3" t="s">
        <v>115</v>
      </c>
      <c r="L532" s="16">
        <v>100</v>
      </c>
      <c r="M532" s="50" t="s">
        <v>254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109</v>
      </c>
      <c r="W532" s="14"/>
      <c r="X532" s="18"/>
      <c r="Y532" s="16">
        <v>0</v>
      </c>
      <c r="Z532" s="18">
        <f t="shared" si="179"/>
        <v>4642.6700000000055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6"/>
    </row>
    <row r="533" spans="1:69" ht="16.8" customHeight="1" x14ac:dyDescent="0.35">
      <c r="A533" s="15"/>
      <c r="B533" s="15"/>
      <c r="C533" s="15" t="s">
        <v>110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255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4642.6700000000055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6"/>
    </row>
    <row r="534" spans="1:69" ht="16.8" customHeight="1" x14ac:dyDescent="0.35">
      <c r="A534" s="15"/>
      <c r="B534" s="15"/>
      <c r="C534" s="15" t="s">
        <v>112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256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4642.6700000000055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6"/>
    </row>
    <row r="535" spans="1:69" ht="16.8" customHeight="1" x14ac:dyDescent="0.35">
      <c r="A535" s="15"/>
      <c r="B535" s="15"/>
      <c r="C535" s="15" t="s">
        <v>257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258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>
        <f t="shared" si="179"/>
        <v>7085.2000000000062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6"/>
    </row>
    <row r="536" spans="1:69" ht="16.8" customHeight="1" x14ac:dyDescent="0.35">
      <c r="A536" s="15"/>
      <c r="B536" s="15"/>
      <c r="C536" s="15" t="s">
        <v>259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>
        <f t="shared" si="179"/>
        <v>7085.2000000000062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6"/>
    </row>
    <row r="537" spans="1:69" ht="16.8" customHeight="1" x14ac:dyDescent="0.35">
      <c r="A537" s="15"/>
      <c r="B537" s="15"/>
      <c r="C537" s="15" t="s">
        <v>260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117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>
        <f t="shared" si="179"/>
        <v>9658.5500000000065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6"/>
    </row>
    <row r="538" spans="1:69" ht="16.8" customHeight="1" x14ac:dyDescent="0.35">
      <c r="A538" s="15"/>
      <c r="B538" s="15"/>
      <c r="C538" s="15" t="s">
        <v>261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>
        <f t="shared" si="179"/>
        <v>9658.5500000000065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6"/>
    </row>
    <row r="539" spans="1:69" ht="16.8" customHeight="1" x14ac:dyDescent="0.35">
      <c r="A539" s="15"/>
      <c r="B539" s="15"/>
      <c r="C539" s="68" t="s">
        <v>114</v>
      </c>
      <c r="D539" s="16"/>
      <c r="E539" s="16"/>
      <c r="F539" s="16">
        <v>0</v>
      </c>
      <c r="G539" s="16"/>
      <c r="H539" s="16"/>
      <c r="I539" s="4"/>
      <c r="J539" s="14"/>
      <c r="K539" s="17" t="s">
        <v>118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>
        <f t="shared" si="179"/>
        <v>9658.5500000000065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6"/>
    </row>
    <row r="540" spans="1:69" ht="16.8" customHeight="1" x14ac:dyDescent="0.35">
      <c r="A540" s="15"/>
      <c r="B540" s="15"/>
      <c r="C540" s="15" t="s">
        <v>177</v>
      </c>
      <c r="D540" s="16"/>
      <c r="E540" s="16"/>
      <c r="F540" s="16">
        <f>'BONIFICI GENERALI '!B362+'BONIFICI CATTOLICA'!B362</f>
        <v>15943.539999999999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>
        <f>F540</f>
        <v>15943.539999999999</v>
      </c>
      <c r="Y540" s="16">
        <f>G540</f>
        <v>11605.54</v>
      </c>
      <c r="Z540" s="18">
        <f t="shared" si="179"/>
        <v>13996.550000000005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6"/>
    </row>
    <row r="541" spans="1:69" ht="16.8" customHeight="1" x14ac:dyDescent="0.35">
      <c r="A541" s="15"/>
      <c r="B541" s="15"/>
      <c r="C541" s="47" t="s">
        <v>119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3772.6100000000042</v>
      </c>
      <c r="AA541" s="15" t="str">
        <f>C541</f>
        <v>PREL .PROVVIGIONI MATURATE</v>
      </c>
      <c r="AB541" s="24"/>
      <c r="AC541" s="15" t="s">
        <v>165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6"/>
    </row>
    <row r="542" spans="1:69" ht="16.8" customHeight="1" x14ac:dyDescent="0.35">
      <c r="A542" s="15"/>
      <c r="B542" s="15"/>
      <c r="C542" s="15" t="s">
        <v>120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3772.6100000000042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6"/>
    </row>
    <row r="543" spans="1:69" ht="16.8" customHeight="1" x14ac:dyDescent="0.35">
      <c r="A543" s="15"/>
      <c r="B543" s="15"/>
      <c r="C543" s="15" t="s">
        <v>121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3772.6100000000042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6"/>
    </row>
    <row r="544" spans="1:69" ht="16.8" customHeight="1" x14ac:dyDescent="0.35">
      <c r="A544" s="15" t="s">
        <v>262</v>
      </c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122</v>
      </c>
      <c r="L544" s="3">
        <f>SUM(L524:L538)+N523+L540+L541</f>
        <v>93449.88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>
        <f t="shared" si="179"/>
        <v>3772.6100000000042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118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6"/>
    </row>
    <row r="545" spans="1:69" ht="16.8" customHeight="1" x14ac:dyDescent="0.35">
      <c r="A545" s="15">
        <v>1050</v>
      </c>
      <c r="B545" s="15"/>
      <c r="C545" s="64" t="s">
        <v>263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123</v>
      </c>
      <c r="L545" s="3">
        <f>L544-M544</f>
        <v>27366.059999999998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3550.1100000000042</v>
      </c>
      <c r="AA545" s="15" t="str">
        <f>C545</f>
        <v>BONIFICO TAUBERT</v>
      </c>
      <c r="AB545" s="24"/>
      <c r="AC545" s="71" t="s">
        <v>198</v>
      </c>
      <c r="AD545" s="65"/>
      <c r="AE545" s="65">
        <v>0</v>
      </c>
      <c r="AF545" s="63">
        <f>SUM(AF497:AF544)</f>
        <v>26084.969999999998</v>
      </c>
      <c r="AG545" s="25"/>
      <c r="AH545" s="24" t="s">
        <v>124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6"/>
    </row>
    <row r="546" spans="1:69" ht="16.8" customHeight="1" x14ac:dyDescent="0.35">
      <c r="A546" s="15"/>
      <c r="B546" s="15"/>
      <c r="C546" s="64" t="s">
        <v>264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3364.1100000000042</v>
      </c>
      <c r="AA546" s="15" t="str">
        <f>C546</f>
        <v>BONIFICO VEGEZZI</v>
      </c>
      <c r="AB546" s="24"/>
      <c r="AC546" s="71" t="s">
        <v>169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6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126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127</v>
      </c>
      <c r="L547" s="3">
        <f>L545-L546</f>
        <v>2519.2199999999939</v>
      </c>
      <c r="M547" s="27" t="s">
        <v>170</v>
      </c>
      <c r="N547" s="27">
        <f>O547-L546</f>
        <v>-11677.21</v>
      </c>
      <c r="O547" s="44">
        <f>Z547+AU547+N523+SUM(L526:L537)+SUM(N527:N537)+L541-D493-D496-D492+E494</f>
        <v>13169.630000000005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3364.1100000000042</v>
      </c>
      <c r="AA547" s="57"/>
      <c r="AB547" s="60"/>
      <c r="AC547" s="60" t="s">
        <v>128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171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199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/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4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129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172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173</v>
      </c>
      <c r="BP550" s="8" t="s">
        <v>0</v>
      </c>
      <c r="BQ550" s="9" t="s">
        <v>174</v>
      </c>
    </row>
    <row r="551" spans="1:69" ht="16.8" customHeight="1" x14ac:dyDescent="0.35">
      <c r="A551" s="14">
        <v>45303</v>
      </c>
      <c r="B551" s="15" t="s">
        <v>175</v>
      </c>
      <c r="C551" s="15" t="s">
        <v>176</v>
      </c>
      <c r="D551" s="16">
        <v>25964.55</v>
      </c>
      <c r="E551" s="16">
        <v>0</v>
      </c>
      <c r="F551" s="16"/>
      <c r="G551" s="16"/>
      <c r="H551" s="105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3364.1100000000042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177</v>
      </c>
      <c r="BM551" s="88">
        <f>BK551</f>
        <v>45303</v>
      </c>
      <c r="BN551" s="24" t="s">
        <v>177</v>
      </c>
      <c r="BO551" s="24"/>
      <c r="BP551" s="88">
        <f>BK551</f>
        <v>45303</v>
      </c>
      <c r="BQ551" s="126"/>
    </row>
    <row r="552" spans="1:69" ht="16.8" customHeight="1" x14ac:dyDescent="0.35">
      <c r="A552" s="15"/>
      <c r="B552" s="15"/>
      <c r="C552" s="15" t="s">
        <v>178</v>
      </c>
      <c r="D552" s="16">
        <v>0</v>
      </c>
      <c r="E552" s="16"/>
      <c r="F552" s="16"/>
      <c r="G552" s="16"/>
      <c r="H552" s="105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3364.1100000000042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6"/>
    </row>
    <row r="553" spans="1:69" ht="16.8" customHeight="1" x14ac:dyDescent="0.35">
      <c r="A553" s="15"/>
      <c r="B553" s="15"/>
      <c r="C553" s="15" t="s">
        <v>179</v>
      </c>
      <c r="D553" s="16">
        <v>23478.53</v>
      </c>
      <c r="E553" s="16">
        <v>506.5</v>
      </c>
      <c r="F553" s="16"/>
      <c r="G553" s="16"/>
      <c r="H553" s="105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3364.1100000000042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6"/>
    </row>
    <row r="554" spans="1:69" ht="16.8" customHeight="1" x14ac:dyDescent="0.35">
      <c r="A554" s="15" t="s">
        <v>265</v>
      </c>
      <c r="B554" s="15">
        <v>136.29</v>
      </c>
      <c r="C554" s="15" t="s">
        <v>180</v>
      </c>
      <c r="D554" s="16">
        <v>2384</v>
      </c>
      <c r="E554" s="16"/>
      <c r="F554" s="16"/>
      <c r="G554" s="16"/>
      <c r="H554" s="105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3364.1100000000042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6"/>
    </row>
    <row r="555" spans="1:69" ht="16.8" customHeight="1" x14ac:dyDescent="0.35">
      <c r="A555" s="15" t="s">
        <v>266</v>
      </c>
      <c r="B555" s="16">
        <f>B554+B494</f>
        <v>811.27</v>
      </c>
      <c r="C555" s="15" t="s">
        <v>181</v>
      </c>
      <c r="D555" s="16">
        <v>3668.48</v>
      </c>
      <c r="E555" s="16">
        <v>0</v>
      </c>
      <c r="F555" s="16"/>
      <c r="G555" s="16"/>
      <c r="H555" s="105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3364.1100000000042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6"/>
    </row>
    <row r="556" spans="1:69" ht="16.8" customHeight="1" x14ac:dyDescent="0.35">
      <c r="A556" s="15"/>
      <c r="B556" s="15"/>
      <c r="C556" s="15" t="s">
        <v>182</v>
      </c>
      <c r="D556" s="16">
        <v>40</v>
      </c>
      <c r="E556" s="16">
        <v>0</v>
      </c>
      <c r="F556" s="16"/>
      <c r="G556" s="16"/>
      <c r="H556" s="105" t="s">
        <v>44</v>
      </c>
      <c r="I556" s="77" t="s">
        <v>183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3364.1100000000042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6"/>
    </row>
    <row r="557" spans="1:69" ht="16.8" customHeight="1" x14ac:dyDescent="0.35">
      <c r="A557" s="15"/>
      <c r="B557" s="15" t="s">
        <v>42</v>
      </c>
      <c r="C557" s="15" t="s">
        <v>184</v>
      </c>
      <c r="D557" s="16">
        <v>0</v>
      </c>
      <c r="E557" s="16"/>
      <c r="F557" s="16"/>
      <c r="G557" s="16"/>
      <c r="H557" s="105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3364.1100000000042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6"/>
    </row>
    <row r="558" spans="1:69" ht="16.8" customHeight="1" x14ac:dyDescent="0.35">
      <c r="A558" s="15"/>
      <c r="B558" s="15"/>
      <c r="C558" s="15" t="s">
        <v>185</v>
      </c>
      <c r="D558" s="16">
        <v>10.67</v>
      </c>
      <c r="E558" s="16"/>
      <c r="F558" s="16"/>
      <c r="G558" s="16">
        <v>0</v>
      </c>
      <c r="H558" s="105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3364.1100000000042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6"/>
    </row>
    <row r="559" spans="1:69" ht="16.8" customHeight="1" x14ac:dyDescent="0.35">
      <c r="A559" s="15"/>
      <c r="B559" s="15"/>
      <c r="C559" s="15" t="s">
        <v>186</v>
      </c>
      <c r="D559" s="16"/>
      <c r="E559" s="16"/>
      <c r="F559" s="16"/>
      <c r="G559" s="16">
        <v>0</v>
      </c>
      <c r="H559" s="105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3364.1100000000042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6"/>
    </row>
    <row r="560" spans="1:69" ht="16.8" customHeight="1" x14ac:dyDescent="0.35">
      <c r="A560" s="15"/>
      <c r="B560" s="15"/>
      <c r="C560" s="15" t="s">
        <v>187</v>
      </c>
      <c r="D560" s="16"/>
      <c r="E560" s="16"/>
      <c r="F560" s="16"/>
      <c r="G560" s="16">
        <v>0</v>
      </c>
      <c r="H560" s="105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3364.1100000000042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6"/>
    </row>
    <row r="561" spans="1:69" ht="16.8" customHeight="1" x14ac:dyDescent="0.35">
      <c r="A561" s="15"/>
      <c r="B561" s="15"/>
      <c r="C561" s="15" t="s">
        <v>188</v>
      </c>
      <c r="D561" s="16"/>
      <c r="E561" s="16"/>
      <c r="F561" s="16"/>
      <c r="G561" s="16">
        <v>0</v>
      </c>
      <c r="H561" s="105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3364.1100000000042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6"/>
    </row>
    <row r="562" spans="1:69" ht="16.8" customHeight="1" x14ac:dyDescent="0.35">
      <c r="A562" s="15"/>
      <c r="B562" s="15"/>
      <c r="C562" s="15" t="s">
        <v>189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3364.1100000000042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6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>
        <f t="shared" si="185"/>
        <v>3364.1100000000042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6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190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>
        <f t="shared" si="185"/>
        <v>3364.1100000000042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6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>
        <f t="shared" si="185"/>
        <v>3364.1100000000042</v>
      </c>
      <c r="AA565" s="15"/>
      <c r="AB565" s="24"/>
      <c r="AC565" s="64" t="s">
        <v>145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6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3364.1100000000042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6"/>
    </row>
    <row r="567" spans="1:69" ht="16.8" customHeight="1" x14ac:dyDescent="0.35">
      <c r="A567" s="15"/>
      <c r="B567" s="15"/>
      <c r="C567" s="15" t="s">
        <v>146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3364.1100000000042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6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3364.1100000000042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6"/>
    </row>
    <row r="569" spans="1:69" ht="16.8" customHeight="1" x14ac:dyDescent="0.35">
      <c r="A569" s="15"/>
      <c r="B569" s="15"/>
      <c r="C569" s="28" t="s">
        <v>267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>
        <f t="shared" si="185"/>
        <v>3352.6700000000042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6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>
        <f t="shared" si="185"/>
        <v>3352.6700000000042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6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3352.6700000000042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6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3352.6700000000042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6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3352.6700000000042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6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3352.6700000000042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6"/>
    </row>
    <row r="575" spans="1:69" ht="16.8" customHeight="1" x14ac:dyDescent="0.35">
      <c r="A575" s="15"/>
      <c r="B575" s="66"/>
      <c r="C575" s="15" t="s">
        <v>148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3352.6700000000042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6"/>
    </row>
    <row r="576" spans="1:69" ht="16.8" customHeight="1" x14ac:dyDescent="0.35">
      <c r="A576" s="15"/>
      <c r="B576" s="15"/>
      <c r="C576" s="15" t="s">
        <v>150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3352.6700000000042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6"/>
    </row>
    <row r="577" spans="1:69" ht="16.8" customHeight="1" x14ac:dyDescent="0.35">
      <c r="A577" s="15"/>
      <c r="B577" s="15"/>
      <c r="C577" s="15" t="s">
        <v>152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3352.6700000000042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6"/>
    </row>
    <row r="578" spans="1:69" ht="16.8" customHeight="1" x14ac:dyDescent="0.35">
      <c r="A578" s="15"/>
      <c r="B578" s="15"/>
      <c r="C578" s="15" t="s">
        <v>153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3352.6700000000042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6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3352.6700000000042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6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3352.6700000000042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6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3352.6700000000042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6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3352.6700000000042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6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3352.6700000000042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6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08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08" si="199">(X584-Y584)+Z583</f>
        <v>3352.6700000000042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08" si="200">(AM584-AN584)+AO583</f>
        <v>0</v>
      </c>
      <c r="AP584" s="15"/>
      <c r="AR584" s="14"/>
      <c r="AS584" s="18"/>
      <c r="AT584" s="16">
        <v>0</v>
      </c>
      <c r="AU584" s="18">
        <f t="shared" ref="AU584:AU608" si="201">(AS584-AT584)+AU583</f>
        <v>0</v>
      </c>
      <c r="AV584" s="15"/>
      <c r="AX584" s="14"/>
      <c r="AY584" s="18"/>
      <c r="AZ584" s="16">
        <v>0</v>
      </c>
      <c r="BA584" s="18">
        <f t="shared" ref="BA584:BA608" si="202">(AY584-AZ584)+BA583</f>
        <v>0</v>
      </c>
      <c r="BB584" s="15"/>
      <c r="BD584" s="14"/>
      <c r="BE584" s="18"/>
      <c r="BF584" s="16">
        <v>0</v>
      </c>
      <c r="BG584" s="18">
        <f t="shared" ref="BG584:BG608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6"/>
    </row>
    <row r="585" spans="1:69" ht="16.8" customHeight="1" x14ac:dyDescent="0.35">
      <c r="A585" s="15"/>
      <c r="B585" s="15"/>
      <c r="C585" s="15" t="s">
        <v>268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80487.09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>
        <f t="shared" si="199"/>
        <v>3352.6700000000042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6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3352.6700000000042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6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95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3352.6700000000042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6"/>
    </row>
    <row r="588" spans="1:69" ht="16.8" customHeight="1" x14ac:dyDescent="0.35">
      <c r="A588" s="15"/>
      <c r="B588" s="15"/>
      <c r="C588" s="15" t="s">
        <v>96</v>
      </c>
      <c r="D588" s="16"/>
      <c r="E588" s="16"/>
      <c r="F588" s="16"/>
      <c r="G588" s="16">
        <v>0</v>
      </c>
      <c r="H588" s="16"/>
      <c r="I588" s="4"/>
      <c r="J588" s="14"/>
      <c r="K588" s="16" t="s">
        <v>253</v>
      </c>
      <c r="L588" s="16">
        <v>-0.02</v>
      </c>
      <c r="M588" s="30" t="s">
        <v>98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3352.6700000000042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6"/>
    </row>
    <row r="589" spans="1:69" ht="16.8" customHeight="1" x14ac:dyDescent="0.35">
      <c r="A589" s="15"/>
      <c r="B589" s="15"/>
      <c r="C589" s="15" t="s">
        <v>99</v>
      </c>
      <c r="D589" s="16"/>
      <c r="E589" s="16"/>
      <c r="F589" s="16"/>
      <c r="G589" s="16">
        <v>0</v>
      </c>
      <c r="H589" s="16"/>
      <c r="I589" s="4"/>
      <c r="J589" s="14"/>
      <c r="K589" s="25" t="s">
        <v>269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3352.6700000000042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6"/>
    </row>
    <row r="590" spans="1:69" ht="16.8" customHeight="1" x14ac:dyDescent="0.35">
      <c r="A590" s="15"/>
      <c r="B590" s="15"/>
      <c r="C590" s="64" t="s">
        <v>156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270</v>
      </c>
      <c r="L590" s="73">
        <v>654</v>
      </c>
      <c r="M590" s="16" t="s">
        <v>246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3352.6700000000042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6"/>
    </row>
    <row r="591" spans="1:69" ht="16.8" customHeight="1" x14ac:dyDescent="0.35">
      <c r="A591" s="15"/>
      <c r="B591" s="15"/>
      <c r="C591" s="15" t="s">
        <v>103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214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194</v>
      </c>
      <c r="X591" s="18">
        <v>0</v>
      </c>
      <c r="Y591" s="16"/>
      <c r="Z591" s="18">
        <f t="shared" si="199"/>
        <v>3352.6700000000042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6"/>
    </row>
    <row r="592" spans="1:69" ht="16.8" customHeight="1" x14ac:dyDescent="0.35">
      <c r="A592" s="15"/>
      <c r="B592" s="15"/>
      <c r="C592" s="47" t="s">
        <v>157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271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3352.6700000000042</v>
      </c>
      <c r="AA592" s="15"/>
      <c r="AB592" s="24"/>
      <c r="AC592" s="64" t="s">
        <v>158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6"/>
    </row>
    <row r="593" spans="1:69" ht="16.8" customHeight="1" x14ac:dyDescent="0.35">
      <c r="A593" s="15"/>
      <c r="B593" s="15"/>
      <c r="C593" s="15" t="s">
        <v>107</v>
      </c>
      <c r="D593" s="16"/>
      <c r="E593" s="16"/>
      <c r="F593" s="16"/>
      <c r="G593" s="16">
        <v>0</v>
      </c>
      <c r="H593" s="16"/>
      <c r="I593" s="4"/>
      <c r="J593" s="14"/>
      <c r="K593" s="30" t="s">
        <v>272</v>
      </c>
      <c r="L593" s="73">
        <v>709.04</v>
      </c>
      <c r="M593" s="50" t="s">
        <v>254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109</v>
      </c>
      <c r="W593" s="14"/>
      <c r="X593" s="18"/>
      <c r="Y593" s="16">
        <v>0</v>
      </c>
      <c r="Z593" s="18">
        <f t="shared" si="199"/>
        <v>3352.6700000000042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6"/>
    </row>
    <row r="594" spans="1:69" ht="16.8" customHeight="1" x14ac:dyDescent="0.35">
      <c r="A594" s="15"/>
      <c r="B594" s="15"/>
      <c r="C594" s="15" t="s">
        <v>273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274</v>
      </c>
      <c r="L594" s="16">
        <v>1290</v>
      </c>
      <c r="M594" s="16" t="s">
        <v>255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3352.6700000000042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6"/>
    </row>
    <row r="595" spans="1:69" ht="16.8" customHeight="1" x14ac:dyDescent="0.35">
      <c r="A595" s="15"/>
      <c r="B595" s="15"/>
      <c r="C595" s="15" t="s">
        <v>275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276</v>
      </c>
      <c r="L595" s="16">
        <v>300</v>
      </c>
      <c r="M595" s="16" t="s">
        <v>256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3352.6700000000042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6"/>
    </row>
    <row r="596" spans="1:69" ht="16.8" customHeight="1" x14ac:dyDescent="0.35">
      <c r="A596" s="15"/>
      <c r="B596" s="15"/>
      <c r="C596" s="15" t="s">
        <v>258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277</v>
      </c>
      <c r="L596" s="16">
        <v>1050</v>
      </c>
      <c r="M596" s="30" t="s">
        <v>113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>
        <f t="shared" si="199"/>
        <v>3765.1700000000042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6"/>
    </row>
    <row r="597" spans="1:69" ht="16.8" customHeight="1" x14ac:dyDescent="0.35">
      <c r="A597" s="15"/>
      <c r="B597" s="15"/>
      <c r="C597" s="15" t="s">
        <v>114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115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>
        <f t="shared" si="199"/>
        <v>3765.1700000000042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6"/>
    </row>
    <row r="598" spans="1:69" ht="16.8" customHeight="1" x14ac:dyDescent="0.35">
      <c r="A598" s="15"/>
      <c r="B598" s="15"/>
      <c r="C598" s="15" t="s">
        <v>114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>
        <f t="shared" si="199"/>
        <v>3765.1700000000042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6"/>
    </row>
    <row r="599" spans="1:69" ht="16.8" customHeight="1" x14ac:dyDescent="0.35">
      <c r="A599" s="15"/>
      <c r="B599" s="15"/>
      <c r="C599" s="15" t="s">
        <v>114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>
        <f t="shared" si="199"/>
        <v>3765.1700000000042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6"/>
    </row>
    <row r="600" spans="1:69" ht="16.8" customHeight="1" x14ac:dyDescent="0.35">
      <c r="A600" s="15"/>
      <c r="B600" s="15"/>
      <c r="C600" s="68" t="s">
        <v>114</v>
      </c>
      <c r="D600" s="16"/>
      <c r="E600" s="16"/>
      <c r="F600" s="16">
        <v>0</v>
      </c>
      <c r="G600" s="16"/>
      <c r="H600" s="16"/>
      <c r="I600" s="4"/>
      <c r="J600" s="14"/>
      <c r="K600" s="17" t="s">
        <v>118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>
        <f t="shared" si="199"/>
        <v>3765.1700000000042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6"/>
    </row>
    <row r="601" spans="1:69" ht="16.8" customHeight="1" x14ac:dyDescent="0.35">
      <c r="A601" s="15"/>
      <c r="B601" s="15"/>
      <c r="C601" s="15" t="s">
        <v>177</v>
      </c>
      <c r="D601" s="16"/>
      <c r="E601" s="16"/>
      <c r="F601" s="16">
        <f>'BONIFICI GENERALI '!B414+'BONIFICI CATTOLICA'!B414+BL608</f>
        <v>22330.859999999997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>
        <f>F601</f>
        <v>22330.859999999997</v>
      </c>
      <c r="Y601" s="16">
        <f>G601</f>
        <v>0</v>
      </c>
      <c r="Z601" s="18">
        <f t="shared" si="199"/>
        <v>26096.030000000002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6"/>
    </row>
    <row r="602" spans="1:69" ht="16.8" customHeight="1" x14ac:dyDescent="0.35">
      <c r="A602" s="15"/>
      <c r="B602" s="15"/>
      <c r="C602" s="47" t="s">
        <v>119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26096.030000000002</v>
      </c>
      <c r="AA602" s="15" t="str">
        <f>C602</f>
        <v>PREL .PROVVIGIONI MATURATE</v>
      </c>
      <c r="AB602" s="24"/>
      <c r="AC602" s="15" t="s">
        <v>165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278</v>
      </c>
      <c r="BL602" s="24">
        <v>600</v>
      </c>
      <c r="BM602" s="24"/>
      <c r="BN602" s="24"/>
      <c r="BO602" s="24"/>
      <c r="BP602" s="24"/>
      <c r="BQ602" s="126"/>
    </row>
    <row r="603" spans="1:69" ht="16.8" customHeight="1" x14ac:dyDescent="0.35">
      <c r="A603" s="15"/>
      <c r="B603" s="15"/>
      <c r="C603" s="15" t="s">
        <v>120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26096.030000000002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6"/>
    </row>
    <row r="604" spans="1:69" ht="16.8" customHeight="1" x14ac:dyDescent="0.35">
      <c r="A604" s="15"/>
      <c r="B604" s="15"/>
      <c r="C604" s="15" t="s">
        <v>121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26096.030000000002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6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122</v>
      </c>
      <c r="L605" s="3">
        <f>SUM(L585:L599)+N584+L601+L602</f>
        <v>136757.97999999998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>
        <f t="shared" si="199"/>
        <v>26096.030000000002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118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6"/>
    </row>
    <row r="606" spans="1:69" ht="16.8" customHeight="1" x14ac:dyDescent="0.35">
      <c r="A606" s="15"/>
      <c r="B606" s="15"/>
      <c r="C606" s="64" t="s">
        <v>279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123</v>
      </c>
      <c r="L606" s="3">
        <f>L605-M605</f>
        <v>70415.779999999984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26087.030000000002</v>
      </c>
      <c r="AA606" s="15" t="str">
        <f>C606</f>
        <v>BONIFICO EKOLINE</v>
      </c>
      <c r="AB606" s="24"/>
      <c r="AC606" s="71" t="s">
        <v>198</v>
      </c>
      <c r="AD606" s="65"/>
      <c r="AE606" s="65">
        <v>0</v>
      </c>
      <c r="AF606" s="63">
        <f>SUM(AF558:AF605)</f>
        <v>31878.3</v>
      </c>
      <c r="AG606" s="25"/>
      <c r="AH606" s="24" t="s">
        <v>124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6"/>
    </row>
    <row r="607" spans="1:69" ht="16.8" customHeight="1" x14ac:dyDescent="0.35">
      <c r="A607" s="15"/>
      <c r="B607" s="15"/>
      <c r="C607" s="64" t="s">
        <v>151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26087.030000000002</v>
      </c>
      <c r="AA607" s="15"/>
      <c r="AB607" s="24"/>
      <c r="AC607" s="71" t="s">
        <v>169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6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126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127</v>
      </c>
      <c r="L608" s="3">
        <f>L606-L607</f>
        <v>2519.2199999999721</v>
      </c>
      <c r="M608" s="27" t="s">
        <v>170</v>
      </c>
      <c r="N608" s="27">
        <f>O608-L607</f>
        <v>-11401.169999999998</v>
      </c>
      <c r="O608" s="44">
        <f>Z608+AU608+N584+SUM(L587:L598)+SUM(N588:N598)+L602-D554-D557-D553+E555</f>
        <v>56495.390000000014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26087.030000000002</v>
      </c>
      <c r="AA608" s="57"/>
      <c r="AB608" s="60"/>
      <c r="AC608" s="60" t="s">
        <v>128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171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199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/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4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129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172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173</v>
      </c>
      <c r="BP611" s="8" t="s">
        <v>0</v>
      </c>
      <c r="BQ611" s="9" t="s">
        <v>174</v>
      </c>
    </row>
    <row r="612" spans="1:69" ht="16.8" customHeight="1" x14ac:dyDescent="0.35">
      <c r="A612" s="14">
        <v>45306</v>
      </c>
      <c r="B612" s="15" t="s">
        <v>175</v>
      </c>
      <c r="C612" s="15" t="s">
        <v>176</v>
      </c>
      <c r="D612" s="16">
        <v>13102.49</v>
      </c>
      <c r="E612" s="16">
        <v>313.69</v>
      </c>
      <c r="F612" s="16"/>
      <c r="G612" s="16"/>
      <c r="H612" s="105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26087.030000000002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177</v>
      </c>
      <c r="BM612" s="88">
        <f>BK612</f>
        <v>45306</v>
      </c>
      <c r="BN612" s="24" t="s">
        <v>177</v>
      </c>
      <c r="BO612" s="24"/>
      <c r="BP612" s="88">
        <f>BK612</f>
        <v>45306</v>
      </c>
      <c r="BQ612" s="126"/>
    </row>
    <row r="613" spans="1:69" ht="16.8" customHeight="1" x14ac:dyDescent="0.35">
      <c r="A613" s="15"/>
      <c r="B613" s="15"/>
      <c r="C613" s="15" t="s">
        <v>178</v>
      </c>
      <c r="D613" s="16">
        <v>0</v>
      </c>
      <c r="E613" s="16"/>
      <c r="F613" s="16"/>
      <c r="G613" s="16"/>
      <c r="H613" s="105" t="s">
        <v>34</v>
      </c>
      <c r="I613" s="4"/>
      <c r="J613" s="14"/>
      <c r="K613" s="17" t="s">
        <v>280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26087.030000000002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6"/>
    </row>
    <row r="614" spans="1:69" ht="16.8" customHeight="1" x14ac:dyDescent="0.35">
      <c r="A614" s="15"/>
      <c r="B614" s="15"/>
      <c r="C614" s="15" t="s">
        <v>179</v>
      </c>
      <c r="D614" s="16">
        <v>16982.8</v>
      </c>
      <c r="E614" s="16">
        <v>1830</v>
      </c>
      <c r="F614" s="16"/>
      <c r="G614" s="16"/>
      <c r="H614" s="105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26087.030000000002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6"/>
    </row>
    <row r="615" spans="1:69" ht="16.8" customHeight="1" x14ac:dyDescent="0.35">
      <c r="A615" s="15"/>
      <c r="B615" s="15">
        <v>0</v>
      </c>
      <c r="C615" s="15" t="s">
        <v>180</v>
      </c>
      <c r="D615" s="16">
        <v>1147.78</v>
      </c>
      <c r="E615" s="16"/>
      <c r="F615" s="16">
        <v>0</v>
      </c>
      <c r="G615" s="16"/>
      <c r="H615" s="105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26087.030000000002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6"/>
    </row>
    <row r="616" spans="1:69" ht="16.8" customHeight="1" x14ac:dyDescent="0.35">
      <c r="A616" s="15"/>
      <c r="B616" s="16">
        <f>B615+B555</f>
        <v>811.27</v>
      </c>
      <c r="C616" s="15" t="s">
        <v>181</v>
      </c>
      <c r="D616" s="16">
        <v>2556.84</v>
      </c>
      <c r="E616" s="16">
        <v>0</v>
      </c>
      <c r="F616" s="16"/>
      <c r="G616" s="16"/>
      <c r="H616" s="105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26087.030000000002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6"/>
    </row>
    <row r="617" spans="1:69" ht="16.8" customHeight="1" x14ac:dyDescent="0.35">
      <c r="A617" s="15"/>
      <c r="B617" s="15"/>
      <c r="C617" s="15" t="s">
        <v>182</v>
      </c>
      <c r="D617" s="16">
        <v>57.5</v>
      </c>
      <c r="E617" s="16">
        <v>0</v>
      </c>
      <c r="F617" s="16"/>
      <c r="G617" s="16"/>
      <c r="H617" s="105" t="s">
        <v>44</v>
      </c>
      <c r="I617" s="77" t="s">
        <v>183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26087.030000000002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6"/>
    </row>
    <row r="618" spans="1:69" ht="16.8" customHeight="1" x14ac:dyDescent="0.35">
      <c r="A618" s="15"/>
      <c r="B618" s="15" t="s">
        <v>42</v>
      </c>
      <c r="C618" s="15" t="s">
        <v>184</v>
      </c>
      <c r="D618" s="16">
        <v>0</v>
      </c>
      <c r="E618" s="16"/>
      <c r="F618" s="16"/>
      <c r="G618" s="16"/>
      <c r="H618" s="105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26087.030000000002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6"/>
    </row>
    <row r="619" spans="1:69" ht="16.8" customHeight="1" x14ac:dyDescent="0.35">
      <c r="A619" s="15"/>
      <c r="B619" s="15"/>
      <c r="C619" s="15" t="s">
        <v>185</v>
      </c>
      <c r="D619" s="16">
        <v>15.33</v>
      </c>
      <c r="E619" s="16"/>
      <c r="F619" s="16"/>
      <c r="G619" s="16">
        <v>0</v>
      </c>
      <c r="H619" s="105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26087.030000000002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6"/>
    </row>
    <row r="620" spans="1:69" ht="16.8" customHeight="1" x14ac:dyDescent="0.35">
      <c r="A620" s="15"/>
      <c r="B620" s="15"/>
      <c r="C620" s="15" t="s">
        <v>186</v>
      </c>
      <c r="D620" s="16"/>
      <c r="E620" s="16"/>
      <c r="F620" s="16"/>
      <c r="G620" s="16">
        <v>0</v>
      </c>
      <c r="H620" s="105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26087.030000000002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6"/>
    </row>
    <row r="621" spans="1:69" ht="16.8" customHeight="1" x14ac:dyDescent="0.35">
      <c r="A621" s="15"/>
      <c r="B621" s="15"/>
      <c r="C621" s="15" t="s">
        <v>187</v>
      </c>
      <c r="D621" s="16"/>
      <c r="E621" s="16"/>
      <c r="F621" s="16"/>
      <c r="G621" s="16">
        <v>0</v>
      </c>
      <c r="H621" s="105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26087.030000000002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6"/>
    </row>
    <row r="622" spans="1:69" ht="16.8" customHeight="1" x14ac:dyDescent="0.35">
      <c r="A622" s="15"/>
      <c r="B622" s="15"/>
      <c r="C622" s="15" t="s">
        <v>188</v>
      </c>
      <c r="D622" s="16"/>
      <c r="E622" s="16"/>
      <c r="F622" s="16"/>
      <c r="G622" s="16">
        <v>0</v>
      </c>
      <c r="H622" s="105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26087.030000000002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6"/>
    </row>
    <row r="623" spans="1:69" ht="16.8" customHeight="1" x14ac:dyDescent="0.35">
      <c r="A623" s="15"/>
      <c r="B623" s="15"/>
      <c r="C623" s="15" t="s">
        <v>189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26087.030000000002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6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>
        <f t="shared" si="205"/>
        <v>26087.030000000002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6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190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>
        <f t="shared" si="205"/>
        <v>26087.030000000002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6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>
        <f t="shared" si="205"/>
        <v>26087.030000000002</v>
      </c>
      <c r="AA626" s="15"/>
      <c r="AB626" s="24"/>
      <c r="AC626" s="64" t="s">
        <v>145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6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26087.030000000002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6"/>
    </row>
    <row r="628" spans="1:69" ht="16.8" customHeight="1" x14ac:dyDescent="0.35">
      <c r="A628" s="15"/>
      <c r="B628" s="15"/>
      <c r="C628" s="15" t="s">
        <v>146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26087.030000000002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6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26087.030000000002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6"/>
    </row>
    <row r="630" spans="1:69" ht="16.8" customHeight="1" x14ac:dyDescent="0.35">
      <c r="A630" s="15"/>
      <c r="B630" s="15"/>
      <c r="C630" s="28" t="s">
        <v>147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26087.030000000002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6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>
        <f t="shared" si="205"/>
        <v>26087.030000000002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6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26087.030000000002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6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26087.030000000002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6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26087.030000000002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6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26087.030000000002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6"/>
    </row>
    <row r="636" spans="1:69" ht="16.8" customHeight="1" x14ac:dyDescent="0.35">
      <c r="A636" s="15"/>
      <c r="B636" s="66"/>
      <c r="C636" s="15" t="s">
        <v>148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26087.030000000002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6"/>
    </row>
    <row r="637" spans="1:69" ht="16.8" customHeight="1" x14ac:dyDescent="0.35">
      <c r="A637" s="15"/>
      <c r="B637" s="15"/>
      <c r="C637" s="15" t="s">
        <v>150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26087.030000000002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6"/>
    </row>
    <row r="638" spans="1:69" ht="16.8" customHeight="1" x14ac:dyDescent="0.35">
      <c r="A638" s="15"/>
      <c r="B638" s="15"/>
      <c r="C638" s="15" t="s">
        <v>152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26087.030000000002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6"/>
    </row>
    <row r="639" spans="1:69" ht="16.8" customHeight="1" x14ac:dyDescent="0.35">
      <c r="A639" s="15"/>
      <c r="B639" s="15"/>
      <c r="C639" s="15" t="s">
        <v>153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26087.030000000002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6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26087.030000000002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6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26087.030000000002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6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26087.030000000002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6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26087.030000000002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6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26087.030000000002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6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69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69" si="219">(X645-Y645)+Z644</f>
        <v>26087.030000000002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69" si="220">(AM645-AN645)+AO644</f>
        <v>0</v>
      </c>
      <c r="AP645" s="15"/>
      <c r="AR645" s="14"/>
      <c r="AS645" s="18"/>
      <c r="AT645" s="16">
        <v>0</v>
      </c>
      <c r="AU645" s="18">
        <f t="shared" ref="AU645:AU669" si="221">(AS645-AT645)+AU644</f>
        <v>0</v>
      </c>
      <c r="AV645" s="15"/>
      <c r="AX645" s="14"/>
      <c r="AY645" s="18"/>
      <c r="AZ645" s="16">
        <v>0</v>
      </c>
      <c r="BA645" s="18">
        <f t="shared" ref="BA645:BA669" si="222">(AY645-AZ645)+BA644</f>
        <v>0</v>
      </c>
      <c r="BB645" s="15"/>
      <c r="BD645" s="14"/>
      <c r="BE645" s="18"/>
      <c r="BF645" s="16">
        <v>0</v>
      </c>
      <c r="BG645" s="18">
        <f t="shared" ref="BG645:BG669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6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116190.12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>
        <f t="shared" si="219"/>
        <v>26087.030000000002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6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26087.030000000002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6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95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26087.030000000002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6"/>
    </row>
    <row r="649" spans="1:69" ht="16.8" customHeight="1" x14ac:dyDescent="0.35">
      <c r="A649" s="15"/>
      <c r="B649" s="15"/>
      <c r="C649" s="15" t="s">
        <v>96</v>
      </c>
      <c r="D649" s="16"/>
      <c r="E649" s="16"/>
      <c r="F649" s="16"/>
      <c r="G649" s="16">
        <v>0</v>
      </c>
      <c r="H649" s="16"/>
      <c r="I649" s="4"/>
      <c r="J649" s="14"/>
      <c r="K649" s="16" t="s">
        <v>253</v>
      </c>
      <c r="L649" s="16">
        <v>-0.02</v>
      </c>
      <c r="M649" s="30" t="s">
        <v>98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26087.030000000002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6"/>
    </row>
    <row r="650" spans="1:69" ht="16.8" customHeight="1" x14ac:dyDescent="0.35">
      <c r="A650" s="15"/>
      <c r="B650" s="15"/>
      <c r="C650" s="15" t="s">
        <v>99</v>
      </c>
      <c r="D650" s="16"/>
      <c r="E650" s="16"/>
      <c r="F650" s="16"/>
      <c r="G650" s="16">
        <v>0</v>
      </c>
      <c r="H650" s="16"/>
      <c r="I650" s="4"/>
      <c r="J650" s="14"/>
      <c r="K650" s="25" t="s">
        <v>269</v>
      </c>
      <c r="L650" s="83">
        <v>23</v>
      </c>
      <c r="M650" s="16" t="s">
        <v>256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26087.030000000002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6"/>
    </row>
    <row r="651" spans="1:69" ht="16.8" customHeight="1" x14ac:dyDescent="0.35">
      <c r="A651" s="15"/>
      <c r="B651" s="15"/>
      <c r="C651" s="64" t="s">
        <v>156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270</v>
      </c>
      <c r="L651" s="73">
        <v>654</v>
      </c>
      <c r="M651" s="16" t="s">
        <v>246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26087.030000000002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6"/>
    </row>
    <row r="652" spans="1:69" ht="16.8" customHeight="1" x14ac:dyDescent="0.35">
      <c r="A652" s="15"/>
      <c r="B652" s="15"/>
      <c r="C652" s="15" t="s">
        <v>103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214</v>
      </c>
      <c r="L652" s="73">
        <v>204</v>
      </c>
      <c r="M652" s="16" t="s">
        <v>255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194</v>
      </c>
      <c r="X652" s="18">
        <v>0</v>
      </c>
      <c r="Y652" s="16"/>
      <c r="Z652" s="18">
        <f t="shared" si="219"/>
        <v>26087.030000000002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6"/>
    </row>
    <row r="653" spans="1:69" ht="16.8" customHeight="1" x14ac:dyDescent="0.35">
      <c r="A653" s="15"/>
      <c r="B653" s="15"/>
      <c r="C653" s="47" t="s">
        <v>157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271</v>
      </c>
      <c r="L653" s="30">
        <v>220</v>
      </c>
      <c r="M653" s="50" t="s">
        <v>254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26087.030000000002</v>
      </c>
      <c r="AA653" s="15"/>
      <c r="AB653" s="24"/>
      <c r="AC653" s="64" t="s">
        <v>158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6"/>
    </row>
    <row r="654" spans="1:69" ht="16.8" customHeight="1" x14ac:dyDescent="0.35">
      <c r="A654" s="15"/>
      <c r="B654" s="15"/>
      <c r="C654" s="15" t="s">
        <v>107</v>
      </c>
      <c r="D654" s="16"/>
      <c r="E654" s="16"/>
      <c r="F654" s="16"/>
      <c r="G654" s="16">
        <v>0</v>
      </c>
      <c r="H654" s="16"/>
      <c r="I654" s="4"/>
      <c r="J654" s="14"/>
      <c r="K654" s="30" t="s">
        <v>272</v>
      </c>
      <c r="L654" s="73">
        <v>709.04</v>
      </c>
      <c r="M654" s="50" t="s">
        <v>281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109</v>
      </c>
      <c r="W654" s="14"/>
      <c r="X654" s="18"/>
      <c r="Y654" s="16">
        <v>0</v>
      </c>
      <c r="Z654" s="18">
        <f t="shared" si="219"/>
        <v>26087.030000000002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6"/>
    </row>
    <row r="655" spans="1:69" ht="16.8" customHeight="1" x14ac:dyDescent="0.35">
      <c r="A655" s="15"/>
      <c r="B655" s="15"/>
      <c r="C655" s="15" t="s">
        <v>110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282</v>
      </c>
      <c r="L655" s="16">
        <v>0.01</v>
      </c>
      <c r="M655" s="16" t="s">
        <v>283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26087.030000000002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6"/>
    </row>
    <row r="656" spans="1:69" ht="16.8" customHeight="1" x14ac:dyDescent="0.35">
      <c r="A656" s="15"/>
      <c r="B656" s="15"/>
      <c r="C656" s="15" t="s">
        <v>112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276</v>
      </c>
      <c r="L656" s="16">
        <v>300</v>
      </c>
      <c r="M656" s="16" t="s">
        <v>284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26087.030000000002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6"/>
    </row>
    <row r="657" spans="1:69" ht="16.8" customHeight="1" x14ac:dyDescent="0.35">
      <c r="A657" s="15"/>
      <c r="B657" s="15"/>
      <c r="C657" s="15" t="s">
        <v>285</v>
      </c>
      <c r="D657" s="16"/>
      <c r="E657" s="16"/>
      <c r="F657" s="16">
        <v>1290</v>
      </c>
      <c r="G657" s="16"/>
      <c r="H657" s="16"/>
      <c r="I657" s="4"/>
      <c r="J657" s="14"/>
      <c r="K657" s="16" t="s">
        <v>277</v>
      </c>
      <c r="L657" s="16">
        <v>1050</v>
      </c>
      <c r="M657" s="16" t="s">
        <v>286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>
        <f t="shared" si="219"/>
        <v>27377.030000000002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6"/>
    </row>
    <row r="658" spans="1:69" ht="16.8" customHeight="1" x14ac:dyDescent="0.35">
      <c r="A658" s="15"/>
      <c r="B658" s="15"/>
      <c r="C658" s="15" t="s">
        <v>114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113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>
        <f t="shared" si="219"/>
        <v>27377.030000000002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6"/>
    </row>
    <row r="659" spans="1:69" ht="16.8" customHeight="1" x14ac:dyDescent="0.35">
      <c r="A659" s="15"/>
      <c r="B659" s="15"/>
      <c r="C659" s="15" t="s">
        <v>287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288</v>
      </c>
      <c r="L659" s="16">
        <v>40</v>
      </c>
      <c r="M659" s="3" t="s">
        <v>115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>
        <f t="shared" si="219"/>
        <v>28188.720000000001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6"/>
    </row>
    <row r="660" spans="1:69" ht="16.8" customHeight="1" x14ac:dyDescent="0.35">
      <c r="A660" s="15"/>
      <c r="B660" s="15"/>
      <c r="C660" s="15" t="s">
        <v>114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>
        <f t="shared" si="219"/>
        <v>28188.720000000001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6"/>
    </row>
    <row r="661" spans="1:69" ht="16.8" customHeight="1" x14ac:dyDescent="0.35">
      <c r="A661" s="15"/>
      <c r="B661" s="15"/>
      <c r="C661" s="68" t="s">
        <v>114</v>
      </c>
      <c r="D661" s="16"/>
      <c r="E661" s="16"/>
      <c r="F661" s="16">
        <v>0</v>
      </c>
      <c r="G661" s="16"/>
      <c r="H661" s="16"/>
      <c r="I661" s="4"/>
      <c r="J661" s="14"/>
      <c r="K661" s="17" t="s">
        <v>118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>
        <f t="shared" si="219"/>
        <v>28188.720000000001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6"/>
    </row>
    <row r="662" spans="1:69" ht="16.8" customHeight="1" x14ac:dyDescent="0.35">
      <c r="A662" s="15"/>
      <c r="B662" s="15"/>
      <c r="C662" s="15" t="s">
        <v>177</v>
      </c>
      <c r="D662" s="16"/>
      <c r="E662" s="16"/>
      <c r="F662" s="16">
        <f>'BONIFICI GENERALI '!B466+'BONIFICI CATTOLICA'!B466+BL669</f>
        <v>33601.340000000004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>
        <f>F662</f>
        <v>33601.340000000004</v>
      </c>
      <c r="Y662" s="16">
        <f>G662</f>
        <v>0</v>
      </c>
      <c r="Z662" s="18">
        <f t="shared" si="219"/>
        <v>61790.060000000005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289</v>
      </c>
      <c r="BL662" s="24">
        <v>136.29</v>
      </c>
      <c r="BM662" s="24"/>
      <c r="BN662" s="24"/>
      <c r="BO662" s="24"/>
      <c r="BP662" s="24"/>
      <c r="BQ662" s="126"/>
    </row>
    <row r="663" spans="1:69" ht="16.8" customHeight="1" x14ac:dyDescent="0.35">
      <c r="A663" s="15" t="s">
        <v>290</v>
      </c>
      <c r="B663" s="15"/>
      <c r="C663" s="47" t="s">
        <v>119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61790.060000000005</v>
      </c>
      <c r="AA663" s="15" t="str">
        <f>C663</f>
        <v>PREL .PROVVIGIONI MATURATE</v>
      </c>
      <c r="AB663" s="24"/>
      <c r="AC663" s="15" t="s">
        <v>165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291</v>
      </c>
      <c r="BL663" s="24"/>
      <c r="BM663" s="24"/>
      <c r="BN663" s="24"/>
      <c r="BO663" s="24"/>
      <c r="BP663" s="24"/>
      <c r="BQ663" s="126"/>
    </row>
    <row r="664" spans="1:69" ht="16.8" customHeight="1" x14ac:dyDescent="0.35">
      <c r="A664" s="15">
        <v>1050</v>
      </c>
      <c r="B664" s="15"/>
      <c r="C664" s="15" t="s">
        <v>120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61790.060000000005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6"/>
    </row>
    <row r="665" spans="1:69" ht="16.8" customHeight="1" x14ac:dyDescent="0.35">
      <c r="A665" s="15"/>
      <c r="B665" s="15"/>
      <c r="C665" s="15" t="s">
        <v>121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61790.060000000005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6"/>
    </row>
    <row r="666" spans="1:69" ht="16.8" customHeight="1" x14ac:dyDescent="0.35">
      <c r="A666" s="15" t="s">
        <v>292</v>
      </c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122</v>
      </c>
      <c r="L666" s="3">
        <f>SUM(L646:L660)+N645+L662+L663</f>
        <v>165568.76999999999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>
        <f t="shared" si="219"/>
        <v>61790.060000000005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118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6"/>
    </row>
    <row r="667" spans="1:69" ht="16.8" customHeight="1" x14ac:dyDescent="0.35">
      <c r="A667" s="15">
        <v>396.97</v>
      </c>
      <c r="B667" s="15"/>
      <c r="C667" s="64" t="s">
        <v>149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123</v>
      </c>
      <c r="L667" s="3">
        <f>L666-M666</f>
        <v>94694.93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61790.060000000005</v>
      </c>
      <c r="AA667" s="15"/>
      <c r="AB667" s="24"/>
      <c r="AC667" s="71" t="s">
        <v>198</v>
      </c>
      <c r="AD667" s="65"/>
      <c r="AE667" s="65">
        <v>0</v>
      </c>
      <c r="AF667" s="63">
        <f>SUM(AF619:AF666)</f>
        <v>31878.3</v>
      </c>
      <c r="AG667" s="25"/>
      <c r="AH667" s="24" t="s">
        <v>124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6"/>
    </row>
    <row r="668" spans="1:69" ht="16.8" customHeight="1" x14ac:dyDescent="0.35">
      <c r="A668" s="15"/>
      <c r="B668" s="15"/>
      <c r="C668" s="64" t="s">
        <v>151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61790.060000000005</v>
      </c>
      <c r="AA668" s="15"/>
      <c r="AB668" s="24"/>
      <c r="AC668" s="71" t="s">
        <v>169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6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126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127</v>
      </c>
      <c r="L669" s="3">
        <f>L667-L668</f>
        <v>2519.2199999999866</v>
      </c>
      <c r="M669" s="27" t="s">
        <v>170</v>
      </c>
      <c r="N669" s="27">
        <f>O669-L668</f>
        <v>862.41999999999825</v>
      </c>
      <c r="O669" s="44">
        <f>Z669+AU669+N645+SUM(L648:L659)+SUM(N649:N659)+L663-D615-D618-D614+E616</f>
        <v>93038.13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61790.060000000005</v>
      </c>
      <c r="AA669" s="57"/>
      <c r="AB669" s="60"/>
      <c r="AC669" s="60" t="s">
        <v>128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171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199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/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4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129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172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173</v>
      </c>
      <c r="BP672" s="8" t="s">
        <v>0</v>
      </c>
      <c r="BQ672" s="9" t="s">
        <v>174</v>
      </c>
    </row>
    <row r="673" spans="1:69" ht="16.8" customHeight="1" x14ac:dyDescent="0.35">
      <c r="A673" s="14">
        <v>45307</v>
      </c>
      <c r="B673" s="15" t="s">
        <v>175</v>
      </c>
      <c r="C673" s="15" t="s">
        <v>176</v>
      </c>
      <c r="D673" s="16">
        <v>44693.03</v>
      </c>
      <c r="E673" s="16">
        <v>100</v>
      </c>
      <c r="F673" s="16"/>
      <c r="G673" s="16"/>
      <c r="H673" s="105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61790.060000000005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177</v>
      </c>
      <c r="BM673" s="88">
        <f>BK673</f>
        <v>45307</v>
      </c>
      <c r="BN673" s="24" t="s">
        <v>177</v>
      </c>
      <c r="BO673" s="24"/>
      <c r="BP673" s="88">
        <f>BK673</f>
        <v>45307</v>
      </c>
      <c r="BQ673" s="126"/>
    </row>
    <row r="674" spans="1:69" ht="16.8" customHeight="1" x14ac:dyDescent="0.35">
      <c r="A674" s="15"/>
      <c r="B674" s="15"/>
      <c r="C674" s="15" t="s">
        <v>178</v>
      </c>
      <c r="D674" s="16">
        <v>0</v>
      </c>
      <c r="E674" s="16"/>
      <c r="F674" s="16"/>
      <c r="G674" s="16"/>
      <c r="H674" s="105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61790.060000000005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6"/>
    </row>
    <row r="675" spans="1:69" ht="16.8" customHeight="1" x14ac:dyDescent="0.35">
      <c r="A675" s="15">
        <v>16.48</v>
      </c>
      <c r="B675" s="15"/>
      <c r="C675" s="15" t="s">
        <v>179</v>
      </c>
      <c r="D675" s="16">
        <v>18230.689999999999</v>
      </c>
      <c r="E675" s="16">
        <v>370.99</v>
      </c>
      <c r="F675" s="16"/>
      <c r="G675" s="16"/>
      <c r="H675" s="105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61790.060000000005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6"/>
    </row>
    <row r="676" spans="1:69" ht="16.8" customHeight="1" x14ac:dyDescent="0.35">
      <c r="A676" s="15" t="s">
        <v>293</v>
      </c>
      <c r="B676" s="15">
        <v>0</v>
      </c>
      <c r="C676" s="15" t="s">
        <v>180</v>
      </c>
      <c r="D676" s="16">
        <v>4226.9799999999996</v>
      </c>
      <c r="E676" s="16"/>
      <c r="F676" s="16"/>
      <c r="G676" s="16"/>
      <c r="H676" s="105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61790.060000000005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6"/>
    </row>
    <row r="677" spans="1:69" ht="16.8" customHeight="1" x14ac:dyDescent="0.35">
      <c r="A677" s="15" t="s">
        <v>294</v>
      </c>
      <c r="B677" s="16">
        <f>B676+B616</f>
        <v>811.27</v>
      </c>
      <c r="C677" s="15" t="s">
        <v>181</v>
      </c>
      <c r="D677" s="16">
        <v>2875.31</v>
      </c>
      <c r="E677" s="16">
        <v>0</v>
      </c>
      <c r="F677" s="16"/>
      <c r="G677" s="16"/>
      <c r="H677" s="105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61790.060000000005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6"/>
    </row>
    <row r="678" spans="1:69" ht="16.8" customHeight="1" x14ac:dyDescent="0.35">
      <c r="A678" s="15" t="s">
        <v>295</v>
      </c>
      <c r="B678" s="15"/>
      <c r="C678" s="15" t="s">
        <v>182</v>
      </c>
      <c r="D678" s="16">
        <v>2031</v>
      </c>
      <c r="E678" s="16">
        <v>0</v>
      </c>
      <c r="F678" s="16"/>
      <c r="G678" s="16"/>
      <c r="H678" s="105" t="s">
        <v>44</v>
      </c>
      <c r="I678" s="77" t="s">
        <v>183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61790.060000000005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6"/>
    </row>
    <row r="679" spans="1:69" ht="16.8" customHeight="1" x14ac:dyDescent="0.35">
      <c r="A679" s="15"/>
      <c r="B679" s="15" t="s">
        <v>42</v>
      </c>
      <c r="C679" s="15" t="s">
        <v>184</v>
      </c>
      <c r="D679" s="16">
        <v>0</v>
      </c>
      <c r="E679" s="16"/>
      <c r="F679" s="16"/>
      <c r="G679" s="16"/>
      <c r="H679" s="105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61790.060000000005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6"/>
    </row>
    <row r="680" spans="1:69" ht="16.8" customHeight="1" x14ac:dyDescent="0.35">
      <c r="A680" s="15"/>
      <c r="B680" s="15"/>
      <c r="C680" s="15" t="s">
        <v>185</v>
      </c>
      <c r="D680" s="16">
        <v>502.52</v>
      </c>
      <c r="E680" s="16"/>
      <c r="F680" s="16"/>
      <c r="G680" s="16">
        <v>0</v>
      </c>
      <c r="H680" s="105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61790.060000000005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6"/>
    </row>
    <row r="681" spans="1:69" ht="16.8" customHeight="1" x14ac:dyDescent="0.35">
      <c r="A681" s="15"/>
      <c r="B681" s="15"/>
      <c r="C681" s="15" t="s">
        <v>296</v>
      </c>
      <c r="D681" s="16"/>
      <c r="E681" s="16"/>
      <c r="F681" s="16"/>
      <c r="G681" s="16">
        <v>0</v>
      </c>
      <c r="H681" s="105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61790.060000000005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6"/>
    </row>
    <row r="682" spans="1:69" ht="16.8" customHeight="1" x14ac:dyDescent="0.35">
      <c r="A682" s="15"/>
      <c r="B682" s="15"/>
      <c r="C682" s="15" t="s">
        <v>187</v>
      </c>
      <c r="D682" s="16"/>
      <c r="E682" s="16"/>
      <c r="F682" s="16"/>
      <c r="G682" s="16">
        <v>0</v>
      </c>
      <c r="H682" s="105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61790.060000000005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6"/>
    </row>
    <row r="683" spans="1:69" ht="16.8" customHeight="1" x14ac:dyDescent="0.35">
      <c r="A683" s="15"/>
      <c r="B683" s="15"/>
      <c r="C683" s="15" t="s">
        <v>188</v>
      </c>
      <c r="D683" s="16"/>
      <c r="E683" s="16"/>
      <c r="F683" s="16"/>
      <c r="G683" s="16">
        <v>0</v>
      </c>
      <c r="H683" s="105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61790.060000000005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6"/>
    </row>
    <row r="684" spans="1:69" ht="16.8" customHeight="1" x14ac:dyDescent="0.35">
      <c r="A684" s="15"/>
      <c r="B684" s="15"/>
      <c r="C684" s="15" t="s">
        <v>189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61790.060000000005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6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>
        <f t="shared" si="225"/>
        <v>61790.060000000005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6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190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>
        <f t="shared" si="225"/>
        <v>61790.060000000005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6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>
        <f t="shared" si="225"/>
        <v>61790.060000000005</v>
      </c>
      <c r="AA687" s="15"/>
      <c r="AB687" s="24"/>
      <c r="AC687" s="64" t="s">
        <v>145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6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61790.060000000005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6"/>
    </row>
    <row r="689" spans="1:69" ht="16.8" customHeight="1" x14ac:dyDescent="0.35">
      <c r="A689" s="15"/>
      <c r="B689" s="15"/>
      <c r="C689" s="15" t="s">
        <v>146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61790.060000000005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6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61790.060000000005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6"/>
    </row>
    <row r="691" spans="1:69" ht="16.8" customHeight="1" x14ac:dyDescent="0.35">
      <c r="A691" s="15"/>
      <c r="B691" s="15"/>
      <c r="C691" s="28" t="s">
        <v>297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61790.060000000005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6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>
        <f t="shared" si="225"/>
        <v>61790.060000000005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6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61790.060000000005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6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61790.060000000005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6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61790.060000000005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6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61790.060000000005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6"/>
    </row>
    <row r="697" spans="1:69" ht="16.8" customHeight="1" x14ac:dyDescent="0.35">
      <c r="A697" s="15"/>
      <c r="B697" s="66"/>
      <c r="C697" s="15" t="s">
        <v>148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61790.060000000005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6"/>
    </row>
    <row r="698" spans="1:69" ht="16.8" customHeight="1" x14ac:dyDescent="0.35">
      <c r="A698" s="15"/>
      <c r="B698" s="15"/>
      <c r="C698" s="15" t="s">
        <v>150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61790.060000000005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6"/>
    </row>
    <row r="699" spans="1:69" ht="16.8" customHeight="1" x14ac:dyDescent="0.35">
      <c r="A699" s="15"/>
      <c r="B699" s="15"/>
      <c r="C699" s="15" t="s">
        <v>152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61790.060000000005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6"/>
    </row>
    <row r="700" spans="1:69" ht="16.8" customHeight="1" x14ac:dyDescent="0.35">
      <c r="A700" s="15"/>
      <c r="B700" s="15"/>
      <c r="C700" s="15" t="s">
        <v>153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61790.060000000005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6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61790.060000000005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6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61790.060000000005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6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61790.060000000005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6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61790.060000000005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6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61790.060000000005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6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0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0" si="239">(X706-Y706)+Z705</f>
        <v>61790.060000000005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0" si="240">(AM706-AN706)+AO705</f>
        <v>0</v>
      </c>
      <c r="AP706" s="15"/>
      <c r="AR706" s="14"/>
      <c r="AS706" s="18"/>
      <c r="AT706" s="16">
        <v>0</v>
      </c>
      <c r="AU706" s="18">
        <f t="shared" ref="AU706:AU730" si="241">(AS706-AT706)+AU705</f>
        <v>0</v>
      </c>
      <c r="AV706" s="15"/>
      <c r="AX706" s="14"/>
      <c r="AY706" s="18"/>
      <c r="AZ706" s="16">
        <v>0</v>
      </c>
      <c r="BA706" s="18">
        <f t="shared" ref="BA706:BA730" si="242">(AY706-AZ706)+BA705</f>
        <v>0</v>
      </c>
      <c r="BB706" s="15"/>
      <c r="BD706" s="14"/>
      <c r="BE706" s="18"/>
      <c r="BF706" s="16">
        <v>0</v>
      </c>
      <c r="BG706" s="18">
        <f t="shared" ref="BG706:BG730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6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143134.07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>
        <f t="shared" si="239"/>
        <v>61790.060000000005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6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61790.060000000005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6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95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61790.060000000005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6"/>
    </row>
    <row r="710" spans="1:69" ht="16.8" customHeight="1" x14ac:dyDescent="0.35">
      <c r="A710" s="15"/>
      <c r="B710" s="15"/>
      <c r="C710" s="15" t="s">
        <v>96</v>
      </c>
      <c r="D710" s="16"/>
      <c r="E710" s="16"/>
      <c r="F710" s="16"/>
      <c r="G710" s="16">
        <v>0</v>
      </c>
      <c r="H710" s="16"/>
      <c r="I710" s="4"/>
      <c r="J710" s="14"/>
      <c r="K710" s="16" t="s">
        <v>253</v>
      </c>
      <c r="L710" s="16">
        <v>-0.02</v>
      </c>
      <c r="M710" s="30" t="s">
        <v>98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61790.060000000005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6"/>
    </row>
    <row r="711" spans="1:69" ht="16.8" customHeight="1" x14ac:dyDescent="0.35">
      <c r="A711" s="15"/>
      <c r="B711" s="15"/>
      <c r="C711" s="15" t="s">
        <v>99</v>
      </c>
      <c r="D711" s="16"/>
      <c r="E711" s="16"/>
      <c r="F711" s="16"/>
      <c r="G711" s="16">
        <v>0</v>
      </c>
      <c r="H711" s="16"/>
      <c r="I711" s="4"/>
      <c r="J711" s="14"/>
      <c r="K711" s="25" t="s">
        <v>269</v>
      </c>
      <c r="L711" s="83">
        <v>23</v>
      </c>
      <c r="M711" s="16" t="s">
        <v>256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61790.060000000005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6"/>
    </row>
    <row r="712" spans="1:69" ht="16.8" customHeight="1" x14ac:dyDescent="0.35">
      <c r="A712" s="15"/>
      <c r="B712" s="15"/>
      <c r="C712" s="64" t="s">
        <v>156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270</v>
      </c>
      <c r="L712" s="73">
        <v>654</v>
      </c>
      <c r="M712" s="16" t="s">
        <v>246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61790.060000000005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6"/>
    </row>
    <row r="713" spans="1:69" ht="16.8" customHeight="1" x14ac:dyDescent="0.35">
      <c r="A713" s="15"/>
      <c r="B713" s="15"/>
      <c r="C713" s="15" t="s">
        <v>103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214</v>
      </c>
      <c r="L713" s="73">
        <v>204</v>
      </c>
      <c r="M713" s="16" t="s">
        <v>255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194</v>
      </c>
      <c r="X713" s="18">
        <v>0</v>
      </c>
      <c r="Y713" s="16"/>
      <c r="Z713" s="18">
        <f t="shared" si="239"/>
        <v>61790.060000000005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6"/>
    </row>
    <row r="714" spans="1:69" ht="16.8" customHeight="1" x14ac:dyDescent="0.35">
      <c r="A714" s="15"/>
      <c r="B714" s="15"/>
      <c r="C714" s="47" t="s">
        <v>157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271</v>
      </c>
      <c r="L714" s="30">
        <v>220</v>
      </c>
      <c r="M714" s="50" t="s">
        <v>254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61790.060000000005</v>
      </c>
      <c r="AA714" s="15"/>
      <c r="AB714" s="24"/>
      <c r="AC714" s="64" t="s">
        <v>158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6"/>
    </row>
    <row r="715" spans="1:69" ht="16.8" customHeight="1" x14ac:dyDescent="0.35">
      <c r="A715" s="15"/>
      <c r="B715" s="15"/>
      <c r="C715" s="15" t="s">
        <v>107</v>
      </c>
      <c r="D715" s="16"/>
      <c r="E715" s="16"/>
      <c r="F715" s="16"/>
      <c r="G715" s="16">
        <v>0</v>
      </c>
      <c r="H715" s="16"/>
      <c r="I715" s="4"/>
      <c r="J715" s="14"/>
      <c r="K715" s="30" t="s">
        <v>272</v>
      </c>
      <c r="L715" s="73">
        <v>709.04</v>
      </c>
      <c r="M715" s="50" t="s">
        <v>281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109</v>
      </c>
      <c r="W715" s="14"/>
      <c r="X715" s="18"/>
      <c r="Y715" s="16">
        <v>0</v>
      </c>
      <c r="Z715" s="18">
        <f t="shared" si="239"/>
        <v>61790.060000000005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6"/>
    </row>
    <row r="716" spans="1:69" ht="16.8" customHeight="1" x14ac:dyDescent="0.35">
      <c r="A716" s="15"/>
      <c r="B716" s="15"/>
      <c r="C716" s="15" t="s">
        <v>110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282</v>
      </c>
      <c r="L716" s="16">
        <v>0.01</v>
      </c>
      <c r="M716" s="16" t="s">
        <v>283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61790.060000000005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6"/>
    </row>
    <row r="717" spans="1:69" ht="16.8" customHeight="1" x14ac:dyDescent="0.35">
      <c r="A717" s="15"/>
      <c r="B717" s="15"/>
      <c r="C717" s="15" t="s">
        <v>112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276</v>
      </c>
      <c r="L717" s="16">
        <v>300</v>
      </c>
      <c r="M717" s="16" t="s">
        <v>284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61790.060000000005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6"/>
    </row>
    <row r="718" spans="1:69" ht="16.8" customHeight="1" x14ac:dyDescent="0.35">
      <c r="A718" s="15"/>
      <c r="B718" s="15"/>
      <c r="C718" s="15" t="s">
        <v>298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299</v>
      </c>
      <c r="L718" s="16">
        <v>339</v>
      </c>
      <c r="M718" s="16" t="s">
        <v>286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>
        <f t="shared" si="239"/>
        <v>61870.500000000007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6"/>
    </row>
    <row r="719" spans="1:69" ht="16.8" customHeight="1" x14ac:dyDescent="0.35">
      <c r="A719" s="15"/>
      <c r="B719" s="15"/>
      <c r="C719" s="15" t="s">
        <v>114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300</v>
      </c>
      <c r="L719" s="16">
        <v>206.18</v>
      </c>
      <c r="M719" s="16" t="s">
        <v>301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>
        <f t="shared" si="239"/>
        <v>61870.500000000007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6"/>
    </row>
    <row r="720" spans="1:69" ht="16.8" customHeight="1" x14ac:dyDescent="0.35">
      <c r="A720" s="15"/>
      <c r="B720" s="15"/>
      <c r="C720" s="15" t="s">
        <v>302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288</v>
      </c>
      <c r="L720" s="16">
        <v>40</v>
      </c>
      <c r="M720" s="30" t="s">
        <v>113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61870.500000000007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6"/>
    </row>
    <row r="721" spans="1:69" ht="16.8" customHeight="1" x14ac:dyDescent="0.35">
      <c r="A721" s="15"/>
      <c r="B721" s="15"/>
      <c r="C721" s="15" t="s">
        <v>302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115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>
        <f t="shared" si="239"/>
        <v>61058.810000000005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6"/>
    </row>
    <row r="722" spans="1:69" ht="16.8" customHeight="1" x14ac:dyDescent="0.35">
      <c r="A722" s="15"/>
      <c r="B722" s="15"/>
      <c r="C722" s="68" t="s">
        <v>114</v>
      </c>
      <c r="D722" s="16"/>
      <c r="E722" s="16"/>
      <c r="F722" s="16">
        <v>0</v>
      </c>
      <c r="G722" s="16"/>
      <c r="H722" s="16"/>
      <c r="I722" s="4"/>
      <c r="J722" s="14"/>
      <c r="K722" s="17" t="s">
        <v>118</v>
      </c>
      <c r="L722" s="16">
        <f>SUM(L709:L721)</f>
        <v>2809.7099999999996</v>
      </c>
      <c r="M722" s="16" t="s">
        <v>303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>
        <f t="shared" si="239"/>
        <v>61058.810000000005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6"/>
    </row>
    <row r="723" spans="1:69" ht="16.8" customHeight="1" x14ac:dyDescent="0.35">
      <c r="A723" s="15"/>
      <c r="B723" s="15"/>
      <c r="C723" s="15" t="s">
        <v>177</v>
      </c>
      <c r="D723" s="16"/>
      <c r="E723" s="16"/>
      <c r="F723" s="16">
        <f>'BONIFICI GENERALI '!B518+'BONIFICI CATTOLICA'!B518+'BONIFICI TUTELA'!B258</f>
        <v>26943.949999999997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>
        <f>F723</f>
        <v>26943.949999999997</v>
      </c>
      <c r="Y723" s="16">
        <f>G723</f>
        <v>0</v>
      </c>
      <c r="Z723" s="18">
        <f t="shared" si="239"/>
        <v>88002.760000000009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6"/>
    </row>
    <row r="724" spans="1:69" ht="16.8" customHeight="1" x14ac:dyDescent="0.35">
      <c r="A724" s="15"/>
      <c r="B724" s="15"/>
      <c r="C724" s="47" t="s">
        <v>119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88002.760000000009</v>
      </c>
      <c r="AA724" s="15" t="str">
        <f>C724</f>
        <v>PREL .PROVVIGIONI MATURATE</v>
      </c>
      <c r="AB724" s="24"/>
      <c r="AC724" s="15" t="s">
        <v>165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6"/>
    </row>
    <row r="725" spans="1:69" ht="16.8" customHeight="1" x14ac:dyDescent="0.35">
      <c r="A725" s="15"/>
      <c r="B725" s="15"/>
      <c r="C725" s="15" t="s">
        <v>120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88002.760000000009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6"/>
    </row>
    <row r="726" spans="1:69" ht="16.8" customHeight="1" x14ac:dyDescent="0.35">
      <c r="A726" s="15"/>
      <c r="B726" s="15"/>
      <c r="C726" s="15" t="s">
        <v>121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88002.760000000009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6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122</v>
      </c>
      <c r="L727" s="3">
        <f>SUM(L707:L721)+N706+L723+L724</f>
        <v>230052.50000000003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>
        <f t="shared" si="239"/>
        <v>88002.760000000009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118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6"/>
    </row>
    <row r="728" spans="1:69" ht="16.8" customHeight="1" x14ac:dyDescent="0.35">
      <c r="A728" s="15"/>
      <c r="B728" s="15"/>
      <c r="C728" s="64" t="s">
        <v>149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123</v>
      </c>
      <c r="L728" s="3">
        <f>L727-M727</f>
        <v>151573.85000000003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88002.760000000009</v>
      </c>
      <c r="AA728" s="15"/>
      <c r="AB728" s="24"/>
      <c r="AC728" s="71" t="s">
        <v>198</v>
      </c>
      <c r="AD728" s="65"/>
      <c r="AE728" s="65">
        <v>0</v>
      </c>
      <c r="AF728" s="63">
        <f>SUM(AF680:AF727)</f>
        <v>31878.3</v>
      </c>
      <c r="AG728" s="25"/>
      <c r="AH728" s="24" t="s">
        <v>124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6"/>
    </row>
    <row r="729" spans="1:69" ht="16.8" customHeight="1" x14ac:dyDescent="0.35">
      <c r="A729" s="15"/>
      <c r="B729" s="15"/>
      <c r="C729" s="64" t="s">
        <v>151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88002.760000000009</v>
      </c>
      <c r="AA729" s="15"/>
      <c r="AB729" s="24"/>
      <c r="AC729" s="71" t="s">
        <v>169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6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126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127</v>
      </c>
      <c r="L730" s="3">
        <f>L728-L729</f>
        <v>2519.2200000000594</v>
      </c>
      <c r="M730" s="27" t="s">
        <v>170</v>
      </c>
      <c r="N730" s="27">
        <f>O730-L729</f>
        <v>2911.9200000000419</v>
      </c>
      <c r="O730" s="44">
        <f>Z730+AU730+N706+SUM(L709:L720)+SUM(N710:N720)+L724-D676-D679-D675+E677</f>
        <v>151966.55000000002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88002.760000000009</v>
      </c>
      <c r="AA730" s="57"/>
      <c r="AB730" s="60"/>
      <c r="AC730" s="60" t="s">
        <v>128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171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199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44"/>
      <c r="L731" s="145"/>
      <c r="M731" s="145"/>
    </row>
    <row r="732" spans="1:69" ht="16.8" customHeight="1" x14ac:dyDescent="0.25">
      <c r="A732" s="50"/>
    </row>
    <row r="733" spans="1:69" ht="16.8" customHeight="1" x14ac:dyDescent="0.35">
      <c r="A733" s="2"/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4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129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172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173</v>
      </c>
      <c r="BP733" s="8" t="s">
        <v>0</v>
      </c>
      <c r="BQ733" s="9" t="s">
        <v>174</v>
      </c>
    </row>
    <row r="734" spans="1:69" ht="16.8" customHeight="1" x14ac:dyDescent="0.35">
      <c r="A734" s="14">
        <v>45308</v>
      </c>
      <c r="B734" s="15" t="s">
        <v>175</v>
      </c>
      <c r="C734" s="15" t="s">
        <v>176</v>
      </c>
      <c r="D734" s="16">
        <v>13444.68</v>
      </c>
      <c r="E734" s="16">
        <v>0</v>
      </c>
      <c r="F734" s="16"/>
      <c r="G734" s="16"/>
      <c r="H734" s="105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88002.760000000009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177</v>
      </c>
      <c r="BM734" s="88">
        <f>BK734</f>
        <v>45308</v>
      </c>
      <c r="BN734" s="24" t="s">
        <v>177</v>
      </c>
      <c r="BO734" s="24"/>
      <c r="BP734" s="88">
        <f>BK734</f>
        <v>45308</v>
      </c>
      <c r="BQ734" s="126"/>
    </row>
    <row r="735" spans="1:69" ht="16.8" customHeight="1" x14ac:dyDescent="0.35">
      <c r="A735" s="15"/>
      <c r="B735" s="15"/>
      <c r="C735" s="15" t="s">
        <v>178</v>
      </c>
      <c r="D735" s="16">
        <v>0</v>
      </c>
      <c r="E735" s="16"/>
      <c r="F735" s="16"/>
      <c r="G735" s="16"/>
      <c r="H735" s="105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88002.760000000009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6"/>
    </row>
    <row r="736" spans="1:69" ht="16.8" customHeight="1" x14ac:dyDescent="0.35">
      <c r="A736" s="15"/>
      <c r="B736" s="15"/>
      <c r="C736" s="15" t="s">
        <v>179</v>
      </c>
      <c r="D736" s="16">
        <v>9437.49</v>
      </c>
      <c r="E736" s="16">
        <v>2163.5</v>
      </c>
      <c r="F736" s="16"/>
      <c r="G736" s="16"/>
      <c r="H736" s="105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88002.760000000009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6"/>
    </row>
    <row r="737" spans="1:69" ht="16.8" customHeight="1" x14ac:dyDescent="0.35">
      <c r="A737" s="15"/>
      <c r="B737" s="15">
        <v>0</v>
      </c>
      <c r="C737" s="15" t="s">
        <v>180</v>
      </c>
      <c r="D737" s="16">
        <v>918.07</v>
      </c>
      <c r="E737" s="16"/>
      <c r="F737" s="16"/>
      <c r="G737" s="16"/>
      <c r="H737" s="105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88002.760000000009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6"/>
    </row>
    <row r="738" spans="1:69" ht="16.8" customHeight="1" x14ac:dyDescent="0.35">
      <c r="A738" s="15" t="s">
        <v>224</v>
      </c>
      <c r="B738" s="16">
        <f>B737+B677</f>
        <v>811.27</v>
      </c>
      <c r="C738" s="15" t="s">
        <v>181</v>
      </c>
      <c r="D738" s="16">
        <v>1239.51</v>
      </c>
      <c r="E738" s="16">
        <v>0</v>
      </c>
      <c r="F738" s="16"/>
      <c r="G738" s="16"/>
      <c r="H738" s="105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88002.760000000009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6"/>
    </row>
    <row r="739" spans="1:69" ht="16.8" customHeight="1" x14ac:dyDescent="0.35">
      <c r="A739" s="15" t="s">
        <v>304</v>
      </c>
      <c r="B739" s="15"/>
      <c r="C739" s="15" t="s">
        <v>182</v>
      </c>
      <c r="D739" s="16">
        <v>0</v>
      </c>
      <c r="E739" s="16">
        <v>0</v>
      </c>
      <c r="F739" s="16"/>
      <c r="G739" s="16"/>
      <c r="H739" s="105" t="s">
        <v>44</v>
      </c>
      <c r="I739" s="77" t="s">
        <v>183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88002.760000000009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6"/>
    </row>
    <row r="740" spans="1:69" ht="16.8" customHeight="1" x14ac:dyDescent="0.35">
      <c r="A740" s="15"/>
      <c r="B740" s="15" t="s">
        <v>42</v>
      </c>
      <c r="C740" s="15" t="s">
        <v>184</v>
      </c>
      <c r="D740" s="16">
        <v>0</v>
      </c>
      <c r="E740" s="16"/>
      <c r="F740" s="16"/>
      <c r="G740" s="16"/>
      <c r="H740" s="105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88002.760000000009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6"/>
    </row>
    <row r="741" spans="1:69" ht="16.8" customHeight="1" x14ac:dyDescent="0.35">
      <c r="A741" s="15"/>
      <c r="B741" s="15"/>
      <c r="C741" s="15" t="s">
        <v>185</v>
      </c>
      <c r="D741" s="16">
        <v>0</v>
      </c>
      <c r="E741" s="16"/>
      <c r="F741" s="16"/>
      <c r="G741" s="16">
        <v>0</v>
      </c>
      <c r="H741" s="105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88002.760000000009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6"/>
    </row>
    <row r="742" spans="1:69" ht="16.8" customHeight="1" x14ac:dyDescent="0.35">
      <c r="A742" s="15"/>
      <c r="B742" s="15"/>
      <c r="C742" s="15" t="s">
        <v>305</v>
      </c>
      <c r="D742" s="16"/>
      <c r="E742" s="16"/>
      <c r="F742" s="16"/>
      <c r="G742" s="16">
        <v>611.16</v>
      </c>
      <c r="H742" s="105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88002.760000000009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6"/>
    </row>
    <row r="743" spans="1:69" ht="16.8" customHeight="1" x14ac:dyDescent="0.35">
      <c r="A743" s="15"/>
      <c r="B743" s="15"/>
      <c r="C743" s="15" t="s">
        <v>187</v>
      </c>
      <c r="D743" s="16"/>
      <c r="E743" s="16"/>
      <c r="F743" s="16"/>
      <c r="G743" s="16">
        <v>0</v>
      </c>
      <c r="H743" s="105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88002.760000000009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6"/>
    </row>
    <row r="744" spans="1:69" ht="16.8" customHeight="1" x14ac:dyDescent="0.35">
      <c r="A744" s="15"/>
      <c r="B744" s="15"/>
      <c r="C744" s="15" t="s">
        <v>188</v>
      </c>
      <c r="D744" s="16"/>
      <c r="E744" s="16"/>
      <c r="F744" s="16"/>
      <c r="G744" s="16">
        <v>0</v>
      </c>
      <c r="H744" s="105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88002.760000000009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6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88002.760000000009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6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>
        <f t="shared" si="245"/>
        <v>88002.760000000009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6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190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>
        <f t="shared" si="245"/>
        <v>88002.760000000009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6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>
        <f t="shared" si="245"/>
        <v>88002.760000000009</v>
      </c>
      <c r="AA748" s="15"/>
      <c r="AB748" s="24"/>
      <c r="AC748" s="64" t="s">
        <v>145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6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88002.760000000009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6"/>
    </row>
    <row r="750" spans="1:69" ht="16.8" customHeight="1" x14ac:dyDescent="0.35">
      <c r="A750" s="15"/>
      <c r="B750" s="15"/>
      <c r="C750" s="15" t="s">
        <v>146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88002.760000000009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6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88002.760000000009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6"/>
    </row>
    <row r="752" spans="1:69" ht="16.8" customHeight="1" x14ac:dyDescent="0.35">
      <c r="A752" s="15"/>
      <c r="B752" s="15"/>
      <c r="C752" s="28" t="s">
        <v>306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88000.260000000009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6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>
        <f t="shared" si="245"/>
        <v>88000.260000000009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6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88000.260000000009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6"/>
    </row>
    <row r="755" spans="1:69" ht="16.8" customHeight="1" x14ac:dyDescent="0.35">
      <c r="A755" s="15"/>
      <c r="B755" s="15"/>
      <c r="C755" s="15" t="s">
        <v>307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88000.260000000009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6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88000.260000000009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6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88000.260000000009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6"/>
    </row>
    <row r="758" spans="1:69" ht="16.8" customHeight="1" x14ac:dyDescent="0.35">
      <c r="A758" s="15"/>
      <c r="B758" s="66"/>
      <c r="C758" s="15" t="s">
        <v>148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88000.260000000009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6"/>
    </row>
    <row r="759" spans="1:69" ht="16.8" customHeight="1" x14ac:dyDescent="0.35">
      <c r="A759" s="15"/>
      <c r="B759" s="15"/>
      <c r="C759" s="15" t="s">
        <v>150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88000.260000000009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6"/>
    </row>
    <row r="760" spans="1:69" ht="16.8" customHeight="1" x14ac:dyDescent="0.35">
      <c r="A760" s="15"/>
      <c r="B760" s="15"/>
      <c r="C760" s="15" t="s">
        <v>152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88000.260000000009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6"/>
    </row>
    <row r="761" spans="1:69" ht="16.8" customHeight="1" x14ac:dyDescent="0.35">
      <c r="A761" s="15"/>
      <c r="B761" s="15"/>
      <c r="C761" s="15" t="s">
        <v>153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88000.260000000009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6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88000.260000000009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6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88000.260000000009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6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88000.260000000009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6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88000.260000000009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6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88000.260000000009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6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1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1" si="258">(X767-Y767)+Z766</f>
        <v>88000.260000000009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1" si="259">(AM767-AN767)+AO766</f>
        <v>0</v>
      </c>
      <c r="AP767" s="15"/>
      <c r="AR767" s="14"/>
      <c r="AS767" s="18"/>
      <c r="AT767" s="16">
        <v>0</v>
      </c>
      <c r="AU767" s="18">
        <f t="shared" ref="AU767:AU791" si="260">(AS767-AT767)+AU766</f>
        <v>0</v>
      </c>
      <c r="AV767" s="15"/>
      <c r="AX767" s="14"/>
      <c r="AY767" s="18"/>
      <c r="AZ767" s="16">
        <v>0</v>
      </c>
      <c r="BA767" s="18">
        <f t="shared" ref="BA767:BA791" si="261">(AY767-AZ767)+BA766</f>
        <v>0</v>
      </c>
      <c r="BB767" s="15"/>
      <c r="BD767" s="14"/>
      <c r="BE767" s="18"/>
      <c r="BF767" s="16">
        <v>0</v>
      </c>
      <c r="BG767" s="18">
        <f t="shared" ref="BG767:BG791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6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194364.63999999998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>
        <f t="shared" si="258"/>
        <v>88000.260000000009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6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88000.260000000009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6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95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88000.260000000009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6"/>
    </row>
    <row r="771" spans="1:69" ht="16.8" customHeight="1" x14ac:dyDescent="0.35">
      <c r="A771" s="15"/>
      <c r="B771" s="15"/>
      <c r="C771" s="15" t="s">
        <v>96</v>
      </c>
      <c r="D771" s="16"/>
      <c r="E771" s="16"/>
      <c r="F771" s="16"/>
      <c r="G771" s="16">
        <v>0</v>
      </c>
      <c r="H771" s="16"/>
      <c r="I771" s="4"/>
      <c r="J771" s="14"/>
      <c r="K771" s="16" t="s">
        <v>253</v>
      </c>
      <c r="L771" s="16">
        <v>-0.02</v>
      </c>
      <c r="M771" s="30" t="s">
        <v>98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88000.260000000009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6"/>
    </row>
    <row r="772" spans="1:69" ht="16.8" customHeight="1" x14ac:dyDescent="0.35">
      <c r="A772" s="15"/>
      <c r="B772" s="15"/>
      <c r="C772" s="15" t="s">
        <v>99</v>
      </c>
      <c r="D772" s="16"/>
      <c r="E772" s="16"/>
      <c r="F772" s="16"/>
      <c r="G772" s="16">
        <v>0</v>
      </c>
      <c r="H772" s="16"/>
      <c r="I772" s="4"/>
      <c r="J772" s="14"/>
      <c r="K772" s="25" t="s">
        <v>269</v>
      </c>
      <c r="L772" s="83">
        <v>23</v>
      </c>
      <c r="M772" s="16" t="s">
        <v>308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88000.260000000009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6"/>
    </row>
    <row r="773" spans="1:69" ht="16.8" customHeight="1" x14ac:dyDescent="0.35">
      <c r="A773" s="15"/>
      <c r="B773" s="15"/>
      <c r="C773" s="64" t="s">
        <v>156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270</v>
      </c>
      <c r="L773" s="73">
        <v>654</v>
      </c>
      <c r="M773" s="16" t="s">
        <v>246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88000.260000000009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6"/>
    </row>
    <row r="774" spans="1:69" ht="16.8" customHeight="1" x14ac:dyDescent="0.35">
      <c r="A774" s="15"/>
      <c r="B774" s="15"/>
      <c r="C774" s="15" t="s">
        <v>103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214</v>
      </c>
      <c r="L774" s="73">
        <v>204</v>
      </c>
      <c r="M774" s="16" t="s">
        <v>255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194</v>
      </c>
      <c r="X774" s="18">
        <v>0</v>
      </c>
      <c r="Y774" s="16"/>
      <c r="Z774" s="18">
        <f t="shared" si="258"/>
        <v>88000.260000000009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6"/>
    </row>
    <row r="775" spans="1:69" ht="16.8" customHeight="1" x14ac:dyDescent="0.35">
      <c r="A775" s="15"/>
      <c r="B775" s="15"/>
      <c r="C775" s="47" t="s">
        <v>157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309</v>
      </c>
      <c r="L775" s="30">
        <v>1850</v>
      </c>
      <c r="M775" s="50" t="s">
        <v>254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88000.260000000009</v>
      </c>
      <c r="AA775" s="15"/>
      <c r="AB775" s="24"/>
      <c r="AC775" s="64" t="s">
        <v>158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6"/>
    </row>
    <row r="776" spans="1:69" ht="16.8" customHeight="1" x14ac:dyDescent="0.35">
      <c r="A776" s="15"/>
      <c r="B776" s="15"/>
      <c r="C776" s="15" t="s">
        <v>107</v>
      </c>
      <c r="D776" s="16"/>
      <c r="E776" s="16"/>
      <c r="F776" s="16"/>
      <c r="G776" s="16">
        <v>0</v>
      </c>
      <c r="H776" s="16"/>
      <c r="I776" s="4"/>
      <c r="J776" s="14"/>
      <c r="K776" s="30" t="s">
        <v>272</v>
      </c>
      <c r="L776" s="73">
        <v>709.04</v>
      </c>
      <c r="M776" s="50" t="s">
        <v>310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109</v>
      </c>
      <c r="W776" s="14"/>
      <c r="X776" s="18"/>
      <c r="Y776" s="16">
        <v>0</v>
      </c>
      <c r="Z776" s="18">
        <f t="shared" si="258"/>
        <v>88000.260000000009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6"/>
    </row>
    <row r="777" spans="1:69" ht="16.8" customHeight="1" x14ac:dyDescent="0.35">
      <c r="A777" s="15"/>
      <c r="B777" s="15"/>
      <c r="C777" s="15" t="s">
        <v>110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282</v>
      </c>
      <c r="L777" s="16">
        <v>0.01</v>
      </c>
      <c r="M777" s="16" t="s">
        <v>283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88000.260000000009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6"/>
    </row>
    <row r="778" spans="1:69" ht="16.8" customHeight="1" x14ac:dyDescent="0.35">
      <c r="A778" s="15"/>
      <c r="B778" s="15"/>
      <c r="C778" s="15" t="s">
        <v>112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276</v>
      </c>
      <c r="L778" s="16">
        <v>300</v>
      </c>
      <c r="M778" s="16" t="s">
        <v>284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88000.260000000009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6"/>
    </row>
    <row r="779" spans="1:69" ht="16.8" customHeight="1" x14ac:dyDescent="0.35">
      <c r="A779" s="15"/>
      <c r="B779" s="15"/>
      <c r="C779" s="15" t="s">
        <v>311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299</v>
      </c>
      <c r="L779" s="16">
        <v>339</v>
      </c>
      <c r="M779" s="16" t="s">
        <v>286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>
        <f t="shared" si="258"/>
        <v>90780.250000000015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6"/>
    </row>
    <row r="780" spans="1:69" ht="16.8" customHeight="1" x14ac:dyDescent="0.35">
      <c r="A780" s="15"/>
      <c r="B780" s="15"/>
      <c r="C780" s="15" t="s">
        <v>312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300</v>
      </c>
      <c r="L780" s="16">
        <v>206.18</v>
      </c>
      <c r="M780" s="16" t="s">
        <v>313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>
        <f t="shared" si="258"/>
        <v>90780.250000000015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6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288</v>
      </c>
      <c r="L781" s="16">
        <v>40</v>
      </c>
      <c r="M781" s="30" t="s">
        <v>113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>
        <f t="shared" si="258"/>
        <v>90780.250000000015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6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115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>
        <f t="shared" si="258"/>
        <v>90780.250000000015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6"/>
    </row>
    <row r="783" spans="1:69" ht="16.8" customHeight="1" x14ac:dyDescent="0.35">
      <c r="A783" s="15"/>
      <c r="B783" s="15"/>
      <c r="C783" s="68" t="s">
        <v>114</v>
      </c>
      <c r="D783" s="16"/>
      <c r="E783" s="16"/>
      <c r="F783" s="16">
        <v>0</v>
      </c>
      <c r="G783" s="16"/>
      <c r="H783" s="16"/>
      <c r="I783" s="4"/>
      <c r="J783" s="14"/>
      <c r="K783" s="17" t="s">
        <v>118</v>
      </c>
      <c r="L783" s="16">
        <f>SUM(L770:L782)</f>
        <v>4439.7100000000009</v>
      </c>
      <c r="M783" s="16" t="s">
        <v>314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>
        <f t="shared" si="258"/>
        <v>90780.250000000015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6"/>
    </row>
    <row r="784" spans="1:69" ht="16.8" customHeight="1" x14ac:dyDescent="0.35">
      <c r="A784" s="15"/>
      <c r="B784" s="15"/>
      <c r="C784" s="15" t="s">
        <v>177</v>
      </c>
      <c r="D784" s="16"/>
      <c r="E784" s="16"/>
      <c r="F784" s="16">
        <f>'BONIFICI GENERALI '!B570+'BONIFICI CATTOLICA'!B570+'BONIFICI TUTELA'!B310</f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303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>
        <f>F784</f>
        <v>60591.75</v>
      </c>
      <c r="Y784" s="16">
        <f>G784</f>
        <v>0</v>
      </c>
      <c r="Z784" s="18">
        <f t="shared" si="258"/>
        <v>151372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6"/>
    </row>
    <row r="785" spans="1:69" ht="16.8" customHeight="1" x14ac:dyDescent="0.35">
      <c r="A785" s="15"/>
      <c r="B785" s="15"/>
      <c r="C785" s="47" t="s">
        <v>119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151372</v>
      </c>
      <c r="AA785" s="15" t="str">
        <f>C785</f>
        <v>PREL .PROVVIGIONI MATURATE</v>
      </c>
      <c r="AB785" s="24"/>
      <c r="AC785" s="15" t="s">
        <v>165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6"/>
    </row>
    <row r="786" spans="1:69" ht="16.8" customHeight="1" x14ac:dyDescent="0.35">
      <c r="A786" s="15"/>
      <c r="B786" s="15"/>
      <c r="C786" s="15" t="s">
        <v>120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151372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6"/>
    </row>
    <row r="787" spans="1:69" ht="16.8" customHeight="1" x14ac:dyDescent="0.35">
      <c r="A787" s="15"/>
      <c r="B787" s="15"/>
      <c r="C787" s="15" t="s">
        <v>121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151372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6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122</v>
      </c>
      <c r="L788" s="3">
        <f>SUM(L768:L782)+N767+L784+L785</f>
        <v>238630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>
        <f t="shared" si="258"/>
        <v>151372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118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6"/>
    </row>
    <row r="789" spans="1:69" ht="16.8" customHeight="1" x14ac:dyDescent="0.35">
      <c r="A789" s="15"/>
      <c r="B789" s="15"/>
      <c r="C789" s="64" t="s">
        <v>149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123</v>
      </c>
      <c r="L789" s="3">
        <f>L788-M788</f>
        <v>170134.94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151372</v>
      </c>
      <c r="AA789" s="15"/>
      <c r="AB789" s="24"/>
      <c r="AC789" s="71" t="s">
        <v>198</v>
      </c>
      <c r="AD789" s="65"/>
      <c r="AE789" s="65">
        <v>0</v>
      </c>
      <c r="AF789" s="63">
        <f>SUM(AF741:AF788)</f>
        <v>44016.97</v>
      </c>
      <c r="AG789" s="25"/>
      <c r="AH789" s="24" t="s">
        <v>124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6"/>
    </row>
    <row r="790" spans="1:69" ht="16.8" customHeight="1" x14ac:dyDescent="0.35">
      <c r="A790" s="15"/>
      <c r="B790" s="15"/>
      <c r="C790" s="64" t="s">
        <v>151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151372</v>
      </c>
      <c r="AA790" s="15"/>
      <c r="AB790" s="24"/>
      <c r="AC790" s="71" t="s">
        <v>169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6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126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127</v>
      </c>
      <c r="L791" s="3">
        <f>L789-L790</f>
        <v>2519.2200000000303</v>
      </c>
      <c r="M791" s="27" t="s">
        <v>170</v>
      </c>
      <c r="N791" s="27">
        <f>O791-L790</f>
        <v>16438.110000000044</v>
      </c>
      <c r="O791" s="44">
        <f>Z791+AU791+N767+SUM(L770:L781)+SUM(N771:N781)+L785-D737-D740-D736+E738</f>
        <v>184053.83000000002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151372</v>
      </c>
      <c r="AA791" s="57"/>
      <c r="AB791" s="60"/>
      <c r="AC791" s="60" t="s">
        <v>128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171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199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/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4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129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172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173</v>
      </c>
      <c r="BP794" s="8" t="s">
        <v>0</v>
      </c>
      <c r="BQ794" s="9" t="s">
        <v>174</v>
      </c>
    </row>
    <row r="795" spans="1:69" ht="16.8" customHeight="1" x14ac:dyDescent="0.35">
      <c r="A795" s="14">
        <v>45309</v>
      </c>
      <c r="B795" s="15" t="s">
        <v>175</v>
      </c>
      <c r="C795" s="15" t="s">
        <v>176</v>
      </c>
      <c r="D795" s="16">
        <v>39364.519999999997</v>
      </c>
      <c r="E795" s="16">
        <v>600</v>
      </c>
      <c r="F795" s="16"/>
      <c r="G795" s="16"/>
      <c r="H795" s="105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151372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177</v>
      </c>
      <c r="BM795" s="88">
        <f>BK795</f>
        <v>45309</v>
      </c>
      <c r="BN795" s="24" t="s">
        <v>177</v>
      </c>
      <c r="BO795" s="24"/>
      <c r="BP795" s="88">
        <f>BK795</f>
        <v>45309</v>
      </c>
      <c r="BQ795" s="126"/>
    </row>
    <row r="796" spans="1:69" ht="16.8" customHeight="1" x14ac:dyDescent="0.35">
      <c r="A796" s="15"/>
      <c r="B796" s="15"/>
      <c r="C796" s="15" t="s">
        <v>178</v>
      </c>
      <c r="D796" s="16">
        <v>0</v>
      </c>
      <c r="E796" s="16"/>
      <c r="F796" s="16"/>
      <c r="G796" s="16"/>
      <c r="H796" s="105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151372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6"/>
    </row>
    <row r="797" spans="1:69" ht="16.8" customHeight="1" x14ac:dyDescent="0.35">
      <c r="A797" s="15"/>
      <c r="B797" s="15"/>
      <c r="C797" s="15" t="s">
        <v>179</v>
      </c>
      <c r="D797" s="16">
        <v>14701.81</v>
      </c>
      <c r="E797" s="16">
        <v>2187.5</v>
      </c>
      <c r="F797" s="16"/>
      <c r="G797" s="16"/>
      <c r="H797" s="105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151372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6"/>
    </row>
    <row r="798" spans="1:69" ht="16.8" customHeight="1" x14ac:dyDescent="0.35">
      <c r="A798" s="15"/>
      <c r="B798" s="15">
        <v>0</v>
      </c>
      <c r="C798" s="15" t="s">
        <v>180</v>
      </c>
      <c r="D798" s="16">
        <v>3874.84</v>
      </c>
      <c r="E798" s="16"/>
      <c r="F798" s="16"/>
      <c r="G798" s="16"/>
      <c r="H798" s="105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151372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6"/>
    </row>
    <row r="799" spans="1:69" ht="16.8" customHeight="1" x14ac:dyDescent="0.35">
      <c r="A799" s="15"/>
      <c r="B799" s="16">
        <f>B798+B738</f>
        <v>811.27</v>
      </c>
      <c r="C799" s="15" t="s">
        <v>181</v>
      </c>
      <c r="D799" s="16">
        <v>2031.21</v>
      </c>
      <c r="E799" s="16">
        <v>0</v>
      </c>
      <c r="F799" s="16"/>
      <c r="G799" s="16"/>
      <c r="H799" s="105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151372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6"/>
    </row>
    <row r="800" spans="1:69" ht="16.8" customHeight="1" x14ac:dyDescent="0.35">
      <c r="A800" s="15"/>
      <c r="B800" s="15"/>
      <c r="C800" s="15" t="s">
        <v>182</v>
      </c>
      <c r="D800" s="16">
        <v>530</v>
      </c>
      <c r="E800" s="16">
        <v>0</v>
      </c>
      <c r="F800" s="16"/>
      <c r="G800" s="16"/>
      <c r="H800" s="105" t="s">
        <v>44</v>
      </c>
      <c r="I800" s="77" t="s">
        <v>183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151372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6"/>
    </row>
    <row r="801" spans="1:69" ht="16.8" customHeight="1" x14ac:dyDescent="0.35">
      <c r="A801" s="15"/>
      <c r="B801" s="15" t="s">
        <v>42</v>
      </c>
      <c r="C801" s="15" t="s">
        <v>184</v>
      </c>
      <c r="D801" s="16">
        <v>0</v>
      </c>
      <c r="E801" s="16"/>
      <c r="F801" s="16"/>
      <c r="G801" s="16"/>
      <c r="H801" s="105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151372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6"/>
    </row>
    <row r="802" spans="1:69" ht="16.8" customHeight="1" x14ac:dyDescent="0.35">
      <c r="A802" s="15"/>
      <c r="B802" s="15"/>
      <c r="C802" s="15" t="s">
        <v>185</v>
      </c>
      <c r="D802" s="16">
        <v>134.74</v>
      </c>
      <c r="E802" s="16"/>
      <c r="F802" s="16"/>
      <c r="G802" s="16">
        <v>0</v>
      </c>
      <c r="H802" s="105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151372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6"/>
    </row>
    <row r="803" spans="1:69" ht="16.8" customHeight="1" x14ac:dyDescent="0.35">
      <c r="A803" s="15"/>
      <c r="B803" s="15"/>
      <c r="C803" s="15" t="s">
        <v>186</v>
      </c>
      <c r="D803" s="16"/>
      <c r="E803" s="16"/>
      <c r="F803" s="16"/>
      <c r="G803" s="16">
        <v>0</v>
      </c>
      <c r="H803" s="105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151372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6"/>
    </row>
    <row r="804" spans="1:69" ht="16.8" customHeight="1" x14ac:dyDescent="0.35">
      <c r="A804" s="15"/>
      <c r="B804" s="15"/>
      <c r="C804" s="15" t="s">
        <v>187</v>
      </c>
      <c r="D804" s="16"/>
      <c r="E804" s="16"/>
      <c r="F804" s="16"/>
      <c r="G804" s="16">
        <v>0</v>
      </c>
      <c r="H804" s="105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151372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6"/>
    </row>
    <row r="805" spans="1:69" ht="16.8" customHeight="1" x14ac:dyDescent="0.35">
      <c r="A805" s="15"/>
      <c r="B805" s="15"/>
      <c r="C805" s="15" t="s">
        <v>188</v>
      </c>
      <c r="D805" s="16"/>
      <c r="E805" s="16"/>
      <c r="F805" s="16"/>
      <c r="G805" s="16">
        <v>0</v>
      </c>
      <c r="H805" s="105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151372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6"/>
    </row>
    <row r="806" spans="1:69" ht="16.8" customHeight="1" x14ac:dyDescent="0.35">
      <c r="A806" s="15"/>
      <c r="B806" s="15"/>
      <c r="C806" s="15" t="s">
        <v>189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151372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6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>
        <f t="shared" si="264"/>
        <v>151372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6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190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>
        <f t="shared" si="264"/>
        <v>151372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6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>
        <f t="shared" si="264"/>
        <v>151372</v>
      </c>
      <c r="AA809" s="15"/>
      <c r="AB809" s="24"/>
      <c r="AC809" s="64" t="s">
        <v>145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6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151372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6"/>
    </row>
    <row r="811" spans="1:69" ht="16.8" customHeight="1" x14ac:dyDescent="0.35">
      <c r="A811" s="15"/>
      <c r="B811" s="15"/>
      <c r="C811" s="15" t="s">
        <v>146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151372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6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151372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6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>
        <f t="shared" si="264"/>
        <v>151372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6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>
        <f t="shared" si="264"/>
        <v>151372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6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151372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6"/>
    </row>
    <row r="816" spans="1:69" ht="16.8" customHeight="1" x14ac:dyDescent="0.35">
      <c r="A816" s="15"/>
      <c r="B816" s="15"/>
      <c r="C816" s="15" t="s">
        <v>315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151372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6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151372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6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151372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6"/>
    </row>
    <row r="819" spans="1:69" ht="16.8" customHeight="1" x14ac:dyDescent="0.35">
      <c r="A819" s="15"/>
      <c r="B819" s="66"/>
      <c r="C819" s="15" t="s">
        <v>148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151372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6"/>
    </row>
    <row r="820" spans="1:69" ht="16.8" customHeight="1" x14ac:dyDescent="0.35">
      <c r="A820" s="15"/>
      <c r="B820" s="15"/>
      <c r="C820" s="15" t="s">
        <v>150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151372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6"/>
    </row>
    <row r="821" spans="1:69" ht="16.8" customHeight="1" x14ac:dyDescent="0.35">
      <c r="A821" s="15"/>
      <c r="B821" s="15"/>
      <c r="C821" s="15" t="s">
        <v>152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151372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6"/>
    </row>
    <row r="822" spans="1:69" ht="16.8" customHeight="1" x14ac:dyDescent="0.35">
      <c r="A822" s="15"/>
      <c r="B822" s="15"/>
      <c r="C822" s="15" t="s">
        <v>153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151372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6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151372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6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151372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6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151372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6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151372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6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151372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6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2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2" si="278">(X828-Y828)+Z827</f>
        <v>151372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2" si="279">(AM828-AN828)+AO827</f>
        <v>0</v>
      </c>
      <c r="AP828" s="15"/>
      <c r="AR828" s="14"/>
      <c r="AS828" s="18"/>
      <c r="AT828" s="16">
        <v>0</v>
      </c>
      <c r="AU828" s="18">
        <f t="shared" ref="AU828:AU852" si="280">(AS828-AT828)+AU827</f>
        <v>0</v>
      </c>
      <c r="AV828" s="15"/>
      <c r="AX828" s="14"/>
      <c r="AY828" s="18"/>
      <c r="AZ828" s="16">
        <v>0</v>
      </c>
      <c r="BA828" s="18">
        <f t="shared" ref="BA828:BA852" si="281">(AY828-AZ828)+BA827</f>
        <v>0</v>
      </c>
      <c r="BB828" s="15"/>
      <c r="BD828" s="14"/>
      <c r="BE828" s="18"/>
      <c r="BF828" s="16">
        <v>0</v>
      </c>
      <c r="BG828" s="18">
        <f t="shared" ref="BG828:BG852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6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208742.81999999998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>
        <f t="shared" si="278"/>
        <v>151372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6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151372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6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95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151372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6"/>
    </row>
    <row r="832" spans="1:69" ht="16.8" customHeight="1" x14ac:dyDescent="0.35">
      <c r="A832" s="15"/>
      <c r="B832" s="15"/>
      <c r="C832" s="15" t="s">
        <v>96</v>
      </c>
      <c r="D832" s="16"/>
      <c r="E832" s="16"/>
      <c r="F832" s="16"/>
      <c r="G832" s="16">
        <v>0</v>
      </c>
      <c r="H832" s="16"/>
      <c r="I832" s="4"/>
      <c r="J832" s="14"/>
      <c r="K832" s="16" t="s">
        <v>253</v>
      </c>
      <c r="L832" s="16">
        <v>-0.02</v>
      </c>
      <c r="M832" s="30" t="s">
        <v>316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151372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6"/>
    </row>
    <row r="833" spans="1:69" ht="16.8" customHeight="1" x14ac:dyDescent="0.35">
      <c r="A833" s="15"/>
      <c r="B833" s="15"/>
      <c r="C833" s="15" t="s">
        <v>99</v>
      </c>
      <c r="D833" s="16"/>
      <c r="E833" s="16"/>
      <c r="F833" s="16"/>
      <c r="G833" s="16">
        <v>0</v>
      </c>
      <c r="H833" s="16"/>
      <c r="I833" s="4"/>
      <c r="J833" s="14"/>
      <c r="K833" s="25" t="s">
        <v>269</v>
      </c>
      <c r="L833" s="83">
        <v>23</v>
      </c>
      <c r="M833" s="16" t="s">
        <v>308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151372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6"/>
    </row>
    <row r="834" spans="1:69" ht="16.8" customHeight="1" x14ac:dyDescent="0.35">
      <c r="A834" s="15"/>
      <c r="B834" s="15"/>
      <c r="C834" s="64" t="s">
        <v>156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270</v>
      </c>
      <c r="L834" s="73">
        <v>654</v>
      </c>
      <c r="M834" s="16" t="s">
        <v>246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151372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6"/>
    </row>
    <row r="835" spans="1:69" ht="16.8" customHeight="1" x14ac:dyDescent="0.35">
      <c r="A835" s="15"/>
      <c r="B835" s="15"/>
      <c r="C835" s="15" t="s">
        <v>103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214</v>
      </c>
      <c r="L835" s="73">
        <v>204</v>
      </c>
      <c r="M835" s="16" t="s">
        <v>255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194</v>
      </c>
      <c r="X835" s="18">
        <v>0</v>
      </c>
      <c r="Y835" s="16"/>
      <c r="Z835" s="18">
        <f t="shared" si="278"/>
        <v>151372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6"/>
    </row>
    <row r="836" spans="1:69" ht="16.8" customHeight="1" x14ac:dyDescent="0.35">
      <c r="A836" s="15"/>
      <c r="B836" s="15"/>
      <c r="C836" s="47" t="s">
        <v>157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309</v>
      </c>
      <c r="L836" s="30">
        <v>1850</v>
      </c>
      <c r="M836" s="50" t="s">
        <v>254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151372</v>
      </c>
      <c r="AA836" s="15"/>
      <c r="AB836" s="24"/>
      <c r="AC836" s="64" t="s">
        <v>158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6"/>
    </row>
    <row r="837" spans="1:69" ht="16.8" customHeight="1" x14ac:dyDescent="0.35">
      <c r="A837" s="15"/>
      <c r="B837" s="15"/>
      <c r="C837" s="15" t="s">
        <v>107</v>
      </c>
      <c r="D837" s="16"/>
      <c r="E837" s="16"/>
      <c r="F837" s="16"/>
      <c r="G837" s="16">
        <v>0</v>
      </c>
      <c r="H837" s="16"/>
      <c r="I837" s="4"/>
      <c r="J837" s="14"/>
      <c r="K837" s="30" t="s">
        <v>272</v>
      </c>
      <c r="L837" s="73">
        <v>709.04</v>
      </c>
      <c r="M837" s="50" t="s">
        <v>310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109</v>
      </c>
      <c r="W837" s="14"/>
      <c r="X837" s="18"/>
      <c r="Y837" s="16">
        <v>0</v>
      </c>
      <c r="Z837" s="18">
        <f t="shared" si="278"/>
        <v>151372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6"/>
    </row>
    <row r="838" spans="1:69" ht="16.8" customHeight="1" x14ac:dyDescent="0.35">
      <c r="A838" s="15"/>
      <c r="B838" s="15"/>
      <c r="C838" s="15" t="s">
        <v>110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282</v>
      </c>
      <c r="L838" s="16">
        <v>0.01</v>
      </c>
      <c r="M838" s="16" t="s">
        <v>283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151372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6"/>
    </row>
    <row r="839" spans="1:69" ht="16.8" customHeight="1" x14ac:dyDescent="0.35">
      <c r="A839" s="15"/>
      <c r="B839" s="15"/>
      <c r="C839" s="15" t="s">
        <v>112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276</v>
      </c>
      <c r="L839" s="16">
        <v>300</v>
      </c>
      <c r="M839" s="16" t="s">
        <v>284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151372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6"/>
    </row>
    <row r="840" spans="1:69" ht="16.8" customHeight="1" x14ac:dyDescent="0.35">
      <c r="A840" s="15"/>
      <c r="B840" s="15"/>
      <c r="C840" s="15" t="s">
        <v>317</v>
      </c>
      <c r="D840" s="16"/>
      <c r="E840" s="16"/>
      <c r="F840" s="16">
        <v>200</v>
      </c>
      <c r="G840" s="16"/>
      <c r="H840" s="16"/>
      <c r="I840" s="4"/>
      <c r="J840" s="14"/>
      <c r="K840" s="16" t="s">
        <v>299</v>
      </c>
      <c r="L840" s="16">
        <v>339</v>
      </c>
      <c r="M840" s="16" t="s">
        <v>286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>
        <f t="shared" si="278"/>
        <v>151572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6"/>
    </row>
    <row r="841" spans="1:69" ht="16.8" customHeight="1" x14ac:dyDescent="0.35">
      <c r="A841" s="15"/>
      <c r="B841" s="15"/>
      <c r="C841" s="15" t="s">
        <v>318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300</v>
      </c>
      <c r="L841" s="16">
        <v>206.18</v>
      </c>
      <c r="M841" s="16" t="s">
        <v>313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>
        <f t="shared" si="278"/>
        <v>151702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6"/>
    </row>
    <row r="842" spans="1:69" ht="16.8" customHeight="1" x14ac:dyDescent="0.35">
      <c r="A842" s="15"/>
      <c r="B842" s="15"/>
      <c r="C842" s="15" t="s">
        <v>114</v>
      </c>
      <c r="D842" s="16"/>
      <c r="E842" s="16"/>
      <c r="F842" s="16">
        <v>0</v>
      </c>
      <c r="G842" s="16"/>
      <c r="H842" s="16"/>
      <c r="I842" s="4"/>
      <c r="J842" s="14"/>
      <c r="K842" s="16" t="s">
        <v>288</v>
      </c>
      <c r="L842" s="16">
        <v>40</v>
      </c>
      <c r="M842" s="30" t="s">
        <v>319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>
        <f t="shared" si="278"/>
        <v>151702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6"/>
    </row>
    <row r="843" spans="1:69" ht="16.8" customHeight="1" x14ac:dyDescent="0.35">
      <c r="A843" s="15"/>
      <c r="B843" s="15"/>
      <c r="C843" s="15" t="s">
        <v>114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320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>
        <f t="shared" si="278"/>
        <v>151702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6"/>
    </row>
    <row r="844" spans="1:69" ht="16.8" customHeight="1" x14ac:dyDescent="0.35">
      <c r="A844" s="15"/>
      <c r="B844" s="15"/>
      <c r="C844" s="68" t="s">
        <v>114</v>
      </c>
      <c r="D844" s="16"/>
      <c r="E844" s="16"/>
      <c r="F844" s="16">
        <v>0</v>
      </c>
      <c r="G844" s="16"/>
      <c r="H844" s="16"/>
      <c r="I844" s="4"/>
      <c r="J844" s="14"/>
      <c r="K844" s="17" t="s">
        <v>118</v>
      </c>
      <c r="L844" s="16">
        <f>SUM(L831:L843)</f>
        <v>4439.7100000000009</v>
      </c>
      <c r="M844" s="16" t="s">
        <v>321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>
        <f t="shared" si="278"/>
        <v>151702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6"/>
    </row>
    <row r="845" spans="1:69" ht="16.8" customHeight="1" x14ac:dyDescent="0.35">
      <c r="A845" s="15"/>
      <c r="B845" s="15"/>
      <c r="C845" s="15" t="s">
        <v>177</v>
      </c>
      <c r="D845" s="16"/>
      <c r="E845" s="16"/>
      <c r="F845" s="16">
        <f>'BONIFICI GENERALI '!B622+'BONIFICI CATTOLICA'!B622</f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322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>
        <f>F845</f>
        <v>14378.18</v>
      </c>
      <c r="Y845" s="16">
        <f>G845</f>
        <v>0</v>
      </c>
      <c r="Z845" s="18">
        <f t="shared" si="278"/>
        <v>166080.18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6"/>
    </row>
    <row r="846" spans="1:69" ht="16.8" customHeight="1" x14ac:dyDescent="0.35">
      <c r="A846" s="15"/>
      <c r="B846" s="15"/>
      <c r="C846" s="47" t="s">
        <v>119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303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166080.18</v>
      </c>
      <c r="AA846" s="15" t="str">
        <f>C846</f>
        <v>PREL .PROVVIGIONI MATURATE</v>
      </c>
      <c r="AB846" s="24"/>
      <c r="AC846" s="15" t="s">
        <v>165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6"/>
    </row>
    <row r="847" spans="1:69" ht="16.8" customHeight="1" x14ac:dyDescent="0.35">
      <c r="A847" s="15"/>
      <c r="B847" s="15"/>
      <c r="C847" s="15" t="s">
        <v>120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166080.18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6"/>
    </row>
    <row r="848" spans="1:69" ht="16.8" customHeight="1" x14ac:dyDescent="0.35">
      <c r="A848" s="15"/>
      <c r="B848" s="15"/>
      <c r="C848" s="15" t="s">
        <v>121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166080.18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6"/>
    </row>
    <row r="849" spans="1:69" ht="16.8" customHeight="1" x14ac:dyDescent="0.35">
      <c r="A849" s="15"/>
      <c r="B849" s="15"/>
      <c r="C849" s="15" t="s">
        <v>323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122</v>
      </c>
      <c r="L849" s="3">
        <f>SUM(L829:L843)+N828+L845+L846</f>
        <v>290108.83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166080.18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118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6"/>
    </row>
    <row r="850" spans="1:69" ht="16.8" customHeight="1" x14ac:dyDescent="0.35">
      <c r="A850" s="15"/>
      <c r="B850" s="15"/>
      <c r="C850" s="64" t="s">
        <v>149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123</v>
      </c>
      <c r="L850" s="3">
        <f>L849-M849</f>
        <v>215902.98000000004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166080.18</v>
      </c>
      <c r="AA850" s="15"/>
      <c r="AB850" s="24"/>
      <c r="AC850" s="71" t="s">
        <v>198</v>
      </c>
      <c r="AD850" s="65"/>
      <c r="AE850" s="65">
        <v>0</v>
      </c>
      <c r="AF850" s="63">
        <f>SUM(AF802:AF849)</f>
        <v>44346.97</v>
      </c>
      <c r="AG850" s="25"/>
      <c r="AH850" s="24" t="s">
        <v>124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6"/>
    </row>
    <row r="851" spans="1:69" ht="16.8" customHeight="1" x14ac:dyDescent="0.35">
      <c r="A851" s="15"/>
      <c r="B851" s="15"/>
      <c r="C851" s="64" t="s">
        <v>151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166080.18</v>
      </c>
      <c r="AA851" s="15"/>
      <c r="AB851" s="24"/>
      <c r="AC851" s="71" t="s">
        <v>169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6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126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127</v>
      </c>
      <c r="L852" s="3">
        <f>L850-L851</f>
        <v>2519.2200000000594</v>
      </c>
      <c r="M852" s="27" t="s">
        <v>170</v>
      </c>
      <c r="N852" s="27">
        <f>O852-L851</f>
        <v>9464.320000000007</v>
      </c>
      <c r="O852" s="44">
        <f>Z852+AU852+N828+SUM(L831:L842)+SUM(N832:N842)+L846-D798-D801-D797+E799</f>
        <v>222848.08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166080.18</v>
      </c>
      <c r="AA852" s="57"/>
      <c r="AB852" s="60"/>
      <c r="AC852" s="60" t="s">
        <v>128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171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199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/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4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129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172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173</v>
      </c>
      <c r="BP855" s="8" t="s">
        <v>0</v>
      </c>
      <c r="BQ855" s="9" t="s">
        <v>174</v>
      </c>
    </row>
    <row r="856" spans="1:69" ht="16.8" customHeight="1" x14ac:dyDescent="0.35">
      <c r="A856" s="14">
        <v>45310</v>
      </c>
      <c r="B856" s="15" t="s">
        <v>175</v>
      </c>
      <c r="C856" s="15" t="s">
        <v>176</v>
      </c>
      <c r="D856" s="16">
        <v>898</v>
      </c>
      <c r="E856" s="16">
        <v>0</v>
      </c>
      <c r="F856" s="16"/>
      <c r="G856" s="16"/>
      <c r="H856" s="105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166080.18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177</v>
      </c>
      <c r="BM856" s="88">
        <f>BK856</f>
        <v>45310</v>
      </c>
      <c r="BN856" s="24" t="s">
        <v>177</v>
      </c>
      <c r="BO856" s="24"/>
      <c r="BP856" s="88">
        <f>BK856</f>
        <v>45310</v>
      </c>
      <c r="BQ856" s="126"/>
    </row>
    <row r="857" spans="1:69" ht="16.8" customHeight="1" x14ac:dyDescent="0.35">
      <c r="A857" s="15"/>
      <c r="B857" s="15"/>
      <c r="C857" s="15" t="s">
        <v>178</v>
      </c>
      <c r="D857" s="16">
        <v>0</v>
      </c>
      <c r="E857" s="16"/>
      <c r="F857" s="16"/>
      <c r="G857" s="16"/>
      <c r="H857" s="105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166080.18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6"/>
    </row>
    <row r="858" spans="1:69" ht="16.8" customHeight="1" x14ac:dyDescent="0.35">
      <c r="A858" s="15"/>
      <c r="B858" s="15"/>
      <c r="C858" s="15" t="s">
        <v>179</v>
      </c>
      <c r="D858" s="16">
        <v>10075.48</v>
      </c>
      <c r="E858" s="16">
        <v>0</v>
      </c>
      <c r="F858" s="16"/>
      <c r="G858" s="16"/>
      <c r="H858" s="105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166080.18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6"/>
    </row>
    <row r="859" spans="1:69" ht="16.8" customHeight="1" x14ac:dyDescent="0.35">
      <c r="A859" s="15"/>
      <c r="B859" s="15">
        <v>0</v>
      </c>
      <c r="C859" s="15" t="s">
        <v>180</v>
      </c>
      <c r="D859" s="16">
        <v>1742.89</v>
      </c>
      <c r="E859" s="16"/>
      <c r="F859" s="16"/>
      <c r="G859" s="16"/>
      <c r="H859" s="105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166080.18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6"/>
    </row>
    <row r="860" spans="1:69" ht="16.8" customHeight="1" x14ac:dyDescent="0.35">
      <c r="A860" s="15"/>
      <c r="B860" s="16">
        <f>B859+B799</f>
        <v>811.27</v>
      </c>
      <c r="C860" s="15" t="s">
        <v>181</v>
      </c>
      <c r="D860" s="16">
        <v>1526.44</v>
      </c>
      <c r="E860" s="16">
        <v>0</v>
      </c>
      <c r="F860" s="16"/>
      <c r="G860" s="16"/>
      <c r="H860" s="105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166080.18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6"/>
    </row>
    <row r="861" spans="1:69" ht="16.8" customHeight="1" x14ac:dyDescent="0.35">
      <c r="A861" s="15"/>
      <c r="B861" s="15"/>
      <c r="C861" s="15" t="s">
        <v>182</v>
      </c>
      <c r="D861" s="16">
        <v>170</v>
      </c>
      <c r="E861" s="16">
        <v>0</v>
      </c>
      <c r="F861" s="16"/>
      <c r="G861" s="16"/>
      <c r="H861" s="105" t="s">
        <v>44</v>
      </c>
      <c r="I861" s="77" t="s">
        <v>183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166080.18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6"/>
    </row>
    <row r="862" spans="1:69" ht="16.8" customHeight="1" x14ac:dyDescent="0.35">
      <c r="A862" s="15"/>
      <c r="B862" s="15" t="s">
        <v>42</v>
      </c>
      <c r="C862" s="15" t="s">
        <v>184</v>
      </c>
      <c r="D862" s="16">
        <v>0</v>
      </c>
      <c r="E862" s="16"/>
      <c r="F862" s="16"/>
      <c r="G862" s="16"/>
      <c r="H862" s="105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166080.18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6"/>
    </row>
    <row r="863" spans="1:69" ht="16.8" customHeight="1" x14ac:dyDescent="0.35">
      <c r="A863" s="15"/>
      <c r="B863" s="15"/>
      <c r="C863" s="15" t="s">
        <v>185</v>
      </c>
      <c r="D863" s="16">
        <v>45.33</v>
      </c>
      <c r="E863" s="16"/>
      <c r="F863" s="16"/>
      <c r="G863" s="16">
        <v>0</v>
      </c>
      <c r="H863" s="105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166080.18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6"/>
    </row>
    <row r="864" spans="1:69" ht="16.8" customHeight="1" x14ac:dyDescent="0.35">
      <c r="A864" s="15"/>
      <c r="B864" s="15"/>
      <c r="C864" s="15" t="s">
        <v>186</v>
      </c>
      <c r="D864" s="16"/>
      <c r="E864" s="16"/>
      <c r="F864" s="16"/>
      <c r="G864" s="16">
        <v>0</v>
      </c>
      <c r="H864" s="105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166080.18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6"/>
    </row>
    <row r="865" spans="1:69" ht="16.8" customHeight="1" x14ac:dyDescent="0.35">
      <c r="A865" s="15"/>
      <c r="B865" s="15"/>
      <c r="C865" s="15" t="s">
        <v>187</v>
      </c>
      <c r="D865" s="16"/>
      <c r="E865" s="16"/>
      <c r="F865" s="16"/>
      <c r="G865" s="16">
        <v>0</v>
      </c>
      <c r="H865" s="105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166080.18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6"/>
    </row>
    <row r="866" spans="1:69" ht="16.8" customHeight="1" x14ac:dyDescent="0.35">
      <c r="A866" s="15"/>
      <c r="B866" s="15"/>
      <c r="C866" s="15" t="s">
        <v>188</v>
      </c>
      <c r="D866" s="16"/>
      <c r="E866" s="16"/>
      <c r="F866" s="16"/>
      <c r="G866" s="16">
        <v>0</v>
      </c>
      <c r="H866" s="105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166080.18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6"/>
    </row>
    <row r="867" spans="1:69" ht="16.8" customHeight="1" x14ac:dyDescent="0.35">
      <c r="A867" s="15"/>
      <c r="B867" s="15"/>
      <c r="C867" s="15" t="s">
        <v>189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166080.18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6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>
        <f t="shared" si="284"/>
        <v>166080.18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6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190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>
        <f t="shared" si="284"/>
        <v>166080.18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6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>
        <f t="shared" si="284"/>
        <v>166080.18</v>
      </c>
      <c r="AA870" s="15"/>
      <c r="AB870" s="24"/>
      <c r="AC870" s="64" t="s">
        <v>145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6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166080.18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6"/>
    </row>
    <row r="872" spans="1:69" ht="16.8" customHeight="1" x14ac:dyDescent="0.35">
      <c r="A872" s="15"/>
      <c r="B872" s="15"/>
      <c r="C872" s="15" t="s">
        <v>146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166080.18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6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166080.18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6"/>
    </row>
    <row r="874" spans="1:69" ht="16.8" customHeight="1" x14ac:dyDescent="0.35">
      <c r="A874" s="15"/>
      <c r="B874" s="15"/>
      <c r="C874" s="28" t="s">
        <v>324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166079.93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6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>
        <f t="shared" si="284"/>
        <v>166079.93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6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166079.93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6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166079.93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6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166079.93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6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166079.93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6"/>
    </row>
    <row r="880" spans="1:69" ht="16.8" customHeight="1" x14ac:dyDescent="0.35">
      <c r="A880" s="15"/>
      <c r="B880" s="66"/>
      <c r="C880" s="15" t="s">
        <v>148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166079.93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6"/>
    </row>
    <row r="881" spans="1:69" ht="16.8" customHeight="1" x14ac:dyDescent="0.35">
      <c r="A881" s="15"/>
      <c r="B881" s="15"/>
      <c r="C881" s="15" t="s">
        <v>150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166079.93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6"/>
    </row>
    <row r="882" spans="1:69" ht="16.8" customHeight="1" x14ac:dyDescent="0.35">
      <c r="A882" s="15"/>
      <c r="B882" s="15"/>
      <c r="C882" s="15" t="s">
        <v>152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166079.93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6"/>
    </row>
    <row r="883" spans="1:69" ht="16.8" customHeight="1" x14ac:dyDescent="0.35">
      <c r="A883" s="15"/>
      <c r="B883" s="15"/>
      <c r="C883" s="15" t="s">
        <v>153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166079.93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6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166079.93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6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166079.93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6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166079.93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6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166079.93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6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166079.93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6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13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13" si="297">(X889-Y889)+Z888</f>
        <v>166079.93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13" si="298">(AM889-AN889)+AO888</f>
        <v>0</v>
      </c>
      <c r="AP889" s="15"/>
      <c r="AR889" s="14"/>
      <c r="AS889" s="18"/>
      <c r="AT889" s="16">
        <v>0</v>
      </c>
      <c r="AU889" s="18">
        <f t="shared" ref="AU889:AU913" si="299">(AS889-AT889)+AU888</f>
        <v>0</v>
      </c>
      <c r="AV889" s="15"/>
      <c r="AX889" s="14"/>
      <c r="AY889" s="18"/>
      <c r="AZ889" s="16">
        <v>0</v>
      </c>
      <c r="BA889" s="18">
        <f t="shared" ref="BA889:BA913" si="300">(AY889-AZ889)+BA888</f>
        <v>0</v>
      </c>
      <c r="BB889" s="15"/>
      <c r="BD889" s="14"/>
      <c r="BE889" s="18"/>
      <c r="BF889" s="16">
        <v>0</v>
      </c>
      <c r="BG889" s="18">
        <f t="shared" ref="BG889:BG913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6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264465.11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>
        <f t="shared" si="297"/>
        <v>166079.93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6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166079.93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6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95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166079.93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6"/>
    </row>
    <row r="893" spans="1:69" ht="16.8" customHeight="1" x14ac:dyDescent="0.35">
      <c r="A893" s="15"/>
      <c r="B893" s="15"/>
      <c r="C893" s="15" t="s">
        <v>96</v>
      </c>
      <c r="D893" s="16"/>
      <c r="E893" s="16"/>
      <c r="F893" s="16"/>
      <c r="G893" s="16">
        <v>0</v>
      </c>
      <c r="H893" s="16"/>
      <c r="I893" s="4"/>
      <c r="J893" s="14"/>
      <c r="K893" s="16" t="s">
        <v>214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166079.93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6"/>
    </row>
    <row r="894" spans="1:69" ht="16.8" customHeight="1" x14ac:dyDescent="0.35">
      <c r="A894" s="15"/>
      <c r="B894" s="15"/>
      <c r="C894" s="15" t="s">
        <v>99</v>
      </c>
      <c r="D894" s="16"/>
      <c r="E894" s="16"/>
      <c r="F894" s="16"/>
      <c r="G894" s="16">
        <v>0</v>
      </c>
      <c r="H894" s="16"/>
      <c r="I894" s="4"/>
      <c r="J894" s="14"/>
      <c r="K894" s="16" t="s">
        <v>308</v>
      </c>
      <c r="L894" s="16">
        <v>908</v>
      </c>
      <c r="M894" s="16" t="s">
        <v>325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166079.93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6"/>
    </row>
    <row r="895" spans="1:69" ht="16.8" customHeight="1" x14ac:dyDescent="0.35">
      <c r="A895" s="15"/>
      <c r="B895" s="15"/>
      <c r="C895" s="64" t="s">
        <v>156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326</v>
      </c>
      <c r="L895" s="16">
        <v>0.01</v>
      </c>
      <c r="M895" s="16" t="s">
        <v>327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166079.93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6"/>
    </row>
    <row r="896" spans="1:69" ht="16.8" customHeight="1" x14ac:dyDescent="0.35">
      <c r="A896" s="15"/>
      <c r="B896" s="15"/>
      <c r="C896" s="15" t="s">
        <v>103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303</v>
      </c>
      <c r="L896" s="16">
        <v>396.97</v>
      </c>
      <c r="M896" s="16" t="s">
        <v>328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194</v>
      </c>
      <c r="X896" s="18">
        <v>0</v>
      </c>
      <c r="Y896" s="16"/>
      <c r="Z896" s="18">
        <f t="shared" si="297"/>
        <v>166079.93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6"/>
    </row>
    <row r="897" spans="1:69" ht="16.8" customHeight="1" x14ac:dyDescent="0.35">
      <c r="A897" s="15"/>
      <c r="B897" s="15"/>
      <c r="C897" s="47" t="s">
        <v>157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329</v>
      </c>
      <c r="L897" s="16">
        <v>1000</v>
      </c>
      <c r="M897" s="50" t="s">
        <v>330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166079.93</v>
      </c>
      <c r="AA897" s="15"/>
      <c r="AB897" s="24"/>
      <c r="AC897" s="64" t="s">
        <v>158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6"/>
    </row>
    <row r="898" spans="1:69" ht="16.8" customHeight="1" x14ac:dyDescent="0.35">
      <c r="A898" s="15"/>
      <c r="B898" s="15"/>
      <c r="C898" s="15" t="s">
        <v>107</v>
      </c>
      <c r="D898" s="16"/>
      <c r="E898" s="16"/>
      <c r="F898" s="16"/>
      <c r="G898" s="16">
        <v>0</v>
      </c>
      <c r="H898" s="16"/>
      <c r="I898" s="4"/>
      <c r="J898" s="14"/>
      <c r="K898" s="16" t="s">
        <v>286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109</v>
      </c>
      <c r="W898" s="14"/>
      <c r="X898" s="18"/>
      <c r="Y898" s="16">
        <v>0</v>
      </c>
      <c r="Z898" s="18">
        <f t="shared" si="297"/>
        <v>166079.93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6"/>
    </row>
    <row r="899" spans="1:69" ht="16.8" customHeight="1" x14ac:dyDescent="0.35">
      <c r="A899" s="15"/>
      <c r="B899" s="15"/>
      <c r="C899" s="15" t="s">
        <v>110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310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166079.93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6"/>
    </row>
    <row r="900" spans="1:69" ht="16.8" customHeight="1" x14ac:dyDescent="0.35">
      <c r="A900" s="15"/>
      <c r="B900" s="15"/>
      <c r="C900" s="15" t="s">
        <v>112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276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166079.93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6"/>
    </row>
    <row r="901" spans="1:69" ht="16.8" customHeight="1" x14ac:dyDescent="0.35">
      <c r="A901" s="15"/>
      <c r="B901" s="15"/>
      <c r="C901" s="15" t="s">
        <v>331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299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>
        <f t="shared" si="297"/>
        <v>172013.12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6"/>
    </row>
    <row r="902" spans="1:69" ht="16.8" customHeight="1" x14ac:dyDescent="0.35">
      <c r="A902" s="15"/>
      <c r="B902" s="15"/>
      <c r="C902" s="15" t="s">
        <v>332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320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>
        <f t="shared" si="297"/>
        <v>172013.12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6"/>
    </row>
    <row r="903" spans="1:69" ht="16.8" customHeight="1" x14ac:dyDescent="0.35">
      <c r="A903" s="15"/>
      <c r="B903" s="15"/>
      <c r="C903" s="15" t="s">
        <v>333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322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>
        <f t="shared" si="297"/>
        <v>184396.01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6"/>
    </row>
    <row r="904" spans="1:69" ht="16.8" customHeight="1" x14ac:dyDescent="0.35">
      <c r="A904" s="15"/>
      <c r="B904" s="15"/>
      <c r="C904" s="15" t="s">
        <v>334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>
        <f t="shared" si="297"/>
        <v>187996.01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6"/>
    </row>
    <row r="905" spans="1:69" ht="16.8" customHeight="1" x14ac:dyDescent="0.35">
      <c r="A905" s="15"/>
      <c r="B905" s="15"/>
      <c r="C905" s="68" t="s">
        <v>114</v>
      </c>
      <c r="D905" s="16"/>
      <c r="E905" s="16"/>
      <c r="F905" s="16">
        <v>0</v>
      </c>
      <c r="G905" s="16"/>
      <c r="H905" s="16"/>
      <c r="I905" s="4"/>
      <c r="J905" s="14"/>
      <c r="K905" s="17" t="s">
        <v>118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>
        <f t="shared" si="297"/>
        <v>187996.01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6"/>
    </row>
    <row r="906" spans="1:69" ht="16.8" customHeight="1" x14ac:dyDescent="0.35">
      <c r="A906" s="15"/>
      <c r="B906" s="15"/>
      <c r="C906" s="15" t="s">
        <v>177</v>
      </c>
      <c r="D906" s="16"/>
      <c r="E906" s="16"/>
      <c r="F906" s="16">
        <f>'BONIFICI GENERALI '!B674+'BONIFICI CATTOLICA'!B674+'BONIFICI TUTELA'!B362</f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>
        <f>F906</f>
        <v>33806.459999999992</v>
      </c>
      <c r="Y906" s="16">
        <f>G906</f>
        <v>0</v>
      </c>
      <c r="Z906" s="18">
        <f t="shared" si="297"/>
        <v>221802.47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6"/>
    </row>
    <row r="907" spans="1:69" ht="16.8" customHeight="1" x14ac:dyDescent="0.35">
      <c r="A907" s="15"/>
      <c r="B907" s="15"/>
      <c r="C907" s="47" t="s">
        <v>119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221802.47</v>
      </c>
      <c r="AA907" s="15" t="str">
        <f>C907</f>
        <v>PREL .PROVVIGIONI MATURATE</v>
      </c>
      <c r="AB907" s="24"/>
      <c r="AC907" s="15" t="s">
        <v>165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6"/>
    </row>
    <row r="908" spans="1:69" ht="16.8" customHeight="1" x14ac:dyDescent="0.35">
      <c r="A908" s="15"/>
      <c r="B908" s="15"/>
      <c r="C908" s="15" t="s">
        <v>120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221802.47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6"/>
    </row>
    <row r="909" spans="1:69" ht="16.8" customHeight="1" x14ac:dyDescent="0.35">
      <c r="A909" s="15"/>
      <c r="B909" s="15"/>
      <c r="C909" s="15" t="s">
        <v>121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221802.47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6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122</v>
      </c>
      <c r="L910" s="3">
        <f>SUM(L890:L904)+N889+L906+L907</f>
        <v>301252.05999999994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>
        <f t="shared" si="297"/>
        <v>221802.47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118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6"/>
    </row>
    <row r="911" spans="1:69" ht="16.8" customHeight="1" x14ac:dyDescent="0.35">
      <c r="A911" s="15"/>
      <c r="B911" s="15"/>
      <c r="C911" s="64" t="s">
        <v>149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123</v>
      </c>
      <c r="L911" s="3">
        <f>L910-M910</f>
        <v>223731.79999999993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221802.47</v>
      </c>
      <c r="AA911" s="15"/>
      <c r="AB911" s="24"/>
      <c r="AC911" s="71" t="s">
        <v>198</v>
      </c>
      <c r="AD911" s="65"/>
      <c r="AE911" s="65">
        <v>0</v>
      </c>
      <c r="AF911" s="63">
        <f>SUM(AF863:AF910)</f>
        <v>44346.97</v>
      </c>
      <c r="AG911" s="25"/>
      <c r="AH911" s="24" t="s">
        <v>124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6"/>
    </row>
    <row r="912" spans="1:69" ht="16.8" customHeight="1" x14ac:dyDescent="0.35">
      <c r="A912" s="15"/>
      <c r="B912" s="15"/>
      <c r="C912" s="64" t="s">
        <v>151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221802.47</v>
      </c>
      <c r="AA912" s="15"/>
      <c r="AB912" s="24"/>
      <c r="AC912" s="71" t="s">
        <v>169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6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126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127</v>
      </c>
      <c r="L913" s="3">
        <f>L911-L912</f>
        <v>2519.219999999943</v>
      </c>
      <c r="M913" s="27" t="s">
        <v>170</v>
      </c>
      <c r="N913" s="27">
        <f>O913-L912</f>
        <v>25558.47</v>
      </c>
      <c r="O913" s="44">
        <f>Z913+AU913+N889+SUM(L892:L903)+SUM(N893:N903)+L907-D859-D862-D858+E860</f>
        <v>246771.05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221802.47</v>
      </c>
      <c r="AA913" s="57"/>
      <c r="AB913" s="60"/>
      <c r="AC913" s="60" t="s">
        <v>128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171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199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/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4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129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172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173</v>
      </c>
      <c r="BP916" s="8" t="s">
        <v>0</v>
      </c>
      <c r="BQ916" s="9" t="s">
        <v>174</v>
      </c>
    </row>
    <row r="917" spans="1:69" ht="16.8" customHeight="1" x14ac:dyDescent="0.35">
      <c r="A917" s="14">
        <v>45313</v>
      </c>
      <c r="B917" s="15" t="s">
        <v>175</v>
      </c>
      <c r="C917" s="15" t="s">
        <v>176</v>
      </c>
      <c r="D917" s="16">
        <v>3160.01</v>
      </c>
      <c r="E917" s="16">
        <v>1380</v>
      </c>
      <c r="F917" s="16"/>
      <c r="G917" s="16"/>
      <c r="H917" s="105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221802.47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177</v>
      </c>
      <c r="BM917" s="88">
        <f>BK917</f>
        <v>45313</v>
      </c>
      <c r="BN917" s="24" t="s">
        <v>177</v>
      </c>
      <c r="BO917" s="24"/>
      <c r="BP917" s="88">
        <f>BK917</f>
        <v>45313</v>
      </c>
      <c r="BQ917" s="126"/>
    </row>
    <row r="918" spans="1:69" ht="16.8" customHeight="1" x14ac:dyDescent="0.35">
      <c r="A918" s="15"/>
      <c r="B918" s="15"/>
      <c r="C918" s="15" t="s">
        <v>178</v>
      </c>
      <c r="D918" s="16">
        <v>0</v>
      </c>
      <c r="E918" s="16"/>
      <c r="F918" s="16"/>
      <c r="G918" s="16"/>
      <c r="H918" s="105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221802.47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6"/>
    </row>
    <row r="919" spans="1:69" ht="16.8" customHeight="1" x14ac:dyDescent="0.35">
      <c r="A919" s="15"/>
      <c r="B919" s="15"/>
      <c r="C919" s="15" t="s">
        <v>179</v>
      </c>
      <c r="D919" s="16">
        <v>14981.44</v>
      </c>
      <c r="E919" s="16">
        <v>198</v>
      </c>
      <c r="F919" s="16"/>
      <c r="G919" s="16"/>
      <c r="H919" s="105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221802.47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6"/>
    </row>
    <row r="920" spans="1:69" ht="16.8" customHeight="1" x14ac:dyDescent="0.35">
      <c r="A920" s="15"/>
      <c r="B920" s="15">
        <v>0</v>
      </c>
      <c r="C920" s="15" t="s">
        <v>180</v>
      </c>
      <c r="D920" s="16">
        <v>373.08</v>
      </c>
      <c r="E920" s="16"/>
      <c r="F920" s="16"/>
      <c r="G920" s="16"/>
      <c r="H920" s="105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221802.47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6"/>
    </row>
    <row r="921" spans="1:69" ht="16.8" customHeight="1" x14ac:dyDescent="0.35">
      <c r="A921" s="15"/>
      <c r="B921" s="16">
        <f>B920+B860</f>
        <v>811.27</v>
      </c>
      <c r="C921" s="15" t="s">
        <v>181</v>
      </c>
      <c r="D921" s="16">
        <v>2024.76</v>
      </c>
      <c r="E921" s="16">
        <v>0</v>
      </c>
      <c r="F921" s="16"/>
      <c r="G921" s="16" t="s">
        <v>335</v>
      </c>
      <c r="H921" s="105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221802.47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6"/>
    </row>
    <row r="922" spans="1:69" ht="16.8" customHeight="1" x14ac:dyDescent="0.35">
      <c r="A922" s="15"/>
      <c r="B922" s="15"/>
      <c r="C922" s="15" t="s">
        <v>182</v>
      </c>
      <c r="D922" s="16">
        <v>434.5</v>
      </c>
      <c r="E922" s="16">
        <v>0</v>
      </c>
      <c r="F922" s="16"/>
      <c r="G922" s="16"/>
      <c r="H922" s="105" t="s">
        <v>44</v>
      </c>
      <c r="I922" s="77" t="s">
        <v>183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221802.47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6"/>
    </row>
    <row r="923" spans="1:69" ht="16.8" customHeight="1" x14ac:dyDescent="0.35">
      <c r="A923" s="15"/>
      <c r="B923" s="15" t="s">
        <v>42</v>
      </c>
      <c r="C923" s="15" t="s">
        <v>184</v>
      </c>
      <c r="D923" s="16">
        <v>0</v>
      </c>
      <c r="E923" s="16"/>
      <c r="F923" s="16"/>
      <c r="G923" s="16"/>
      <c r="H923" s="105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221802.47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6"/>
    </row>
    <row r="924" spans="1:69" ht="16.8" customHeight="1" x14ac:dyDescent="0.35">
      <c r="A924" s="15"/>
      <c r="B924" s="15"/>
      <c r="C924" s="15" t="s">
        <v>185</v>
      </c>
      <c r="D924" s="16">
        <v>108.86</v>
      </c>
      <c r="E924" s="16"/>
      <c r="F924" s="16"/>
      <c r="G924" s="16">
        <v>0</v>
      </c>
      <c r="H924" s="105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221802.47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6"/>
    </row>
    <row r="925" spans="1:69" ht="16.8" customHeight="1" x14ac:dyDescent="0.35">
      <c r="A925" s="15"/>
      <c r="B925" s="15"/>
      <c r="C925" s="15" t="s">
        <v>186</v>
      </c>
      <c r="D925" s="16"/>
      <c r="E925" s="16"/>
      <c r="F925" s="16"/>
      <c r="G925" s="16">
        <v>0</v>
      </c>
      <c r="H925" s="105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221802.47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6"/>
    </row>
    <row r="926" spans="1:69" ht="16.8" customHeight="1" x14ac:dyDescent="0.35">
      <c r="A926" s="15"/>
      <c r="B926" s="15"/>
      <c r="C926" s="15" t="s">
        <v>336</v>
      </c>
      <c r="D926" s="16"/>
      <c r="E926" s="16"/>
      <c r="F926" s="16"/>
      <c r="G926" s="16">
        <v>5832.01</v>
      </c>
      <c r="H926" s="105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221802.47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6"/>
    </row>
    <row r="927" spans="1:69" ht="16.8" customHeight="1" x14ac:dyDescent="0.35">
      <c r="A927" s="15"/>
      <c r="B927" s="15"/>
      <c r="C927" s="15" t="s">
        <v>188</v>
      </c>
      <c r="D927" s="16"/>
      <c r="E927" s="16"/>
      <c r="F927" s="16"/>
      <c r="G927" s="16">
        <v>0</v>
      </c>
      <c r="H927" s="105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221802.47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6"/>
    </row>
    <row r="928" spans="1:69" ht="16.8" customHeight="1" x14ac:dyDescent="0.35">
      <c r="A928" s="15"/>
      <c r="B928" s="15"/>
      <c r="C928" s="15" t="s">
        <v>189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221802.47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6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>
        <f t="shared" si="303"/>
        <v>221802.47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6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190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>
        <f t="shared" si="303"/>
        <v>221802.47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6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>
        <f t="shared" si="303"/>
        <v>221802.47</v>
      </c>
      <c r="AA931" s="15"/>
      <c r="AB931" s="24"/>
      <c r="AC931" s="64" t="s">
        <v>145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6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221802.47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6"/>
    </row>
    <row r="933" spans="1:69" ht="16.8" customHeight="1" x14ac:dyDescent="0.35">
      <c r="A933" s="15"/>
      <c r="B933" s="15"/>
      <c r="C933" s="15" t="s">
        <v>146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221802.47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6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221802.47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6"/>
    </row>
    <row r="935" spans="1:69" ht="16.8" customHeight="1" x14ac:dyDescent="0.35">
      <c r="A935" s="15"/>
      <c r="B935" s="15"/>
      <c r="C935" s="28" t="s">
        <v>147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221802.47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6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>
        <f t="shared" si="303"/>
        <v>221802.47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6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221802.47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6"/>
    </row>
    <row r="938" spans="1:69" ht="16.8" customHeight="1" x14ac:dyDescent="0.35">
      <c r="A938" s="15"/>
      <c r="B938" s="15"/>
      <c r="C938" s="15" t="s">
        <v>337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221802.47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6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221802.47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6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221802.47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6"/>
    </row>
    <row r="941" spans="1:69" ht="16.8" customHeight="1" x14ac:dyDescent="0.35">
      <c r="A941" s="15"/>
      <c r="B941" s="66"/>
      <c r="C941" s="15" t="s">
        <v>148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202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221802.47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6"/>
    </row>
    <row r="942" spans="1:69" ht="16.8" customHeight="1" x14ac:dyDescent="0.35">
      <c r="A942" s="15"/>
      <c r="B942" s="15"/>
      <c r="C942" s="15" t="s">
        <v>150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221802.47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6"/>
    </row>
    <row r="943" spans="1:69" ht="16.8" customHeight="1" x14ac:dyDescent="0.35">
      <c r="A943" s="15"/>
      <c r="B943" s="15"/>
      <c r="C943" s="15" t="s">
        <v>152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221802.47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6"/>
    </row>
    <row r="944" spans="1:69" ht="16.8" customHeight="1" x14ac:dyDescent="0.35">
      <c r="A944" s="15"/>
      <c r="B944" s="15"/>
      <c r="C944" s="15" t="s">
        <v>153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221802.47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6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221802.47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6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221802.47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6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221802.47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6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221802.47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6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221802.47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6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74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74" si="317">(X950-Y950)+Z949</f>
        <v>221802.47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74" si="318">(AM950-AN950)+AO949</f>
        <v>0</v>
      </c>
      <c r="AP950" s="15"/>
      <c r="AR950" s="14"/>
      <c r="AS950" s="18"/>
      <c r="AT950" s="16">
        <v>0</v>
      </c>
      <c r="AU950" s="18">
        <f t="shared" ref="AU950:AU974" si="319">(AS950-AT950)+AU949</f>
        <v>0</v>
      </c>
      <c r="AV950" s="15"/>
      <c r="AX950" s="14"/>
      <c r="AY950" s="18"/>
      <c r="AZ950" s="16">
        <v>0</v>
      </c>
      <c r="BA950" s="18">
        <f t="shared" ref="BA950:BA974" si="320">(AY950-AZ950)+BA949</f>
        <v>0</v>
      </c>
      <c r="BB950" s="15"/>
      <c r="BD950" s="14"/>
      <c r="BE950" s="18"/>
      <c r="BF950" s="16">
        <v>0</v>
      </c>
      <c r="BG950" s="18">
        <f t="shared" ref="BG950:BG974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6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286789.84999999998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>
        <f t="shared" si="317"/>
        <v>221802.47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6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221802.47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6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95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221802.47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6"/>
    </row>
    <row r="954" spans="1:69" ht="16.8" customHeight="1" x14ac:dyDescent="0.35">
      <c r="A954" s="15"/>
      <c r="B954" s="15"/>
      <c r="C954" s="15" t="s">
        <v>96</v>
      </c>
      <c r="D954" s="16"/>
      <c r="E954" s="16"/>
      <c r="F954" s="16"/>
      <c r="G954" s="16">
        <v>0</v>
      </c>
      <c r="H954" s="16"/>
      <c r="I954" s="4"/>
      <c r="J954" s="14"/>
      <c r="K954" s="16" t="s">
        <v>214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221802.47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6"/>
    </row>
    <row r="955" spans="1:69" ht="16.8" customHeight="1" x14ac:dyDescent="0.35">
      <c r="A955" s="15"/>
      <c r="B955" s="15"/>
      <c r="C955" s="15" t="s">
        <v>99</v>
      </c>
      <c r="D955" s="16"/>
      <c r="E955" s="16"/>
      <c r="F955" s="16"/>
      <c r="G955" s="16">
        <v>0</v>
      </c>
      <c r="H955" s="16"/>
      <c r="I955" s="4"/>
      <c r="J955" s="14"/>
      <c r="K955" s="16" t="s">
        <v>308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221802.47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6"/>
    </row>
    <row r="956" spans="1:69" ht="16.8" customHeight="1" x14ac:dyDescent="0.35">
      <c r="A956" s="15"/>
      <c r="B956" s="15"/>
      <c r="C956" s="64" t="s">
        <v>156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326</v>
      </c>
      <c r="L956" s="16">
        <v>0.01</v>
      </c>
      <c r="M956" s="16" t="s">
        <v>327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221802.47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6"/>
    </row>
    <row r="957" spans="1:69" ht="16.8" customHeight="1" x14ac:dyDescent="0.35">
      <c r="A957" s="15"/>
      <c r="B957" s="15"/>
      <c r="C957" s="15" t="s">
        <v>103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303</v>
      </c>
      <c r="L957" s="16">
        <v>396.97</v>
      </c>
      <c r="M957" s="16" t="s">
        <v>338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194</v>
      </c>
      <c r="X957" s="18">
        <v>0</v>
      </c>
      <c r="Y957" s="16"/>
      <c r="Z957" s="18">
        <f t="shared" si="317"/>
        <v>221802.47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6"/>
    </row>
    <row r="958" spans="1:69" ht="16.8" customHeight="1" x14ac:dyDescent="0.35">
      <c r="A958" s="15"/>
      <c r="B958" s="15"/>
      <c r="C958" s="47" t="s">
        <v>157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329</v>
      </c>
      <c r="L958" s="16">
        <v>1000</v>
      </c>
      <c r="M958" s="50" t="s">
        <v>330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221802.47</v>
      </c>
      <c r="AA958" s="15"/>
      <c r="AB958" s="24"/>
      <c r="AC958" s="64" t="s">
        <v>158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6"/>
    </row>
    <row r="959" spans="1:69" ht="16.8" customHeight="1" x14ac:dyDescent="0.35">
      <c r="A959" s="15"/>
      <c r="B959" s="15"/>
      <c r="C959" s="15" t="s">
        <v>107</v>
      </c>
      <c r="D959" s="16"/>
      <c r="E959" s="16"/>
      <c r="F959" s="16"/>
      <c r="G959" s="16">
        <v>0</v>
      </c>
      <c r="H959" s="16"/>
      <c r="I959" s="4"/>
      <c r="J959" s="14"/>
      <c r="K959" s="16" t="s">
        <v>339</v>
      </c>
      <c r="L959" s="16">
        <v>454</v>
      </c>
      <c r="M959" s="50" t="s">
        <v>340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109</v>
      </c>
      <c r="W959" s="14"/>
      <c r="X959" s="18"/>
      <c r="Y959" s="16">
        <v>0</v>
      </c>
      <c r="Z959" s="18">
        <f t="shared" si="317"/>
        <v>221802.47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6"/>
    </row>
    <row r="960" spans="1:69" ht="16.8" customHeight="1" x14ac:dyDescent="0.35">
      <c r="A960" s="15"/>
      <c r="B960" s="15"/>
      <c r="C960" s="15" t="s">
        <v>110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341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221802.47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6"/>
    </row>
    <row r="961" spans="1:69" ht="16.8" customHeight="1" x14ac:dyDescent="0.35">
      <c r="A961" s="15"/>
      <c r="B961" s="15"/>
      <c r="C961" s="15" t="s">
        <v>112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342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221802.47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6"/>
    </row>
    <row r="962" spans="1:69" ht="16.8" customHeight="1" x14ac:dyDescent="0.35">
      <c r="A962" s="15"/>
      <c r="B962" s="15"/>
      <c r="C962" s="15" t="s">
        <v>343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344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>
        <f t="shared" si="317"/>
        <v>238746.33000000002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6"/>
    </row>
    <row r="963" spans="1:69" ht="16.8" customHeight="1" x14ac:dyDescent="0.35">
      <c r="A963" s="15"/>
      <c r="B963" s="15"/>
      <c r="C963" s="15" t="s">
        <v>345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346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>
        <f t="shared" si="317"/>
        <v>243171.46000000002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6"/>
    </row>
    <row r="964" spans="1:69" ht="16.8" customHeight="1" x14ac:dyDescent="0.35">
      <c r="A964" s="15"/>
      <c r="B964" s="15"/>
      <c r="C964" s="15" t="s">
        <v>347</v>
      </c>
      <c r="D964" s="16"/>
      <c r="E964" s="16"/>
      <c r="F964" s="16">
        <v>0</v>
      </c>
      <c r="G964" s="16"/>
      <c r="H964" s="16"/>
      <c r="I964" s="4"/>
      <c r="J964" s="14"/>
      <c r="K964" s="44" t="s">
        <v>322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>
        <f t="shared" si="317"/>
        <v>243171.46000000002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6"/>
    </row>
    <row r="965" spans="1:69" ht="16.8" customHeight="1" x14ac:dyDescent="0.35">
      <c r="A965" s="15"/>
      <c r="B965" s="15"/>
      <c r="C965" s="15" t="s">
        <v>348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>
        <f t="shared" si="317"/>
        <v>243271.46000000002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6"/>
    </row>
    <row r="966" spans="1:69" ht="16.8" customHeight="1" x14ac:dyDescent="0.35">
      <c r="A966" s="15"/>
      <c r="B966" s="15"/>
      <c r="C966" s="68" t="s">
        <v>202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118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>
        <f t="shared" si="317"/>
        <v>243171.46000000002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6"/>
    </row>
    <row r="967" spans="1:69" ht="16.8" customHeight="1" x14ac:dyDescent="0.35">
      <c r="A967" s="15"/>
      <c r="B967" s="15"/>
      <c r="C967" s="15" t="s">
        <v>177</v>
      </c>
      <c r="D967" s="16"/>
      <c r="E967" s="16"/>
      <c r="F967" s="16">
        <f>'BONIFICI GENERALI '!B726+'BONIFICI CATTOLICA'!B726+'BONIFICI TUTELA'!B414</f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>
        <f>F967</f>
        <v>7606.5</v>
      </c>
      <c r="Y967" s="16">
        <f>G967</f>
        <v>16588.73</v>
      </c>
      <c r="Z967" s="18">
        <f t="shared" si="317"/>
        <v>234189.23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6"/>
    </row>
    <row r="968" spans="1:69" ht="16.8" customHeight="1" x14ac:dyDescent="0.35">
      <c r="A968" s="15"/>
      <c r="B968" s="15"/>
      <c r="C968" s="47" t="s">
        <v>119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219163.92</v>
      </c>
      <c r="AA968" s="15" t="str">
        <f t="shared" si="322"/>
        <v>PREL .PROVVIGIONI MATURATE</v>
      </c>
      <c r="AB968" s="24"/>
      <c r="AC968" s="15" t="s">
        <v>165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6"/>
    </row>
    <row r="969" spans="1:69" ht="16.8" customHeight="1" x14ac:dyDescent="0.35">
      <c r="A969" s="15"/>
      <c r="B969" s="15"/>
      <c r="C969" s="15" t="s">
        <v>120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219163.92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6"/>
    </row>
    <row r="970" spans="1:69" ht="16.8" customHeight="1" x14ac:dyDescent="0.35">
      <c r="A970" s="15"/>
      <c r="B970" s="15"/>
      <c r="C970" s="15" t="s">
        <v>349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219163.92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6"/>
    </row>
    <row r="971" spans="1:69" ht="16.8" customHeight="1" x14ac:dyDescent="0.35">
      <c r="A971" s="15"/>
      <c r="B971" s="15"/>
      <c r="C971" s="15" t="s">
        <v>202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122</v>
      </c>
      <c r="L971" s="3">
        <f>SUM(L951:L965)+N950+L967+L968</f>
        <v>311855.75999999995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>
        <f t="shared" si="317"/>
        <v>219098.65000000002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118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6"/>
    </row>
    <row r="972" spans="1:69" ht="16.8" customHeight="1" x14ac:dyDescent="0.35">
      <c r="A972" s="15"/>
      <c r="B972" s="15"/>
      <c r="C972" s="64" t="s">
        <v>149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123</v>
      </c>
      <c r="L972" s="3">
        <f>L971-M971</f>
        <v>238157.77999999994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219018.15000000002</v>
      </c>
      <c r="AA972" s="15" t="str">
        <f>C972</f>
        <v>BONIFICO CATTOLICA</v>
      </c>
      <c r="AB972" s="24"/>
      <c r="AC972" s="71" t="s">
        <v>198</v>
      </c>
      <c r="AD972" s="65"/>
      <c r="AE972" s="65">
        <v>0</v>
      </c>
      <c r="AF972" s="63">
        <f>SUM(AF924:AF971)</f>
        <v>50741.22</v>
      </c>
      <c r="AG972" s="25"/>
      <c r="AH972" s="24" t="s">
        <v>124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6"/>
    </row>
    <row r="973" spans="1:69" ht="16.8" customHeight="1" x14ac:dyDescent="0.35">
      <c r="A973" s="15"/>
      <c r="B973" s="15"/>
      <c r="C973" s="64" t="s">
        <v>151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218842.15000000002</v>
      </c>
      <c r="AA973" s="15" t="str">
        <f>C973</f>
        <v>BONIFICO GENERALI</v>
      </c>
      <c r="AB973" s="24"/>
      <c r="AC973" s="71" t="s">
        <v>169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6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126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127</v>
      </c>
      <c r="L974" s="3">
        <f>L972-L973</f>
        <v>2519.2199999999721</v>
      </c>
      <c r="M974" s="27" t="s">
        <v>170</v>
      </c>
      <c r="N974" s="27">
        <f>O974-L973</f>
        <v>-7085.0199999999313</v>
      </c>
      <c r="O974" s="44">
        <f>Z974+AU974+N950+SUM(L953:L964)+SUM(N954:N964)+L968-D920-D923-D919+E921</f>
        <v>228553.54000000004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218842.15000000002</v>
      </c>
      <c r="AA974" s="57"/>
      <c r="AB974" s="60"/>
      <c r="AC974" s="60" t="s">
        <v>128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171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199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/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4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129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172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173</v>
      </c>
      <c r="BP977" s="8" t="s">
        <v>0</v>
      </c>
      <c r="BQ977" s="9" t="s">
        <v>174</v>
      </c>
    </row>
    <row r="978" spans="1:69" ht="16.8" customHeight="1" x14ac:dyDescent="0.35">
      <c r="A978" s="14">
        <v>45314</v>
      </c>
      <c r="B978" s="15" t="s">
        <v>175</v>
      </c>
      <c r="C978" s="15" t="s">
        <v>176</v>
      </c>
      <c r="D978" s="16">
        <v>5183.7299999999996</v>
      </c>
      <c r="E978" s="16">
        <v>1630</v>
      </c>
      <c r="F978" s="16"/>
      <c r="G978" s="16"/>
      <c r="H978" s="105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218842.15000000002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177</v>
      </c>
      <c r="BM978" s="88">
        <f>BK978</f>
        <v>45314</v>
      </c>
      <c r="BN978" s="24" t="s">
        <v>177</v>
      </c>
      <c r="BO978" s="24"/>
      <c r="BP978" s="88">
        <f>BK978</f>
        <v>45314</v>
      </c>
      <c r="BQ978" s="126"/>
    </row>
    <row r="979" spans="1:69" ht="16.8" customHeight="1" x14ac:dyDescent="0.35">
      <c r="A979" s="15"/>
      <c r="B979" s="15"/>
      <c r="C979" s="15" t="s">
        <v>178</v>
      </c>
      <c r="D979" s="16">
        <v>0</v>
      </c>
      <c r="E979" s="16"/>
      <c r="F979" s="16"/>
      <c r="G979" s="16"/>
      <c r="H979" s="105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218842.15000000002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6"/>
    </row>
    <row r="980" spans="1:69" ht="16.8" customHeight="1" x14ac:dyDescent="0.35">
      <c r="A980" s="15"/>
      <c r="B980" s="15"/>
      <c r="C980" s="15" t="s">
        <v>179</v>
      </c>
      <c r="D980" s="16">
        <v>7162.48</v>
      </c>
      <c r="E980" s="16">
        <v>310</v>
      </c>
      <c r="F980" s="16"/>
      <c r="G980" s="16"/>
      <c r="H980" s="105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218842.15000000002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6"/>
    </row>
    <row r="981" spans="1:69" ht="16.8" customHeight="1" x14ac:dyDescent="0.35">
      <c r="A981" s="15"/>
      <c r="B981" s="15">
        <v>0</v>
      </c>
      <c r="C981" s="15" t="s">
        <v>180</v>
      </c>
      <c r="D981" s="16">
        <v>442.48</v>
      </c>
      <c r="E981" s="16"/>
      <c r="F981" s="16"/>
      <c r="G981" s="16"/>
      <c r="H981" s="105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218842.15000000002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6"/>
    </row>
    <row r="982" spans="1:69" ht="16.8" customHeight="1" x14ac:dyDescent="0.35">
      <c r="A982" s="15"/>
      <c r="B982" s="16">
        <f>B981+B921</f>
        <v>811.27</v>
      </c>
      <c r="C982" s="15" t="s">
        <v>181</v>
      </c>
      <c r="D982" s="16">
        <v>888.74</v>
      </c>
      <c r="E982" s="16">
        <v>0</v>
      </c>
      <c r="F982" s="16"/>
      <c r="G982" s="16" t="s">
        <v>350</v>
      </c>
      <c r="H982" s="105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218842.15000000002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6"/>
    </row>
    <row r="983" spans="1:69" ht="16.8" customHeight="1" x14ac:dyDescent="0.35">
      <c r="A983" s="15"/>
      <c r="B983" s="15"/>
      <c r="C983" s="15" t="s">
        <v>182</v>
      </c>
      <c r="D983" s="16">
        <v>0</v>
      </c>
      <c r="E983" s="16">
        <v>0</v>
      </c>
      <c r="F983" s="16"/>
      <c r="G983" s="16" t="s">
        <v>351</v>
      </c>
      <c r="H983" s="105" t="s">
        <v>44</v>
      </c>
      <c r="I983" s="77" t="s">
        <v>183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218842.15000000002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6"/>
    </row>
    <row r="984" spans="1:69" ht="16.8" customHeight="1" x14ac:dyDescent="0.35">
      <c r="A984" s="15"/>
      <c r="B984" s="15" t="s">
        <v>42</v>
      </c>
      <c r="C984" s="15" t="s">
        <v>184</v>
      </c>
      <c r="D984" s="16">
        <v>0</v>
      </c>
      <c r="E984" s="16"/>
      <c r="F984" s="16"/>
      <c r="G984" s="16"/>
      <c r="H984" s="105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218842.15000000002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6"/>
    </row>
    <row r="985" spans="1:69" ht="16.8" customHeight="1" x14ac:dyDescent="0.35">
      <c r="A985" s="15"/>
      <c r="B985" s="15"/>
      <c r="C985" s="15" t="s">
        <v>185</v>
      </c>
      <c r="D985" s="16">
        <v>0</v>
      </c>
      <c r="E985" s="16"/>
      <c r="F985" s="16"/>
      <c r="G985" s="16">
        <v>0</v>
      </c>
      <c r="H985" s="105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218842.15000000002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6"/>
    </row>
    <row r="986" spans="1:69" ht="16.8" customHeight="1" x14ac:dyDescent="0.35">
      <c r="A986" s="15"/>
      <c r="B986" s="15"/>
      <c r="C986" s="15" t="s">
        <v>186</v>
      </c>
      <c r="D986" s="16"/>
      <c r="E986" s="16"/>
      <c r="F986" s="16"/>
      <c r="G986" s="16">
        <v>0</v>
      </c>
      <c r="H986" s="105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218842.15000000002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6"/>
    </row>
    <row r="987" spans="1:69" ht="16.8" customHeight="1" x14ac:dyDescent="0.35">
      <c r="A987" s="15"/>
      <c r="B987" s="15"/>
      <c r="C987" s="15" t="s">
        <v>187</v>
      </c>
      <c r="D987" s="16"/>
      <c r="E987" s="16"/>
      <c r="F987" s="16"/>
      <c r="G987" s="16">
        <v>0</v>
      </c>
      <c r="H987" s="105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218842.15000000002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6"/>
    </row>
    <row r="988" spans="1:69" ht="16.8" customHeight="1" x14ac:dyDescent="0.35">
      <c r="A988" s="15"/>
      <c r="B988" s="15"/>
      <c r="C988" s="15" t="s">
        <v>188</v>
      </c>
      <c r="D988" s="16"/>
      <c r="E988" s="16"/>
      <c r="F988" s="16"/>
      <c r="G988" s="16">
        <v>0</v>
      </c>
      <c r="H988" s="105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218842.15000000002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6"/>
    </row>
    <row r="989" spans="1:69" ht="16.8" customHeight="1" x14ac:dyDescent="0.35">
      <c r="A989" s="15"/>
      <c r="B989" s="15"/>
      <c r="C989" s="15" t="s">
        <v>189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218842.15000000002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6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>
        <f t="shared" si="324"/>
        <v>218842.15000000002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6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190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>
        <f t="shared" si="324"/>
        <v>218842.15000000002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6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>
        <f t="shared" si="324"/>
        <v>218842.15000000002</v>
      </c>
      <c r="AA992" s="15"/>
      <c r="AB992" s="24"/>
      <c r="AC992" s="64" t="s">
        <v>145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6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218842.15000000002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6"/>
    </row>
    <row r="994" spans="1:69" ht="16.8" customHeight="1" x14ac:dyDescent="0.35">
      <c r="A994" s="15"/>
      <c r="B994" s="15"/>
      <c r="C994" s="15" t="s">
        <v>146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218842.15000000002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6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218842.15000000002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6"/>
    </row>
    <row r="996" spans="1:69" ht="16.8" customHeight="1" x14ac:dyDescent="0.35">
      <c r="A996" s="15"/>
      <c r="B996" s="15"/>
      <c r="C996" s="28" t="s">
        <v>147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218842.15000000002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6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>
        <f t="shared" si="324"/>
        <v>218842.15000000002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6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218842.15000000002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6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218842.15000000002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6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218842.15000000002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6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218842.15000000002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6"/>
    </row>
    <row r="1002" spans="1:69" ht="16.8" customHeight="1" x14ac:dyDescent="0.35">
      <c r="A1002" s="15"/>
      <c r="B1002" s="66"/>
      <c r="C1002" s="15" t="s">
        <v>148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352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218842.15000000002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6"/>
    </row>
    <row r="1003" spans="1:69" ht="16.8" customHeight="1" x14ac:dyDescent="0.35">
      <c r="A1003" s="15"/>
      <c r="B1003" s="15"/>
      <c r="C1003" s="15" t="s">
        <v>150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151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218842.15000000002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6"/>
    </row>
    <row r="1004" spans="1:69" ht="16.8" customHeight="1" x14ac:dyDescent="0.35">
      <c r="A1004" s="15"/>
      <c r="B1004" s="15"/>
      <c r="C1004" s="15" t="s">
        <v>152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218842.15000000002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6"/>
    </row>
    <row r="1005" spans="1:69" ht="16.8" customHeight="1" x14ac:dyDescent="0.35">
      <c r="A1005" s="15"/>
      <c r="B1005" s="15"/>
      <c r="C1005" s="15" t="s">
        <v>153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218842.15000000002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6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218842.15000000002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6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218842.15000000002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6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218842.15000000002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6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218842.15000000002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6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218842.15000000002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6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35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35" si="340">(X1011-Y1011)+Z1010</f>
        <v>218842.15000000002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35" si="341">(AM1011-AN1011)+AO1010</f>
        <v>0</v>
      </c>
      <c r="AP1011" s="15"/>
      <c r="AR1011" s="14"/>
      <c r="AS1011" s="18"/>
      <c r="AT1011" s="16">
        <v>0</v>
      </c>
      <c r="AU1011" s="18">
        <f t="shared" ref="AU1011:AU1035" si="342">(AS1011-AT1011)+AU1010</f>
        <v>0</v>
      </c>
      <c r="AV1011" s="15"/>
      <c r="AX1011" s="14"/>
      <c r="AY1011" s="18"/>
      <c r="AZ1011" s="16">
        <v>0</v>
      </c>
      <c r="BA1011" s="18">
        <f t="shared" ref="BA1011:BA1035" si="343">(AY1011-AZ1011)+BA1010</f>
        <v>0</v>
      </c>
      <c r="BB1011" s="15"/>
      <c r="BD1011" s="14"/>
      <c r="BE1011" s="18"/>
      <c r="BF1011" s="16">
        <v>0</v>
      </c>
      <c r="BG1011" s="18">
        <f t="shared" ref="BG1011:BG1035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6"/>
    </row>
    <row r="1012" spans="1:69" ht="16.8" customHeight="1" x14ac:dyDescent="0.35">
      <c r="A1012" s="15"/>
      <c r="B1012" s="15"/>
      <c r="C1012" s="15" t="s">
        <v>353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77216.309999999983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218842.15000000002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6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218842.15000000002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6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95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218842.15000000002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6"/>
    </row>
    <row r="1015" spans="1:69" ht="16.8" customHeight="1" x14ac:dyDescent="0.35">
      <c r="A1015" s="15"/>
      <c r="B1015" s="15"/>
      <c r="C1015" s="15" t="s">
        <v>96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214</v>
      </c>
      <c r="L1015" s="73">
        <v>204</v>
      </c>
      <c r="M1015" s="30" t="s">
        <v>354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218842.15000000002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6"/>
    </row>
    <row r="1016" spans="1:69" ht="16.8" customHeight="1" x14ac:dyDescent="0.35">
      <c r="A1016" s="15"/>
      <c r="B1016" s="15"/>
      <c r="C1016" s="15" t="s">
        <v>99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308</v>
      </c>
      <c r="L1016" s="16">
        <v>908</v>
      </c>
      <c r="M1016" s="16" t="s">
        <v>355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218842.15000000002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6"/>
    </row>
    <row r="1017" spans="1:69" ht="16.8" customHeight="1" x14ac:dyDescent="0.35">
      <c r="A1017" s="15"/>
      <c r="B1017" s="15"/>
      <c r="C1017" s="64" t="s">
        <v>156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326</v>
      </c>
      <c r="L1017" s="16">
        <v>0.01</v>
      </c>
      <c r="M1017" s="16" t="s">
        <v>327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218842.15000000002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6"/>
    </row>
    <row r="1018" spans="1:69" ht="16.8" customHeight="1" x14ac:dyDescent="0.35">
      <c r="A1018" s="15"/>
      <c r="B1018" s="15"/>
      <c r="C1018" s="15" t="s">
        <v>103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338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194</v>
      </c>
      <c r="X1018" s="18">
        <v>0</v>
      </c>
      <c r="Y1018" s="16"/>
      <c r="Z1018" s="18">
        <f t="shared" si="340"/>
        <v>218842.15000000002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6"/>
    </row>
    <row r="1019" spans="1:69" ht="16.8" customHeight="1" x14ac:dyDescent="0.35">
      <c r="A1019" s="15"/>
      <c r="B1019" s="15"/>
      <c r="C1019" s="47" t="s">
        <v>157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329</v>
      </c>
      <c r="L1019" s="16">
        <v>1000</v>
      </c>
      <c r="M1019" s="50" t="s">
        <v>330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218842.15000000002</v>
      </c>
      <c r="AA1019" s="15"/>
      <c r="AB1019" s="24"/>
      <c r="AC1019" s="64" t="s">
        <v>158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6"/>
    </row>
    <row r="1020" spans="1:69" ht="16.8" customHeight="1" x14ac:dyDescent="0.35">
      <c r="A1020" s="15"/>
      <c r="B1020" s="15"/>
      <c r="C1020" s="15" t="s">
        <v>107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339</v>
      </c>
      <c r="L1020" s="16">
        <v>454</v>
      </c>
      <c r="M1020" s="50" t="s">
        <v>356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109</v>
      </c>
      <c r="W1020" s="14"/>
      <c r="X1020" s="18"/>
      <c r="Y1020" s="16">
        <v>0</v>
      </c>
      <c r="Z1020" s="18">
        <f t="shared" si="340"/>
        <v>218842.15000000002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6"/>
    </row>
    <row r="1021" spans="1:69" ht="16.8" customHeight="1" x14ac:dyDescent="0.35">
      <c r="A1021" s="15"/>
      <c r="B1021" s="15"/>
      <c r="C1021" s="15" t="s">
        <v>110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341</v>
      </c>
      <c r="L1021" s="50">
        <v>270.49</v>
      </c>
      <c r="M1021" s="16" t="s">
        <v>357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218842.15000000002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6"/>
    </row>
    <row r="1022" spans="1:69" ht="16.8" customHeight="1" x14ac:dyDescent="0.35">
      <c r="A1022" s="15"/>
      <c r="B1022" s="15"/>
      <c r="C1022" s="15" t="s">
        <v>112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342</v>
      </c>
      <c r="L1022" s="16">
        <v>511</v>
      </c>
      <c r="M1022" s="16" t="s">
        <v>358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218842.15000000002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6"/>
    </row>
    <row r="1023" spans="1:69" ht="16.8" customHeight="1" x14ac:dyDescent="0.35">
      <c r="A1023" s="15"/>
      <c r="B1023" s="15"/>
      <c r="C1023" s="15" t="s">
        <v>359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344</v>
      </c>
      <c r="L1023" s="16">
        <v>1348.5</v>
      </c>
      <c r="M1023" s="16" t="s">
        <v>360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>
        <f t="shared" si="340"/>
        <v>219267.14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6"/>
    </row>
    <row r="1024" spans="1:69" ht="16.8" customHeight="1" x14ac:dyDescent="0.35">
      <c r="A1024" s="15"/>
      <c r="B1024" s="15"/>
      <c r="C1024" s="15" t="s">
        <v>361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346</v>
      </c>
      <c r="L1024" s="16">
        <v>608.5</v>
      </c>
      <c r="M1024" s="16" t="s">
        <v>362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>
        <f t="shared" si="340"/>
        <v>219664.11000000002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6"/>
    </row>
    <row r="1025" spans="1:69" ht="16.8" customHeight="1" x14ac:dyDescent="0.35">
      <c r="A1025" s="15"/>
      <c r="B1025" s="15"/>
      <c r="C1025" s="15" t="s">
        <v>114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322</v>
      </c>
      <c r="L1025" s="16">
        <v>309.5</v>
      </c>
      <c r="M1025" s="30" t="s">
        <v>363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>
        <f t="shared" si="340"/>
        <v>219664.11000000002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6"/>
    </row>
    <row r="1026" spans="1:69" ht="16.8" customHeight="1" x14ac:dyDescent="0.35">
      <c r="A1026" s="15"/>
      <c r="B1026" s="15"/>
      <c r="C1026" s="15" t="s">
        <v>114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>
        <f t="shared" si="340"/>
        <v>219664.11000000002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6"/>
    </row>
    <row r="1027" spans="1:69" ht="16.8" customHeight="1" x14ac:dyDescent="0.35">
      <c r="A1027" s="15"/>
      <c r="B1027" s="15"/>
      <c r="C1027" s="68" t="s">
        <v>114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118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>
        <f t="shared" si="340"/>
        <v>219664.11000000002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6"/>
    </row>
    <row r="1028" spans="1:69" ht="16.8" customHeight="1" x14ac:dyDescent="0.35">
      <c r="A1028" s="15"/>
      <c r="B1028" s="15"/>
      <c r="C1028" s="15" t="s">
        <v>177</v>
      </c>
      <c r="D1028" s="16"/>
      <c r="E1028" s="16"/>
      <c r="F1028" s="16">
        <f>'BONIFICI GENERALI '!B778+'BONIFICI CATTOLICA'!B778+'BONIFICI TUTELA'!B466</f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>
        <f>F1028</f>
        <v>7260.36</v>
      </c>
      <c r="Y1028" s="16">
        <f>G1028</f>
        <v>0</v>
      </c>
      <c r="Z1028" s="18">
        <f t="shared" si="340"/>
        <v>226924.47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6"/>
    </row>
    <row r="1029" spans="1:69" ht="16.8" customHeight="1" x14ac:dyDescent="0.35">
      <c r="A1029" s="15"/>
      <c r="B1029" s="15"/>
      <c r="C1029" s="47" t="s">
        <v>119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226924.47</v>
      </c>
      <c r="AA1029" s="15" t="str">
        <f>C1029</f>
        <v>PREL .PROVVIGIONI MATURATE</v>
      </c>
      <c r="AB1029" s="24"/>
      <c r="AC1029" s="15" t="s">
        <v>165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6"/>
    </row>
    <row r="1030" spans="1:69" ht="16.8" customHeight="1" x14ac:dyDescent="0.35">
      <c r="A1030" s="15"/>
      <c r="B1030" s="15"/>
      <c r="C1030" s="15" t="s">
        <v>120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226924.47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6"/>
    </row>
    <row r="1031" spans="1:69" ht="16.8" customHeight="1" x14ac:dyDescent="0.35">
      <c r="A1031" s="15"/>
      <c r="B1031" s="15"/>
      <c r="C1031" s="15" t="s">
        <v>121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226924.47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6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122</v>
      </c>
      <c r="L1032" s="3">
        <f>SUM(L1012:L1026)+N1011+L1028+L1029</f>
        <v>104606.10999999999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>
        <f t="shared" si="340"/>
        <v>226924.47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118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6"/>
    </row>
    <row r="1033" spans="1:69" ht="16.8" customHeight="1" x14ac:dyDescent="0.35">
      <c r="A1033" s="15"/>
      <c r="B1033" s="15"/>
      <c r="C1033" s="64" t="s">
        <v>149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123</v>
      </c>
      <c r="L1033" s="3">
        <f>L1032-M1032</f>
        <v>30964.989999999991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97821.67</v>
      </c>
      <c r="AA1033" s="15" t="str">
        <f>C1033</f>
        <v>BONIFICO CATTOLICA</v>
      </c>
      <c r="AB1033" s="24"/>
      <c r="AC1033" s="71" t="s">
        <v>198</v>
      </c>
      <c r="AD1033" s="65"/>
      <c r="AE1033" s="65">
        <v>0</v>
      </c>
      <c r="AF1033" s="63">
        <f>SUM(AF985:AF1032)</f>
        <v>52129.3</v>
      </c>
      <c r="AG1033" s="25"/>
      <c r="AH1033" s="24" t="s">
        <v>124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6"/>
    </row>
    <row r="1034" spans="1:69" ht="16.8" customHeight="1" x14ac:dyDescent="0.35">
      <c r="A1034" s="15"/>
      <c r="B1034" s="15"/>
      <c r="C1034" s="64" t="s">
        <v>151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10656.690000000002</v>
      </c>
      <c r="AA1034" s="15" t="str">
        <f>C1034</f>
        <v>BONIFICO GENERALI</v>
      </c>
      <c r="AB1034" s="24"/>
      <c r="AC1034" s="71" t="s">
        <v>169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6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126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127</v>
      </c>
      <c r="L1035" s="3">
        <f>L1033-L1034</f>
        <v>3046.1899999999987</v>
      </c>
      <c r="M1035" s="27" t="s">
        <v>170</v>
      </c>
      <c r="N1035" s="27">
        <f>O1035-L1034</f>
        <v>2522.7300000000105</v>
      </c>
      <c r="O1035" s="44">
        <f>Z1035+AU1035+N1011+SUM(L1014:L1025)+SUM(N1015:N1025)+L1029-D981-D984-D980+E982</f>
        <v>30441.530000000002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10656.690000000002</v>
      </c>
      <c r="AA1035" s="57"/>
      <c r="AB1035" s="60"/>
      <c r="AC1035" s="60" t="s">
        <v>128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171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199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/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4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129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172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173</v>
      </c>
      <c r="BP1038" s="8" t="s">
        <v>0</v>
      </c>
      <c r="BQ1038" s="9" t="s">
        <v>174</v>
      </c>
    </row>
    <row r="1039" spans="1:69" ht="16.8" customHeight="1" x14ac:dyDescent="0.35">
      <c r="A1039" s="14">
        <v>45315</v>
      </c>
      <c r="B1039" s="15" t="s">
        <v>175</v>
      </c>
      <c r="C1039" s="15" t="s">
        <v>176</v>
      </c>
      <c r="D1039" s="16">
        <v>5306.04</v>
      </c>
      <c r="E1039" s="16">
        <v>0</v>
      </c>
      <c r="F1039" s="16"/>
      <c r="G1039" s="16"/>
      <c r="H1039" s="105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10656.690000000002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177</v>
      </c>
      <c r="BM1039" s="88">
        <f>BK1039</f>
        <v>45315</v>
      </c>
      <c r="BN1039" s="24" t="s">
        <v>177</v>
      </c>
      <c r="BO1039" s="24"/>
      <c r="BP1039" s="88">
        <f>BK1039</f>
        <v>45315</v>
      </c>
      <c r="BQ1039" s="126"/>
    </row>
    <row r="1040" spans="1:69" ht="16.8" customHeight="1" x14ac:dyDescent="0.35">
      <c r="A1040" s="15"/>
      <c r="B1040" s="15"/>
      <c r="C1040" s="15" t="s">
        <v>178</v>
      </c>
      <c r="D1040" s="16">
        <v>0</v>
      </c>
      <c r="E1040" s="16"/>
      <c r="F1040" s="16"/>
      <c r="G1040" s="16"/>
      <c r="H1040" s="105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10656.690000000002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6"/>
    </row>
    <row r="1041" spans="1:69" ht="16.8" customHeight="1" x14ac:dyDescent="0.35">
      <c r="A1041" s="15"/>
      <c r="B1041" s="15"/>
      <c r="C1041" s="15" t="s">
        <v>179</v>
      </c>
      <c r="D1041" s="16">
        <v>7042.5</v>
      </c>
      <c r="E1041" s="16">
        <v>1370.5</v>
      </c>
      <c r="F1041" s="16"/>
      <c r="G1041" s="16"/>
      <c r="H1041" s="105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10656.690000000002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6"/>
    </row>
    <row r="1042" spans="1:69" ht="16.8" customHeight="1" x14ac:dyDescent="0.35">
      <c r="A1042" s="15"/>
      <c r="B1042" s="15">
        <v>1387</v>
      </c>
      <c r="C1042" s="15" t="s">
        <v>180</v>
      </c>
      <c r="D1042" s="16">
        <v>462.86</v>
      </c>
      <c r="E1042" s="16"/>
      <c r="F1042" s="16"/>
      <c r="G1042" s="16"/>
      <c r="H1042" s="105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10656.690000000002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6"/>
    </row>
    <row r="1043" spans="1:69" ht="16.8" customHeight="1" x14ac:dyDescent="0.35">
      <c r="A1043" s="15"/>
      <c r="B1043" s="16">
        <f>B1042+B982</f>
        <v>2198.27</v>
      </c>
      <c r="C1043" s="15" t="s">
        <v>181</v>
      </c>
      <c r="D1043" s="16">
        <v>855.03</v>
      </c>
      <c r="E1043" s="16">
        <v>0</v>
      </c>
      <c r="F1043" s="16"/>
      <c r="G1043" s="16"/>
      <c r="H1043" s="105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10656.690000000002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6"/>
    </row>
    <row r="1044" spans="1:69" ht="16.8" customHeight="1" x14ac:dyDescent="0.35">
      <c r="A1044" s="15"/>
      <c r="B1044" s="15"/>
      <c r="C1044" s="15" t="s">
        <v>182</v>
      </c>
      <c r="D1044" s="16">
        <v>0</v>
      </c>
      <c r="E1044" s="16">
        <v>0</v>
      </c>
      <c r="F1044" s="16"/>
      <c r="G1044" s="16"/>
      <c r="H1044" s="105" t="s">
        <v>44</v>
      </c>
      <c r="I1044" s="77" t="s">
        <v>183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10656.690000000002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6"/>
    </row>
    <row r="1045" spans="1:69" ht="16.8" customHeight="1" x14ac:dyDescent="0.35">
      <c r="A1045" s="15"/>
      <c r="B1045" s="15" t="s">
        <v>42</v>
      </c>
      <c r="C1045" s="15" t="s">
        <v>184</v>
      </c>
      <c r="D1045" s="16">
        <v>0</v>
      </c>
      <c r="E1045" s="16"/>
      <c r="F1045" s="16"/>
      <c r="G1045" s="16"/>
      <c r="H1045" s="105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10656.690000000002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6"/>
    </row>
    <row r="1046" spans="1:69" ht="16.8" customHeight="1" x14ac:dyDescent="0.35">
      <c r="A1046" s="15"/>
      <c r="B1046" s="15"/>
      <c r="C1046" s="15" t="s">
        <v>185</v>
      </c>
      <c r="D1046" s="16">
        <v>0</v>
      </c>
      <c r="E1046" s="16"/>
      <c r="F1046" s="16"/>
      <c r="G1046" s="16">
        <v>0</v>
      </c>
      <c r="H1046" s="105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10656.690000000002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6"/>
    </row>
    <row r="1047" spans="1:69" ht="16.8" customHeight="1" x14ac:dyDescent="0.35">
      <c r="A1047" s="15"/>
      <c r="B1047" s="15"/>
      <c r="C1047" s="15" t="s">
        <v>186</v>
      </c>
      <c r="D1047" s="16"/>
      <c r="E1047" s="16"/>
      <c r="F1047" s="16"/>
      <c r="G1047" s="16">
        <v>0</v>
      </c>
      <c r="H1047" s="105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10656.690000000002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6"/>
    </row>
    <row r="1048" spans="1:69" ht="16.8" customHeight="1" x14ac:dyDescent="0.35">
      <c r="A1048" s="15"/>
      <c r="B1048" s="15"/>
      <c r="C1048" s="15" t="s">
        <v>187</v>
      </c>
      <c r="D1048" s="16"/>
      <c r="E1048" s="16"/>
      <c r="F1048" s="16"/>
      <c r="G1048" s="16">
        <v>0</v>
      </c>
      <c r="H1048" s="105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10656.690000000002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6"/>
    </row>
    <row r="1049" spans="1:69" ht="16.8" customHeight="1" x14ac:dyDescent="0.35">
      <c r="A1049" s="15"/>
      <c r="B1049" s="15"/>
      <c r="C1049" s="15" t="s">
        <v>188</v>
      </c>
      <c r="D1049" s="16"/>
      <c r="E1049" s="16"/>
      <c r="F1049" s="16"/>
      <c r="G1049" s="16">
        <v>0</v>
      </c>
      <c r="H1049" s="105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10656.690000000002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6"/>
    </row>
    <row r="1050" spans="1:69" ht="16.8" customHeight="1" x14ac:dyDescent="0.35">
      <c r="A1050" s="15"/>
      <c r="B1050" s="15"/>
      <c r="C1050" s="15" t="s">
        <v>189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10656.690000000002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6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>
        <f t="shared" si="346"/>
        <v>10656.690000000002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6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190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>
        <f t="shared" si="346"/>
        <v>10656.690000000002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6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>
        <f t="shared" si="346"/>
        <v>10656.690000000002</v>
      </c>
      <c r="AA1053" s="15"/>
      <c r="AB1053" s="24"/>
      <c r="AC1053" s="64" t="s">
        <v>145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6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10656.690000000002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6"/>
    </row>
    <row r="1055" spans="1:69" ht="16.8" customHeight="1" x14ac:dyDescent="0.35">
      <c r="A1055" s="15"/>
      <c r="B1055" s="15"/>
      <c r="C1055" s="15" t="s">
        <v>146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10656.690000000002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6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10656.690000000002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6"/>
    </row>
    <row r="1057" spans="1:69" ht="16.8" customHeight="1" x14ac:dyDescent="0.35">
      <c r="A1057" s="15"/>
      <c r="B1057" s="15"/>
      <c r="C1057" s="28" t="s">
        <v>147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10656.690000000002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6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>
        <f t="shared" si="346"/>
        <v>10656.690000000002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6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10656.690000000002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6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10656.690000000002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6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10656.690000000002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6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10656.690000000002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6"/>
    </row>
    <row r="1063" spans="1:69" ht="16.8" customHeight="1" x14ac:dyDescent="0.35">
      <c r="A1063" s="15"/>
      <c r="B1063" s="66"/>
      <c r="C1063" s="15" t="s">
        <v>148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10656.690000000002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6"/>
    </row>
    <row r="1064" spans="1:69" ht="16.8" customHeight="1" x14ac:dyDescent="0.35">
      <c r="A1064" s="15"/>
      <c r="B1064" s="15"/>
      <c r="C1064" s="15" t="s">
        <v>150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10656.690000000002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6"/>
    </row>
    <row r="1065" spans="1:69" ht="16.8" customHeight="1" x14ac:dyDescent="0.35">
      <c r="A1065" s="15"/>
      <c r="B1065" s="15"/>
      <c r="C1065" s="15" t="s">
        <v>152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10656.690000000002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6"/>
    </row>
    <row r="1066" spans="1:69" ht="16.8" customHeight="1" x14ac:dyDescent="0.35">
      <c r="A1066" s="15"/>
      <c r="B1066" s="15"/>
      <c r="C1066" s="15" t="s">
        <v>153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10656.690000000002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6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10656.690000000002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6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10656.690000000002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6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10656.690000000002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6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10656.690000000002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6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10656.690000000002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6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096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096" si="362">(X1072-Y1072)+Z1071</f>
        <v>10656.690000000002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096" si="363">(AM1072-AN1072)+AO1071</f>
        <v>0</v>
      </c>
      <c r="AP1072" s="15"/>
      <c r="AR1072" s="14"/>
      <c r="AS1072" s="18"/>
      <c r="AT1072" s="16">
        <v>0</v>
      </c>
      <c r="AU1072" s="18">
        <f t="shared" ref="AU1072:AU1096" si="364">(AS1072-AT1072)+AU1071</f>
        <v>0</v>
      </c>
      <c r="AV1072" s="15"/>
      <c r="AX1072" s="14"/>
      <c r="AY1072" s="18"/>
      <c r="AZ1072" s="16">
        <v>0</v>
      </c>
      <c r="BA1072" s="18">
        <f t="shared" ref="BA1072:BA1096" si="365">(AY1072-AZ1072)+BA1071</f>
        <v>0</v>
      </c>
      <c r="BB1072" s="15"/>
      <c r="BD1072" s="14"/>
      <c r="BE1072" s="18"/>
      <c r="BF1072" s="16">
        <v>0</v>
      </c>
      <c r="BG1072" s="18">
        <f t="shared" ref="BG1072:BG1096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6"/>
    </row>
    <row r="1073" spans="1:69" ht="16.8" customHeight="1" x14ac:dyDescent="0.35">
      <c r="A1073" s="15"/>
      <c r="B1073" s="15"/>
      <c r="C1073" s="15" t="s">
        <v>364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87762.559999999983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10656.690000000002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6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10656.690000000002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6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95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10656.690000000002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6"/>
    </row>
    <row r="1076" spans="1:69" ht="16.8" customHeight="1" x14ac:dyDescent="0.35">
      <c r="A1076" s="15"/>
      <c r="B1076" s="15"/>
      <c r="C1076" s="15" t="s">
        <v>96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214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10656.690000000002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6"/>
    </row>
    <row r="1077" spans="1:69" ht="16.8" customHeight="1" x14ac:dyDescent="0.35">
      <c r="A1077" s="15"/>
      <c r="B1077" s="15"/>
      <c r="C1077" s="15" t="s">
        <v>99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308</v>
      </c>
      <c r="L1077" s="16">
        <v>908</v>
      </c>
      <c r="M1077" s="16" t="s">
        <v>355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10656.690000000002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6"/>
    </row>
    <row r="1078" spans="1:69" ht="16.8" customHeight="1" x14ac:dyDescent="0.35">
      <c r="A1078" s="15"/>
      <c r="B1078" s="15"/>
      <c r="C1078" s="64" t="s">
        <v>156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326</v>
      </c>
      <c r="L1078" s="16">
        <v>0.01</v>
      </c>
      <c r="M1078" s="16" t="s">
        <v>327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10656.690000000002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6"/>
    </row>
    <row r="1079" spans="1:69" ht="16.8" customHeight="1" x14ac:dyDescent="0.35">
      <c r="A1079" s="15"/>
      <c r="B1079" s="15"/>
      <c r="C1079" s="15" t="s">
        <v>103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365</v>
      </c>
      <c r="L1079" s="16">
        <v>576.5</v>
      </c>
      <c r="M1079" s="16" t="s">
        <v>366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194</v>
      </c>
      <c r="X1079" s="18">
        <v>0</v>
      </c>
      <c r="Y1079" s="16"/>
      <c r="Z1079" s="18">
        <f t="shared" si="362"/>
        <v>10656.690000000002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6"/>
    </row>
    <row r="1080" spans="1:69" ht="16.8" customHeight="1" x14ac:dyDescent="0.35">
      <c r="A1080" s="15"/>
      <c r="B1080" s="15"/>
      <c r="C1080" s="47" t="s">
        <v>157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329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10656.690000000002</v>
      </c>
      <c r="AA1080" s="15"/>
      <c r="AB1080" s="24"/>
      <c r="AC1080" s="64" t="s">
        <v>158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6"/>
    </row>
    <row r="1081" spans="1:69" ht="16.8" customHeight="1" x14ac:dyDescent="0.35">
      <c r="A1081" s="15"/>
      <c r="B1081" s="15"/>
      <c r="C1081" s="15" t="s">
        <v>107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339</v>
      </c>
      <c r="L1081" s="16">
        <v>454</v>
      </c>
      <c r="M1081" s="50" t="s">
        <v>356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109</v>
      </c>
      <c r="W1081" s="14"/>
      <c r="X1081" s="18"/>
      <c r="Y1081" s="16">
        <v>0</v>
      </c>
      <c r="Z1081" s="18">
        <f t="shared" si="362"/>
        <v>10656.690000000002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6"/>
    </row>
    <row r="1082" spans="1:69" ht="16.8" customHeight="1" x14ac:dyDescent="0.35">
      <c r="A1082" s="15"/>
      <c r="B1082" s="15"/>
      <c r="C1082" s="15" t="s">
        <v>110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341</v>
      </c>
      <c r="L1082" s="50">
        <v>270.49</v>
      </c>
      <c r="M1082" s="16" t="s">
        <v>357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10656.690000000002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6"/>
    </row>
    <row r="1083" spans="1:69" ht="16.8" customHeight="1" x14ac:dyDescent="0.35">
      <c r="A1083" s="15"/>
      <c r="B1083" s="15"/>
      <c r="C1083" s="15" t="s">
        <v>112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342</v>
      </c>
      <c r="L1083" s="16">
        <v>511</v>
      </c>
      <c r="M1083" s="16" t="s">
        <v>358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10656.690000000002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6"/>
    </row>
    <row r="1084" spans="1:69" ht="16.8" customHeight="1" x14ac:dyDescent="0.35">
      <c r="A1084" s="15"/>
      <c r="B1084" s="15"/>
      <c r="C1084" s="15" t="s">
        <v>367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368</v>
      </c>
      <c r="L1084" s="16">
        <v>984.5</v>
      </c>
      <c r="M1084" s="16" t="s">
        <v>360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>
        <f t="shared" si="362"/>
        <v>15015.680000000002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6"/>
    </row>
    <row r="1085" spans="1:69" ht="16.8" customHeight="1" x14ac:dyDescent="0.35">
      <c r="A1085" s="15"/>
      <c r="B1085" s="15"/>
      <c r="C1085" s="15" t="s">
        <v>369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346</v>
      </c>
      <c r="L1085" s="16">
        <v>608.5</v>
      </c>
      <c r="M1085" s="16" t="s">
        <v>362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>
        <f t="shared" si="362"/>
        <v>15487.680000000002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6"/>
    </row>
    <row r="1086" spans="1:69" ht="16.8" customHeight="1" x14ac:dyDescent="0.35">
      <c r="A1086" s="15"/>
      <c r="B1086" s="15"/>
      <c r="C1086" s="15" t="s">
        <v>114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322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>
        <f t="shared" si="362"/>
        <v>15487.680000000002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6"/>
    </row>
    <row r="1087" spans="1:69" ht="16.8" customHeight="1" x14ac:dyDescent="0.35">
      <c r="A1087" s="15"/>
      <c r="B1087" s="15"/>
      <c r="C1087" s="15" t="s">
        <v>114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>
        <f t="shared" si="362"/>
        <v>15487.680000000002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6"/>
    </row>
    <row r="1088" spans="1:69" ht="16.8" customHeight="1" x14ac:dyDescent="0.35">
      <c r="A1088" s="15"/>
      <c r="B1088" s="15"/>
      <c r="C1088" s="68" t="s">
        <v>114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118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>
        <f t="shared" si="362"/>
        <v>15487.680000000002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6"/>
    </row>
    <row r="1089" spans="1:69" ht="16.8" customHeight="1" x14ac:dyDescent="0.35">
      <c r="A1089" s="15"/>
      <c r="B1089" s="15"/>
      <c r="C1089" s="15" t="s">
        <v>177</v>
      </c>
      <c r="D1089" s="16"/>
      <c r="E1089" s="16"/>
      <c r="F1089" s="16">
        <f>'BONIFICI GENERALI '!B830+'BONIFICI CATTOLICA'!B830</f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>
        <f>F1089</f>
        <v>8317.93</v>
      </c>
      <c r="Y1089" s="16">
        <f>G1089</f>
        <v>0</v>
      </c>
      <c r="Z1089" s="18">
        <f t="shared" si="362"/>
        <v>23805.61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6"/>
    </row>
    <row r="1090" spans="1:69" ht="16.8" customHeight="1" x14ac:dyDescent="0.35">
      <c r="A1090" s="15"/>
      <c r="B1090" s="15"/>
      <c r="C1090" s="47" t="s">
        <v>119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23805.61</v>
      </c>
      <c r="AA1090" s="15" t="str">
        <f>C1090</f>
        <v>PREL .PROVVIGIONI MATURATE</v>
      </c>
      <c r="AB1090" s="24"/>
      <c r="AC1090" s="15" t="s">
        <v>165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6"/>
    </row>
    <row r="1091" spans="1:69" ht="16.8" customHeight="1" x14ac:dyDescent="0.35">
      <c r="A1091" s="15"/>
      <c r="B1091" s="15"/>
      <c r="C1091" s="15" t="s">
        <v>120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23805.61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6"/>
    </row>
    <row r="1092" spans="1:69" ht="16.8" customHeight="1" x14ac:dyDescent="0.35">
      <c r="A1092" s="15"/>
      <c r="B1092" s="15"/>
      <c r="C1092" s="15" t="s">
        <v>121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23805.61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6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122</v>
      </c>
      <c r="L1093" s="3">
        <f>SUM(L1073:L1087)+N1072+L1089+L1090</f>
        <v>113841.50999999998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>
        <f t="shared" si="362"/>
        <v>23805.61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118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6"/>
    </row>
    <row r="1094" spans="1:69" ht="16.8" customHeight="1" x14ac:dyDescent="0.35">
      <c r="A1094" s="15"/>
      <c r="B1094" s="15"/>
      <c r="C1094" s="64" t="s">
        <v>149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123</v>
      </c>
      <c r="L1094" s="3">
        <f>L1093-M1093</f>
        <v>41485.169999999984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23805.61</v>
      </c>
      <c r="AA1094" s="15"/>
      <c r="AB1094" s="24"/>
      <c r="AC1094" s="71" t="s">
        <v>198</v>
      </c>
      <c r="AD1094" s="65"/>
      <c r="AE1094" s="65">
        <v>0</v>
      </c>
      <c r="AF1094" s="63">
        <f>SUM(AF1046:AF1093)</f>
        <v>54731.97</v>
      </c>
      <c r="AG1094" s="25"/>
      <c r="AH1094" s="24" t="s">
        <v>124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6"/>
    </row>
    <row r="1095" spans="1:69" ht="16.8" customHeight="1" x14ac:dyDescent="0.35">
      <c r="A1095" s="15"/>
      <c r="B1095" s="15"/>
      <c r="C1095" s="64" t="s">
        <v>151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23805.61</v>
      </c>
      <c r="AA1095" s="15"/>
      <c r="AB1095" s="24"/>
      <c r="AC1095" s="71" t="s">
        <v>169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6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126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127</v>
      </c>
      <c r="L1096" s="3">
        <f>L1094-L1095</f>
        <v>2519.2199999999939</v>
      </c>
      <c r="M1096" s="27" t="s">
        <v>170</v>
      </c>
      <c r="N1096" s="27">
        <f>O1096-L1095</f>
        <v>3413.2500000000146</v>
      </c>
      <c r="O1096" s="44">
        <f>Z1096+AU1096+N1072+SUM(L1075:L1086)+SUM(N1076:N1086)+L1090-D1042-D1045-D1041+E1043</f>
        <v>42379.200000000004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23805.61</v>
      </c>
      <c r="AA1096" s="57"/>
      <c r="AB1096" s="60"/>
      <c r="AC1096" s="60" t="s">
        <v>128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171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199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/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4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129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172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173</v>
      </c>
      <c r="BP1099" s="8" t="s">
        <v>0</v>
      </c>
      <c r="BQ1099" s="9" t="s">
        <v>174</v>
      </c>
    </row>
    <row r="1100" spans="1:69" ht="16.8" customHeight="1" x14ac:dyDescent="0.35">
      <c r="A1100" s="14">
        <v>45316</v>
      </c>
      <c r="B1100" s="15" t="s">
        <v>175</v>
      </c>
      <c r="C1100" s="15" t="s">
        <v>176</v>
      </c>
      <c r="D1100" s="16">
        <v>12659.57</v>
      </c>
      <c r="E1100" s="16">
        <v>0</v>
      </c>
      <c r="F1100" s="16"/>
      <c r="G1100" s="16"/>
      <c r="H1100" s="105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23805.61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177</v>
      </c>
      <c r="BM1100" s="88">
        <f>BK1100</f>
        <v>45316</v>
      </c>
      <c r="BN1100" s="24" t="s">
        <v>177</v>
      </c>
      <c r="BO1100" s="24"/>
      <c r="BP1100" s="88">
        <f>BK1100</f>
        <v>45316</v>
      </c>
      <c r="BQ1100" s="126"/>
    </row>
    <row r="1101" spans="1:69" ht="16.8" customHeight="1" x14ac:dyDescent="0.35">
      <c r="A1101" s="15"/>
      <c r="B1101" s="15"/>
      <c r="C1101" s="15" t="s">
        <v>178</v>
      </c>
      <c r="D1101" s="16">
        <v>0</v>
      </c>
      <c r="E1101" s="16"/>
      <c r="F1101" s="16"/>
      <c r="G1101" s="16"/>
      <c r="H1101" s="105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23805.61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6"/>
    </row>
    <row r="1102" spans="1:69" ht="16.8" customHeight="1" x14ac:dyDescent="0.35">
      <c r="A1102" s="15"/>
      <c r="B1102" s="15"/>
      <c r="C1102" s="15" t="s">
        <v>179</v>
      </c>
      <c r="D1102" s="16">
        <v>13319.47</v>
      </c>
      <c r="E1102" s="16">
        <v>1885.5</v>
      </c>
      <c r="F1102" s="16"/>
      <c r="G1102" s="16"/>
      <c r="H1102" s="105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23805.61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6"/>
    </row>
    <row r="1103" spans="1:69" ht="16.8" customHeight="1" x14ac:dyDescent="0.35">
      <c r="A1103" s="15"/>
      <c r="B1103" s="15">
        <v>0</v>
      </c>
      <c r="C1103" s="15" t="s">
        <v>180</v>
      </c>
      <c r="D1103" s="16">
        <v>1120.97</v>
      </c>
      <c r="E1103" s="16"/>
      <c r="F1103" s="16"/>
      <c r="G1103" s="16"/>
      <c r="H1103" s="105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23805.61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6"/>
    </row>
    <row r="1104" spans="1:69" ht="16.8" customHeight="1" x14ac:dyDescent="0.35">
      <c r="A1104" s="15"/>
      <c r="B1104" s="16">
        <f>B1103+B1043</f>
        <v>2198.27</v>
      </c>
      <c r="C1104" s="15" t="s">
        <v>181</v>
      </c>
      <c r="D1104" s="16">
        <v>1889.98</v>
      </c>
      <c r="E1104" s="16">
        <v>0</v>
      </c>
      <c r="F1104" s="16"/>
      <c r="G1104" s="16"/>
      <c r="H1104" s="105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23805.61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6"/>
    </row>
    <row r="1105" spans="1:69" ht="16.8" customHeight="1" x14ac:dyDescent="0.35">
      <c r="A1105" s="15" t="s">
        <v>370</v>
      </c>
      <c r="B1105" s="15"/>
      <c r="C1105" s="15" t="s">
        <v>182</v>
      </c>
      <c r="D1105" s="16">
        <v>921.5</v>
      </c>
      <c r="E1105" s="16">
        <v>0</v>
      </c>
      <c r="F1105" s="16"/>
      <c r="G1105" s="16"/>
      <c r="H1105" s="105" t="s">
        <v>44</v>
      </c>
      <c r="I1105" s="77" t="s">
        <v>183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23805.61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6"/>
    </row>
    <row r="1106" spans="1:69" ht="16.8" customHeight="1" x14ac:dyDescent="0.35">
      <c r="A1106" s="15" t="s">
        <v>371</v>
      </c>
      <c r="B1106" s="15" t="s">
        <v>42</v>
      </c>
      <c r="C1106" s="15" t="s">
        <v>184</v>
      </c>
      <c r="D1106" s="16">
        <v>0</v>
      </c>
      <c r="E1106" s="16"/>
      <c r="F1106" s="16"/>
      <c r="G1106" s="16"/>
      <c r="H1106" s="105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23805.61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6"/>
    </row>
    <row r="1107" spans="1:69" ht="16.8" customHeight="1" x14ac:dyDescent="0.35">
      <c r="A1107" s="15"/>
      <c r="B1107" s="15"/>
      <c r="C1107" s="15" t="s">
        <v>185</v>
      </c>
      <c r="D1107" s="16">
        <v>231.56</v>
      </c>
      <c r="E1107" s="16"/>
      <c r="F1107" s="16"/>
      <c r="G1107" s="16">
        <v>0</v>
      </c>
      <c r="H1107" s="105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23805.61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6"/>
    </row>
    <row r="1108" spans="1:69" ht="16.8" customHeight="1" x14ac:dyDescent="0.35">
      <c r="A1108" s="15">
        <v>13.45</v>
      </c>
      <c r="B1108" s="15"/>
      <c r="C1108" s="15" t="s">
        <v>186</v>
      </c>
      <c r="D1108" s="16"/>
      <c r="E1108" s="16"/>
      <c r="F1108" s="16"/>
      <c r="G1108" s="16">
        <v>0</v>
      </c>
      <c r="H1108" s="105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23805.61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6"/>
    </row>
    <row r="1109" spans="1:69" ht="16.8" customHeight="1" x14ac:dyDescent="0.35">
      <c r="A1109" s="15"/>
      <c r="B1109" s="15"/>
      <c r="C1109" s="15" t="s">
        <v>187</v>
      </c>
      <c r="D1109" s="16"/>
      <c r="E1109" s="16"/>
      <c r="F1109" s="16"/>
      <c r="G1109" s="16">
        <v>0</v>
      </c>
      <c r="H1109" s="105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23805.61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6"/>
    </row>
    <row r="1110" spans="1:69" ht="16.8" customHeight="1" x14ac:dyDescent="0.35">
      <c r="A1110" s="15"/>
      <c r="B1110" s="15"/>
      <c r="C1110" s="15" t="s">
        <v>188</v>
      </c>
      <c r="D1110" s="16"/>
      <c r="E1110" s="16"/>
      <c r="F1110" s="16"/>
      <c r="G1110" s="16">
        <v>0</v>
      </c>
      <c r="H1110" s="105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23805.61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6"/>
    </row>
    <row r="1111" spans="1:69" ht="16.8" customHeight="1" x14ac:dyDescent="0.35">
      <c r="A1111" s="15"/>
      <c r="B1111" s="15"/>
      <c r="C1111" s="15" t="s">
        <v>189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23805.61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6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>
        <f t="shared" si="368"/>
        <v>23805.61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6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190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>
        <f t="shared" si="368"/>
        <v>23805.61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6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>
        <f t="shared" si="368"/>
        <v>23805.61</v>
      </c>
      <c r="AA1114" s="15"/>
      <c r="AB1114" s="24"/>
      <c r="AC1114" s="64" t="s">
        <v>145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6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23805.61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6"/>
    </row>
    <row r="1116" spans="1:69" ht="16.8" customHeight="1" x14ac:dyDescent="0.35">
      <c r="A1116" s="15"/>
      <c r="B1116" s="15"/>
      <c r="C1116" s="15" t="s">
        <v>146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23805.61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6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23805.61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6"/>
    </row>
    <row r="1118" spans="1:69" ht="16.8" customHeight="1" x14ac:dyDescent="0.35">
      <c r="A1118" s="15"/>
      <c r="B1118" s="15"/>
      <c r="C1118" s="28" t="s">
        <v>147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23805.61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6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>
        <f t="shared" si="368"/>
        <v>23805.61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6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23805.61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6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23805.61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6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23805.61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6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23805.61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6"/>
    </row>
    <row r="1124" spans="1:69" ht="16.8" customHeight="1" x14ac:dyDescent="0.35">
      <c r="A1124" s="15"/>
      <c r="B1124" s="66"/>
      <c r="C1124" s="15" t="s">
        <v>148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23805.61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6"/>
    </row>
    <row r="1125" spans="1:69" ht="16.8" customHeight="1" x14ac:dyDescent="0.35">
      <c r="A1125" s="15"/>
      <c r="B1125" s="15"/>
      <c r="C1125" s="15" t="s">
        <v>150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23805.61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6"/>
    </row>
    <row r="1126" spans="1:69" ht="16.8" customHeight="1" x14ac:dyDescent="0.35">
      <c r="A1126" s="15"/>
      <c r="B1126" s="15"/>
      <c r="C1126" s="15" t="s">
        <v>152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23805.61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6"/>
    </row>
    <row r="1127" spans="1:69" ht="16.8" customHeight="1" x14ac:dyDescent="0.35">
      <c r="A1127" s="15"/>
      <c r="B1127" s="15"/>
      <c r="C1127" s="15" t="s">
        <v>153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23805.61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6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23805.61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6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23805.61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6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23805.61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6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23805.61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6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23805.61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6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57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57" si="384">(X1133-Y1133)+Z1132</f>
        <v>23805.61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57" si="385">(AM1133-AN1133)+AO1132</f>
        <v>0</v>
      </c>
      <c r="AP1133" s="15"/>
      <c r="AR1133" s="14"/>
      <c r="AS1133" s="18"/>
      <c r="AT1133" s="16">
        <v>0</v>
      </c>
      <c r="AU1133" s="18">
        <f t="shared" ref="AU1133:AU1157" si="386">(AS1133-AT1133)+AU1132</f>
        <v>0</v>
      </c>
      <c r="AV1133" s="15"/>
      <c r="AX1133" s="14"/>
      <c r="AY1133" s="18"/>
      <c r="AZ1133" s="16">
        <v>0</v>
      </c>
      <c r="BA1133" s="18">
        <f t="shared" ref="BA1133:BA1157" si="387">(AY1133-AZ1133)+BA1132</f>
        <v>0</v>
      </c>
      <c r="BB1133" s="15"/>
      <c r="BD1133" s="14"/>
      <c r="BE1133" s="18"/>
      <c r="BF1133" s="16">
        <v>0</v>
      </c>
      <c r="BG1133" s="18">
        <f t="shared" ref="BG1133:BG1157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6"/>
    </row>
    <row r="1134" spans="1:69" ht="16.8" customHeight="1" x14ac:dyDescent="0.35">
      <c r="A1134" s="15"/>
      <c r="B1134" s="15"/>
      <c r="C1134" s="15" t="s">
        <v>372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94031.099999999977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23805.61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6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23805.61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6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95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23805.61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6"/>
    </row>
    <row r="1137" spans="1:69" ht="16.8" customHeight="1" x14ac:dyDescent="0.35">
      <c r="A1137" s="15"/>
      <c r="B1137" s="15"/>
      <c r="C1137" s="15" t="s">
        <v>96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214</v>
      </c>
      <c r="L1137" s="73">
        <v>204</v>
      </c>
      <c r="M1137" s="30" t="s">
        <v>373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23805.61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6"/>
    </row>
    <row r="1138" spans="1:69" ht="16.8" customHeight="1" x14ac:dyDescent="0.35">
      <c r="A1138" s="15"/>
      <c r="B1138" s="15"/>
      <c r="C1138" s="15" t="s">
        <v>99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308</v>
      </c>
      <c r="L1138" s="16">
        <v>908</v>
      </c>
      <c r="M1138" s="16" t="s">
        <v>355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23805.61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6"/>
    </row>
    <row r="1139" spans="1:69" ht="16.8" customHeight="1" x14ac:dyDescent="0.35">
      <c r="A1139" s="15"/>
      <c r="B1139" s="15"/>
      <c r="C1139" s="64" t="s">
        <v>156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326</v>
      </c>
      <c r="L1139" s="16">
        <v>0.01</v>
      </c>
      <c r="M1139" s="16" t="s">
        <v>327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23805.61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6"/>
    </row>
    <row r="1140" spans="1:69" ht="16.8" customHeight="1" x14ac:dyDescent="0.35">
      <c r="A1140" s="15"/>
      <c r="B1140" s="15"/>
      <c r="C1140" s="15" t="s">
        <v>103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365</v>
      </c>
      <c r="L1140" s="16">
        <v>576.5</v>
      </c>
      <c r="M1140" s="16" t="s">
        <v>366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194</v>
      </c>
      <c r="X1140" s="18">
        <v>0</v>
      </c>
      <c r="Y1140" s="16"/>
      <c r="Z1140" s="18">
        <f t="shared" si="384"/>
        <v>23805.61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6"/>
    </row>
    <row r="1141" spans="1:69" ht="16.8" customHeight="1" x14ac:dyDescent="0.35">
      <c r="A1141" s="15"/>
      <c r="B1141" s="15"/>
      <c r="C1141" s="47" t="s">
        <v>157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329</v>
      </c>
      <c r="L1141" s="16">
        <v>1000</v>
      </c>
      <c r="M1141" s="50" t="s">
        <v>374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23805.61</v>
      </c>
      <c r="AA1141" s="15"/>
      <c r="AB1141" s="24"/>
      <c r="AC1141" s="64" t="s">
        <v>158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6"/>
    </row>
    <row r="1142" spans="1:69" ht="16.8" customHeight="1" x14ac:dyDescent="0.35">
      <c r="A1142" s="15"/>
      <c r="B1142" s="15"/>
      <c r="C1142" s="15" t="s">
        <v>107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339</v>
      </c>
      <c r="L1142" s="16">
        <v>454</v>
      </c>
      <c r="M1142" s="50" t="s">
        <v>356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109</v>
      </c>
      <c r="W1142" s="14"/>
      <c r="X1142" s="18"/>
      <c r="Y1142" s="16">
        <v>0</v>
      </c>
      <c r="Z1142" s="18">
        <f t="shared" si="384"/>
        <v>23805.61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6"/>
    </row>
    <row r="1143" spans="1:69" ht="16.8" customHeight="1" x14ac:dyDescent="0.35">
      <c r="A1143" s="15"/>
      <c r="B1143" s="15"/>
      <c r="C1143" s="15" t="s">
        <v>110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341</v>
      </c>
      <c r="L1143" s="50">
        <v>270.49</v>
      </c>
      <c r="M1143" s="16" t="s">
        <v>357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23805.61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6"/>
    </row>
    <row r="1144" spans="1:69" ht="16.8" customHeight="1" x14ac:dyDescent="0.35">
      <c r="A1144" s="15"/>
      <c r="B1144" s="15"/>
      <c r="C1144" s="15" t="s">
        <v>112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342</v>
      </c>
      <c r="L1144" s="16">
        <v>511</v>
      </c>
      <c r="M1144" s="16" t="s">
        <v>358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23805.61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375</v>
      </c>
      <c r="BL1144" s="24">
        <v>823</v>
      </c>
      <c r="BM1144" s="24"/>
      <c r="BN1144" s="24"/>
      <c r="BO1144" s="24"/>
      <c r="BP1144" s="24"/>
      <c r="BQ1144" s="126"/>
    </row>
    <row r="1145" spans="1:69" ht="16.8" customHeight="1" x14ac:dyDescent="0.35">
      <c r="A1145" s="15"/>
      <c r="B1145" s="15"/>
      <c r="C1145" s="15" t="s">
        <v>114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368</v>
      </c>
      <c r="L1145" s="16">
        <v>984.5</v>
      </c>
      <c r="M1145" s="16" t="s">
        <v>360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>
        <f t="shared" si="384"/>
        <v>23805.61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376</v>
      </c>
      <c r="BL1145" s="24">
        <v>564</v>
      </c>
      <c r="BM1145" s="24"/>
      <c r="BN1145" s="24"/>
      <c r="BO1145" s="24"/>
      <c r="BP1145" s="24"/>
      <c r="BQ1145" s="126"/>
    </row>
    <row r="1146" spans="1:69" ht="16.8" customHeight="1" x14ac:dyDescent="0.35">
      <c r="A1146" s="15"/>
      <c r="B1146" s="15"/>
      <c r="C1146" s="15" t="s">
        <v>114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346</v>
      </c>
      <c r="L1146" s="16">
        <v>608.5</v>
      </c>
      <c r="M1146" s="16" t="s">
        <v>362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>
        <f t="shared" si="384"/>
        <v>23805.61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6"/>
    </row>
    <row r="1147" spans="1:69" ht="16.8" customHeight="1" x14ac:dyDescent="0.35">
      <c r="A1147" s="15"/>
      <c r="B1147" s="15"/>
      <c r="C1147" s="15" t="s">
        <v>114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322</v>
      </c>
      <c r="L1147" s="16">
        <v>309.5</v>
      </c>
      <c r="M1147" s="30" t="s">
        <v>377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>
        <f t="shared" si="384"/>
        <v>23805.61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6"/>
    </row>
    <row r="1148" spans="1:69" ht="16.8" customHeight="1" x14ac:dyDescent="0.35">
      <c r="A1148" s="15"/>
      <c r="B1148" s="15"/>
      <c r="C1148" s="15" t="s">
        <v>114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378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>
        <f t="shared" si="384"/>
        <v>23805.61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6"/>
    </row>
    <row r="1149" spans="1:69" ht="16.8" customHeight="1" x14ac:dyDescent="0.35">
      <c r="A1149" s="15"/>
      <c r="B1149" s="15"/>
      <c r="C1149" s="68" t="s">
        <v>114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118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>
        <f t="shared" si="384"/>
        <v>23805.61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6"/>
    </row>
    <row r="1150" spans="1:69" ht="16.8" customHeight="1" x14ac:dyDescent="0.35">
      <c r="A1150" s="15"/>
      <c r="B1150" s="15"/>
      <c r="C1150" s="15" t="s">
        <v>177</v>
      </c>
      <c r="D1150" s="16"/>
      <c r="E1150" s="16"/>
      <c r="F1150" s="16">
        <f>'BONIFICI GENERALI '!B882+'BONIFICI CATTOLICA'!B882+BL1157</f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>
        <f>F1150</f>
        <v>7768.54</v>
      </c>
      <c r="Y1150" s="16">
        <f>G1150</f>
        <v>0</v>
      </c>
      <c r="Z1150" s="18">
        <f t="shared" si="384"/>
        <v>31574.15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6"/>
    </row>
    <row r="1151" spans="1:69" ht="16.8" customHeight="1" x14ac:dyDescent="0.35">
      <c r="A1151" s="15"/>
      <c r="B1151" s="15"/>
      <c r="C1151" s="47" t="s">
        <v>119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31574.15</v>
      </c>
      <c r="AA1151" s="15" t="str">
        <f>C1151</f>
        <v>PREL .PROVVIGIONI MATURATE</v>
      </c>
      <c r="AB1151" s="24"/>
      <c r="AC1151" s="15" t="s">
        <v>165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6"/>
    </row>
    <row r="1152" spans="1:69" ht="16.8" customHeight="1" x14ac:dyDescent="0.35">
      <c r="A1152" s="15"/>
      <c r="B1152" s="15"/>
      <c r="C1152" s="15" t="s">
        <v>120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31574.15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6"/>
    </row>
    <row r="1153" spans="1:69" ht="16.8" customHeight="1" x14ac:dyDescent="0.35">
      <c r="A1153" s="15"/>
      <c r="B1153" s="15"/>
      <c r="C1153" s="15" t="s">
        <v>121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31574.15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6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122</v>
      </c>
      <c r="L1154" s="3">
        <f>SUM(L1134:L1148)+N1133+L1150+L1151</f>
        <v>137356.54999999999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>
        <f t="shared" si="384"/>
        <v>31574.15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118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6"/>
    </row>
    <row r="1155" spans="1:69" ht="16.8" customHeight="1" x14ac:dyDescent="0.35">
      <c r="A1155" s="15"/>
      <c r="B1155" s="15"/>
      <c r="C1155" s="64" t="s">
        <v>149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123</v>
      </c>
      <c r="L1155" s="3">
        <f>L1154-M1154</f>
        <v>63257.699999999983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31574.15</v>
      </c>
      <c r="AA1155" s="15"/>
      <c r="AB1155" s="24"/>
      <c r="AC1155" s="71" t="s">
        <v>198</v>
      </c>
      <c r="AD1155" s="65"/>
      <c r="AE1155" s="65">
        <v>0</v>
      </c>
      <c r="AF1155" s="63">
        <f>SUM(AF1107:AF1154)</f>
        <v>56231.97</v>
      </c>
      <c r="AG1155" s="25"/>
      <c r="AH1155" s="24" t="s">
        <v>124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6"/>
    </row>
    <row r="1156" spans="1:69" ht="16.8" customHeight="1" x14ac:dyDescent="0.35">
      <c r="A1156" s="15"/>
      <c r="B1156" s="15"/>
      <c r="C1156" s="64" t="s">
        <v>151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31574.15</v>
      </c>
      <c r="AA1156" s="15"/>
      <c r="AB1156" s="24"/>
      <c r="AC1156" s="71" t="s">
        <v>169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6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126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127</v>
      </c>
      <c r="L1157" s="3">
        <f>L1155-L1156</f>
        <v>2519.2199999999939</v>
      </c>
      <c r="M1157" s="27" t="s">
        <v>170</v>
      </c>
      <c r="N1157" s="27">
        <f>O1157-L1156</f>
        <v>-994.31999999998516</v>
      </c>
      <c r="O1157" s="44">
        <f>Z1157+AU1157+N1133+SUM(L1136:L1147)+SUM(N1137:N1147)+L1151-D1103-D1106-D1102+E1104</f>
        <v>59744.160000000003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31574.15</v>
      </c>
      <c r="AA1157" s="57"/>
      <c r="AB1157" s="60"/>
      <c r="AC1157" s="60" t="s">
        <v>128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171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199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/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4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129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172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173</v>
      </c>
      <c r="BP1160" s="8" t="s">
        <v>0</v>
      </c>
      <c r="BQ1160" s="9" t="s">
        <v>174</v>
      </c>
    </row>
    <row r="1161" spans="1:69" ht="16.8" customHeight="1" x14ac:dyDescent="0.35">
      <c r="A1161" s="14">
        <v>45317</v>
      </c>
      <c r="B1161" s="15" t="s">
        <v>175</v>
      </c>
      <c r="C1161" s="15" t="s">
        <v>176</v>
      </c>
      <c r="D1161" s="16">
        <v>237.01</v>
      </c>
      <c r="E1161" s="16">
        <v>80</v>
      </c>
      <c r="F1161" s="16"/>
      <c r="G1161" s="16"/>
      <c r="H1161" s="105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31574.15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177</v>
      </c>
      <c r="BM1161" s="88">
        <f>BK1161</f>
        <v>45317</v>
      </c>
      <c r="BN1161" s="24" t="s">
        <v>177</v>
      </c>
      <c r="BO1161" s="24"/>
      <c r="BP1161" s="88">
        <f>BK1161</f>
        <v>45317</v>
      </c>
      <c r="BQ1161" s="126"/>
    </row>
    <row r="1162" spans="1:69" ht="16.8" customHeight="1" x14ac:dyDescent="0.35">
      <c r="A1162" s="15"/>
      <c r="B1162" s="15"/>
      <c r="C1162" s="15" t="s">
        <v>178</v>
      </c>
      <c r="D1162" s="16">
        <v>392</v>
      </c>
      <c r="E1162" s="16"/>
      <c r="F1162" s="16"/>
      <c r="G1162" s="16"/>
      <c r="H1162" s="105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31574.15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6"/>
    </row>
    <row r="1163" spans="1:69" ht="16.8" customHeight="1" x14ac:dyDescent="0.35">
      <c r="A1163" s="15"/>
      <c r="B1163" s="15"/>
      <c r="C1163" s="15" t="s">
        <v>179</v>
      </c>
      <c r="D1163" s="16">
        <v>4473.9399999999996</v>
      </c>
      <c r="E1163" s="16">
        <v>0</v>
      </c>
      <c r="F1163" s="16"/>
      <c r="G1163" s="16"/>
      <c r="H1163" s="105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31574.15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6"/>
    </row>
    <row r="1164" spans="1:69" ht="16.8" customHeight="1" x14ac:dyDescent="0.35">
      <c r="A1164" s="15" t="s">
        <v>379</v>
      </c>
      <c r="B1164" s="15">
        <v>795</v>
      </c>
      <c r="C1164" s="15" t="s">
        <v>180</v>
      </c>
      <c r="D1164" s="16">
        <v>33.04</v>
      </c>
      <c r="E1164" s="16"/>
      <c r="F1164" s="16"/>
      <c r="G1164" s="16"/>
      <c r="H1164" s="105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31574.15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6"/>
    </row>
    <row r="1165" spans="1:69" ht="16.8" customHeight="1" x14ac:dyDescent="0.35">
      <c r="A1165" s="15" t="s">
        <v>380</v>
      </c>
      <c r="B1165" s="16">
        <f>B1164+B1104</f>
        <v>2993.27</v>
      </c>
      <c r="C1165" s="15" t="s">
        <v>181</v>
      </c>
      <c r="D1165" s="16">
        <v>737.27</v>
      </c>
      <c r="E1165" s="16">
        <v>0</v>
      </c>
      <c r="F1165" s="16"/>
      <c r="G1165" s="16"/>
      <c r="H1165" s="105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31574.15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6"/>
    </row>
    <row r="1166" spans="1:69" ht="16.8" customHeight="1" x14ac:dyDescent="0.35">
      <c r="A1166" s="15"/>
      <c r="B1166" s="15"/>
      <c r="C1166" s="15" t="s">
        <v>182</v>
      </c>
      <c r="D1166" s="16">
        <v>91</v>
      </c>
      <c r="E1166" s="16">
        <v>0</v>
      </c>
      <c r="F1166" s="16"/>
      <c r="G1166" s="16"/>
      <c r="H1166" s="105" t="s">
        <v>44</v>
      </c>
      <c r="I1166" s="77" t="s">
        <v>183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31574.15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6"/>
    </row>
    <row r="1167" spans="1:69" ht="16.8" customHeight="1" x14ac:dyDescent="0.35">
      <c r="A1167" s="15"/>
      <c r="B1167" s="15" t="s">
        <v>42</v>
      </c>
      <c r="C1167" s="15" t="s">
        <v>184</v>
      </c>
      <c r="D1167" s="16">
        <v>120.13</v>
      </c>
      <c r="E1167" s="16"/>
      <c r="F1167" s="16"/>
      <c r="G1167" s="16"/>
      <c r="H1167" s="105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31574.15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6"/>
    </row>
    <row r="1168" spans="1:69" ht="16.8" customHeight="1" x14ac:dyDescent="0.35">
      <c r="A1168" s="15"/>
      <c r="B1168" s="15"/>
      <c r="C1168" s="15" t="s">
        <v>185</v>
      </c>
      <c r="D1168" s="16">
        <v>24.24</v>
      </c>
      <c r="E1168" s="16"/>
      <c r="F1168" s="16"/>
      <c r="G1168" s="16">
        <v>0</v>
      </c>
      <c r="H1168" s="105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31574.15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6"/>
    </row>
    <row r="1169" spans="1:69" ht="16.8" customHeight="1" x14ac:dyDescent="0.35">
      <c r="A1169" s="15"/>
      <c r="B1169" s="15"/>
      <c r="C1169" s="15" t="s">
        <v>186</v>
      </c>
      <c r="D1169" s="16"/>
      <c r="E1169" s="16"/>
      <c r="F1169" s="16"/>
      <c r="G1169" s="16">
        <v>0</v>
      </c>
      <c r="H1169" s="105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31574.15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6"/>
    </row>
    <row r="1170" spans="1:69" ht="16.8" customHeight="1" x14ac:dyDescent="0.35">
      <c r="A1170" s="15"/>
      <c r="B1170" s="15"/>
      <c r="C1170" s="15" t="s">
        <v>187</v>
      </c>
      <c r="D1170" s="16"/>
      <c r="E1170" s="16"/>
      <c r="F1170" s="16"/>
      <c r="G1170" s="16">
        <v>0</v>
      </c>
      <c r="H1170" s="105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31574.15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6"/>
    </row>
    <row r="1171" spans="1:69" ht="16.8" customHeight="1" x14ac:dyDescent="0.35">
      <c r="A1171" s="15"/>
      <c r="B1171" s="15"/>
      <c r="C1171" s="15" t="s">
        <v>188</v>
      </c>
      <c r="D1171" s="16"/>
      <c r="E1171" s="16"/>
      <c r="F1171" s="16"/>
      <c r="G1171" s="16">
        <v>0</v>
      </c>
      <c r="H1171" s="105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31574.15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6"/>
    </row>
    <row r="1172" spans="1:69" ht="16.8" customHeight="1" x14ac:dyDescent="0.35">
      <c r="A1172" s="15"/>
      <c r="B1172" s="15"/>
      <c r="C1172" s="15" t="s">
        <v>189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31574.15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6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>
        <f t="shared" si="390"/>
        <v>31574.15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6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190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>
        <f t="shared" si="390"/>
        <v>31574.15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6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>
        <f t="shared" si="390"/>
        <v>31574.15</v>
      </c>
      <c r="AA1175" s="15"/>
      <c r="AB1175" s="24"/>
      <c r="AC1175" s="64" t="s">
        <v>145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6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31574.15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6"/>
    </row>
    <row r="1177" spans="1:69" ht="16.8" customHeight="1" x14ac:dyDescent="0.35">
      <c r="A1177" s="15"/>
      <c r="B1177" s="15"/>
      <c r="C1177" s="15" t="s">
        <v>146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31574.15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6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31574.15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6"/>
    </row>
    <row r="1179" spans="1:69" ht="16.8" customHeight="1" x14ac:dyDescent="0.35">
      <c r="A1179" s="15"/>
      <c r="B1179" s="15"/>
      <c r="C1179" s="28" t="s">
        <v>147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31574.15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6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>
        <f t="shared" si="390"/>
        <v>31574.15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6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31574.15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6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31574.15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6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31574.15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6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31574.15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6"/>
    </row>
    <row r="1185" spans="1:69" ht="16.8" customHeight="1" x14ac:dyDescent="0.35">
      <c r="A1185" s="15"/>
      <c r="B1185" s="66"/>
      <c r="C1185" s="15" t="s">
        <v>148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31574.15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6"/>
    </row>
    <row r="1186" spans="1:69" ht="16.8" customHeight="1" x14ac:dyDescent="0.35">
      <c r="A1186" s="15"/>
      <c r="B1186" s="15"/>
      <c r="C1186" s="15" t="s">
        <v>150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31574.15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6"/>
    </row>
    <row r="1187" spans="1:69" ht="16.8" customHeight="1" x14ac:dyDescent="0.35">
      <c r="A1187" s="15"/>
      <c r="B1187" s="15"/>
      <c r="C1187" s="15" t="s">
        <v>152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31574.15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6"/>
    </row>
    <row r="1188" spans="1:69" ht="16.8" customHeight="1" x14ac:dyDescent="0.35">
      <c r="A1188" s="15"/>
      <c r="B1188" s="15"/>
      <c r="C1188" s="15" t="s">
        <v>153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31574.15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6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31574.15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6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31574.15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6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31574.15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6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31574.15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6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31574.15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6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18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18" si="404">(X1194-Y1194)+Z1193</f>
        <v>31574.15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18" si="405">(AM1194-AN1194)+AO1193</f>
        <v>0</v>
      </c>
      <c r="AP1194" s="15"/>
      <c r="AR1194" s="14"/>
      <c r="AS1194" s="18"/>
      <c r="AT1194" s="16">
        <v>0</v>
      </c>
      <c r="AU1194" s="18">
        <f t="shared" ref="AU1194:AU1218" si="406">(AS1194-AT1194)+AU1193</f>
        <v>0</v>
      </c>
      <c r="AV1194" s="15"/>
      <c r="AX1194" s="14"/>
      <c r="AY1194" s="18"/>
      <c r="AZ1194" s="16">
        <v>0</v>
      </c>
      <c r="BA1194" s="18">
        <f t="shared" ref="BA1194:BA1218" si="407">(AY1194-AZ1194)+BA1193</f>
        <v>0</v>
      </c>
      <c r="BB1194" s="15"/>
      <c r="BD1194" s="14"/>
      <c r="BE1194" s="18"/>
      <c r="BF1194" s="16">
        <v>0</v>
      </c>
      <c r="BG1194" s="18">
        <f t="shared" ref="BG1194:BG1218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6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134757.54999999999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>
        <f t="shared" si="404"/>
        <v>31574.15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6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31574.15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6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95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31574.15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6"/>
    </row>
    <row r="1198" spans="1:69" ht="16.8" customHeight="1" x14ac:dyDescent="0.35">
      <c r="A1198" s="15"/>
      <c r="B1198" s="15"/>
      <c r="C1198" s="15" t="s">
        <v>96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381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31574.15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6"/>
    </row>
    <row r="1199" spans="1:69" ht="16.8" customHeight="1" x14ac:dyDescent="0.35">
      <c r="A1199" s="15"/>
      <c r="B1199" s="15"/>
      <c r="C1199" s="15" t="s">
        <v>99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374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31574.15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6"/>
    </row>
    <row r="1200" spans="1:69" ht="16.8" customHeight="1" x14ac:dyDescent="0.35">
      <c r="A1200" s="15"/>
      <c r="B1200" s="15"/>
      <c r="C1200" s="64" t="s">
        <v>156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355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31574.15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6"/>
    </row>
    <row r="1201" spans="1:69" ht="16.8" customHeight="1" x14ac:dyDescent="0.35">
      <c r="A1201" s="15"/>
      <c r="B1201" s="15"/>
      <c r="C1201" s="15" t="s">
        <v>103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382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194</v>
      </c>
      <c r="X1201" s="18">
        <v>0</v>
      </c>
      <c r="Y1201" s="16"/>
      <c r="Z1201" s="18">
        <f t="shared" si="404"/>
        <v>31574.15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6"/>
    </row>
    <row r="1202" spans="1:69" ht="16.8" customHeight="1" x14ac:dyDescent="0.35">
      <c r="A1202" s="15"/>
      <c r="B1202" s="15"/>
      <c r="C1202" s="47" t="s">
        <v>157</v>
      </c>
      <c r="D1202" s="16"/>
      <c r="E1202" s="16"/>
      <c r="F1202" s="1">
        <v>0</v>
      </c>
      <c r="G1202" s="16">
        <v>0</v>
      </c>
      <c r="H1202" s="16"/>
      <c r="I1202" s="4"/>
      <c r="J1202" s="147"/>
      <c r="K1202" s="148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31574.15</v>
      </c>
      <c r="AA1202" s="15"/>
      <c r="AB1202" s="24"/>
      <c r="AC1202" s="64" t="s">
        <v>158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6"/>
    </row>
    <row r="1203" spans="1:69" ht="16.8" customHeight="1" x14ac:dyDescent="0.35">
      <c r="A1203" s="15"/>
      <c r="B1203" s="15"/>
      <c r="C1203" s="15" t="s">
        <v>107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383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109</v>
      </c>
      <c r="W1203" s="14"/>
      <c r="X1203" s="18"/>
      <c r="Y1203" s="16">
        <v>0</v>
      </c>
      <c r="Z1203" s="18">
        <f t="shared" si="404"/>
        <v>31574.15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6"/>
    </row>
    <row r="1204" spans="1:69" ht="16.8" customHeight="1" x14ac:dyDescent="0.35">
      <c r="A1204" s="15"/>
      <c r="B1204" s="15"/>
      <c r="C1204" s="15" t="s">
        <v>110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31574.15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6"/>
    </row>
    <row r="1205" spans="1:69" ht="16.8" customHeight="1" x14ac:dyDescent="0.35">
      <c r="A1205" s="15"/>
      <c r="B1205" s="15"/>
      <c r="C1205" s="15" t="s">
        <v>112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31574.15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6"/>
    </row>
    <row r="1206" spans="1:69" ht="16.8" customHeight="1" x14ac:dyDescent="0.35">
      <c r="A1206" s="15"/>
      <c r="B1206" s="15"/>
      <c r="C1206" s="15" t="s">
        <v>384</v>
      </c>
      <c r="D1206" s="16"/>
      <c r="E1206" s="16"/>
      <c r="F1206" s="16">
        <v>1317</v>
      </c>
      <c r="G1206" s="16"/>
      <c r="H1206" s="16"/>
      <c r="I1206" s="4"/>
      <c r="J1206" s="147"/>
      <c r="K1206" s="29" t="s">
        <v>385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>
        <f t="shared" si="404"/>
        <v>32891.15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6"/>
    </row>
    <row r="1207" spans="1:69" ht="16.8" customHeight="1" x14ac:dyDescent="0.35">
      <c r="A1207" s="15"/>
      <c r="B1207" s="15"/>
      <c r="C1207" s="15" t="s">
        <v>386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>
        <f t="shared" si="404"/>
        <v>35412.14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6"/>
    </row>
    <row r="1208" spans="1:69" ht="16.8" customHeight="1" x14ac:dyDescent="0.35">
      <c r="A1208" s="15"/>
      <c r="B1208" s="15"/>
      <c r="C1208" s="15" t="s">
        <v>387</v>
      </c>
      <c r="D1208" s="16"/>
      <c r="E1208" s="16"/>
      <c r="F1208" s="16">
        <v>1533</v>
      </c>
      <c r="G1208" s="16"/>
      <c r="H1208" s="16"/>
      <c r="I1208" s="4"/>
      <c r="J1208" s="147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>
        <f t="shared" si="404"/>
        <v>36945.14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6"/>
    </row>
    <row r="1209" spans="1:69" ht="16.8" customHeight="1" x14ac:dyDescent="0.35">
      <c r="A1209" s="15"/>
      <c r="B1209" s="15"/>
      <c r="C1209" s="15" t="s">
        <v>388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>
        <f t="shared" si="404"/>
        <v>42902.64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6"/>
    </row>
    <row r="1210" spans="1:69" ht="16.8" customHeight="1" x14ac:dyDescent="0.35">
      <c r="A1210" s="15"/>
      <c r="B1210" s="15"/>
      <c r="C1210" s="68" t="s">
        <v>389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118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>
        <f t="shared" si="404"/>
        <v>48192.04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6"/>
    </row>
    <row r="1211" spans="1:69" ht="16.8" customHeight="1" x14ac:dyDescent="0.35">
      <c r="A1211" s="15"/>
      <c r="B1211" s="15"/>
      <c r="C1211" s="15" t="s">
        <v>177</v>
      </c>
      <c r="D1211" s="16"/>
      <c r="E1211" s="16"/>
      <c r="F1211" s="16">
        <f>'BONIFICI GENERALI '!B934+'BONIFICI CATTOLICA'!B934+'BONIFICI TUTELA'!B518</f>
        <v>24309.559999999998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>
        <f t="shared" si="409"/>
        <v>24309.559999999998</v>
      </c>
      <c r="Y1211" s="16">
        <f>G1211</f>
        <v>0</v>
      </c>
      <c r="Z1211" s="18">
        <f t="shared" si="404"/>
        <v>72501.600000000006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6"/>
    </row>
    <row r="1212" spans="1:69" ht="16.8" customHeight="1" x14ac:dyDescent="0.35">
      <c r="A1212" s="15"/>
      <c r="B1212" s="15"/>
      <c r="C1212" s="47" t="s">
        <v>119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72501.600000000006</v>
      </c>
      <c r="AA1212" s="15" t="str">
        <f>C1212</f>
        <v>PREL .PROVVIGIONI MATURATE</v>
      </c>
      <c r="AB1212" s="24"/>
      <c r="AC1212" s="15" t="s">
        <v>165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6"/>
    </row>
    <row r="1213" spans="1:69" ht="16.8" customHeight="1" x14ac:dyDescent="0.35">
      <c r="A1213" s="15"/>
      <c r="B1213" s="15"/>
      <c r="C1213" s="15" t="s">
        <v>120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72501.600000000006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6"/>
    </row>
    <row r="1214" spans="1:69" ht="16.8" customHeight="1" x14ac:dyDescent="0.35">
      <c r="A1214" s="15"/>
      <c r="B1214" s="15"/>
      <c r="C1214" s="15" t="s">
        <v>121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72501.600000000006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6"/>
    </row>
    <row r="1215" spans="1:69" ht="16.8" customHeight="1" x14ac:dyDescent="0.35">
      <c r="A1215" s="15"/>
      <c r="B1215" s="15"/>
      <c r="C1215" s="15" t="s">
        <v>390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122</v>
      </c>
      <c r="L1215" s="3">
        <f>SUM(L1195:L1209)+N1194+L1211+L1212</f>
        <v>143265.5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>
        <f t="shared" si="404"/>
        <v>72501.600000000006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118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6"/>
    </row>
    <row r="1216" spans="1:69" ht="16.8" customHeight="1" x14ac:dyDescent="0.35">
      <c r="A1216" s="15"/>
      <c r="B1216" s="15"/>
      <c r="C1216" s="64" t="s">
        <v>391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123</v>
      </c>
      <c r="L1216" s="3">
        <f>L1215-M1215</f>
        <v>68251.97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72326.600000000006</v>
      </c>
      <c r="AA1216" s="16" t="str">
        <f>C1216</f>
        <v>BONIFICO ZOTTI PATRIZIA</v>
      </c>
      <c r="AB1216" s="24"/>
      <c r="AC1216" s="71" t="s">
        <v>198</v>
      </c>
      <c r="AD1216" s="65"/>
      <c r="AE1216" s="65">
        <v>0</v>
      </c>
      <c r="AF1216" s="63">
        <f>SUM(AF1168:AF1215)</f>
        <v>56271.47</v>
      </c>
      <c r="AG1216" s="25"/>
      <c r="AH1216" s="24" t="s">
        <v>124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6"/>
    </row>
    <row r="1217" spans="1:69" ht="16.8" customHeight="1" x14ac:dyDescent="0.35">
      <c r="A1217" s="15"/>
      <c r="B1217" s="15"/>
      <c r="C1217" s="64" t="s">
        <v>392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72300.600000000006</v>
      </c>
      <c r="AA1217" s="15" t="str">
        <f>C1217</f>
        <v>BONIFICO RIMBORSO MARINI ALESSIO</v>
      </c>
      <c r="AB1217" s="24"/>
      <c r="AC1217" s="71" t="s">
        <v>169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6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126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127</v>
      </c>
      <c r="L1218" s="3">
        <f>L1216-L1217</f>
        <v>2519.2200000000012</v>
      </c>
      <c r="M1218" s="27" t="s">
        <v>170</v>
      </c>
      <c r="N1218" s="27">
        <f>O1218-L1217</f>
        <v>10448.690000000002</v>
      </c>
      <c r="O1218" s="44">
        <f>Z1218+AU1218+N1194+SUM(L1197:L1208)+SUM(N1198:N1208)+L1212-D1164-D1167-D1163+E1165</f>
        <v>76181.440000000002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72300.600000000006</v>
      </c>
      <c r="AA1218" s="57"/>
      <c r="AB1218" s="60"/>
      <c r="AC1218" s="60" t="s">
        <v>128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171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199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/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4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129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172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173</v>
      </c>
      <c r="BP1221" s="8" t="s">
        <v>0</v>
      </c>
      <c r="BQ1221" s="9" t="s">
        <v>174</v>
      </c>
    </row>
    <row r="1222" spans="1:69" ht="16.8" customHeight="1" x14ac:dyDescent="0.35">
      <c r="A1222" s="14">
        <v>45320</v>
      </c>
      <c r="B1222" s="15" t="s">
        <v>175</v>
      </c>
      <c r="C1222" s="15" t="s">
        <v>176</v>
      </c>
      <c r="D1222" s="16">
        <v>14018.09</v>
      </c>
      <c r="E1222" s="16">
        <v>0</v>
      </c>
      <c r="F1222" s="16"/>
      <c r="G1222" s="16"/>
      <c r="H1222" s="105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72300.600000000006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177</v>
      </c>
      <c r="BM1222" s="88">
        <f>BK1222</f>
        <v>45320</v>
      </c>
      <c r="BN1222" s="24" t="s">
        <v>177</v>
      </c>
      <c r="BO1222" s="24"/>
      <c r="BP1222" s="88">
        <f>BK1222</f>
        <v>45320</v>
      </c>
      <c r="BQ1222" s="126"/>
    </row>
    <row r="1223" spans="1:69" ht="16.8" customHeight="1" x14ac:dyDescent="0.35">
      <c r="A1223" s="15"/>
      <c r="B1223" s="15"/>
      <c r="C1223" s="15" t="s">
        <v>178</v>
      </c>
      <c r="D1223" s="16">
        <v>0</v>
      </c>
      <c r="E1223" s="16"/>
      <c r="F1223" s="16"/>
      <c r="G1223" s="16"/>
      <c r="H1223" s="105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72300.600000000006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6"/>
    </row>
    <row r="1224" spans="1:69" ht="16.8" customHeight="1" x14ac:dyDescent="0.35">
      <c r="A1224" s="15"/>
      <c r="B1224" s="15"/>
      <c r="C1224" s="15" t="s">
        <v>179</v>
      </c>
      <c r="D1224" s="16">
        <v>12001.98</v>
      </c>
      <c r="E1224" s="16">
        <v>1824.48</v>
      </c>
      <c r="F1224" s="16"/>
      <c r="G1224" s="16"/>
      <c r="H1224" s="105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72300.600000000006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6"/>
    </row>
    <row r="1225" spans="1:69" ht="16.8" customHeight="1" x14ac:dyDescent="0.35">
      <c r="A1225" s="15" t="s">
        <v>393</v>
      </c>
      <c r="B1225" s="15">
        <v>328</v>
      </c>
      <c r="C1225" s="15" t="s">
        <v>180</v>
      </c>
      <c r="D1225" s="16">
        <v>1359.11</v>
      </c>
      <c r="E1225" s="16"/>
      <c r="F1225" s="16"/>
      <c r="G1225" s="16"/>
      <c r="H1225" s="105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72300.600000000006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6"/>
    </row>
    <row r="1226" spans="1:69" ht="16.8" customHeight="1" x14ac:dyDescent="0.35">
      <c r="A1226" s="15" t="s">
        <v>394</v>
      </c>
      <c r="B1226" s="16">
        <f>B1225+B1165</f>
        <v>3321.27</v>
      </c>
      <c r="C1226" s="15" t="s">
        <v>181</v>
      </c>
      <c r="D1226" s="16">
        <v>1690.77</v>
      </c>
      <c r="E1226" s="16">
        <v>0</v>
      </c>
      <c r="F1226" s="16"/>
      <c r="G1226" s="16"/>
      <c r="H1226" s="105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72300.600000000006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6"/>
    </row>
    <row r="1227" spans="1:69" ht="16.8" customHeight="1" x14ac:dyDescent="0.35">
      <c r="A1227" s="15"/>
      <c r="B1227" s="15"/>
      <c r="C1227" s="15" t="s">
        <v>182</v>
      </c>
      <c r="D1227" s="16">
        <v>134</v>
      </c>
      <c r="E1227" s="16">
        <v>0</v>
      </c>
      <c r="F1227" s="16"/>
      <c r="G1227" s="16"/>
      <c r="H1227" s="105" t="s">
        <v>44</v>
      </c>
      <c r="I1227" s="77" t="s">
        <v>183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72300.600000000006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6"/>
    </row>
    <row r="1228" spans="1:69" ht="16.8" customHeight="1" x14ac:dyDescent="0.35">
      <c r="A1228" s="15"/>
      <c r="B1228" s="15" t="s">
        <v>42</v>
      </c>
      <c r="C1228" s="15" t="s">
        <v>184</v>
      </c>
      <c r="D1228" s="16">
        <v>0</v>
      </c>
      <c r="E1228" s="16"/>
      <c r="F1228" s="16"/>
      <c r="G1228" s="16"/>
      <c r="H1228" s="105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72300.600000000006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6"/>
    </row>
    <row r="1229" spans="1:69" ht="16.8" customHeight="1" x14ac:dyDescent="0.35">
      <c r="A1229" s="15"/>
      <c r="B1229" s="15"/>
      <c r="C1229" s="15" t="s">
        <v>185</v>
      </c>
      <c r="D1229" s="16">
        <v>35.729999999999997</v>
      </c>
      <c r="E1229" s="16"/>
      <c r="F1229" s="16"/>
      <c r="G1229" s="16">
        <v>0</v>
      </c>
      <c r="H1229" s="105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72300.600000000006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6"/>
    </row>
    <row r="1230" spans="1:69" ht="16.8" customHeight="1" x14ac:dyDescent="0.35">
      <c r="A1230" s="15"/>
      <c r="B1230" s="15"/>
      <c r="C1230" s="15" t="s">
        <v>186</v>
      </c>
      <c r="D1230" s="16"/>
      <c r="E1230" s="16"/>
      <c r="F1230" s="16"/>
      <c r="G1230" s="16">
        <v>0</v>
      </c>
      <c r="H1230" s="105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72300.600000000006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6"/>
    </row>
    <row r="1231" spans="1:69" ht="16.8" customHeight="1" x14ac:dyDescent="0.35">
      <c r="A1231" s="15"/>
      <c r="B1231" s="15"/>
      <c r="C1231" s="15" t="s">
        <v>187</v>
      </c>
      <c r="D1231" s="16"/>
      <c r="E1231" s="16"/>
      <c r="F1231" s="16"/>
      <c r="G1231" s="16">
        <v>0</v>
      </c>
      <c r="H1231" s="105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72300.600000000006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6"/>
    </row>
    <row r="1232" spans="1:69" ht="16.8" customHeight="1" x14ac:dyDescent="0.35">
      <c r="A1232" s="15"/>
      <c r="B1232" s="15"/>
      <c r="C1232" s="15" t="s">
        <v>188</v>
      </c>
      <c r="D1232" s="16"/>
      <c r="E1232" s="16"/>
      <c r="F1232" s="16"/>
      <c r="G1232" s="16">
        <v>0</v>
      </c>
      <c r="H1232" s="105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72300.600000000006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6"/>
    </row>
    <row r="1233" spans="1:69" ht="16.8" customHeight="1" x14ac:dyDescent="0.35">
      <c r="A1233" s="15"/>
      <c r="B1233" s="15"/>
      <c r="C1233" s="15" t="s">
        <v>189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72300.600000000006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6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>
        <f t="shared" si="411"/>
        <v>72300.600000000006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6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190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>
        <f t="shared" si="411"/>
        <v>72300.600000000006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6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>
        <f t="shared" si="411"/>
        <v>72300.600000000006</v>
      </c>
      <c r="AA1236" s="15"/>
      <c r="AB1236" s="24"/>
      <c r="AC1236" s="64" t="s">
        <v>145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6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72300.600000000006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6"/>
    </row>
    <row r="1238" spans="1:69" ht="16.8" customHeight="1" x14ac:dyDescent="0.35">
      <c r="A1238" s="15"/>
      <c r="B1238" s="15"/>
      <c r="C1238" s="15" t="s">
        <v>146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72300.600000000006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6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72300.600000000006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6"/>
    </row>
    <row r="1240" spans="1:69" ht="16.8" customHeight="1" x14ac:dyDescent="0.35">
      <c r="A1240" s="15"/>
      <c r="B1240" s="15"/>
      <c r="C1240" s="28" t="s">
        <v>147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72300.600000000006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6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>
        <f t="shared" si="411"/>
        <v>72300.600000000006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6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72300.600000000006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6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72300.600000000006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6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72300.600000000006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6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72300.600000000006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6"/>
    </row>
    <row r="1246" spans="1:69" ht="16.8" customHeight="1" x14ac:dyDescent="0.35">
      <c r="A1246" s="15"/>
      <c r="B1246" s="66"/>
      <c r="C1246" s="15" t="s">
        <v>148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72300.600000000006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6"/>
    </row>
    <row r="1247" spans="1:69" ht="16.8" customHeight="1" x14ac:dyDescent="0.35">
      <c r="A1247" s="15"/>
      <c r="B1247" s="15"/>
      <c r="C1247" s="15" t="s">
        <v>150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72300.600000000006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6"/>
    </row>
    <row r="1248" spans="1:69" ht="16.8" customHeight="1" x14ac:dyDescent="0.35">
      <c r="A1248" s="15"/>
      <c r="B1248" s="15"/>
      <c r="C1248" s="15" t="s">
        <v>152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72300.600000000006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6"/>
    </row>
    <row r="1249" spans="1:69" ht="16.8" customHeight="1" x14ac:dyDescent="0.35">
      <c r="A1249" s="15"/>
      <c r="B1249" s="15"/>
      <c r="C1249" s="15" t="s">
        <v>153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72300.600000000006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6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72300.600000000006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6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72300.600000000006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6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72300.600000000006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6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72300.600000000006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6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72300.600000000006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6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79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79" si="425">(X1255-Y1255)+Z1254</f>
        <v>72300.600000000006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79" si="426">(AM1255-AN1255)+AO1254</f>
        <v>0</v>
      </c>
      <c r="AP1255" s="15"/>
      <c r="AR1255" s="14"/>
      <c r="AS1255" s="18"/>
      <c r="AT1255" s="16">
        <v>0</v>
      </c>
      <c r="AU1255" s="18">
        <f t="shared" ref="AU1255:AU1279" si="427">(AS1255-AT1255)+AU1254</f>
        <v>0</v>
      </c>
      <c r="AV1255" s="15"/>
      <c r="AX1255" s="14"/>
      <c r="AY1255" s="18"/>
      <c r="AZ1255" s="16">
        <v>0</v>
      </c>
      <c r="BA1255" s="18">
        <f t="shared" ref="BA1255:BA1279" si="428">(AY1255-AZ1255)+BA1254</f>
        <v>0</v>
      </c>
      <c r="BB1255" s="15"/>
      <c r="BD1255" s="14"/>
      <c r="BE1255" s="18"/>
      <c r="BF1255" s="16">
        <v>0</v>
      </c>
      <c r="BG1255" s="18">
        <f t="shared" ref="BG1255:BG1279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6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137998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>
        <f t="shared" si="425"/>
        <v>72300.600000000006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6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72300.600000000006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6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95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72300.600000000006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6"/>
    </row>
    <row r="1259" spans="1:69" ht="16.8" customHeight="1" x14ac:dyDescent="0.35">
      <c r="A1259" s="15"/>
      <c r="B1259" s="15"/>
      <c r="C1259" s="15" t="s">
        <v>96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381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72300.600000000006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6"/>
    </row>
    <row r="1260" spans="1:69" ht="16.8" customHeight="1" x14ac:dyDescent="0.35">
      <c r="A1260" s="15"/>
      <c r="B1260" s="15"/>
      <c r="C1260" s="15" t="s">
        <v>99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374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72300.600000000006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6"/>
    </row>
    <row r="1261" spans="1:69" ht="16.8" customHeight="1" x14ac:dyDescent="0.35">
      <c r="A1261" s="15"/>
      <c r="B1261" s="15"/>
      <c r="C1261" s="64" t="s">
        <v>156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355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72300.600000000006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6"/>
    </row>
    <row r="1262" spans="1:69" ht="16.8" customHeight="1" x14ac:dyDescent="0.35">
      <c r="A1262" s="15"/>
      <c r="B1262" s="15"/>
      <c r="C1262" s="15" t="s">
        <v>103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382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194</v>
      </c>
      <c r="X1262" s="18">
        <v>0</v>
      </c>
      <c r="Y1262" s="16"/>
      <c r="Z1262" s="18">
        <f t="shared" si="425"/>
        <v>72300.600000000006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6"/>
    </row>
    <row r="1263" spans="1:69" ht="16.8" customHeight="1" x14ac:dyDescent="0.35">
      <c r="A1263" s="15"/>
      <c r="B1263" s="15"/>
      <c r="C1263" s="47" t="s">
        <v>157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8" t="s">
        <v>395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72300.600000000006</v>
      </c>
      <c r="AA1263" s="15"/>
      <c r="AB1263" s="24"/>
      <c r="AC1263" s="64" t="s">
        <v>158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6"/>
    </row>
    <row r="1264" spans="1:69" ht="16.8" customHeight="1" x14ac:dyDescent="0.35">
      <c r="A1264" s="15"/>
      <c r="B1264" s="15"/>
      <c r="C1264" s="15" t="s">
        <v>107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396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109</v>
      </c>
      <c r="W1264" s="14"/>
      <c r="X1264" s="18"/>
      <c r="Y1264" s="16">
        <v>0</v>
      </c>
      <c r="Z1264" s="18">
        <f t="shared" si="425"/>
        <v>72300.600000000006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6"/>
    </row>
    <row r="1265" spans="1:69" ht="16.8" customHeight="1" x14ac:dyDescent="0.35">
      <c r="A1265" s="15"/>
      <c r="B1265" s="15"/>
      <c r="C1265" s="15" t="s">
        <v>110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396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72300.600000000006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6"/>
    </row>
    <row r="1266" spans="1:69" ht="16.8" customHeight="1" x14ac:dyDescent="0.35">
      <c r="A1266" s="15"/>
      <c r="B1266" s="15"/>
      <c r="C1266" s="15" t="s">
        <v>112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397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72300.600000000006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6"/>
    </row>
    <row r="1267" spans="1:69" ht="16.8" customHeight="1" x14ac:dyDescent="0.35">
      <c r="A1267" s="15"/>
      <c r="B1267" s="15"/>
      <c r="C1267" s="15" t="s">
        <v>398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385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>
        <f t="shared" si="425"/>
        <v>72815.600000000006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6"/>
    </row>
    <row r="1268" spans="1:69" ht="16.8" customHeight="1" x14ac:dyDescent="0.35">
      <c r="A1268" s="15"/>
      <c r="B1268" s="15"/>
      <c r="C1268" s="15" t="s">
        <v>114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399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>
        <f t="shared" si="425"/>
        <v>72815.600000000006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6"/>
    </row>
    <row r="1269" spans="1:69" ht="16.8" customHeight="1" x14ac:dyDescent="0.35">
      <c r="A1269" s="15"/>
      <c r="B1269" s="15"/>
      <c r="C1269" s="15" t="s">
        <v>114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400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>
        <f t="shared" si="425"/>
        <v>72815.600000000006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6"/>
    </row>
    <row r="1270" spans="1:69" ht="16.8" customHeight="1" x14ac:dyDescent="0.35">
      <c r="A1270" s="15"/>
      <c r="B1270" s="15"/>
      <c r="C1270" s="15" t="s">
        <v>114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>
        <f t="shared" si="425"/>
        <v>72815.600000000006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6"/>
    </row>
    <row r="1271" spans="1:69" ht="16.8" customHeight="1" x14ac:dyDescent="0.35">
      <c r="A1271" s="15"/>
      <c r="B1271" s="15"/>
      <c r="C1271" s="68" t="s">
        <v>114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118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>
        <f t="shared" si="425"/>
        <v>72815.600000000006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6"/>
    </row>
    <row r="1272" spans="1:69" ht="16.8" customHeight="1" x14ac:dyDescent="0.35">
      <c r="A1272" s="15"/>
      <c r="B1272" s="15"/>
      <c r="C1272" s="15" t="s">
        <v>177</v>
      </c>
      <c r="D1272" s="16"/>
      <c r="E1272" s="16"/>
      <c r="F1272" s="16">
        <f>'BONIFICI GENERALI '!B986+'BONIFICI CATTOLICA'!B986+UCA!B102+'BONIFICI TUTELA'!B570</f>
        <v>2764.9500000000003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>
        <f>F1272</f>
        <v>2764.9500000000003</v>
      </c>
      <c r="Y1272" s="16">
        <f>G1272</f>
        <v>0</v>
      </c>
      <c r="Z1272" s="18">
        <f t="shared" si="425"/>
        <v>75580.55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6"/>
    </row>
    <row r="1273" spans="1:69" ht="16.8" customHeight="1" x14ac:dyDescent="0.35">
      <c r="A1273" s="15"/>
      <c r="B1273" s="15"/>
      <c r="C1273" s="47" t="s">
        <v>119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75580.55</v>
      </c>
      <c r="AA1273" s="15" t="str">
        <f>C1273</f>
        <v>PREL .PROVVIGIONI MATURATE</v>
      </c>
      <c r="AB1273" s="24"/>
      <c r="AC1273" s="15" t="s">
        <v>165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6"/>
    </row>
    <row r="1274" spans="1:69" ht="16.8" customHeight="1" x14ac:dyDescent="0.35">
      <c r="A1274" s="15"/>
      <c r="B1274" s="15"/>
      <c r="C1274" s="15" t="s">
        <v>120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75580.55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6"/>
    </row>
    <row r="1275" spans="1:69" ht="16.8" customHeight="1" x14ac:dyDescent="0.35">
      <c r="A1275" s="15"/>
      <c r="B1275" s="15"/>
      <c r="C1275" s="15" t="s">
        <v>121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75580.55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6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122</v>
      </c>
      <c r="L1276" s="3">
        <f>SUM(L1256:L1270)+N1255+L1272+L1273</f>
        <v>167923.09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>
        <f t="shared" si="425"/>
        <v>75580.55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118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6"/>
    </row>
    <row r="1277" spans="1:69" ht="16.8" customHeight="1" x14ac:dyDescent="0.35">
      <c r="A1277" s="15"/>
      <c r="B1277" s="15"/>
      <c r="C1277" s="64" t="s">
        <v>390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123</v>
      </c>
      <c r="L1277" s="3">
        <f>L1276-M1276</f>
        <v>89823.949999999983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9">
        <f>G1277</f>
        <v>39.5</v>
      </c>
      <c r="Z1277" s="150">
        <f t="shared" si="425"/>
        <v>75541.05</v>
      </c>
      <c r="AA1277" s="151" t="str">
        <f>C1277</f>
        <v>RIMBORSO VISMARA</v>
      </c>
      <c r="AB1277" s="24"/>
      <c r="AC1277" s="71" t="s">
        <v>198</v>
      </c>
      <c r="AD1277" s="65"/>
      <c r="AE1277" s="65">
        <v>0</v>
      </c>
      <c r="AF1277" s="63">
        <f>SUM(AF1229:AF1276)</f>
        <v>56271.47</v>
      </c>
      <c r="AG1277" s="25"/>
      <c r="AH1277" s="24" t="s">
        <v>124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6"/>
    </row>
    <row r="1278" spans="1:69" ht="16.8" customHeight="1" x14ac:dyDescent="0.35">
      <c r="A1278" s="15"/>
      <c r="B1278" s="15"/>
      <c r="C1278" s="64" t="s">
        <v>151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75541.05</v>
      </c>
      <c r="AA1278" s="15"/>
      <c r="AB1278" s="24"/>
      <c r="AC1278" s="71" t="s">
        <v>169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6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126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127</v>
      </c>
      <c r="L1279" s="3">
        <f>L1277-L1278</f>
        <v>2519.2199999999866</v>
      </c>
      <c r="M1279" s="27" t="s">
        <v>170</v>
      </c>
      <c r="N1279" s="27">
        <f>O1279-L1278</f>
        <v>4800.320000000007</v>
      </c>
      <c r="O1279" s="44">
        <f>Z1279+AU1279+N1255+SUM(L1258:L1269)+SUM(N1259:N1269)+L1273-D1225-D1228-D1224+E1226</f>
        <v>92105.05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75541.05</v>
      </c>
      <c r="AA1279" s="57"/>
      <c r="AB1279" s="60"/>
      <c r="AC1279" s="60" t="s">
        <v>128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171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199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/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4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129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172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173</v>
      </c>
      <c r="BP1282" s="8" t="s">
        <v>0</v>
      </c>
      <c r="BQ1282" s="9" t="s">
        <v>174</v>
      </c>
    </row>
    <row r="1283" spans="1:69" ht="16.8" customHeight="1" x14ac:dyDescent="0.35">
      <c r="A1283" s="14">
        <v>45321</v>
      </c>
      <c r="B1283" s="15" t="s">
        <v>175</v>
      </c>
      <c r="C1283" s="15" t="s">
        <v>176</v>
      </c>
      <c r="D1283" s="16">
        <v>3265.46</v>
      </c>
      <c r="E1283" s="16">
        <v>223.9</v>
      </c>
      <c r="F1283" s="16"/>
      <c r="G1283" s="16"/>
      <c r="H1283" s="105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75541.05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177</v>
      </c>
      <c r="BM1283" s="88">
        <f>BK1283</f>
        <v>45321</v>
      </c>
      <c r="BN1283" s="24" t="s">
        <v>177</v>
      </c>
      <c r="BO1283" s="24"/>
      <c r="BP1283" s="88">
        <f>BK1283</f>
        <v>45321</v>
      </c>
      <c r="BQ1283" s="126"/>
    </row>
    <row r="1284" spans="1:69" ht="16.8" customHeight="1" x14ac:dyDescent="0.35">
      <c r="A1284" s="15"/>
      <c r="B1284" s="15"/>
      <c r="C1284" s="15" t="s">
        <v>178</v>
      </c>
      <c r="D1284" s="16">
        <v>0</v>
      </c>
      <c r="E1284" s="16"/>
      <c r="F1284" s="16"/>
      <c r="G1284" s="16"/>
      <c r="H1284" s="105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75541.05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6"/>
    </row>
    <row r="1285" spans="1:69" ht="16.8" customHeight="1" x14ac:dyDescent="0.35">
      <c r="A1285" s="15"/>
      <c r="B1285" s="15"/>
      <c r="C1285" s="15" t="s">
        <v>179</v>
      </c>
      <c r="D1285" s="16">
        <v>10807.48</v>
      </c>
      <c r="E1285" s="16">
        <v>0</v>
      </c>
      <c r="F1285" s="16"/>
      <c r="G1285" s="16"/>
      <c r="H1285" s="105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75541.05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6"/>
    </row>
    <row r="1286" spans="1:69" ht="16.8" customHeight="1" x14ac:dyDescent="0.35">
      <c r="A1286" s="15"/>
      <c r="B1286" s="15">
        <v>0</v>
      </c>
      <c r="C1286" s="15" t="s">
        <v>180</v>
      </c>
      <c r="D1286" s="16">
        <v>564.14</v>
      </c>
      <c r="E1286" s="16"/>
      <c r="F1286" s="16"/>
      <c r="G1286" s="16"/>
      <c r="H1286" s="105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75541.05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6"/>
    </row>
    <row r="1287" spans="1:69" ht="16.8" customHeight="1" x14ac:dyDescent="0.35">
      <c r="A1287" s="15" t="s">
        <v>401</v>
      </c>
      <c r="B1287" s="16">
        <f>B1286+B1226</f>
        <v>3321.27</v>
      </c>
      <c r="C1287" s="15" t="s">
        <v>181</v>
      </c>
      <c r="D1287" s="16">
        <v>1736.22</v>
      </c>
      <c r="E1287" s="16">
        <v>0</v>
      </c>
      <c r="F1287" s="16"/>
      <c r="G1287" s="16"/>
      <c r="H1287" s="105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75541.05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6"/>
    </row>
    <row r="1288" spans="1:69" ht="16.8" customHeight="1" x14ac:dyDescent="0.35">
      <c r="A1288" s="15" t="s">
        <v>371</v>
      </c>
      <c r="B1288" s="15"/>
      <c r="C1288" s="15" t="s">
        <v>182</v>
      </c>
      <c r="D1288" s="16">
        <v>511</v>
      </c>
      <c r="E1288" s="16">
        <v>0</v>
      </c>
      <c r="F1288" s="16"/>
      <c r="G1288" s="16"/>
      <c r="H1288" s="105" t="s">
        <v>44</v>
      </c>
      <c r="I1288" s="77" t="s">
        <v>183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75541.05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6"/>
    </row>
    <row r="1289" spans="1:69" ht="16.8" customHeight="1" x14ac:dyDescent="0.35">
      <c r="A1289" s="15"/>
      <c r="B1289" s="15" t="s">
        <v>42</v>
      </c>
      <c r="C1289" s="15" t="s">
        <v>184</v>
      </c>
      <c r="D1289" s="16">
        <v>0</v>
      </c>
      <c r="E1289" s="16"/>
      <c r="F1289" s="16"/>
      <c r="G1289" s="16"/>
      <c r="H1289" s="105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75541.05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6"/>
    </row>
    <row r="1290" spans="1:69" ht="16.8" customHeight="1" x14ac:dyDescent="0.35">
      <c r="A1290" s="15"/>
      <c r="B1290" s="15"/>
      <c r="C1290" s="15" t="s">
        <v>185</v>
      </c>
      <c r="D1290" s="16">
        <v>132.47</v>
      </c>
      <c r="E1290" s="16"/>
      <c r="F1290" s="16"/>
      <c r="G1290" s="16">
        <v>0</v>
      </c>
      <c r="H1290" s="105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75541.05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6"/>
    </row>
    <row r="1291" spans="1:69" ht="16.8" customHeight="1" x14ac:dyDescent="0.35">
      <c r="A1291" s="15"/>
      <c r="B1291" s="15"/>
      <c r="C1291" s="15" t="s">
        <v>186</v>
      </c>
      <c r="D1291" s="16"/>
      <c r="E1291" s="16"/>
      <c r="F1291" s="16"/>
      <c r="G1291" s="16">
        <v>0</v>
      </c>
      <c r="H1291" s="105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75541.05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6"/>
    </row>
    <row r="1292" spans="1:69" ht="16.8" customHeight="1" x14ac:dyDescent="0.35">
      <c r="A1292" s="15"/>
      <c r="B1292" s="15"/>
      <c r="C1292" s="15" t="s">
        <v>187</v>
      </c>
      <c r="D1292" s="16"/>
      <c r="E1292" s="16"/>
      <c r="F1292" s="16"/>
      <c r="G1292" s="16">
        <v>0</v>
      </c>
      <c r="H1292" s="105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75541.05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6"/>
    </row>
    <row r="1293" spans="1:69" ht="16.8" customHeight="1" x14ac:dyDescent="0.35">
      <c r="A1293" s="15"/>
      <c r="B1293" s="15"/>
      <c r="C1293" s="15" t="s">
        <v>188</v>
      </c>
      <c r="D1293" s="16"/>
      <c r="E1293" s="16"/>
      <c r="F1293" s="16"/>
      <c r="G1293" s="16">
        <v>0</v>
      </c>
      <c r="H1293" s="105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75541.05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6"/>
    </row>
    <row r="1294" spans="1:69" ht="16.8" customHeight="1" x14ac:dyDescent="0.35">
      <c r="A1294" s="15"/>
      <c r="B1294" s="15"/>
      <c r="C1294" s="15" t="s">
        <v>189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75541.05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6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>
        <f t="shared" si="431"/>
        <v>75541.05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6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190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>
        <f t="shared" si="431"/>
        <v>75541.05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6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>
        <f t="shared" si="431"/>
        <v>75541.05</v>
      </c>
      <c r="AA1297" s="15"/>
      <c r="AB1297" s="24"/>
      <c r="AC1297" s="64" t="s">
        <v>145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6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75541.05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6"/>
    </row>
    <row r="1299" spans="1:69" ht="16.8" customHeight="1" x14ac:dyDescent="0.35">
      <c r="A1299" s="15"/>
      <c r="B1299" s="15"/>
      <c r="C1299" s="15" t="s">
        <v>146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75541.05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6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75541.05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6"/>
    </row>
    <row r="1301" spans="1:69" ht="16.8" customHeight="1" x14ac:dyDescent="0.35">
      <c r="A1301" s="15"/>
      <c r="B1301" s="15"/>
      <c r="C1301" s="28" t="s">
        <v>147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75541.05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6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>
        <f t="shared" si="431"/>
        <v>75541.05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6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75541.05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6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75541.05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6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75541.05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6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75541.05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6"/>
    </row>
    <row r="1307" spans="1:69" ht="16.8" customHeight="1" x14ac:dyDescent="0.35">
      <c r="A1307" s="15"/>
      <c r="B1307" s="66"/>
      <c r="C1307" s="15" t="s">
        <v>148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75541.05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6"/>
    </row>
    <row r="1308" spans="1:69" ht="16.8" customHeight="1" x14ac:dyDescent="0.35">
      <c r="A1308" s="15"/>
      <c r="B1308" s="15"/>
      <c r="C1308" s="15" t="s">
        <v>150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75541.05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6"/>
    </row>
    <row r="1309" spans="1:69" ht="16.8" customHeight="1" x14ac:dyDescent="0.35">
      <c r="A1309" s="15"/>
      <c r="B1309" s="15"/>
      <c r="C1309" s="15" t="s">
        <v>152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75541.05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6"/>
    </row>
    <row r="1310" spans="1:69" ht="16.8" customHeight="1" x14ac:dyDescent="0.35">
      <c r="A1310" s="15"/>
      <c r="B1310" s="15"/>
      <c r="C1310" s="15" t="s">
        <v>153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75541.05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6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75541.05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6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75541.05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6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75541.05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6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75541.05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6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75541.05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6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0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0" si="445">(X1316-Y1316)+Z1315</f>
        <v>75541.05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0" si="446">(AM1316-AN1316)+AO1315</f>
        <v>0</v>
      </c>
      <c r="AP1316" s="15"/>
      <c r="AR1316" s="14"/>
      <c r="AS1316" s="18"/>
      <c r="AT1316" s="16">
        <v>0</v>
      </c>
      <c r="AU1316" s="18">
        <f t="shared" ref="AU1316:AU1340" si="447">(AS1316-AT1316)+AU1315</f>
        <v>0</v>
      </c>
      <c r="AV1316" s="15"/>
      <c r="AX1316" s="14"/>
      <c r="AY1316" s="18"/>
      <c r="AZ1316" s="16">
        <v>0</v>
      </c>
      <c r="BA1316" s="18">
        <f t="shared" ref="BA1316:BA1340" si="448">(AY1316-AZ1316)+BA1315</f>
        <v>0</v>
      </c>
      <c r="BB1316" s="15"/>
      <c r="BD1316" s="14"/>
      <c r="BE1316" s="18"/>
      <c r="BF1316" s="16">
        <v>0</v>
      </c>
      <c r="BG1316" s="18">
        <f t="shared" ref="BG1316:BG1340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6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160427.5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>
        <f t="shared" si="445"/>
        <v>75541.05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6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75541.05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6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95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75541.05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6"/>
    </row>
    <row r="1320" spans="1:69" ht="16.8" customHeight="1" x14ac:dyDescent="0.35">
      <c r="A1320" s="15"/>
      <c r="B1320" s="15"/>
      <c r="C1320" s="15" t="s">
        <v>96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381</v>
      </c>
      <c r="L1320" s="73">
        <v>193</v>
      </c>
      <c r="M1320" s="16" t="s">
        <v>399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75541.05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6"/>
    </row>
    <row r="1321" spans="1:69" ht="16.8" customHeight="1" x14ac:dyDescent="0.35">
      <c r="A1321" s="15"/>
      <c r="B1321" s="15"/>
      <c r="C1321" s="15" t="s">
        <v>402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374</v>
      </c>
      <c r="L1321" s="50">
        <v>337</v>
      </c>
      <c r="M1321" s="16" t="s">
        <v>396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75541.05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6"/>
    </row>
    <row r="1322" spans="1:69" ht="16.8" customHeight="1" x14ac:dyDescent="0.35">
      <c r="A1322" s="15"/>
      <c r="B1322" s="15"/>
      <c r="C1322" s="64" t="s">
        <v>156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355</v>
      </c>
      <c r="L1322" s="16">
        <v>1045</v>
      </c>
      <c r="M1322" s="16" t="s">
        <v>400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75541.05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6"/>
    </row>
    <row r="1323" spans="1:69" ht="16.8" customHeight="1" x14ac:dyDescent="0.35">
      <c r="A1323" s="15"/>
      <c r="B1323" s="15"/>
      <c r="C1323" s="15" t="s">
        <v>206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382</v>
      </c>
      <c r="L1323" s="30">
        <v>294.5</v>
      </c>
      <c r="M1323" s="30" t="s">
        <v>403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194</v>
      </c>
      <c r="X1323" s="18">
        <v>0</v>
      </c>
      <c r="Y1323" s="16"/>
      <c r="Z1323" s="18">
        <f t="shared" si="445"/>
        <v>75541.05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6"/>
    </row>
    <row r="1324" spans="1:69" ht="16.8" customHeight="1" x14ac:dyDescent="0.35">
      <c r="A1324" s="15"/>
      <c r="B1324" s="15"/>
      <c r="C1324" s="47" t="s">
        <v>404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8" t="s">
        <v>395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75541.05</v>
      </c>
      <c r="AA1324" s="15"/>
      <c r="AB1324" s="24"/>
      <c r="AC1324" s="64" t="s">
        <v>158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6"/>
    </row>
    <row r="1325" spans="1:69" ht="16.8" customHeight="1" x14ac:dyDescent="0.35">
      <c r="A1325" s="15"/>
      <c r="B1325" s="15"/>
      <c r="C1325" s="15" t="s">
        <v>107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405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109</v>
      </c>
      <c r="W1325" s="14"/>
      <c r="X1325" s="18"/>
      <c r="Y1325" s="16">
        <v>0</v>
      </c>
      <c r="Z1325" s="18">
        <f t="shared" si="445"/>
        <v>75541.05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6"/>
    </row>
    <row r="1326" spans="1:69" ht="16.8" customHeight="1" x14ac:dyDescent="0.35">
      <c r="A1326" s="15"/>
      <c r="B1326" s="15"/>
      <c r="C1326" s="15" t="s">
        <v>110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396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75541.05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6"/>
    </row>
    <row r="1327" spans="1:69" ht="16.8" customHeight="1" x14ac:dyDescent="0.35">
      <c r="A1327" s="15"/>
      <c r="B1327" s="15"/>
      <c r="C1327" s="15" t="s">
        <v>112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397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75541.05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6"/>
    </row>
    <row r="1328" spans="1:69" ht="16.8" customHeight="1" x14ac:dyDescent="0.35">
      <c r="A1328" s="15"/>
      <c r="B1328" s="15"/>
      <c r="C1328" s="15" t="s">
        <v>114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385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>
        <f t="shared" si="445"/>
        <v>75541.05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6"/>
    </row>
    <row r="1329" spans="1:69" ht="16.8" customHeight="1" x14ac:dyDescent="0.35">
      <c r="A1329" s="15"/>
      <c r="B1329" s="15"/>
      <c r="C1329" s="15" t="s">
        <v>114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406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>
        <f t="shared" si="445"/>
        <v>75541.05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6"/>
    </row>
    <row r="1330" spans="1:69" ht="16.8" customHeight="1" x14ac:dyDescent="0.35">
      <c r="A1330" s="15"/>
      <c r="B1330" s="15"/>
      <c r="C1330" s="15" t="s">
        <v>114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407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>
        <f t="shared" si="445"/>
        <v>75541.05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6"/>
    </row>
    <row r="1331" spans="1:69" ht="16.8" customHeight="1" x14ac:dyDescent="0.35">
      <c r="A1331" s="15"/>
      <c r="B1331" s="15"/>
      <c r="C1331" s="15" t="s">
        <v>114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>
        <f t="shared" si="445"/>
        <v>75541.05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408</v>
      </c>
      <c r="BL1331" s="24">
        <v>328</v>
      </c>
      <c r="BM1331" s="24"/>
      <c r="BN1331" s="24"/>
      <c r="BO1331" s="24"/>
      <c r="BP1331" s="24"/>
      <c r="BQ1331" s="126"/>
    </row>
    <row r="1332" spans="1:69" ht="16.8" customHeight="1" x14ac:dyDescent="0.35">
      <c r="A1332" s="15"/>
      <c r="B1332" s="15"/>
      <c r="C1332" s="68" t="s">
        <v>114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118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>
        <f t="shared" si="445"/>
        <v>75541.05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409</v>
      </c>
      <c r="BL1332" s="24"/>
      <c r="BM1332" s="24"/>
      <c r="BN1332" s="24"/>
      <c r="BO1332" s="24"/>
      <c r="BP1332" s="24"/>
      <c r="BQ1332" s="126"/>
    </row>
    <row r="1333" spans="1:69" ht="16.8" customHeight="1" x14ac:dyDescent="0.35">
      <c r="A1333" s="15"/>
      <c r="B1333" s="15"/>
      <c r="C1333" s="15" t="s">
        <v>177</v>
      </c>
      <c r="D1333" s="16"/>
      <c r="E1333" s="16"/>
      <c r="F1333" s="16">
        <f>'BONIFICI GENERALI '!B1038+'BONIFICI CATTOLICA'!B1038+'BONIFICI TUTELA'!B622+BL1340</f>
        <v>23559.090000000004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>
        <f>F1333</f>
        <v>23559.090000000004</v>
      </c>
      <c r="Y1333" s="16">
        <f>G1333</f>
        <v>1956.3</v>
      </c>
      <c r="Z1333" s="18">
        <f t="shared" si="445"/>
        <v>97143.840000000011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6"/>
    </row>
    <row r="1334" spans="1:69" ht="16.8" customHeight="1" x14ac:dyDescent="0.35">
      <c r="A1334" s="15"/>
      <c r="B1334" s="15"/>
      <c r="C1334" s="47" t="s">
        <v>119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96999.98000000001</v>
      </c>
      <c r="AA1334" s="15" t="str">
        <f>C1334</f>
        <v>PREL .PROVVIGIONI MATURATE</v>
      </c>
      <c r="AB1334" s="24"/>
      <c r="AC1334" s="15" t="s">
        <v>165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6"/>
    </row>
    <row r="1335" spans="1:69" ht="16.8" customHeight="1" x14ac:dyDescent="0.35">
      <c r="A1335" s="15"/>
      <c r="B1335" s="15"/>
      <c r="C1335" s="15" t="s">
        <v>120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96999.98000000001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6"/>
    </row>
    <row r="1336" spans="1:69" ht="16.8" customHeight="1" x14ac:dyDescent="0.35">
      <c r="A1336" s="15"/>
      <c r="B1336" s="15"/>
      <c r="C1336" s="15" t="s">
        <v>121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96999.98000000001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6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122</v>
      </c>
      <c r="L1337" s="3">
        <f>SUM(L1317:L1331)+N1316+L1333+L1334</f>
        <v>181153.54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>
        <f t="shared" si="445"/>
        <v>96999.98000000001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118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6"/>
    </row>
    <row r="1338" spans="1:69" ht="16.8" customHeight="1" x14ac:dyDescent="0.35">
      <c r="A1338" s="15"/>
      <c r="B1338" s="15"/>
      <c r="C1338" s="64" t="s">
        <v>149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123</v>
      </c>
      <c r="L1338" s="3">
        <f>L1337-M1337</f>
        <v>101751.16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96999.98000000001</v>
      </c>
      <c r="AA1338" s="15"/>
      <c r="AB1338" s="24"/>
      <c r="AC1338" s="71" t="s">
        <v>198</v>
      </c>
      <c r="AD1338" s="65"/>
      <c r="AE1338" s="65">
        <v>0</v>
      </c>
      <c r="AF1338" s="63">
        <f>SUM(AF1290:AF1337)</f>
        <v>57401.06</v>
      </c>
      <c r="AG1338" s="25"/>
      <c r="AH1338" s="24" t="s">
        <v>124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6"/>
    </row>
    <row r="1339" spans="1:69" ht="16.8" customHeight="1" x14ac:dyDescent="0.35">
      <c r="A1339" s="15"/>
      <c r="B1339" s="15"/>
      <c r="C1339" s="64" t="s">
        <v>151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96999.98000000001</v>
      </c>
      <c r="AA1339" s="15"/>
      <c r="AB1339" s="24"/>
      <c r="AC1339" s="71" t="s">
        <v>169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6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126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127</v>
      </c>
      <c r="L1340" s="3">
        <f>L1338-L1339</f>
        <v>2519.2200000000012</v>
      </c>
      <c r="M1340" s="27" t="s">
        <v>170</v>
      </c>
      <c r="N1340" s="27">
        <f>O1340-L1339</f>
        <v>7122.4600000000064</v>
      </c>
      <c r="O1340" s="44">
        <f>Z1340+AU1340+N1316+SUM(L1319:L1330)+SUM(N1320:N1330)+L1334-D1286-D1289-D1285+E1287</f>
        <v>106354.40000000001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96999.98000000001</v>
      </c>
      <c r="AA1340" s="57"/>
      <c r="AB1340" s="60"/>
      <c r="AC1340" s="60" t="s">
        <v>128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171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199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/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4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129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172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173</v>
      </c>
      <c r="BP1343" s="8" t="s">
        <v>0</v>
      </c>
      <c r="BQ1343" s="9" t="s">
        <v>174</v>
      </c>
    </row>
    <row r="1344" spans="1:69" ht="16.8" customHeight="1" x14ac:dyDescent="0.35">
      <c r="A1344" s="14">
        <v>45322</v>
      </c>
      <c r="B1344" s="15" t="s">
        <v>175</v>
      </c>
      <c r="C1344" s="15" t="s">
        <v>176</v>
      </c>
      <c r="D1344" s="16">
        <v>2887.8</v>
      </c>
      <c r="E1344" s="16">
        <v>0</v>
      </c>
      <c r="F1344" s="16"/>
      <c r="G1344" s="16"/>
      <c r="H1344" s="105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96999.98000000001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177</v>
      </c>
      <c r="BM1344" s="88">
        <f>BK1344</f>
        <v>45322</v>
      </c>
      <c r="BN1344" s="24" t="s">
        <v>177</v>
      </c>
      <c r="BO1344" s="24"/>
      <c r="BP1344" s="88">
        <f>BK1344</f>
        <v>45322</v>
      </c>
      <c r="BQ1344" s="126"/>
    </row>
    <row r="1345" spans="1:69" ht="16.8" customHeight="1" x14ac:dyDescent="0.35">
      <c r="A1345" s="15"/>
      <c r="B1345" s="15"/>
      <c r="C1345" s="15" t="s">
        <v>178</v>
      </c>
      <c r="D1345" s="16">
        <v>0</v>
      </c>
      <c r="E1345" s="16"/>
      <c r="F1345" s="16"/>
      <c r="G1345" s="16"/>
      <c r="H1345" s="105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96999.98000000001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6"/>
    </row>
    <row r="1346" spans="1:69" ht="16.8" customHeight="1" x14ac:dyDescent="0.35">
      <c r="A1346" s="15"/>
      <c r="B1346" s="15"/>
      <c r="C1346" s="15" t="s">
        <v>179</v>
      </c>
      <c r="D1346" s="16">
        <v>9091.23</v>
      </c>
      <c r="E1346" s="16">
        <v>1945.98</v>
      </c>
      <c r="F1346" s="16"/>
      <c r="G1346" s="16"/>
      <c r="H1346" s="105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96999.98000000001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6"/>
    </row>
    <row r="1347" spans="1:69" ht="16.8" customHeight="1" x14ac:dyDescent="0.35">
      <c r="A1347" s="15"/>
      <c r="B1347" s="15">
        <v>0</v>
      </c>
      <c r="C1347" s="15" t="s">
        <v>180</v>
      </c>
      <c r="D1347" s="16">
        <v>290.39999999999998</v>
      </c>
      <c r="E1347" s="16"/>
      <c r="F1347" s="16"/>
      <c r="G1347" s="16"/>
      <c r="H1347" s="105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96999.98000000001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6"/>
    </row>
    <row r="1348" spans="1:69" ht="16.8" customHeight="1" x14ac:dyDescent="0.35">
      <c r="A1348" s="15"/>
      <c r="B1348" s="16">
        <f>B1347+B1287</f>
        <v>3321.27</v>
      </c>
      <c r="C1348" s="15" t="s">
        <v>410</v>
      </c>
      <c r="D1348" s="16">
        <v>3441.61</v>
      </c>
      <c r="E1348" s="16">
        <v>0</v>
      </c>
      <c r="F1348" s="16"/>
      <c r="G1348" s="16"/>
      <c r="H1348" s="105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96999.98000000001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6"/>
    </row>
    <row r="1349" spans="1:69" ht="16.8" customHeight="1" x14ac:dyDescent="0.35">
      <c r="A1349" s="15"/>
      <c r="B1349" s="15"/>
      <c r="C1349" s="15" t="s">
        <v>182</v>
      </c>
      <c r="D1349" s="16">
        <v>180</v>
      </c>
      <c r="E1349" s="16">
        <v>0</v>
      </c>
      <c r="F1349" s="16"/>
      <c r="G1349" s="16"/>
      <c r="H1349" s="105" t="s">
        <v>44</v>
      </c>
      <c r="I1349" s="77" t="s">
        <v>183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96999.98000000001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6"/>
    </row>
    <row r="1350" spans="1:69" ht="16.8" customHeight="1" x14ac:dyDescent="0.35">
      <c r="A1350" s="15"/>
      <c r="B1350" s="15" t="s">
        <v>42</v>
      </c>
      <c r="C1350" s="15" t="s">
        <v>184</v>
      </c>
      <c r="D1350" s="16">
        <v>0</v>
      </c>
      <c r="E1350" s="16"/>
      <c r="F1350" s="16"/>
      <c r="G1350" s="16"/>
      <c r="H1350" s="105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96999.98000000001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6"/>
    </row>
    <row r="1351" spans="1:69" ht="16.8" customHeight="1" x14ac:dyDescent="0.35">
      <c r="A1351" s="15"/>
      <c r="B1351" s="15"/>
      <c r="C1351" s="15" t="s">
        <v>185</v>
      </c>
      <c r="D1351" s="16">
        <v>45.7</v>
      </c>
      <c r="E1351" s="16"/>
      <c r="F1351" s="16"/>
      <c r="G1351" s="16">
        <v>0</v>
      </c>
      <c r="H1351" s="105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96999.98000000001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6"/>
    </row>
    <row r="1352" spans="1:69" ht="16.8" customHeight="1" x14ac:dyDescent="0.35">
      <c r="A1352" s="15"/>
      <c r="B1352" s="15"/>
      <c r="C1352" s="15" t="s">
        <v>186</v>
      </c>
      <c r="D1352" s="16"/>
      <c r="E1352" s="16"/>
      <c r="F1352" s="16"/>
      <c r="G1352" s="16">
        <v>0</v>
      </c>
      <c r="H1352" s="105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96999.98000000001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6"/>
    </row>
    <row r="1353" spans="1:69" ht="16.8" customHeight="1" x14ac:dyDescent="0.35">
      <c r="A1353" s="15"/>
      <c r="B1353" s="15"/>
      <c r="C1353" s="15" t="s">
        <v>187</v>
      </c>
      <c r="D1353" s="16"/>
      <c r="E1353" s="16"/>
      <c r="F1353" s="16"/>
      <c r="G1353" s="16">
        <v>0</v>
      </c>
      <c r="H1353" s="105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96999.98000000001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6"/>
    </row>
    <row r="1354" spans="1:69" ht="16.8" customHeight="1" x14ac:dyDescent="0.35">
      <c r="A1354" s="15"/>
      <c r="B1354" s="15"/>
      <c r="C1354" s="15" t="s">
        <v>188</v>
      </c>
      <c r="D1354" s="16"/>
      <c r="E1354" s="16"/>
      <c r="F1354" s="16"/>
      <c r="G1354" s="16">
        <v>0</v>
      </c>
      <c r="H1354" s="105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96999.98000000001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6"/>
    </row>
    <row r="1355" spans="1:69" ht="16.8" customHeight="1" x14ac:dyDescent="0.35">
      <c r="A1355" s="15"/>
      <c r="B1355" s="15"/>
      <c r="C1355" s="15" t="s">
        <v>189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96999.98000000001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6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>
        <f t="shared" si="451"/>
        <v>96999.98000000001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6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190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>
        <f t="shared" si="451"/>
        <v>96999.98000000001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6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>
        <f t="shared" si="451"/>
        <v>96999.98000000001</v>
      </c>
      <c r="AA1358" s="15"/>
      <c r="AB1358" s="24"/>
      <c r="AC1358" s="64" t="s">
        <v>145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6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96999.98000000001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6"/>
    </row>
    <row r="1360" spans="1:69" ht="16.8" customHeight="1" x14ac:dyDescent="0.35">
      <c r="A1360" s="15"/>
      <c r="B1360" s="15"/>
      <c r="C1360" s="15" t="s">
        <v>146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96999.98000000001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6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96999.98000000001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6"/>
    </row>
    <row r="1362" spans="1:69" ht="16.8" customHeight="1" x14ac:dyDescent="0.35">
      <c r="A1362" s="15"/>
      <c r="B1362" s="15"/>
      <c r="C1362" s="28" t="s">
        <v>147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96999.98000000001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6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>
        <f t="shared" si="451"/>
        <v>96999.98000000001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6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96999.98000000001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6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96999.98000000001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6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96999.98000000001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6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96999.98000000001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6"/>
    </row>
    <row r="1368" spans="1:69" ht="16.8" customHeight="1" x14ac:dyDescent="0.35">
      <c r="A1368" s="15"/>
      <c r="B1368" s="66"/>
      <c r="C1368" s="15" t="s">
        <v>148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149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96999.98000000001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6"/>
    </row>
    <row r="1369" spans="1:69" ht="16.8" customHeight="1" x14ac:dyDescent="0.35">
      <c r="A1369" s="15"/>
      <c r="B1369" s="15"/>
      <c r="C1369" s="15" t="s">
        <v>150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151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96999.98000000001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6"/>
    </row>
    <row r="1370" spans="1:69" ht="16.8" customHeight="1" x14ac:dyDescent="0.35">
      <c r="A1370" s="15"/>
      <c r="B1370" s="15"/>
      <c r="C1370" s="15" t="s">
        <v>152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96999.98000000001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6"/>
    </row>
    <row r="1371" spans="1:69" ht="16.8" customHeight="1" x14ac:dyDescent="0.35">
      <c r="A1371" s="15"/>
      <c r="B1371" s="15"/>
      <c r="C1371" s="15" t="s">
        <v>153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96999.98000000001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6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96999.98000000001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6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96999.98000000001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6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96999.98000000001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6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96999.98000000001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6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96999.98000000001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6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1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1" si="465">(X1377-Y1377)+Z1376</f>
        <v>96999.98000000001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1" si="466">(AM1377-AN1377)+AO1376</f>
        <v>0</v>
      </c>
      <c r="AP1377" s="15"/>
      <c r="AR1377" s="14"/>
      <c r="AS1377" s="18"/>
      <c r="AT1377" s="16">
        <v>0</v>
      </c>
      <c r="AU1377" s="18">
        <f t="shared" ref="AU1377:AU1401" si="467">(AS1377-AT1377)+AU1376</f>
        <v>0</v>
      </c>
      <c r="AV1377" s="15"/>
      <c r="AX1377" s="14"/>
      <c r="AY1377" s="18"/>
      <c r="AZ1377" s="16">
        <v>0</v>
      </c>
      <c r="BA1377" s="18">
        <f t="shared" ref="BA1377:BA1401" si="468">(AY1377-AZ1377)+BA1376</f>
        <v>0</v>
      </c>
      <c r="BB1377" s="15"/>
      <c r="BD1377" s="14"/>
      <c r="BE1377" s="18"/>
      <c r="BF1377" s="16">
        <v>0</v>
      </c>
      <c r="BG1377" s="18">
        <f t="shared" ref="BG1377:BG1401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6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76764.100000000006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>
        <f t="shared" si="465"/>
        <v>96999.98000000001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6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96999.98000000001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6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95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96999.98000000001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6"/>
    </row>
    <row r="1381" spans="1:69" ht="16.8" customHeight="1" x14ac:dyDescent="0.35">
      <c r="A1381" s="15"/>
      <c r="B1381" s="15"/>
      <c r="C1381" s="15" t="s">
        <v>96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381</v>
      </c>
      <c r="L1381" s="73">
        <v>193</v>
      </c>
      <c r="M1381" s="16" t="s">
        <v>411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96999.98000000001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6"/>
    </row>
    <row r="1382" spans="1:69" ht="16.8" customHeight="1" x14ac:dyDescent="0.35">
      <c r="A1382" s="15"/>
      <c r="B1382" s="15"/>
      <c r="C1382" s="15" t="s">
        <v>99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374</v>
      </c>
      <c r="L1382" s="50">
        <v>337</v>
      </c>
      <c r="M1382" s="16" t="s">
        <v>412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96999.98000000001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6"/>
    </row>
    <row r="1383" spans="1:69" ht="16.8" customHeight="1" x14ac:dyDescent="0.35">
      <c r="A1383" s="15"/>
      <c r="B1383" s="15"/>
      <c r="C1383" s="64" t="s">
        <v>156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355</v>
      </c>
      <c r="L1383" s="16">
        <v>1045</v>
      </c>
      <c r="M1383" s="16" t="s">
        <v>413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96999.98000000001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6"/>
    </row>
    <row r="1384" spans="1:69" ht="16.8" customHeight="1" x14ac:dyDescent="0.35">
      <c r="A1384" s="15"/>
      <c r="B1384" s="15"/>
      <c r="C1384" s="15" t="s">
        <v>103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382</v>
      </c>
      <c r="L1384" s="30">
        <v>294.5</v>
      </c>
      <c r="M1384" s="30" t="s">
        <v>414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194</v>
      </c>
      <c r="X1384" s="18">
        <v>0</v>
      </c>
      <c r="Y1384" s="16"/>
      <c r="Z1384" s="18">
        <f t="shared" si="465"/>
        <v>96999.98000000001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6"/>
    </row>
    <row r="1385" spans="1:69" ht="16.8" customHeight="1" x14ac:dyDescent="0.35">
      <c r="A1385" s="15"/>
      <c r="B1385" s="15"/>
      <c r="C1385" s="47" t="s">
        <v>157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8" t="s">
        <v>395</v>
      </c>
      <c r="L1385" s="67">
        <v>936</v>
      </c>
      <c r="M1385" s="16" t="s">
        <v>415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96999.98000000001</v>
      </c>
      <c r="AA1385" s="15"/>
      <c r="AB1385" s="24"/>
      <c r="AC1385" s="64" t="s">
        <v>158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6"/>
    </row>
    <row r="1386" spans="1:69" ht="16.8" customHeight="1" x14ac:dyDescent="0.35">
      <c r="A1386" s="15"/>
      <c r="B1386" s="15"/>
      <c r="C1386" s="15" t="s">
        <v>107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405</v>
      </c>
      <c r="L1386" s="16">
        <v>54</v>
      </c>
      <c r="M1386" s="25" t="s">
        <v>396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109</v>
      </c>
      <c r="W1386" s="14"/>
      <c r="X1386" s="18"/>
      <c r="Y1386" s="16">
        <v>0</v>
      </c>
      <c r="Z1386" s="18">
        <f t="shared" si="465"/>
        <v>96999.98000000001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6"/>
    </row>
    <row r="1387" spans="1:69" ht="16.8" customHeight="1" x14ac:dyDescent="0.35">
      <c r="A1387" s="15"/>
      <c r="B1387" s="15"/>
      <c r="C1387" s="15" t="s">
        <v>110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396</v>
      </c>
      <c r="L1387" s="25">
        <v>725</v>
      </c>
      <c r="M1387" s="16" t="s">
        <v>400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96999.98000000001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6"/>
    </row>
    <row r="1388" spans="1:69" ht="16.8" customHeight="1" x14ac:dyDescent="0.35">
      <c r="A1388" s="15"/>
      <c r="B1388" s="15"/>
      <c r="C1388" s="15" t="s">
        <v>112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397</v>
      </c>
      <c r="L1388" s="16">
        <v>636.5</v>
      </c>
      <c r="M1388" s="30" t="s">
        <v>403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96999.98000000001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6"/>
    </row>
    <row r="1389" spans="1:69" ht="16.8" customHeight="1" x14ac:dyDescent="0.35">
      <c r="A1389" s="15"/>
      <c r="B1389" s="15"/>
      <c r="C1389" s="15" t="s">
        <v>114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385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>
        <f t="shared" si="465"/>
        <v>96999.98000000001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6"/>
    </row>
    <row r="1390" spans="1:69" ht="16.8" customHeight="1" x14ac:dyDescent="0.35">
      <c r="A1390" s="15"/>
      <c r="B1390" s="15"/>
      <c r="C1390" s="15" t="s">
        <v>114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406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>
        <f t="shared" si="465"/>
        <v>96999.98000000001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6"/>
    </row>
    <row r="1391" spans="1:69" ht="16.8" customHeight="1" x14ac:dyDescent="0.35">
      <c r="A1391" s="15"/>
      <c r="B1391" s="15"/>
      <c r="C1391" s="15" t="s">
        <v>114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416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>
        <f t="shared" si="465"/>
        <v>96999.98000000001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6"/>
    </row>
    <row r="1392" spans="1:69" ht="16.8" customHeight="1" x14ac:dyDescent="0.35">
      <c r="A1392" s="15"/>
      <c r="B1392" s="15"/>
      <c r="C1392" s="15" t="s">
        <v>114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>
        <f t="shared" si="465"/>
        <v>96999.98000000001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6"/>
    </row>
    <row r="1393" spans="1:69" ht="16.8" customHeight="1" x14ac:dyDescent="0.35">
      <c r="A1393" s="15"/>
      <c r="B1393" s="15"/>
      <c r="C1393" s="68" t="s">
        <v>114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118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>
        <f t="shared" si="465"/>
        <v>96999.98000000001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6"/>
    </row>
    <row r="1394" spans="1:69" ht="16.8" customHeight="1" x14ac:dyDescent="0.35">
      <c r="A1394" s="15"/>
      <c r="B1394" s="15"/>
      <c r="C1394" s="15" t="s">
        <v>177</v>
      </c>
      <c r="D1394" s="16"/>
      <c r="E1394" s="16"/>
      <c r="F1394" s="16">
        <f>'BONIFICI GENERALI '!B1090+'BONIFICI CATTOLICA'!B1090+'BONIFICI TUTELA'!B674</f>
        <v>12649.039999999999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>
        <f>F1394</f>
        <v>12649.039999999999</v>
      </c>
      <c r="Y1394" s="16">
        <f>G1394</f>
        <v>12746.35</v>
      </c>
      <c r="Z1394" s="18">
        <f t="shared" si="465"/>
        <v>96902.670000000013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6"/>
    </row>
    <row r="1395" spans="1:69" ht="16.8" customHeight="1" x14ac:dyDescent="0.35">
      <c r="A1395" s="15"/>
      <c r="B1395" s="15"/>
      <c r="C1395" s="47" t="s">
        <v>119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92256.590000000011</v>
      </c>
      <c r="AA1395" s="15" t="str">
        <f>C1395</f>
        <v>PREL .PROVVIGIONI MATURATE</v>
      </c>
      <c r="AB1395" s="24"/>
      <c r="AC1395" s="15" t="s">
        <v>165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6"/>
    </row>
    <row r="1396" spans="1:69" ht="16.8" customHeight="1" x14ac:dyDescent="0.35">
      <c r="A1396" s="15"/>
      <c r="B1396" s="15"/>
      <c r="C1396" s="15" t="s">
        <v>120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92256.590000000011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6"/>
    </row>
    <row r="1397" spans="1:69" ht="16.8" customHeight="1" x14ac:dyDescent="0.35">
      <c r="A1397" s="15"/>
      <c r="B1397" s="15"/>
      <c r="C1397" s="15" t="s">
        <v>121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92256.590000000011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6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122</v>
      </c>
      <c r="L1398" s="3">
        <f>SUM(L1378:L1392)+N1377+L1394+L1395</f>
        <v>95054.150000000009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>
        <f t="shared" si="465"/>
        <v>92256.590000000011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118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6"/>
    </row>
    <row r="1399" spans="1:69" ht="16.8" customHeight="1" x14ac:dyDescent="0.35">
      <c r="A1399" s="15"/>
      <c r="B1399" s="15"/>
      <c r="C1399" s="64" t="s">
        <v>149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123</v>
      </c>
      <c r="L1399" s="3">
        <f>L1398-M1398</f>
        <v>11874.059999999998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53498.860000000008</v>
      </c>
      <c r="AA1399" s="16" t="str">
        <f>C1399</f>
        <v>BONIFICO CATTOLICA</v>
      </c>
      <c r="AB1399" s="24"/>
      <c r="AC1399" s="71" t="s">
        <v>198</v>
      </c>
      <c r="AD1399" s="65"/>
      <c r="AE1399" s="65">
        <v>0</v>
      </c>
      <c r="AF1399" s="63">
        <f>SUM(AF1351:AF1398)</f>
        <v>57401.06</v>
      </c>
      <c r="AG1399" s="25"/>
      <c r="AH1399" s="24" t="s">
        <v>124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6"/>
    </row>
    <row r="1400" spans="1:69" ht="16.8" customHeight="1" x14ac:dyDescent="0.35">
      <c r="A1400" s="15"/>
      <c r="B1400" s="15"/>
      <c r="C1400" s="64" t="s">
        <v>151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-4055.8499999999913</v>
      </c>
      <c r="AA1400" s="15" t="str">
        <f>C1400</f>
        <v>BONIFICO GENERALI</v>
      </c>
      <c r="AB1400" s="24"/>
      <c r="AC1400" s="71" t="s">
        <v>169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6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126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127</v>
      </c>
      <c r="L1401" s="3">
        <f>L1399-L1400</f>
        <v>2519.2199999999957</v>
      </c>
      <c r="M1401" s="27" t="s">
        <v>170</v>
      </c>
      <c r="N1401" s="27">
        <f>O1401-L1400</f>
        <v>-4502.2699999999932</v>
      </c>
      <c r="O1401" s="44">
        <f>Z1401+AU1401+N1377+SUM(L1380:L1391)+SUM(N1381:N1391)+L1395-D1347-D1350-D1346+E1348</f>
        <v>4852.5700000000088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-4055.8499999999913</v>
      </c>
      <c r="AA1401" s="57"/>
      <c r="AB1401" s="60"/>
      <c r="AC1401" s="60" t="s">
        <v>128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171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199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/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4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129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172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173</v>
      </c>
      <c r="BP1404" s="8" t="s">
        <v>0</v>
      </c>
      <c r="BQ1404" s="9" t="s">
        <v>174</v>
      </c>
    </row>
    <row r="1405" spans="1:69" ht="16.8" customHeight="1" x14ac:dyDescent="0.35">
      <c r="A1405" s="14">
        <v>45323</v>
      </c>
      <c r="B1405" s="15" t="s">
        <v>175</v>
      </c>
      <c r="C1405" s="15" t="s">
        <v>176</v>
      </c>
      <c r="D1405" s="16">
        <v>108021.89</v>
      </c>
      <c r="E1405" s="16">
        <v>0</v>
      </c>
      <c r="F1405" s="16"/>
      <c r="G1405" s="16"/>
      <c r="H1405" s="105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>
        <f>D1408+D1411+D1409-E1409-E1408+O1344</f>
        <v>74598.450000000012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-4055.8499999999913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177</v>
      </c>
      <c r="BM1405" s="88">
        <f>BK1405</f>
        <v>45323</v>
      </c>
      <c r="BN1405" s="24" t="s">
        <v>177</v>
      </c>
      <c r="BO1405" s="24"/>
      <c r="BP1405" s="88">
        <f>BK1405</f>
        <v>45323</v>
      </c>
      <c r="BQ1405" s="126"/>
    </row>
    <row r="1406" spans="1:69" ht="16.8" customHeight="1" x14ac:dyDescent="0.35">
      <c r="A1406" s="15"/>
      <c r="B1406" s="15"/>
      <c r="C1406" s="15" t="s">
        <v>178</v>
      </c>
      <c r="D1406" s="16">
        <v>0</v>
      </c>
      <c r="E1406" s="16"/>
      <c r="F1406" s="16"/>
      <c r="G1406" s="16"/>
      <c r="H1406" s="105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-4055.8499999999913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6"/>
    </row>
    <row r="1407" spans="1:69" ht="16.8" customHeight="1" x14ac:dyDescent="0.35">
      <c r="A1407" s="15"/>
      <c r="B1407" s="15"/>
      <c r="C1407" s="15" t="s">
        <v>179</v>
      </c>
      <c r="D1407" s="16">
        <v>10689.02</v>
      </c>
      <c r="E1407" s="16">
        <v>1243</v>
      </c>
      <c r="F1407" s="16"/>
      <c r="G1407" s="16"/>
      <c r="H1407" s="105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-4055.8499999999913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6"/>
    </row>
    <row r="1408" spans="1:69" ht="16.8" customHeight="1" x14ac:dyDescent="0.35">
      <c r="A1408" s="15" t="s">
        <v>417</v>
      </c>
      <c r="B1408" s="15">
        <v>0</v>
      </c>
      <c r="C1408" s="15" t="s">
        <v>180</v>
      </c>
      <c r="D1408" s="16">
        <v>903.91</v>
      </c>
      <c r="E1408" s="16"/>
      <c r="F1408" s="16"/>
      <c r="G1408" s="16"/>
      <c r="H1408" s="105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-4055.8499999999913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6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181</v>
      </c>
      <c r="D1409" s="16">
        <v>1774.43</v>
      </c>
      <c r="E1409" s="16">
        <v>0</v>
      </c>
      <c r="F1409" s="16"/>
      <c r="G1409" s="16"/>
      <c r="H1409" s="105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-4055.8499999999913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6"/>
    </row>
    <row r="1410" spans="1:69" ht="16.8" customHeight="1" x14ac:dyDescent="0.35">
      <c r="A1410" s="15"/>
      <c r="B1410" s="15"/>
      <c r="C1410" s="15" t="s">
        <v>182</v>
      </c>
      <c r="D1410" s="16">
        <v>1375</v>
      </c>
      <c r="E1410" s="16">
        <v>0</v>
      </c>
      <c r="F1410" s="16"/>
      <c r="G1410" s="16"/>
      <c r="H1410" s="105" t="s">
        <v>44</v>
      </c>
      <c r="I1410" s="77" t="s">
        <v>183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-4055.8499999999913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6"/>
    </row>
    <row r="1411" spans="1:69" ht="16.8" customHeight="1" x14ac:dyDescent="0.35">
      <c r="A1411" s="15"/>
      <c r="B1411" s="15" t="s">
        <v>42</v>
      </c>
      <c r="C1411" s="15" t="s">
        <v>184</v>
      </c>
      <c r="D1411" s="16">
        <v>0</v>
      </c>
      <c r="E1411" s="16"/>
      <c r="F1411" s="16"/>
      <c r="G1411" s="16"/>
      <c r="H1411" s="105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-4055.8499999999913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6"/>
    </row>
    <row r="1412" spans="1:69" ht="16.8" customHeight="1" x14ac:dyDescent="0.35">
      <c r="A1412" s="15"/>
      <c r="B1412" s="15"/>
      <c r="C1412" s="15" t="s">
        <v>185</v>
      </c>
      <c r="D1412" s="16">
        <v>347.38</v>
      </c>
      <c r="E1412" s="16"/>
      <c r="F1412" s="16"/>
      <c r="G1412" s="16">
        <v>0</v>
      </c>
      <c r="H1412" s="105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-4055.8499999999913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6"/>
    </row>
    <row r="1413" spans="1:69" ht="16.8" customHeight="1" x14ac:dyDescent="0.35">
      <c r="A1413" s="15"/>
      <c r="B1413" s="15"/>
      <c r="C1413" s="15" t="s">
        <v>186</v>
      </c>
      <c r="D1413" s="16"/>
      <c r="E1413" s="16"/>
      <c r="F1413" s="16"/>
      <c r="G1413" s="16">
        <v>0</v>
      </c>
      <c r="H1413" s="105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-4055.8499999999913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6"/>
    </row>
    <row r="1414" spans="1:69" ht="16.8" customHeight="1" x14ac:dyDescent="0.35">
      <c r="A1414" s="15"/>
      <c r="B1414" s="15"/>
      <c r="C1414" s="15" t="s">
        <v>187</v>
      </c>
      <c r="D1414" s="16"/>
      <c r="E1414" s="16"/>
      <c r="F1414" s="16"/>
      <c r="G1414" s="16">
        <v>0</v>
      </c>
      <c r="H1414" s="105"/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-4055.8499999999913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6"/>
    </row>
    <row r="1415" spans="1:69" ht="16.8" customHeight="1" x14ac:dyDescent="0.35">
      <c r="A1415" s="15"/>
      <c r="B1415" s="15"/>
      <c r="C1415" s="15" t="s">
        <v>188</v>
      </c>
      <c r="D1415" s="16"/>
      <c r="E1415" s="16"/>
      <c r="F1415" s="16"/>
      <c r="G1415" s="16">
        <v>0</v>
      </c>
      <c r="H1415" s="105"/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-4055.8499999999913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6"/>
    </row>
    <row r="1416" spans="1:69" ht="16.8" customHeight="1" x14ac:dyDescent="0.35">
      <c r="A1416" s="15"/>
      <c r="B1416" s="15"/>
      <c r="C1416" s="15" t="s">
        <v>189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-4055.8499999999913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6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>
        <f t="shared" si="471"/>
        <v>-4055.8499999999913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6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190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>
        <f t="shared" si="471"/>
        <v>-4055.8499999999913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6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>
        <f t="shared" si="471"/>
        <v>-4055.8499999999913</v>
      </c>
      <c r="AA1419" s="15"/>
      <c r="AB1419" s="24"/>
      <c r="AC1419" s="64" t="s">
        <v>145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6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-4055.8499999999913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6"/>
    </row>
    <row r="1421" spans="1:69" ht="16.8" customHeight="1" x14ac:dyDescent="0.35">
      <c r="A1421" s="15"/>
      <c r="B1421" s="15"/>
      <c r="C1421" s="15" t="s">
        <v>146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-4055.8499999999913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6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-4055.8499999999913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6"/>
    </row>
    <row r="1423" spans="1:69" ht="16.8" customHeight="1" x14ac:dyDescent="0.35">
      <c r="A1423" s="15"/>
      <c r="B1423" s="15"/>
      <c r="C1423" s="28" t="s">
        <v>147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-4055.8499999999913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6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>
        <f t="shared" si="471"/>
        <v>-4055.8499999999913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6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-4055.8499999999913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6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-4055.8499999999913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6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-4055.8499999999913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6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-4055.8499999999913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6"/>
    </row>
    <row r="1429" spans="1:69" ht="16.8" customHeight="1" x14ac:dyDescent="0.35">
      <c r="A1429" s="15"/>
      <c r="B1429" s="66"/>
      <c r="C1429" s="15" t="s">
        <v>148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197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-4055.8499999999913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6"/>
    </row>
    <row r="1430" spans="1:69" ht="16.8" customHeight="1" x14ac:dyDescent="0.35">
      <c r="A1430" s="15"/>
      <c r="B1430" s="15"/>
      <c r="C1430" s="15" t="s">
        <v>150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10512.25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-4055.8499999999913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6"/>
    </row>
    <row r="1431" spans="1:69" ht="16.8" customHeight="1" x14ac:dyDescent="0.35">
      <c r="A1431" s="15"/>
      <c r="B1431" s="15"/>
      <c r="C1431" s="15" t="s">
        <v>152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-6456.3399999999965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-4055.8499999999913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6"/>
    </row>
    <row r="1432" spans="1:69" ht="16.8" customHeight="1" x14ac:dyDescent="0.35">
      <c r="A1432" s="15"/>
      <c r="B1432" s="15"/>
      <c r="C1432" s="15" t="s">
        <v>153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-4055.8499999999913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6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2435.25</v>
      </c>
      <c r="P1433" s="37">
        <f>O1432-O1433</f>
        <v>590.47000000000025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-4055.8499999999913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6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1620.6600000000035</v>
      </c>
      <c r="P1434" s="39">
        <f>O1434-O1431</f>
        <v>590.47000000000025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-4055.8499999999913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6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-4055.8499999999913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6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-6403.8399999999965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-4055.8499999999913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6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-4055.8499999999913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6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2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2" si="485">(X1438-Y1438)+Z1437</f>
        <v>-4055.8499999999913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2" si="486">(AM1438-AN1438)+AO1437</f>
        <v>0</v>
      </c>
      <c r="AP1438" s="15"/>
      <c r="AR1438" s="14"/>
      <c r="AS1438" s="18"/>
      <c r="AT1438" s="16">
        <v>0</v>
      </c>
      <c r="AU1438" s="18">
        <f t="shared" ref="AU1438:AU1462" si="487">(AS1438-AT1438)+AU1437</f>
        <v>0</v>
      </c>
      <c r="AV1438" s="15"/>
      <c r="AX1438" s="14"/>
      <c r="AY1438" s="18"/>
      <c r="AZ1438" s="16">
        <v>0</v>
      </c>
      <c r="BA1438" s="18">
        <f t="shared" ref="BA1438:BA1462" si="488">(AY1438-AZ1438)+BA1437</f>
        <v>0</v>
      </c>
      <c r="BB1438" s="15"/>
      <c r="BD1438" s="14"/>
      <c r="BE1438" s="18"/>
      <c r="BF1438" s="16">
        <v>0</v>
      </c>
      <c r="BG1438" s="18">
        <f t="shared" ref="BG1438:BG1462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6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78780.200000000012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>
        <f t="shared" si="485"/>
        <v>-4055.8499999999913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6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-4055.8499999999913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6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95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-4055.8499999999913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6"/>
    </row>
    <row r="1442" spans="1:69" ht="16.8" customHeight="1" x14ac:dyDescent="0.35">
      <c r="A1442" s="15"/>
      <c r="B1442" s="15"/>
      <c r="C1442" s="15" t="s">
        <v>96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381</v>
      </c>
      <c r="L1442" s="73">
        <v>193</v>
      </c>
      <c r="M1442" s="16" t="s">
        <v>411</v>
      </c>
      <c r="N1442" s="16">
        <v>51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-4055.8499999999913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6"/>
    </row>
    <row r="1443" spans="1:69" ht="16.8" customHeight="1" x14ac:dyDescent="0.35">
      <c r="A1443" s="15"/>
      <c r="B1443" s="15"/>
      <c r="C1443" s="15" t="s">
        <v>99</v>
      </c>
      <c r="D1443" s="16"/>
      <c r="E1443" s="16"/>
      <c r="F1443" s="16"/>
      <c r="G1443" s="16">
        <v>0</v>
      </c>
      <c r="H1443" s="16"/>
      <c r="I1443" s="4"/>
      <c r="J1443" s="14"/>
      <c r="K1443" s="50" t="s">
        <v>374</v>
      </c>
      <c r="L1443" s="50">
        <v>337</v>
      </c>
      <c r="M1443" s="16" t="s">
        <v>412</v>
      </c>
      <c r="N1443">
        <v>120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-4055.8499999999913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6"/>
    </row>
    <row r="1444" spans="1:69" ht="16.8" customHeight="1" x14ac:dyDescent="0.35">
      <c r="A1444" s="15"/>
      <c r="B1444" s="15"/>
      <c r="C1444" s="64" t="s">
        <v>156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355</v>
      </c>
      <c r="L1444" s="16">
        <v>1045</v>
      </c>
      <c r="M1444" s="16" t="s">
        <v>413</v>
      </c>
      <c r="N1444">
        <v>966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-4055.8499999999913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6"/>
    </row>
    <row r="1445" spans="1:69" ht="16.8" customHeight="1" x14ac:dyDescent="0.35">
      <c r="A1445" s="15"/>
      <c r="B1445" s="15"/>
      <c r="C1445" s="15" t="s">
        <v>103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30" t="s">
        <v>382</v>
      </c>
      <c r="L1445" s="30">
        <v>294.5</v>
      </c>
      <c r="M1445" s="30" t="s">
        <v>414</v>
      </c>
      <c r="N1445">
        <v>201.5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194</v>
      </c>
      <c r="X1445" s="18">
        <v>0</v>
      </c>
      <c r="Y1445" s="16"/>
      <c r="Z1445" s="18">
        <f t="shared" si="485"/>
        <v>-4055.8499999999913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6"/>
    </row>
    <row r="1446" spans="1:69" ht="16.8" customHeight="1" x14ac:dyDescent="0.35">
      <c r="A1446" s="15"/>
      <c r="B1446" s="15"/>
      <c r="C1446" s="47" t="s">
        <v>157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s="148" t="s">
        <v>395</v>
      </c>
      <c r="L1446" s="67">
        <v>936</v>
      </c>
      <c r="M1446" s="16" t="s">
        <v>415</v>
      </c>
      <c r="N1446" s="16">
        <v>423.5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-4055.8499999999913</v>
      </c>
      <c r="AA1446" s="15"/>
      <c r="AB1446" s="24"/>
      <c r="AC1446" s="64" t="s">
        <v>158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6"/>
    </row>
    <row r="1447" spans="1:69" ht="16.8" customHeight="1" x14ac:dyDescent="0.35">
      <c r="A1447" s="15"/>
      <c r="B1447" s="15"/>
      <c r="C1447" s="15" t="s">
        <v>107</v>
      </c>
      <c r="D1447" s="16"/>
      <c r="E1447" s="16"/>
      <c r="F1447" s="16"/>
      <c r="G1447" s="16">
        <v>0</v>
      </c>
      <c r="H1447" s="16"/>
      <c r="I1447" s="4"/>
      <c r="J1447" s="14"/>
      <c r="K1447" s="16" t="s">
        <v>405</v>
      </c>
      <c r="L1447" s="16">
        <v>54</v>
      </c>
      <c r="M1447" s="25" t="s">
        <v>396</v>
      </c>
      <c r="N1447" s="83">
        <v>795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109</v>
      </c>
      <c r="W1447" s="14"/>
      <c r="X1447" s="18"/>
      <c r="Y1447" s="16">
        <v>0</v>
      </c>
      <c r="Z1447" s="18">
        <f t="shared" si="485"/>
        <v>-4055.8499999999913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6"/>
    </row>
    <row r="1448" spans="1:69" ht="16.8" customHeight="1" x14ac:dyDescent="0.35">
      <c r="A1448" s="15"/>
      <c r="B1448" s="15"/>
      <c r="C1448" s="15" t="s">
        <v>110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50" t="s">
        <v>396</v>
      </c>
      <c r="L1448" s="25">
        <v>725</v>
      </c>
      <c r="M1448" s="16" t="s">
        <v>400</v>
      </c>
      <c r="N1448" s="67">
        <v>40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-4055.8499999999913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6"/>
    </row>
    <row r="1449" spans="1:69" ht="16.8" customHeight="1" x14ac:dyDescent="0.35">
      <c r="A1449" s="15"/>
      <c r="B1449" s="15"/>
      <c r="C1449" s="15" t="s">
        <v>112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 t="s">
        <v>397</v>
      </c>
      <c r="L1449" s="16">
        <v>636.5</v>
      </c>
      <c r="M1449" s="16" t="s">
        <v>418</v>
      </c>
      <c r="N1449" s="16">
        <v>1212.01</v>
      </c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-4055.8499999999913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6"/>
    </row>
    <row r="1450" spans="1:69" ht="16.8" customHeight="1" x14ac:dyDescent="0.35">
      <c r="A1450" s="15"/>
      <c r="B1450" s="15"/>
      <c r="C1450" s="15" t="s">
        <v>114</v>
      </c>
      <c r="D1450" s="16"/>
      <c r="E1450" s="16"/>
      <c r="F1450" s="16">
        <v>0</v>
      </c>
      <c r="G1450" s="16"/>
      <c r="H1450" s="16"/>
      <c r="I1450" s="4"/>
      <c r="J1450" s="14"/>
      <c r="K1450" s="29" t="s">
        <v>385</v>
      </c>
      <c r="L1450" s="16">
        <v>100</v>
      </c>
      <c r="M1450" s="16" t="s">
        <v>419</v>
      </c>
      <c r="N1450" s="16">
        <v>511.5</v>
      </c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>
        <f t="shared" si="485"/>
        <v>-4055.8499999999913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6"/>
    </row>
    <row r="1451" spans="1:69" ht="16.8" customHeight="1" x14ac:dyDescent="0.35">
      <c r="A1451" s="15"/>
      <c r="B1451" s="15"/>
      <c r="C1451" s="15" t="s">
        <v>114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 t="s">
        <v>406</v>
      </c>
      <c r="L1451" s="16">
        <v>1045</v>
      </c>
      <c r="M1451" s="16" t="s">
        <v>420</v>
      </c>
      <c r="N1451" s="16">
        <v>711.24</v>
      </c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>
        <f t="shared" si="485"/>
        <v>-4055.8499999999913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6"/>
    </row>
    <row r="1452" spans="1:69" ht="16.8" customHeight="1" x14ac:dyDescent="0.35">
      <c r="A1452" s="15"/>
      <c r="B1452" s="15"/>
      <c r="C1452" s="15" t="s">
        <v>114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416</v>
      </c>
      <c r="L1452" s="67">
        <v>-1</v>
      </c>
      <c r="M1452" s="30" t="s">
        <v>421</v>
      </c>
      <c r="N1452">
        <v>0.5</v>
      </c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>
        <f t="shared" si="485"/>
        <v>-4055.8499999999913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6"/>
    </row>
    <row r="1453" spans="1:69" ht="16.8" customHeight="1" x14ac:dyDescent="0.35">
      <c r="A1453" s="15"/>
      <c r="B1453" s="15"/>
      <c r="C1453" s="15" t="s">
        <v>114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68</v>
      </c>
      <c r="L1453" s="51">
        <f>AI1462</f>
        <v>0</v>
      </c>
      <c r="M1453" s="30" t="s">
        <v>403</v>
      </c>
      <c r="N1453">
        <v>0.5</v>
      </c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>
        <f t="shared" si="485"/>
        <v>-4055.8499999999913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6"/>
    </row>
    <row r="1454" spans="1:69" ht="16.8" customHeight="1" x14ac:dyDescent="0.35">
      <c r="A1454" s="15"/>
      <c r="B1454" s="15"/>
      <c r="C1454" s="68" t="s">
        <v>114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118</v>
      </c>
      <c r="L1454" s="16">
        <f>SUM(L1441:L1453)</f>
        <v>5479.5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>
        <f t="shared" si="485"/>
        <v>-4055.8499999999913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6"/>
    </row>
    <row r="1455" spans="1:69" ht="16.8" customHeight="1" x14ac:dyDescent="0.35">
      <c r="A1455" s="15"/>
      <c r="B1455" s="15"/>
      <c r="C1455" s="15" t="s">
        <v>177</v>
      </c>
      <c r="D1455" s="16"/>
      <c r="E1455" s="16"/>
      <c r="F1455" s="16">
        <f>'BONIFICI GENERALI '!B1142+'BONIFICI CATTOLICA'!B1142</f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5032.75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>
        <f>F1455</f>
        <v>7777.8</v>
      </c>
      <c r="Y1455" s="16">
        <f>G1455</f>
        <v>0</v>
      </c>
      <c r="Z1455" s="18">
        <f t="shared" si="485"/>
        <v>3721.9500000000089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6"/>
    </row>
    <row r="1456" spans="1:69" ht="16.8" customHeight="1" x14ac:dyDescent="0.35">
      <c r="A1456" s="15"/>
      <c r="B1456" s="15"/>
      <c r="C1456" s="47" t="s">
        <v>119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3721.9500000000089</v>
      </c>
      <c r="AA1456" s="15" t="str">
        <f>C1456</f>
        <v>PREL .PROVVIGIONI MATURATE</v>
      </c>
      <c r="AB1456" s="24"/>
      <c r="AC1456" s="15" t="s">
        <v>165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6"/>
    </row>
    <row r="1457" spans="1:69" ht="16.8" customHeight="1" x14ac:dyDescent="0.35">
      <c r="A1457" s="15"/>
      <c r="B1457" s="15"/>
      <c r="C1457" s="15" t="s">
        <v>120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3721.9500000000089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6"/>
    </row>
    <row r="1458" spans="1:69" ht="16.8" customHeight="1" x14ac:dyDescent="0.35">
      <c r="A1458" s="15"/>
      <c r="B1458" s="15"/>
      <c r="C1458" s="15" t="s">
        <v>121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3721.9500000000089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6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122</v>
      </c>
      <c r="L1459" s="3">
        <f>SUM(L1439:L1453)+N1438+L1455+L1456</f>
        <v>208135.36000000002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>
        <f t="shared" si="485"/>
        <v>3721.9500000000089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118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6"/>
    </row>
    <row r="1460" spans="1:69" ht="16.8" customHeight="1" x14ac:dyDescent="0.35">
      <c r="A1460" s="15"/>
      <c r="B1460" s="15"/>
      <c r="C1460" s="64" t="s">
        <v>422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123</v>
      </c>
      <c r="L1460" s="3">
        <f>L1459-M1459</f>
        <v>121929.55000000002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-2039.7499999999909</v>
      </c>
      <c r="AA1460" s="15" t="str">
        <f>C1460</f>
        <v>BONIFICO TUTEL LEGALE</v>
      </c>
      <c r="AB1460" s="24"/>
      <c r="AC1460" s="71" t="s">
        <v>198</v>
      </c>
      <c r="AD1460" s="65"/>
      <c r="AE1460" s="65">
        <v>0</v>
      </c>
      <c r="AF1460" s="63">
        <f>SUM(AF1412:AF1459)</f>
        <v>57401.06</v>
      </c>
      <c r="AG1460" s="25"/>
      <c r="AH1460" s="24" t="s">
        <v>124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6"/>
    </row>
    <row r="1461" spans="1:69" ht="16.8" customHeight="1" x14ac:dyDescent="0.35">
      <c r="A1461" s="15"/>
      <c r="B1461" s="15"/>
      <c r="C1461" s="64" t="s">
        <v>151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-2039.7499999999909</v>
      </c>
      <c r="AA1461" s="15"/>
      <c r="AB1461" s="24"/>
      <c r="AC1461" s="71" t="s">
        <v>169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6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126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127</v>
      </c>
      <c r="L1462" s="3">
        <f>L1460-L1461</f>
        <v>2519.2200000000157</v>
      </c>
      <c r="M1462" s="27" t="s">
        <v>170</v>
      </c>
      <c r="N1462" s="27">
        <f>O1462-L1461</f>
        <v>-3688.3499999999913</v>
      </c>
      <c r="O1462" s="44">
        <f>Z1462+AU1462+N1438+SUM(L1441:L1452)+SUM(N1442:N1452)+L1456-D1408-D1411-D1407+E1409</f>
        <v>115721.98000000001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-2039.7499999999909</v>
      </c>
      <c r="AA1462" s="57"/>
      <c r="AB1462" s="60"/>
      <c r="AC1462" s="60" t="s">
        <v>128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171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199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/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4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129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172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173</v>
      </c>
      <c r="BP1465" s="8" t="s">
        <v>0</v>
      </c>
      <c r="BQ1465" s="9" t="s">
        <v>174</v>
      </c>
    </row>
    <row r="1466" spans="1:69" ht="16.8" customHeight="1" x14ac:dyDescent="0.35">
      <c r="A1466" s="14">
        <v>45324</v>
      </c>
      <c r="B1466" s="15" t="s">
        <v>175</v>
      </c>
      <c r="C1466" s="15" t="s">
        <v>176</v>
      </c>
      <c r="D1466" s="16">
        <v>0</v>
      </c>
      <c r="E1466" s="16">
        <v>0</v>
      </c>
      <c r="F1466" s="16"/>
      <c r="G1466" s="16"/>
      <c r="H1466" s="105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>
        <f>D1469+D1472+D1470-E1470-E1469+O1405</f>
        <v>77066.720000000016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-2039.7499999999909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177</v>
      </c>
      <c r="BM1466" s="88">
        <f>BK1466</f>
        <v>45324</v>
      </c>
      <c r="BN1466" s="24" t="s">
        <v>177</v>
      </c>
      <c r="BO1466" s="24"/>
      <c r="BP1466" s="88">
        <f>BK1466</f>
        <v>45324</v>
      </c>
      <c r="BQ1466" s="126"/>
    </row>
    <row r="1467" spans="1:69" ht="16.8" customHeight="1" x14ac:dyDescent="0.35">
      <c r="A1467" s="15"/>
      <c r="B1467" s="15"/>
      <c r="C1467" s="15" t="s">
        <v>178</v>
      </c>
      <c r="D1467" s="16">
        <v>0</v>
      </c>
      <c r="E1467" s="16"/>
      <c r="F1467" s="16"/>
      <c r="G1467" s="16"/>
      <c r="H1467" s="105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-2039.7499999999909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6"/>
    </row>
    <row r="1468" spans="1:69" ht="16.8" customHeight="1" x14ac:dyDescent="0.35">
      <c r="A1468" s="15"/>
      <c r="B1468" s="15"/>
      <c r="C1468" s="15" t="s">
        <v>179</v>
      </c>
      <c r="D1468" s="16">
        <v>6369.62</v>
      </c>
      <c r="E1468" s="16">
        <v>0</v>
      </c>
      <c r="F1468" s="16"/>
      <c r="G1468" s="16"/>
      <c r="H1468" s="105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-2039.7499999999909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6"/>
    </row>
    <row r="1469" spans="1:69" ht="16.8" customHeight="1" x14ac:dyDescent="0.35">
      <c r="A1469" s="15"/>
      <c r="B1469" s="15">
        <v>458.1</v>
      </c>
      <c r="C1469" s="15" t="s">
        <v>180</v>
      </c>
      <c r="D1469" s="16">
        <v>1317.17</v>
      </c>
      <c r="E1469" s="16"/>
      <c r="F1469" s="16"/>
      <c r="G1469" s="16"/>
      <c r="H1469" s="105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-2039.7499999999909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6"/>
    </row>
    <row r="1470" spans="1:69" ht="16.8" customHeight="1" x14ac:dyDescent="0.35">
      <c r="A1470" s="15"/>
      <c r="B1470" s="16">
        <f>B1469+B1409</f>
        <v>3779.37</v>
      </c>
      <c r="C1470" s="15" t="s">
        <v>181</v>
      </c>
      <c r="D1470" s="16">
        <v>1151.0999999999999</v>
      </c>
      <c r="E1470" s="16">
        <v>0</v>
      </c>
      <c r="F1470" s="16"/>
      <c r="G1470" s="16"/>
      <c r="H1470" s="105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-2039.7499999999909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6"/>
    </row>
    <row r="1471" spans="1:69" ht="16.8" customHeight="1" x14ac:dyDescent="0.35">
      <c r="A1471" s="15"/>
      <c r="B1471" s="15"/>
      <c r="C1471" s="15" t="s">
        <v>182</v>
      </c>
      <c r="D1471" s="16">
        <v>459</v>
      </c>
      <c r="E1471" s="16">
        <v>0</v>
      </c>
      <c r="F1471" s="16"/>
      <c r="G1471" s="16"/>
      <c r="H1471" s="105" t="s">
        <v>44</v>
      </c>
      <c r="I1471" s="77" t="s">
        <v>183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-2039.7499999999909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6"/>
    </row>
    <row r="1472" spans="1:69" ht="16.8" customHeight="1" x14ac:dyDescent="0.35">
      <c r="A1472" s="15"/>
      <c r="B1472" s="15" t="s">
        <v>42</v>
      </c>
      <c r="C1472" s="15" t="s">
        <v>184</v>
      </c>
      <c r="D1472" s="16">
        <v>0</v>
      </c>
      <c r="E1472" s="16"/>
      <c r="F1472" s="16"/>
      <c r="G1472" s="16"/>
      <c r="H1472" s="105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-2039.7499999999909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6"/>
    </row>
    <row r="1473" spans="1:69" ht="16.8" customHeight="1" x14ac:dyDescent="0.35">
      <c r="A1473" s="15"/>
      <c r="B1473" s="15"/>
      <c r="C1473" s="15" t="s">
        <v>185</v>
      </c>
      <c r="D1473" s="16">
        <v>115.66</v>
      </c>
      <c r="E1473" s="16"/>
      <c r="F1473" s="16"/>
      <c r="G1473" s="16">
        <v>0</v>
      </c>
      <c r="H1473" s="105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-2039.7499999999909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6"/>
    </row>
    <row r="1474" spans="1:69" ht="16.8" customHeight="1" x14ac:dyDescent="0.35">
      <c r="A1474" s="15"/>
      <c r="B1474" s="15"/>
      <c r="C1474" s="15" t="s">
        <v>186</v>
      </c>
      <c r="D1474" s="16"/>
      <c r="E1474" s="16"/>
      <c r="F1474" s="16"/>
      <c r="G1474" s="16">
        <v>0</v>
      </c>
      <c r="H1474" s="105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-2039.7499999999909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6"/>
    </row>
    <row r="1475" spans="1:69" ht="16.8" customHeight="1" x14ac:dyDescent="0.35">
      <c r="A1475" s="15"/>
      <c r="B1475" s="15"/>
      <c r="C1475" s="15" t="s">
        <v>187</v>
      </c>
      <c r="D1475" s="16"/>
      <c r="E1475" s="16"/>
      <c r="F1475" s="16"/>
      <c r="G1475" s="16">
        <v>0</v>
      </c>
      <c r="H1475" s="105"/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-2039.7499999999909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6"/>
    </row>
    <row r="1476" spans="1:69" ht="16.8" customHeight="1" x14ac:dyDescent="0.35">
      <c r="A1476" s="15"/>
      <c r="B1476" s="15"/>
      <c r="C1476" s="15" t="s">
        <v>188</v>
      </c>
      <c r="D1476" s="16"/>
      <c r="E1476" s="16"/>
      <c r="F1476" s="16"/>
      <c r="G1476" s="16">
        <v>0</v>
      </c>
      <c r="H1476" s="105"/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-2039.7499999999909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6"/>
    </row>
    <row r="1477" spans="1:69" ht="16.8" customHeight="1" x14ac:dyDescent="0.35">
      <c r="A1477" s="15"/>
      <c r="B1477" s="15"/>
      <c r="C1477" s="15" t="s">
        <v>189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-2039.7499999999909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6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>
        <f t="shared" si="491"/>
        <v>-2039.7499999999909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6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190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>
        <f t="shared" si="491"/>
        <v>-2039.7499999999909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6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>
        <f t="shared" si="491"/>
        <v>-2039.7499999999909</v>
      </c>
      <c r="AA1480" s="15"/>
      <c r="AB1480" s="24"/>
      <c r="AC1480" s="64" t="s">
        <v>145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6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-2039.7499999999909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6"/>
    </row>
    <row r="1482" spans="1:69" ht="16.8" customHeight="1" x14ac:dyDescent="0.35">
      <c r="A1482" s="15"/>
      <c r="B1482" s="15"/>
      <c r="C1482" s="15" t="s">
        <v>146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-2039.7499999999909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6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-2039.7499999999909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6"/>
    </row>
    <row r="1484" spans="1:69" ht="16.8" customHeight="1" x14ac:dyDescent="0.35">
      <c r="A1484" s="15"/>
      <c r="B1484" s="15"/>
      <c r="C1484" s="28" t="s">
        <v>423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>
        <f t="shared" si="491"/>
        <v>-2050.2499999999909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6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>
        <f t="shared" si="491"/>
        <v>-2050.2499999999909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6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-2050.2499999999909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6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-2050.2499999999909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6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-2050.2499999999909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6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-2050.2499999999909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6"/>
    </row>
    <row r="1490" spans="1:69" ht="16.8" customHeight="1" x14ac:dyDescent="0.35">
      <c r="A1490" s="15"/>
      <c r="B1490" s="66"/>
      <c r="C1490" s="15" t="s">
        <v>148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-2050.2499999999909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6"/>
    </row>
    <row r="1491" spans="1:69" ht="16.8" customHeight="1" x14ac:dyDescent="0.35">
      <c r="A1491" s="15"/>
      <c r="B1491" s="15"/>
      <c r="C1491" s="15" t="s">
        <v>150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-2050.2499999999909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6"/>
    </row>
    <row r="1492" spans="1:69" ht="16.8" customHeight="1" x14ac:dyDescent="0.35">
      <c r="A1492" s="15"/>
      <c r="B1492" s="15"/>
      <c r="C1492" s="15" t="s">
        <v>152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-2050.2499999999909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6"/>
    </row>
    <row r="1493" spans="1:69" ht="16.8" customHeight="1" x14ac:dyDescent="0.35">
      <c r="A1493" s="15"/>
      <c r="B1493" s="15"/>
      <c r="C1493" s="15" t="s">
        <v>153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-2050.2499999999909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6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-2957.7099999999991</v>
      </c>
      <c r="P1494" s="37">
        <f>O1493-O1494</f>
        <v>5541.6399999999994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-2050.2499999999909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6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9597.5500000000029</v>
      </c>
      <c r="P1495" s="39">
        <f>O1495-O1492</f>
        <v>5541.6399999999994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-2050.2499999999909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6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-2050.2499999999909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6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-2050.2499999999909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6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-2050.2499999999909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6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23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23" si="504">(X1499-Y1499)+Z1498</f>
        <v>-2050.2499999999909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23" si="505">(AM1499-AN1499)+AO1498</f>
        <v>0</v>
      </c>
      <c r="AP1499" s="15"/>
      <c r="AR1499" s="14"/>
      <c r="AS1499" s="18"/>
      <c r="AT1499" s="16">
        <v>0</v>
      </c>
      <c r="AU1499" s="18">
        <f t="shared" ref="AU1499:AU1523" si="506">(AS1499-AT1499)+AU1498</f>
        <v>0</v>
      </c>
      <c r="AV1499" s="15"/>
      <c r="AX1499" s="14"/>
      <c r="AY1499" s="18"/>
      <c r="AZ1499" s="16">
        <v>0</v>
      </c>
      <c r="BA1499" s="18">
        <f t="shared" ref="BA1499:BA1523" si="507">(AY1499-AZ1499)+BA1498</f>
        <v>0</v>
      </c>
      <c r="BB1499" s="15"/>
      <c r="BD1499" s="14"/>
      <c r="BE1499" s="18"/>
      <c r="BF1499" s="16">
        <v>0</v>
      </c>
      <c r="BG1499" s="18">
        <f t="shared" ref="BG1499:BG1523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6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201847.77000000002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>
        <f t="shared" si="504"/>
        <v>-2050.2499999999909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6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-2050.2499999999909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6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95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-2050.2499999999909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6"/>
    </row>
    <row r="1503" spans="1:69" ht="16.8" customHeight="1" x14ac:dyDescent="0.35">
      <c r="A1503" s="15"/>
      <c r="B1503" s="15"/>
      <c r="C1503" s="15" t="s">
        <v>96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381</v>
      </c>
      <c r="L1503" s="73">
        <v>193</v>
      </c>
      <c r="M1503" s="16" t="s">
        <v>411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-2050.2499999999909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6"/>
    </row>
    <row r="1504" spans="1:69" ht="16.8" customHeight="1" x14ac:dyDescent="0.35">
      <c r="A1504" s="15"/>
      <c r="B1504" s="15"/>
      <c r="C1504" s="15" t="s">
        <v>99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374</v>
      </c>
      <c r="L1504" s="50">
        <v>337</v>
      </c>
      <c r="M1504" s="30" t="s">
        <v>421</v>
      </c>
      <c r="N1504">
        <v>0.5</v>
      </c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-2050.2499999999909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6"/>
    </row>
    <row r="1505" spans="1:69" ht="16.8" customHeight="1" x14ac:dyDescent="0.35">
      <c r="A1505" s="15"/>
      <c r="B1505" s="15"/>
      <c r="C1505" s="64" t="s">
        <v>156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355</v>
      </c>
      <c r="L1505" s="16">
        <v>1045</v>
      </c>
      <c r="M1505" s="30" t="s">
        <v>403</v>
      </c>
      <c r="N1505">
        <v>0.5</v>
      </c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-2050.2499999999909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6"/>
    </row>
    <row r="1506" spans="1:69" ht="16.8" customHeight="1" x14ac:dyDescent="0.35">
      <c r="A1506" s="15"/>
      <c r="B1506" s="15"/>
      <c r="C1506" s="15" t="s">
        <v>103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382</v>
      </c>
      <c r="L1506" s="30">
        <v>294.5</v>
      </c>
      <c r="M1506" s="30" t="s">
        <v>424</v>
      </c>
      <c r="N1506">
        <v>102</v>
      </c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194</v>
      </c>
      <c r="X1506" s="18">
        <v>0</v>
      </c>
      <c r="Y1506" s="16"/>
      <c r="Z1506" s="18">
        <f t="shared" si="504"/>
        <v>-2050.2499999999909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6"/>
    </row>
    <row r="1507" spans="1:69" ht="16.8" customHeight="1" x14ac:dyDescent="0.35">
      <c r="A1507" s="15"/>
      <c r="B1507" s="15"/>
      <c r="C1507" s="47" t="s">
        <v>157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8" t="s">
        <v>395</v>
      </c>
      <c r="L1507" s="67">
        <v>936</v>
      </c>
      <c r="M1507" s="16" t="s">
        <v>425</v>
      </c>
      <c r="N1507" s="16">
        <v>1</v>
      </c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-2050.2499999999909</v>
      </c>
      <c r="AA1507" s="15"/>
      <c r="AB1507" s="24"/>
      <c r="AC1507" s="64" t="s">
        <v>158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6"/>
    </row>
    <row r="1508" spans="1:69" ht="16.8" customHeight="1" x14ac:dyDescent="0.35">
      <c r="A1508" s="15"/>
      <c r="B1508" s="15"/>
      <c r="C1508" s="15" t="s">
        <v>107</v>
      </c>
      <c r="D1508" s="16"/>
      <c r="E1508" s="16"/>
      <c r="F1508" s="16"/>
      <c r="G1508" s="16">
        <v>0</v>
      </c>
      <c r="H1508" s="16"/>
      <c r="I1508" s="4"/>
      <c r="J1508" s="14"/>
      <c r="K1508" s="30" t="s">
        <v>414</v>
      </c>
      <c r="L1508">
        <v>201.5</v>
      </c>
      <c r="M1508" s="25"/>
      <c r="N1508" s="83">
        <v>0</v>
      </c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109</v>
      </c>
      <c r="W1508" s="14"/>
      <c r="X1508" s="18"/>
      <c r="Y1508" s="16">
        <v>0</v>
      </c>
      <c r="Z1508" s="18">
        <f t="shared" si="504"/>
        <v>-2050.2499999999909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6"/>
    </row>
    <row r="1509" spans="1:69" ht="16.8" customHeight="1" x14ac:dyDescent="0.35">
      <c r="A1509" s="15"/>
      <c r="B1509" s="15"/>
      <c r="C1509" s="15" t="s">
        <v>110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 t="s">
        <v>415</v>
      </c>
      <c r="L1509" s="16">
        <v>423.5</v>
      </c>
      <c r="M1509" s="16"/>
      <c r="N1509" s="67">
        <v>0</v>
      </c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-2050.2499999999909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6"/>
    </row>
    <row r="1510" spans="1:69" ht="16.8" customHeight="1" x14ac:dyDescent="0.35">
      <c r="A1510" s="15"/>
      <c r="B1510" s="15"/>
      <c r="C1510" s="15" t="s">
        <v>112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 t="s">
        <v>426</v>
      </c>
      <c r="L1510" s="16">
        <v>1605</v>
      </c>
      <c r="M1510" s="16" t="s">
        <v>418</v>
      </c>
      <c r="N1510" s="16">
        <v>357.5</v>
      </c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-2050.2499999999909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6"/>
    </row>
    <row r="1511" spans="1:69" ht="16.8" customHeight="1" x14ac:dyDescent="0.35">
      <c r="A1511" s="15"/>
      <c r="B1511" s="15"/>
      <c r="C1511" s="15" t="s">
        <v>427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428</v>
      </c>
      <c r="L1511" s="16">
        <v>1069.5</v>
      </c>
      <c r="M1511" s="16" t="s">
        <v>419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>
        <f t="shared" si="504"/>
        <v>-559.23999999999091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6"/>
    </row>
    <row r="1512" spans="1:69" ht="16.8" customHeight="1" x14ac:dyDescent="0.35">
      <c r="A1512" s="15"/>
      <c r="B1512" s="15"/>
      <c r="C1512" s="15" t="s">
        <v>429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430</v>
      </c>
      <c r="L1512" s="16">
        <v>236.02</v>
      </c>
      <c r="M1512" s="16" t="s">
        <v>431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>
        <f t="shared" si="504"/>
        <v>103996.00000000001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6"/>
    </row>
    <row r="1513" spans="1:69" ht="16.8" customHeight="1" x14ac:dyDescent="0.35">
      <c r="A1513" s="15"/>
      <c r="B1513" s="15"/>
      <c r="C1513" s="15" t="s">
        <v>432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433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>
        <f t="shared" si="504"/>
        <v>103996.00000000001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6"/>
    </row>
    <row r="1514" spans="1:69" ht="16.8" customHeight="1" x14ac:dyDescent="0.35">
      <c r="A1514" s="15"/>
      <c r="B1514" s="15"/>
      <c r="C1514" s="15" t="s">
        <v>434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>
        <f t="shared" si="504"/>
        <v>104896.00000000001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6"/>
    </row>
    <row r="1515" spans="1:69" ht="16.8" customHeight="1" x14ac:dyDescent="0.35">
      <c r="A1515" s="15"/>
      <c r="B1515" s="15"/>
      <c r="C1515" s="68" t="s">
        <v>435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118</v>
      </c>
      <c r="L1515" s="16">
        <f>SUM(L1502:L1514)</f>
        <v>6455.5400000000009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>
        <f t="shared" si="504"/>
        <v>106173.45000000001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6"/>
    </row>
    <row r="1516" spans="1:69" ht="16.8" customHeight="1" x14ac:dyDescent="0.35">
      <c r="A1516" s="15"/>
      <c r="B1516" s="15"/>
      <c r="C1516" s="15" t="s">
        <v>177</v>
      </c>
      <c r="D1516" s="16"/>
      <c r="E1516" s="16"/>
      <c r="F1516" s="16">
        <f>'BONIFICI GENERALI '!B1194+'BONIFICI CATTOLICA'!B1194+'BONIFICI TUTELA'!B726</f>
        <v>14854.369999999999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1099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>
        <f t="shared" si="509"/>
        <v>14854.369999999999</v>
      </c>
      <c r="Y1516" s="16">
        <f>G1516</f>
        <v>0</v>
      </c>
      <c r="Z1516" s="18">
        <f t="shared" si="504"/>
        <v>121027.82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6"/>
    </row>
    <row r="1517" spans="1:69" ht="16.8" customHeight="1" x14ac:dyDescent="0.35">
      <c r="A1517" s="15"/>
      <c r="B1517" s="15"/>
      <c r="C1517" s="47" t="s">
        <v>119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121027.82</v>
      </c>
      <c r="AA1517" s="15" t="str">
        <f>C1517</f>
        <v>PREL .PROVVIGIONI MATURATE</v>
      </c>
      <c r="AB1517" s="24"/>
      <c r="AC1517" s="15" t="s">
        <v>165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6"/>
    </row>
    <row r="1518" spans="1:69" ht="16.8" customHeight="1" x14ac:dyDescent="0.35">
      <c r="A1518" s="15"/>
      <c r="B1518" s="15"/>
      <c r="C1518" s="15" t="s">
        <v>120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121027.82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6"/>
    </row>
    <row r="1519" spans="1:69" ht="16.8" customHeight="1" x14ac:dyDescent="0.35">
      <c r="A1519" s="15"/>
      <c r="B1519" s="15"/>
      <c r="C1519" s="15" t="s">
        <v>121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121027.82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6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122</v>
      </c>
      <c r="L1520" s="3">
        <f>SUM(L1500:L1514)+N1499+L1516+L1517</f>
        <v>216689.03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>
        <f t="shared" si="504"/>
        <v>121027.82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118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6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/>
      <c r="K1521" s="6" t="s">
        <v>123</v>
      </c>
      <c r="L1521" s="3">
        <f>L1520-M1520</f>
        <v>126632.34000000003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121027.82</v>
      </c>
      <c r="AA1521" s="15">
        <f>C1521</f>
        <v>0</v>
      </c>
      <c r="AB1521" s="24"/>
      <c r="AC1521" s="71" t="s">
        <v>198</v>
      </c>
      <c r="AD1521" s="65"/>
      <c r="AE1521" s="65">
        <v>0</v>
      </c>
      <c r="AF1521" s="63">
        <f>SUM(AF1473:AF1520)</f>
        <v>57401.06</v>
      </c>
      <c r="AG1521" s="25"/>
      <c r="AH1521" s="24" t="s">
        <v>124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6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121027.82</v>
      </c>
      <c r="AA1522" s="15">
        <f>C1522</f>
        <v>0</v>
      </c>
      <c r="AB1522" s="24"/>
      <c r="AC1522" s="71" t="s">
        <v>169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6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126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127</v>
      </c>
      <c r="L1523" s="3">
        <f>L1521-L1522</f>
        <v>2519.2200000000303</v>
      </c>
      <c r="M1523" s="27" t="s">
        <v>170</v>
      </c>
      <c r="N1523" s="27">
        <f>O1523-L1522</f>
        <v>4069.1700000000128</v>
      </c>
      <c r="O1523" s="44">
        <f>Z1523+AU1523+N1499+SUM(L1502:L1513)+SUM(N1503:N1513)+L1517-D1469-D1472-D1468+E1470</f>
        <v>128182.29000000001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121027.82</v>
      </c>
      <c r="AA1523" s="57"/>
      <c r="AB1523" s="60"/>
      <c r="AC1523" s="60" t="s">
        <v>128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171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199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/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4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129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172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173</v>
      </c>
      <c r="BP1526" s="8" t="s">
        <v>0</v>
      </c>
      <c r="BQ1526" s="9" t="s">
        <v>174</v>
      </c>
    </row>
    <row r="1527" spans="1:69" ht="16.8" customHeight="1" x14ac:dyDescent="0.35">
      <c r="A1527" s="14">
        <v>45327</v>
      </c>
      <c r="B1527" s="15" t="s">
        <v>175</v>
      </c>
      <c r="C1527" s="15" t="s">
        <v>176</v>
      </c>
      <c r="D1527" s="16">
        <v>2713</v>
      </c>
      <c r="E1527" s="16">
        <v>0</v>
      </c>
      <c r="F1527" s="16"/>
      <c r="G1527" s="16"/>
      <c r="H1527" s="105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>
        <f>D1530+D1533+D1531-E1531-E1530+O1466</f>
        <v>82143.85000000002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121027.82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177</v>
      </c>
      <c r="BM1527" s="88">
        <f>BK1527</f>
        <v>45327</v>
      </c>
      <c r="BN1527" s="24" t="s">
        <v>177</v>
      </c>
      <c r="BO1527" s="24"/>
      <c r="BP1527" s="88">
        <f>BK1527</f>
        <v>45327</v>
      </c>
      <c r="BQ1527" s="126"/>
    </row>
    <row r="1528" spans="1:69" ht="16.8" customHeight="1" x14ac:dyDescent="0.35">
      <c r="A1528" s="15"/>
      <c r="B1528" s="15"/>
      <c r="C1528" s="15" t="s">
        <v>178</v>
      </c>
      <c r="D1528" s="16">
        <v>0</v>
      </c>
      <c r="E1528" s="16"/>
      <c r="F1528" s="16"/>
      <c r="G1528" s="16"/>
      <c r="H1528" s="105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121027.82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6"/>
    </row>
    <row r="1529" spans="1:69" ht="16.8" customHeight="1" x14ac:dyDescent="0.35">
      <c r="A1529" s="15"/>
      <c r="B1529" s="15"/>
      <c r="C1529" s="15" t="s">
        <v>179</v>
      </c>
      <c r="D1529" s="16">
        <v>28747.61</v>
      </c>
      <c r="E1529" s="16">
        <v>1680.49</v>
      </c>
      <c r="F1529" s="16"/>
      <c r="G1529" s="16"/>
      <c r="H1529" s="105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121027.82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6"/>
    </row>
    <row r="1530" spans="1:69" ht="16.8" customHeight="1" x14ac:dyDescent="0.35">
      <c r="A1530" s="15"/>
      <c r="B1530" s="15">
        <v>0</v>
      </c>
      <c r="C1530" s="15" t="s">
        <v>180</v>
      </c>
      <c r="D1530" s="16">
        <v>188.56</v>
      </c>
      <c r="E1530" s="16"/>
      <c r="F1530" s="16"/>
      <c r="G1530" s="16"/>
      <c r="H1530" s="105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121027.82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6"/>
    </row>
    <row r="1531" spans="1:69" ht="16.8" customHeight="1" x14ac:dyDescent="0.35">
      <c r="A1531" s="15"/>
      <c r="B1531" s="16">
        <f>B1530+B1470</f>
        <v>3779.37</v>
      </c>
      <c r="C1531" s="15" t="s">
        <v>181</v>
      </c>
      <c r="D1531" s="16">
        <v>4888.57</v>
      </c>
      <c r="E1531" s="16">
        <v>0</v>
      </c>
      <c r="F1531" s="16"/>
      <c r="G1531" s="16"/>
      <c r="H1531" s="105">
        <f>D1531+H1470+1045</f>
        <v>8859.0999999999985</v>
      </c>
      <c r="I1531" s="153" t="s">
        <v>436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121027.82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6"/>
    </row>
    <row r="1532" spans="1:69" ht="16.8" customHeight="1" x14ac:dyDescent="0.35">
      <c r="A1532" s="15"/>
      <c r="B1532" s="15"/>
      <c r="C1532" s="15" t="s">
        <v>182</v>
      </c>
      <c r="D1532" s="16">
        <v>563.5</v>
      </c>
      <c r="E1532" s="16">
        <v>0</v>
      </c>
      <c r="F1532" s="16"/>
      <c r="G1532" s="16"/>
      <c r="H1532" s="105" t="s">
        <v>44</v>
      </c>
      <c r="I1532" s="77" t="s">
        <v>183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121027.82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6"/>
    </row>
    <row r="1533" spans="1:69" ht="16.8" customHeight="1" x14ac:dyDescent="0.35">
      <c r="A1533" s="15"/>
      <c r="B1533" s="15" t="s">
        <v>42</v>
      </c>
      <c r="C1533" s="15" t="s">
        <v>184</v>
      </c>
      <c r="D1533" s="16">
        <v>0</v>
      </c>
      <c r="E1533" s="16"/>
      <c r="F1533" s="16"/>
      <c r="G1533" s="16"/>
      <c r="H1533" s="105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121027.82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6"/>
    </row>
    <row r="1534" spans="1:69" ht="16.8" customHeight="1" x14ac:dyDescent="0.35">
      <c r="A1534" s="15"/>
      <c r="B1534" s="15"/>
      <c r="C1534" s="15" t="s">
        <v>185</v>
      </c>
      <c r="D1534" s="16">
        <v>139.41999999999999</v>
      </c>
      <c r="E1534" s="16"/>
      <c r="F1534" s="16"/>
      <c r="G1534" s="16">
        <v>0</v>
      </c>
      <c r="H1534" s="105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121027.82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6"/>
    </row>
    <row r="1535" spans="1:69" ht="16.8" customHeight="1" x14ac:dyDescent="0.35">
      <c r="A1535" s="15"/>
      <c r="B1535" s="15"/>
      <c r="C1535" s="15" t="s">
        <v>186</v>
      </c>
      <c r="D1535" s="16"/>
      <c r="E1535" s="16"/>
      <c r="F1535" s="16"/>
      <c r="G1535" s="16">
        <v>0</v>
      </c>
      <c r="H1535" s="105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121027.82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6"/>
    </row>
    <row r="1536" spans="1:69" ht="16.8" customHeight="1" x14ac:dyDescent="0.35">
      <c r="A1536" s="15"/>
      <c r="B1536" s="15"/>
      <c r="C1536" s="15" t="s">
        <v>187</v>
      </c>
      <c r="D1536" s="16"/>
      <c r="E1536" s="16"/>
      <c r="F1536" s="16"/>
      <c r="G1536" s="16">
        <v>0</v>
      </c>
      <c r="H1536" s="105"/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121027.82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6"/>
    </row>
    <row r="1537" spans="1:69" ht="16.8" customHeight="1" x14ac:dyDescent="0.35">
      <c r="A1537" s="15"/>
      <c r="B1537" s="15"/>
      <c r="C1537" s="15" t="s">
        <v>188</v>
      </c>
      <c r="D1537" s="16"/>
      <c r="E1537" s="16"/>
      <c r="F1537" s="16"/>
      <c r="G1537" s="16">
        <v>0</v>
      </c>
      <c r="H1537" s="105"/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121027.82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6"/>
    </row>
    <row r="1538" spans="1:69" ht="16.8" customHeight="1" x14ac:dyDescent="0.35">
      <c r="A1538" s="15"/>
      <c r="B1538" s="15"/>
      <c r="C1538" s="15" t="s">
        <v>189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121027.82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6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>
        <f t="shared" si="511"/>
        <v>121027.82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6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190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>
        <f t="shared" si="511"/>
        <v>121027.82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6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>
        <f t="shared" si="511"/>
        <v>121027.82</v>
      </c>
      <c r="AA1541" s="15"/>
      <c r="AB1541" s="24"/>
      <c r="AC1541" s="64" t="s">
        <v>145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6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121027.82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6"/>
    </row>
    <row r="1543" spans="1:69" ht="16.8" customHeight="1" x14ac:dyDescent="0.35">
      <c r="A1543" s="15"/>
      <c r="B1543" s="15"/>
      <c r="C1543" s="15" t="s">
        <v>146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121027.82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6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121027.82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6"/>
    </row>
    <row r="1545" spans="1:69" ht="16.8" customHeight="1" x14ac:dyDescent="0.35">
      <c r="A1545" s="15"/>
      <c r="B1545" s="15"/>
      <c r="C1545" s="28" t="s">
        <v>147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121027.82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6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>
        <f t="shared" si="511"/>
        <v>121027.82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6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121027.82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6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121027.82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6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121027.82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6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121027.82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6"/>
    </row>
    <row r="1551" spans="1:69" ht="16.8" customHeight="1" x14ac:dyDescent="0.35">
      <c r="A1551" s="15"/>
      <c r="B1551" s="66"/>
      <c r="C1551" s="15" t="s">
        <v>148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121027.82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6"/>
    </row>
    <row r="1552" spans="1:69" ht="16.8" customHeight="1" x14ac:dyDescent="0.35">
      <c r="A1552" s="15"/>
      <c r="B1552" s="15"/>
      <c r="C1552" s="15" t="s">
        <v>150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8357.0400000000009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121027.82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6"/>
    </row>
    <row r="1553" spans="1:69" ht="16.8" customHeight="1" x14ac:dyDescent="0.35">
      <c r="A1553" s="15"/>
      <c r="B1553" s="15"/>
      <c r="C1553" s="15" t="s">
        <v>152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3499.3500000000022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121027.82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6"/>
    </row>
    <row r="1554" spans="1:69" ht="16.8" customHeight="1" x14ac:dyDescent="0.35">
      <c r="A1554" s="15"/>
      <c r="B1554" s="15"/>
      <c r="C1554" s="15" t="s">
        <v>153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121027.82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6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802.5</v>
      </c>
      <c r="P1555" s="37">
        <f>O1554-O1555</f>
        <v>4414.05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121027.82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6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11053.890000000003</v>
      </c>
      <c r="P1556" s="39">
        <f>O1556-O1553</f>
        <v>4414.0499999999993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121027.82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6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121027.82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6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3541.3500000000204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121027.82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6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121027.82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6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84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84" si="525">(X1560-Y1560)+Z1559</f>
        <v>121027.82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84" si="526">(AM1560-AN1560)+AO1559</f>
        <v>0</v>
      </c>
      <c r="AP1560" s="15"/>
      <c r="AR1560" s="14"/>
      <c r="AS1560" s="18"/>
      <c r="AT1560" s="16">
        <v>0</v>
      </c>
      <c r="AU1560" s="18">
        <f t="shared" ref="AU1560:AU1584" si="527">(AS1560-AT1560)+AU1559</f>
        <v>0</v>
      </c>
      <c r="AV1560" s="15"/>
      <c r="AX1560" s="14"/>
      <c r="AY1560" s="18"/>
      <c r="AZ1560" s="16">
        <v>0</v>
      </c>
      <c r="BA1560" s="18">
        <f t="shared" ref="BA1560:BA1584" si="528">(AY1560-AZ1560)+BA1559</f>
        <v>0</v>
      </c>
      <c r="BB1560" s="15"/>
      <c r="BD1560" s="14"/>
      <c r="BE1560" s="18"/>
      <c r="BF1560" s="16">
        <v>0</v>
      </c>
      <c r="BG1560" s="18">
        <f t="shared" ref="BG1560:BG1584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6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207286.99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>
        <f t="shared" si="525"/>
        <v>121027.82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6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121027.82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6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95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121027.82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6"/>
    </row>
    <row r="1564" spans="1:69" ht="16.8" customHeight="1" x14ac:dyDescent="0.35">
      <c r="A1564" s="15"/>
      <c r="B1564" s="15"/>
      <c r="C1564" s="15" t="s">
        <v>96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381</v>
      </c>
      <c r="L1564" s="73">
        <v>193</v>
      </c>
      <c r="M1564" s="16" t="s">
        <v>411</v>
      </c>
      <c r="N1564" s="16">
        <v>51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121027.82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6"/>
    </row>
    <row r="1565" spans="1:69" ht="16.8" customHeight="1" x14ac:dyDescent="0.35">
      <c r="A1565" s="15"/>
      <c r="B1565" s="15"/>
      <c r="C1565" s="15" t="s">
        <v>99</v>
      </c>
      <c r="D1565" s="16"/>
      <c r="E1565" s="16"/>
      <c r="F1565" s="16"/>
      <c r="G1565" s="16">
        <v>0</v>
      </c>
      <c r="H1565" s="16"/>
      <c r="I1565" s="4"/>
      <c r="J1565" s="14"/>
      <c r="K1565" s="50" t="s">
        <v>374</v>
      </c>
      <c r="L1565" s="50">
        <v>337</v>
      </c>
      <c r="M1565" s="30" t="s">
        <v>421</v>
      </c>
      <c r="N1565">
        <v>0.5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121027.82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6"/>
    </row>
    <row r="1566" spans="1:69" ht="16.8" customHeight="1" x14ac:dyDescent="0.35">
      <c r="A1566" s="15"/>
      <c r="B1566" s="15"/>
      <c r="C1566" s="64" t="s">
        <v>156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/>
      <c r="L1566" s="16">
        <v>0</v>
      </c>
      <c r="M1566" s="30" t="s">
        <v>403</v>
      </c>
      <c r="N1566">
        <v>0.5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121027.82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6"/>
    </row>
    <row r="1567" spans="1:69" ht="16.8" customHeight="1" x14ac:dyDescent="0.35">
      <c r="A1567" s="15"/>
      <c r="B1567" s="15"/>
      <c r="C1567" s="15" t="s">
        <v>103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30" t="s">
        <v>382</v>
      </c>
      <c r="L1567" s="30">
        <v>294.5</v>
      </c>
      <c r="M1567" s="30" t="s">
        <v>424</v>
      </c>
      <c r="N1567">
        <v>102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194</v>
      </c>
      <c r="X1567" s="18">
        <v>0</v>
      </c>
      <c r="Y1567" s="16"/>
      <c r="Z1567" s="18">
        <f t="shared" si="525"/>
        <v>121027.82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6"/>
    </row>
    <row r="1568" spans="1:69" ht="16.8" customHeight="1" x14ac:dyDescent="0.35">
      <c r="A1568" s="15"/>
      <c r="B1568" s="15"/>
      <c r="C1568" s="47" t="s">
        <v>157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s="148" t="s">
        <v>395</v>
      </c>
      <c r="L1568" s="67">
        <v>936</v>
      </c>
      <c r="M1568" s="16" t="s">
        <v>425</v>
      </c>
      <c r="N1568" s="16">
        <v>1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121027.82</v>
      </c>
      <c r="AA1568" s="15"/>
      <c r="AB1568" s="24"/>
      <c r="AC1568" s="64" t="s">
        <v>158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6"/>
    </row>
    <row r="1569" spans="1:69" ht="16.8" customHeight="1" x14ac:dyDescent="0.35">
      <c r="A1569" s="15"/>
      <c r="B1569" s="15"/>
      <c r="C1569" s="15" t="s">
        <v>107</v>
      </c>
      <c r="D1569" s="16"/>
      <c r="E1569" s="16"/>
      <c r="F1569" s="16"/>
      <c r="G1569" s="16">
        <v>0</v>
      </c>
      <c r="H1569" s="16"/>
      <c r="I1569" s="4"/>
      <c r="J1569" s="14"/>
      <c r="K1569" s="30" t="s">
        <v>414</v>
      </c>
      <c r="L1569">
        <v>201.5</v>
      </c>
      <c r="M1569" s="25" t="s">
        <v>437</v>
      </c>
      <c r="N1569" s="83">
        <v>1922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109</v>
      </c>
      <c r="W1569" s="14"/>
      <c r="X1569" s="18"/>
      <c r="Y1569" s="16">
        <v>0</v>
      </c>
      <c r="Z1569" s="18">
        <f t="shared" si="525"/>
        <v>121027.82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6"/>
    </row>
    <row r="1570" spans="1:69" ht="16.8" customHeight="1" x14ac:dyDescent="0.35">
      <c r="A1570" s="15"/>
      <c r="B1570" s="15"/>
      <c r="C1570" s="15" t="s">
        <v>110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6" t="s">
        <v>415</v>
      </c>
      <c r="L1570" s="16">
        <v>423.5</v>
      </c>
      <c r="M1570" s="16" t="s">
        <v>438</v>
      </c>
      <c r="N1570" s="67">
        <v>-74.5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121027.82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6"/>
    </row>
    <row r="1571" spans="1:69" ht="16.8" customHeight="1" x14ac:dyDescent="0.35">
      <c r="A1571" s="15"/>
      <c r="B1571" s="15"/>
      <c r="C1571" s="15" t="s">
        <v>112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 t="s">
        <v>426</v>
      </c>
      <c r="L1571" s="16">
        <v>1605</v>
      </c>
      <c r="M1571" s="16" t="s">
        <v>418</v>
      </c>
      <c r="N1571" s="16">
        <v>357.5</v>
      </c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121027.82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6"/>
    </row>
    <row r="1572" spans="1:69" ht="16.8" customHeight="1" x14ac:dyDescent="0.35">
      <c r="A1572" s="15"/>
      <c r="B1572" s="15"/>
      <c r="C1572" s="15" t="s">
        <v>114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428</v>
      </c>
      <c r="L1572" s="16">
        <v>1069.5</v>
      </c>
      <c r="M1572" s="16" t="s">
        <v>419</v>
      </c>
      <c r="N1572" s="16">
        <v>511.5</v>
      </c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>
        <f t="shared" si="525"/>
        <v>121027.82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6"/>
    </row>
    <row r="1573" spans="1:69" ht="16.8" customHeight="1" x14ac:dyDescent="0.35">
      <c r="A1573" s="15"/>
      <c r="B1573" s="15"/>
      <c r="C1573" s="15" t="s">
        <v>114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 t="s">
        <v>430</v>
      </c>
      <c r="L1573" s="16">
        <v>236.02</v>
      </c>
      <c r="M1573" s="16" t="s">
        <v>431</v>
      </c>
      <c r="N1573" s="16">
        <v>75</v>
      </c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>
        <f t="shared" si="525"/>
        <v>121027.82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6"/>
    </row>
    <row r="1574" spans="1:69" ht="16.8" customHeight="1" x14ac:dyDescent="0.35">
      <c r="A1574" s="15"/>
      <c r="B1574" s="15"/>
      <c r="C1574" s="15" t="s">
        <v>114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433</v>
      </c>
      <c r="L1574" s="67">
        <v>0.02</v>
      </c>
      <c r="M1574" s="44"/>
      <c r="N1574" s="16">
        <v>0</v>
      </c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>
        <f t="shared" si="525"/>
        <v>121027.82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6"/>
    </row>
    <row r="1575" spans="1:69" ht="16.8" customHeight="1" x14ac:dyDescent="0.35">
      <c r="A1575" s="15"/>
      <c r="B1575" s="15"/>
      <c r="C1575" s="15" t="s">
        <v>114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>
        <f t="shared" si="525"/>
        <v>121027.82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439</v>
      </c>
      <c r="BK1575" s="86"/>
      <c r="BL1575" s="24">
        <v>458.1</v>
      </c>
      <c r="BM1575" s="24"/>
      <c r="BN1575" s="24"/>
      <c r="BO1575" s="24"/>
      <c r="BP1575" s="24"/>
      <c r="BQ1575" s="126"/>
    </row>
    <row r="1576" spans="1:69" ht="16.8" customHeight="1" x14ac:dyDescent="0.35">
      <c r="A1576" s="15"/>
      <c r="B1576" s="15"/>
      <c r="C1576" s="68" t="s">
        <v>114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118</v>
      </c>
      <c r="L1576" s="16">
        <f>SUM(L1563:L1575)</f>
        <v>5410.5400000000009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>
        <f t="shared" si="525"/>
        <v>121027.82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6"/>
    </row>
    <row r="1577" spans="1:69" ht="16.8" customHeight="1" x14ac:dyDescent="0.35">
      <c r="A1577" s="15"/>
      <c r="B1577" s="15"/>
      <c r="C1577" s="15" t="s">
        <v>177</v>
      </c>
      <c r="D1577" s="16"/>
      <c r="E1577" s="16"/>
      <c r="F1577" s="16">
        <f>'BONIFICI GENERALI '!B1246+'BONIFICI TUTELA'!B778+BL1584</f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2946.5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>
        <f>F1577</f>
        <v>5439.22</v>
      </c>
      <c r="Y1577" s="16">
        <f>G1577</f>
        <v>0</v>
      </c>
      <c r="Z1577" s="18">
        <f t="shared" si="525"/>
        <v>126467.04000000001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6"/>
    </row>
    <row r="1578" spans="1:69" ht="16.8" customHeight="1" x14ac:dyDescent="0.35">
      <c r="A1578" s="15"/>
      <c r="B1578" s="15"/>
      <c r="C1578" s="47" t="s">
        <v>119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126467.04000000001</v>
      </c>
      <c r="AA1578" s="15" t="str">
        <f>C1578</f>
        <v>PREL .PROVVIGIONI MATURATE</v>
      </c>
      <c r="AB1578" s="24"/>
      <c r="AC1578" s="15" t="s">
        <v>165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6"/>
    </row>
    <row r="1579" spans="1:69" ht="16.8" customHeight="1" x14ac:dyDescent="0.35">
      <c r="A1579" s="15"/>
      <c r="B1579" s="15"/>
      <c r="C1579" s="15" t="s">
        <v>120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126467.04000000001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6"/>
    </row>
    <row r="1580" spans="1:69" ht="16.8" customHeight="1" x14ac:dyDescent="0.35">
      <c r="A1580" s="15"/>
      <c r="B1580" s="15"/>
      <c r="C1580" s="15" t="s">
        <v>121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126467.04000000001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6"/>
    </row>
    <row r="1581" spans="1:69" ht="16.8" customHeight="1" x14ac:dyDescent="0.35">
      <c r="A1581" s="15" t="s">
        <v>440</v>
      </c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122</v>
      </c>
      <c r="L1581" s="3">
        <f>SUM(L1561:L1575)+N1560+L1577+L1578</f>
        <v>245987.64999999997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>
        <f t="shared" si="525"/>
        <v>126467.04000000001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118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6"/>
    </row>
    <row r="1582" spans="1:69" ht="16.8" customHeight="1" x14ac:dyDescent="0.35">
      <c r="A1582" s="15" t="s">
        <v>441</v>
      </c>
      <c r="B1582" s="15"/>
      <c r="C1582" s="64" t="s">
        <v>149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/>
      <c r="K1582" s="6" t="s">
        <v>123</v>
      </c>
      <c r="L1582" s="3">
        <f>L1581-M1581</f>
        <v>150714.40999999997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126467.04000000001</v>
      </c>
      <c r="AA1582" s="15"/>
      <c r="AB1582" s="24"/>
      <c r="AC1582" s="71" t="s">
        <v>198</v>
      </c>
      <c r="AD1582" s="65"/>
      <c r="AE1582" s="65">
        <v>0</v>
      </c>
      <c r="AF1582" s="63">
        <f>SUM(AF1534:AF1581)</f>
        <v>57401.06</v>
      </c>
      <c r="AG1582" s="25"/>
      <c r="AH1582" s="24" t="s">
        <v>124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6"/>
    </row>
    <row r="1583" spans="1:69" ht="16.8" customHeight="1" x14ac:dyDescent="0.35">
      <c r="A1583" s="15"/>
      <c r="B1583" s="15"/>
      <c r="C1583" s="64" t="s">
        <v>151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126467.04000000001</v>
      </c>
      <c r="AA1583" s="15"/>
      <c r="AB1583" s="24"/>
      <c r="AC1583" s="71" t="s">
        <v>169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6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126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127</v>
      </c>
      <c r="L1584" s="3">
        <f>L1582-L1583</f>
        <v>2519.2199999999721</v>
      </c>
      <c r="M1584" s="27" t="s">
        <v>170</v>
      </c>
      <c r="N1584" s="27">
        <f>O1584-L1583</f>
        <v>-11963.659999999974</v>
      </c>
      <c r="O1584" s="44">
        <f>Z1584+AU1584+N1560+SUM(L1563:L1574)+SUM(N1564:N1574)+L1578-D1530-D1533-D1529+E1531</f>
        <v>136231.53000000003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126467.04000000001</v>
      </c>
      <c r="AA1584" s="57"/>
      <c r="AB1584" s="60"/>
      <c r="AC1584" s="60" t="s">
        <v>128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171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199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/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4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129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172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173</v>
      </c>
      <c r="BP1587" s="8" t="s">
        <v>0</v>
      </c>
      <c r="BQ1587" s="9" t="s">
        <v>174</v>
      </c>
    </row>
    <row r="1588" spans="1:69" ht="16.8" customHeight="1" x14ac:dyDescent="0.35">
      <c r="A1588" s="14">
        <v>45328</v>
      </c>
      <c r="B1588" s="15" t="s">
        <v>175</v>
      </c>
      <c r="C1588" s="15" t="s">
        <v>176</v>
      </c>
      <c r="D1588" s="16">
        <v>1773.34</v>
      </c>
      <c r="E1588" s="16">
        <v>671.04</v>
      </c>
      <c r="F1588" s="16"/>
      <c r="G1588" s="16"/>
      <c r="H1588" s="105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>
        <f>D1591+D1594+D1592-E1592-E1591+O1527</f>
        <v>83080.49000000002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126467.04000000001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177</v>
      </c>
      <c r="BM1588" s="88">
        <f>BK1588</f>
        <v>45328</v>
      </c>
      <c r="BN1588" s="24" t="s">
        <v>177</v>
      </c>
      <c r="BO1588" s="24"/>
      <c r="BP1588" s="88">
        <f>BK1588</f>
        <v>45328</v>
      </c>
      <c r="BQ1588" s="126"/>
    </row>
    <row r="1589" spans="1:69" ht="16.8" customHeight="1" x14ac:dyDescent="0.35">
      <c r="A1589" s="15"/>
      <c r="B1589" s="15"/>
      <c r="C1589" s="15" t="s">
        <v>178</v>
      </c>
      <c r="D1589" s="16">
        <v>0</v>
      </c>
      <c r="E1589" s="16"/>
      <c r="F1589" s="16"/>
      <c r="G1589" s="16"/>
      <c r="H1589" s="105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126467.04000000001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6"/>
    </row>
    <row r="1590" spans="1:69" ht="16.8" customHeight="1" x14ac:dyDescent="0.35">
      <c r="A1590" s="15"/>
      <c r="B1590" s="15"/>
      <c r="C1590" s="15" t="s">
        <v>179</v>
      </c>
      <c r="D1590" s="16">
        <v>4916.68</v>
      </c>
      <c r="E1590" s="16">
        <v>1049.5</v>
      </c>
      <c r="F1590" s="16"/>
      <c r="G1590" s="16"/>
      <c r="H1590" s="105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126467.04000000001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6"/>
    </row>
    <row r="1591" spans="1:69" ht="16.8" customHeight="1" x14ac:dyDescent="0.35">
      <c r="A1591" s="68">
        <v>46.17</v>
      </c>
      <c r="B1591" s="15">
        <v>0</v>
      </c>
      <c r="C1591" s="15" t="s">
        <v>180</v>
      </c>
      <c r="D1591" s="16">
        <v>232.14</v>
      </c>
      <c r="E1591" s="16"/>
      <c r="F1591" s="16"/>
      <c r="G1591" s="16"/>
      <c r="H1591" s="105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126467.04000000001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6"/>
    </row>
    <row r="1592" spans="1:69" ht="16.8" customHeight="1" x14ac:dyDescent="0.35">
      <c r="A1592" s="15" t="s">
        <v>134</v>
      </c>
      <c r="B1592" s="16">
        <f>B1591+B1531</f>
        <v>3779.37</v>
      </c>
      <c r="C1592" s="15" t="s">
        <v>181</v>
      </c>
      <c r="D1592" s="16">
        <v>704.5</v>
      </c>
      <c r="E1592" s="16">
        <v>0</v>
      </c>
      <c r="F1592" s="16"/>
      <c r="G1592" s="16"/>
      <c r="H1592" s="105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126467.04000000001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6"/>
    </row>
    <row r="1593" spans="1:69" ht="16.8" customHeight="1" x14ac:dyDescent="0.35">
      <c r="A1593" s="15" t="s">
        <v>225</v>
      </c>
      <c r="B1593" s="15"/>
      <c r="C1593" s="15" t="s">
        <v>182</v>
      </c>
      <c r="D1593" s="16">
        <v>2900</v>
      </c>
      <c r="E1593" s="16">
        <v>0</v>
      </c>
      <c r="F1593" s="16"/>
      <c r="G1593" s="16"/>
      <c r="H1593" s="105" t="s">
        <v>44</v>
      </c>
      <c r="I1593" s="77" t="s">
        <v>183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126467.04000000001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6"/>
    </row>
    <row r="1594" spans="1:69" ht="16.8" customHeight="1" x14ac:dyDescent="0.35">
      <c r="A1594" s="15"/>
      <c r="B1594" s="15" t="s">
        <v>42</v>
      </c>
      <c r="C1594" s="15" t="s">
        <v>184</v>
      </c>
      <c r="D1594" s="16">
        <v>0</v>
      </c>
      <c r="E1594" s="16"/>
      <c r="F1594" s="16"/>
      <c r="G1594" s="16"/>
      <c r="H1594" s="105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126467.04000000001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6"/>
    </row>
    <row r="1595" spans="1:69" ht="16.8" customHeight="1" x14ac:dyDescent="0.35">
      <c r="A1595" s="15"/>
      <c r="B1595" s="15"/>
      <c r="C1595" s="15" t="s">
        <v>185</v>
      </c>
      <c r="D1595" s="16">
        <v>717.53</v>
      </c>
      <c r="E1595" s="16"/>
      <c r="F1595" s="16"/>
      <c r="G1595" s="16">
        <v>0</v>
      </c>
      <c r="H1595" s="105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126467.04000000001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6"/>
    </row>
    <row r="1596" spans="1:69" ht="16.8" customHeight="1" x14ac:dyDescent="0.35">
      <c r="A1596" s="15"/>
      <c r="B1596" s="15"/>
      <c r="C1596" s="15" t="s">
        <v>186</v>
      </c>
      <c r="D1596" s="16"/>
      <c r="E1596" s="16"/>
      <c r="F1596" s="16"/>
      <c r="G1596" s="16">
        <v>0</v>
      </c>
      <c r="H1596" s="105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126467.04000000001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6"/>
    </row>
    <row r="1597" spans="1:69" ht="16.8" customHeight="1" x14ac:dyDescent="0.35">
      <c r="A1597" s="15"/>
      <c r="B1597" s="15"/>
      <c r="C1597" s="15" t="s">
        <v>187</v>
      </c>
      <c r="D1597" s="16"/>
      <c r="E1597" s="16"/>
      <c r="F1597" s="16"/>
      <c r="G1597" s="16">
        <v>0</v>
      </c>
      <c r="H1597" s="105"/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126467.04000000001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6"/>
    </row>
    <row r="1598" spans="1:69" ht="16.8" customHeight="1" x14ac:dyDescent="0.35">
      <c r="A1598" s="15"/>
      <c r="B1598" s="15"/>
      <c r="C1598" s="15" t="s">
        <v>188</v>
      </c>
      <c r="D1598" s="16"/>
      <c r="E1598" s="16"/>
      <c r="F1598" s="16"/>
      <c r="G1598" s="16">
        <v>0</v>
      </c>
      <c r="H1598" s="105"/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126467.04000000001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6"/>
    </row>
    <row r="1599" spans="1:69" ht="16.8" customHeight="1" x14ac:dyDescent="0.35">
      <c r="A1599" s="15"/>
      <c r="B1599" s="15"/>
      <c r="C1599" s="15" t="s">
        <v>189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126467.04000000001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6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>
        <f t="shared" si="531"/>
        <v>126467.04000000001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6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190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>
        <f t="shared" si="531"/>
        <v>126467.04000000001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6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>
        <f t="shared" si="531"/>
        <v>126467.04000000001</v>
      </c>
      <c r="AA1602" s="15"/>
      <c r="AB1602" s="24"/>
      <c r="AC1602" s="64" t="s">
        <v>145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6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126467.04000000001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6"/>
    </row>
    <row r="1604" spans="1:69" ht="16.8" customHeight="1" x14ac:dyDescent="0.35">
      <c r="A1604" s="15"/>
      <c r="B1604" s="15"/>
      <c r="C1604" s="15" t="s">
        <v>146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126467.04000000001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6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126467.04000000001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6"/>
    </row>
    <row r="1606" spans="1:69" ht="16.8" customHeight="1" x14ac:dyDescent="0.35">
      <c r="A1606" s="15"/>
      <c r="B1606" s="15"/>
      <c r="C1606" s="28" t="s">
        <v>147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126467.04000000001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6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>
        <f t="shared" si="531"/>
        <v>126467.04000000001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6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126467.04000000001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6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126467.04000000001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6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126467.04000000001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6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126467.04000000001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6"/>
    </row>
    <row r="1612" spans="1:69" ht="16.8" customHeight="1" x14ac:dyDescent="0.35">
      <c r="A1612" s="15"/>
      <c r="B1612" s="66"/>
      <c r="C1612" s="15" t="s">
        <v>148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442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126467.04000000001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6"/>
    </row>
    <row r="1613" spans="1:69" ht="16.8" customHeight="1" x14ac:dyDescent="0.35">
      <c r="A1613" s="15"/>
      <c r="B1613" s="15"/>
      <c r="C1613" s="15" t="s">
        <v>150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20131.580000000002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126467.04000000001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6"/>
    </row>
    <row r="1614" spans="1:69" ht="16.8" customHeight="1" x14ac:dyDescent="0.35">
      <c r="A1614" s="15"/>
      <c r="B1614" s="15"/>
      <c r="C1614" s="15" t="s">
        <v>152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-6621.0199999999986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126467.04000000001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6"/>
    </row>
    <row r="1615" spans="1:69" ht="16.8" customHeight="1" x14ac:dyDescent="0.35">
      <c r="A1615" s="15"/>
      <c r="B1615" s="15"/>
      <c r="C1615" s="15" t="s">
        <v>153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126467.04000000001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6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11774.54</v>
      </c>
      <c r="P1616" s="37">
        <f>O1615-O1616</f>
        <v>-10120.370000000001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126467.04000000001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6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1736.0200000000023</v>
      </c>
      <c r="P1617" s="39">
        <f>O1617-O1614</f>
        <v>-10120.370000000001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126467.04000000001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6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126467.04000000001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6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-6579.0200000000041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126467.04000000001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6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0</v>
      </c>
      <c r="N1620" s="3">
        <f>SUM(L1620:M1620)</f>
        <v>2554.9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126467.04000000001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6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45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45" si="545">(X1621-Y1621)+Z1620</f>
        <v>126467.04000000001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45" si="546">(AM1621-AN1621)+AO1620</f>
        <v>0</v>
      </c>
      <c r="AP1621" s="15"/>
      <c r="AR1621" s="14"/>
      <c r="AS1621" s="18"/>
      <c r="AT1621" s="16">
        <v>0</v>
      </c>
      <c r="AU1621" s="18">
        <f t="shared" ref="AU1621:AU1645" si="547">(AS1621-AT1621)+AU1620</f>
        <v>0</v>
      </c>
      <c r="AV1621" s="15"/>
      <c r="AX1621" s="14"/>
      <c r="AY1621" s="18"/>
      <c r="AZ1621" s="16">
        <v>0</v>
      </c>
      <c r="BA1621" s="18">
        <f t="shared" ref="BA1621:BA1645" si="548">(AY1621-AZ1621)+BA1620</f>
        <v>0</v>
      </c>
      <c r="BB1621" s="15"/>
      <c r="BD1621" s="14"/>
      <c r="BE1621" s="18"/>
      <c r="BF1621" s="16">
        <v>0</v>
      </c>
      <c r="BG1621" s="18">
        <f t="shared" ref="BG1621:BG1645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6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207830.12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>
        <f t="shared" si="545"/>
        <v>126467.04000000001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6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126467.04000000001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6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95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126467.04000000001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6"/>
    </row>
    <row r="1625" spans="1:69" ht="16.8" customHeight="1" x14ac:dyDescent="0.35">
      <c r="A1625" s="15"/>
      <c r="B1625" s="15"/>
      <c r="C1625" s="15" t="s">
        <v>96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381</v>
      </c>
      <c r="L1625" s="73">
        <v>193</v>
      </c>
      <c r="M1625" s="16" t="s">
        <v>411</v>
      </c>
      <c r="N1625" s="16">
        <v>51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126467.04000000001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6"/>
    </row>
    <row r="1626" spans="1:69" ht="16.8" customHeight="1" x14ac:dyDescent="0.35">
      <c r="A1626" s="15"/>
      <c r="B1626" s="15"/>
      <c r="C1626" s="15" t="s">
        <v>99</v>
      </c>
      <c r="D1626" s="16"/>
      <c r="E1626" s="16"/>
      <c r="F1626" s="16"/>
      <c r="G1626" s="16">
        <v>0</v>
      </c>
      <c r="H1626" s="16"/>
      <c r="I1626" s="4"/>
      <c r="J1626" s="14"/>
      <c r="K1626" s="50" t="s">
        <v>374</v>
      </c>
      <c r="L1626" s="50">
        <v>337</v>
      </c>
      <c r="M1626" s="30" t="s">
        <v>421</v>
      </c>
      <c r="N1626">
        <v>0.5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126467.04000000001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6"/>
    </row>
    <row r="1627" spans="1:69" ht="16.8" customHeight="1" x14ac:dyDescent="0.35">
      <c r="A1627" s="15"/>
      <c r="B1627" s="15"/>
      <c r="C1627" s="64" t="s">
        <v>156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443</v>
      </c>
      <c r="L1627" s="16">
        <v>8537.49</v>
      </c>
      <c r="M1627" s="30" t="s">
        <v>403</v>
      </c>
      <c r="N1627">
        <v>0.5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126467.04000000001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6"/>
    </row>
    <row r="1628" spans="1:69" ht="16.8" customHeight="1" x14ac:dyDescent="0.35">
      <c r="A1628" s="15"/>
      <c r="B1628" s="15"/>
      <c r="C1628" s="15" t="s">
        <v>103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30" t="s">
        <v>382</v>
      </c>
      <c r="L1628" s="30">
        <v>294.5</v>
      </c>
      <c r="M1628" s="30" t="s">
        <v>444</v>
      </c>
      <c r="N1628">
        <v>2.0499999999999998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194</v>
      </c>
      <c r="X1628" s="18">
        <v>0</v>
      </c>
      <c r="Y1628" s="16"/>
      <c r="Z1628" s="18">
        <f t="shared" si="545"/>
        <v>126467.04000000001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6"/>
    </row>
    <row r="1629" spans="1:69" ht="16.8" customHeight="1" x14ac:dyDescent="0.35">
      <c r="A1629" s="15"/>
      <c r="B1629" s="15"/>
      <c r="C1629" s="47" t="s">
        <v>157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s="148" t="s">
        <v>395</v>
      </c>
      <c r="L1629" s="67">
        <v>936</v>
      </c>
      <c r="M1629" s="16" t="s">
        <v>425</v>
      </c>
      <c r="N1629" s="16">
        <v>1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126467.04000000001</v>
      </c>
      <c r="AA1629" s="15"/>
      <c r="AB1629" s="24"/>
      <c r="AC1629" s="64" t="s">
        <v>158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6"/>
    </row>
    <row r="1630" spans="1:69" ht="16.8" customHeight="1" x14ac:dyDescent="0.35">
      <c r="A1630" s="15"/>
      <c r="B1630" s="15"/>
      <c r="C1630" s="15" t="s">
        <v>107</v>
      </c>
      <c r="D1630" s="16"/>
      <c r="E1630" s="16"/>
      <c r="F1630" s="16"/>
      <c r="G1630" s="16">
        <v>0</v>
      </c>
      <c r="H1630" s="16"/>
      <c r="I1630" s="4"/>
      <c r="J1630" s="14"/>
      <c r="K1630" s="30" t="s">
        <v>414</v>
      </c>
      <c r="L1630">
        <v>201.5</v>
      </c>
      <c r="M1630" s="25" t="s">
        <v>437</v>
      </c>
      <c r="N1630" s="83">
        <v>1922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109</v>
      </c>
      <c r="W1630" s="14"/>
      <c r="X1630" s="18"/>
      <c r="Y1630" s="16">
        <v>0</v>
      </c>
      <c r="Z1630" s="18">
        <f t="shared" si="545"/>
        <v>126467.04000000001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6"/>
    </row>
    <row r="1631" spans="1:69" ht="16.8" customHeight="1" x14ac:dyDescent="0.35">
      <c r="A1631" s="15"/>
      <c r="B1631" s="15"/>
      <c r="C1631" s="15" t="s">
        <v>110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6" t="s">
        <v>415</v>
      </c>
      <c r="L1631" s="16">
        <v>423.5</v>
      </c>
      <c r="M1631" s="16" t="s">
        <v>438</v>
      </c>
      <c r="N1631" s="67">
        <v>-74.5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126467.04000000001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6"/>
    </row>
    <row r="1632" spans="1:69" ht="16.8" customHeight="1" x14ac:dyDescent="0.35">
      <c r="A1632" s="15"/>
      <c r="B1632" s="15"/>
      <c r="C1632" s="15" t="s">
        <v>112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 t="s">
        <v>426</v>
      </c>
      <c r="L1632" s="16">
        <v>1605</v>
      </c>
      <c r="M1632" s="16" t="s">
        <v>418</v>
      </c>
      <c r="N1632" s="16">
        <v>357.5</v>
      </c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126467.04000000001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6"/>
    </row>
    <row r="1633" spans="1:69" ht="16.8" customHeight="1" x14ac:dyDescent="0.35">
      <c r="A1633" s="15"/>
      <c r="B1633" s="15"/>
      <c r="C1633" s="15" t="s">
        <v>445</v>
      </c>
      <c r="D1633" s="16"/>
      <c r="E1633" s="16"/>
      <c r="F1633" s="16">
        <v>102</v>
      </c>
      <c r="G1633" s="16"/>
      <c r="H1633" s="16"/>
      <c r="I1633" s="4"/>
      <c r="J1633" s="14"/>
      <c r="K1633" s="16" t="s">
        <v>428</v>
      </c>
      <c r="L1633" s="16">
        <v>1069.5</v>
      </c>
      <c r="M1633" s="16" t="s">
        <v>419</v>
      </c>
      <c r="N1633" s="16">
        <v>511.5</v>
      </c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>
        <f t="shared" si="545"/>
        <v>126569.04000000001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6"/>
    </row>
    <row r="1634" spans="1:69" ht="16.8" customHeight="1" x14ac:dyDescent="0.35">
      <c r="A1634" s="15"/>
      <c r="B1634" s="15"/>
      <c r="C1634" s="15" t="s">
        <v>114</v>
      </c>
      <c r="D1634" s="16"/>
      <c r="E1634" s="16"/>
      <c r="F1634" s="16">
        <v>0</v>
      </c>
      <c r="G1634" s="16"/>
      <c r="H1634" s="16">
        <v>0</v>
      </c>
      <c r="I1634" s="4"/>
      <c r="J1634" s="14"/>
      <c r="K1634" s="16" t="s">
        <v>430</v>
      </c>
      <c r="L1634" s="16">
        <v>236.02</v>
      </c>
      <c r="M1634" s="16" t="s">
        <v>431</v>
      </c>
      <c r="N1634" s="16">
        <v>75</v>
      </c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0</v>
      </c>
      <c r="Y1634" s="16"/>
      <c r="Z1634" s="18">
        <f t="shared" si="545"/>
        <v>126569.04000000001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6"/>
    </row>
    <row r="1635" spans="1:69" ht="16.8" customHeight="1" x14ac:dyDescent="0.35">
      <c r="A1635" s="15"/>
      <c r="B1635" s="15"/>
      <c r="C1635" s="15" t="s">
        <v>114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433</v>
      </c>
      <c r="L1635" s="67">
        <v>0.02</v>
      </c>
      <c r="M1635" s="44" t="s">
        <v>446</v>
      </c>
      <c r="N1635" s="16">
        <v>2773.5</v>
      </c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>
        <f t="shared" si="545"/>
        <v>126569.04000000001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6"/>
    </row>
    <row r="1636" spans="1:69" ht="16.8" customHeight="1" x14ac:dyDescent="0.35">
      <c r="A1636" s="15"/>
      <c r="B1636" s="15"/>
      <c r="C1636" s="15" t="s">
        <v>114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447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>
        <f t="shared" si="545"/>
        <v>126569.04000000001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6"/>
    </row>
    <row r="1637" spans="1:69" ht="16.8" customHeight="1" x14ac:dyDescent="0.35">
      <c r="A1637" s="15"/>
      <c r="B1637" s="15"/>
      <c r="C1637" s="68" t="s">
        <v>114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118</v>
      </c>
      <c r="L1637" s="16">
        <f>SUM(L1624:L1636)</f>
        <v>13948.03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>
        <f t="shared" si="545"/>
        <v>126569.04000000001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6"/>
    </row>
    <row r="1638" spans="1:69" ht="16.8" customHeight="1" x14ac:dyDescent="0.35">
      <c r="A1638" s="15"/>
      <c r="B1638" s="15"/>
      <c r="C1638" s="15" t="s">
        <v>177</v>
      </c>
      <c r="D1638" s="16"/>
      <c r="E1638" s="16"/>
      <c r="F1638" s="16">
        <f>'BONIFICI GENERALI '!B1298+'BONIFICI CATTOLICA'!B1246</f>
        <v>713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6183.55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>
        <f>F1638</f>
        <v>713</v>
      </c>
      <c r="Y1638" s="16">
        <f>G1638</f>
        <v>0</v>
      </c>
      <c r="Z1638" s="18">
        <f t="shared" si="545"/>
        <v>127282.04000000001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6"/>
    </row>
    <row r="1639" spans="1:69" ht="16.8" customHeight="1" x14ac:dyDescent="0.35">
      <c r="A1639" s="15"/>
      <c r="B1639" s="15"/>
      <c r="C1639" s="47" t="s">
        <v>119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127282.04000000001</v>
      </c>
      <c r="AA1639" s="15" t="str">
        <f>C1639</f>
        <v>PREL .PROVVIGIONI MATURATE</v>
      </c>
      <c r="AB1639" s="24"/>
      <c r="AC1639" s="15" t="s">
        <v>165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6"/>
    </row>
    <row r="1640" spans="1:69" ht="16.8" customHeight="1" x14ac:dyDescent="0.35">
      <c r="A1640" s="15"/>
      <c r="B1640" s="15"/>
      <c r="C1640" s="15" t="s">
        <v>120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127282.04000000001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6"/>
    </row>
    <row r="1641" spans="1:69" ht="16.8" customHeight="1" x14ac:dyDescent="0.35">
      <c r="A1641" s="15"/>
      <c r="B1641" s="15"/>
      <c r="C1641" s="15" t="s">
        <v>121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127282.04000000001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6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122</v>
      </c>
      <c r="L1642" s="3">
        <f>SUM(L1622:L1636)+N1621+L1638+L1639</f>
        <v>235831.17999999996</v>
      </c>
      <c r="M1642" s="3">
        <f>SUM(O1591:O1610)+N1620</f>
        <v>96927.409999999989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>
        <f t="shared" si="545"/>
        <v>127282.04000000001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118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6"/>
    </row>
    <row r="1643" spans="1:69" ht="16.8" customHeight="1" x14ac:dyDescent="0.35">
      <c r="A1643" s="15"/>
      <c r="B1643" s="15"/>
      <c r="C1643" s="64" t="s">
        <v>202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/>
      <c r="K1643" s="6" t="s">
        <v>123</v>
      </c>
      <c r="L1643" s="3">
        <f>L1642-M1642</f>
        <v>138903.76999999996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127010.17000000001</v>
      </c>
      <c r="AA1643" s="15" t="str">
        <f>C1643</f>
        <v>BONIFICO UCA</v>
      </c>
      <c r="AB1643" s="24"/>
      <c r="AC1643" s="71" t="s">
        <v>198</v>
      </c>
      <c r="AD1643" s="65"/>
      <c r="AE1643" s="65">
        <v>0</v>
      </c>
      <c r="AF1643" s="63">
        <f>SUM(AF1595:AF1642)</f>
        <v>57401.06</v>
      </c>
      <c r="AG1643" s="25"/>
      <c r="AH1643" s="24" t="s">
        <v>124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6"/>
    </row>
    <row r="1644" spans="1:69" ht="16.8" customHeight="1" x14ac:dyDescent="0.35">
      <c r="A1644" s="15"/>
      <c r="B1644" s="15"/>
      <c r="C1644" s="64" t="s">
        <v>151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127010.17000000001</v>
      </c>
      <c r="AA1644" s="15"/>
      <c r="AB1644" s="24"/>
      <c r="AC1644" s="71" t="s">
        <v>169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6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126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127</v>
      </c>
      <c r="L1645" s="3">
        <f>L1643-L1644</f>
        <v>-15234.860000000044</v>
      </c>
      <c r="M1645" s="27" t="s">
        <v>170</v>
      </c>
      <c r="N1645" s="27">
        <f>O1645-L1644</f>
        <v>-4839.7200000000012</v>
      </c>
      <c r="O1645" s="44">
        <f>Z1645+AU1645+N1621+SUM(L1624:L1635)+SUM(N1625:N1635)+L1639-D1591-D1594-D1590+E1592</f>
        <v>149298.91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127010.17000000001</v>
      </c>
      <c r="AA1645" s="57"/>
      <c r="AB1645" s="60"/>
      <c r="AC1645" s="60" t="s">
        <v>128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171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199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/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4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129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172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173</v>
      </c>
      <c r="BP1648" s="8" t="s">
        <v>0</v>
      </c>
      <c r="BQ1648" s="9" t="s">
        <v>174</v>
      </c>
    </row>
    <row r="1649" spans="1:69" ht="16.8" customHeight="1" x14ac:dyDescent="0.35">
      <c r="A1649" s="14">
        <v>45329</v>
      </c>
      <c r="B1649" s="15" t="s">
        <v>175</v>
      </c>
      <c r="C1649" s="15" t="s">
        <v>176</v>
      </c>
      <c r="D1649" s="16">
        <v>0</v>
      </c>
      <c r="E1649" s="16">
        <v>0</v>
      </c>
      <c r="F1649" s="16"/>
      <c r="G1649" s="16"/>
      <c r="H1649" s="105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>
        <f>D1652+D1655+D1653-E1653-E1652+O1588</f>
        <v>84293.420000000013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127010.17000000001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177</v>
      </c>
      <c r="BM1649" s="88">
        <f>BK1649</f>
        <v>45329</v>
      </c>
      <c r="BN1649" s="24" t="s">
        <v>177</v>
      </c>
      <c r="BO1649" s="24"/>
      <c r="BP1649" s="88">
        <f>BK1649</f>
        <v>45329</v>
      </c>
      <c r="BQ1649" s="126"/>
    </row>
    <row r="1650" spans="1:69" ht="16.8" customHeight="1" x14ac:dyDescent="0.35">
      <c r="A1650" s="15"/>
      <c r="B1650" s="15"/>
      <c r="C1650" s="15" t="s">
        <v>178</v>
      </c>
      <c r="D1650" s="16">
        <v>0</v>
      </c>
      <c r="E1650" s="16"/>
      <c r="F1650" s="16"/>
      <c r="G1650" s="16"/>
      <c r="H1650" s="105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127010.17000000001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6"/>
    </row>
    <row r="1651" spans="1:69" ht="16.8" customHeight="1" x14ac:dyDescent="0.35">
      <c r="A1651" s="15"/>
      <c r="B1651" s="15"/>
      <c r="C1651" s="15" t="s">
        <v>179</v>
      </c>
      <c r="D1651" s="16">
        <v>9666.24</v>
      </c>
      <c r="E1651" s="16">
        <v>1220.5</v>
      </c>
      <c r="F1651" s="16"/>
      <c r="G1651" s="16"/>
      <c r="H1651" s="105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127010.17000000001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6"/>
    </row>
    <row r="1652" spans="1:69" ht="16.8" customHeight="1" x14ac:dyDescent="0.35">
      <c r="A1652" s="15"/>
      <c r="B1652" s="15">
        <v>0</v>
      </c>
      <c r="C1652" s="15" t="s">
        <v>180</v>
      </c>
      <c r="D1652" s="16">
        <v>0</v>
      </c>
      <c r="E1652" s="16"/>
      <c r="F1652" s="16"/>
      <c r="G1652" s="16"/>
      <c r="H1652" s="105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127010.17000000001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6"/>
    </row>
    <row r="1653" spans="1:69" ht="16.8" customHeight="1" x14ac:dyDescent="0.35">
      <c r="A1653" s="15"/>
      <c r="B1653" s="16">
        <f>B1652+B1592</f>
        <v>3779.37</v>
      </c>
      <c r="C1653" s="15" t="s">
        <v>181</v>
      </c>
      <c r="D1653" s="16">
        <v>1212.93</v>
      </c>
      <c r="E1653" s="16">
        <v>0</v>
      </c>
      <c r="F1653" s="16"/>
      <c r="G1653" s="16"/>
      <c r="H1653" s="105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127010.17000000001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6"/>
    </row>
    <row r="1654" spans="1:69" ht="16.8" customHeight="1" x14ac:dyDescent="0.35">
      <c r="A1654" s="15"/>
      <c r="B1654" s="15"/>
      <c r="C1654" s="15" t="s">
        <v>182</v>
      </c>
      <c r="D1654" s="16">
        <v>110</v>
      </c>
      <c r="E1654" s="16">
        <v>0</v>
      </c>
      <c r="F1654" s="16"/>
      <c r="G1654" s="16"/>
      <c r="H1654" s="105" t="s">
        <v>44</v>
      </c>
      <c r="I1654" s="77" t="s">
        <v>183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127010.17000000001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6"/>
    </row>
    <row r="1655" spans="1:69" ht="16.8" customHeight="1" x14ac:dyDescent="0.35">
      <c r="A1655" s="15"/>
      <c r="B1655" s="15" t="s">
        <v>42</v>
      </c>
      <c r="C1655" s="15" t="s">
        <v>184</v>
      </c>
      <c r="D1655" s="16">
        <v>0</v>
      </c>
      <c r="E1655" s="16"/>
      <c r="F1655" s="16"/>
      <c r="G1655" s="16"/>
      <c r="H1655" s="105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127010.17000000001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6"/>
    </row>
    <row r="1656" spans="1:69" ht="16.8" customHeight="1" x14ac:dyDescent="0.35">
      <c r="A1656" s="15"/>
      <c r="B1656" s="15"/>
      <c r="C1656" s="15" t="s">
        <v>185</v>
      </c>
      <c r="D1656" s="16">
        <v>29.29</v>
      </c>
      <c r="E1656" s="16"/>
      <c r="F1656" s="16"/>
      <c r="G1656" s="16">
        <v>0</v>
      </c>
      <c r="H1656" s="105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127010.17000000001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6"/>
    </row>
    <row r="1657" spans="1:69" ht="16.8" customHeight="1" x14ac:dyDescent="0.35">
      <c r="A1657" s="15"/>
      <c r="B1657" s="15"/>
      <c r="C1657" s="15" t="s">
        <v>186</v>
      </c>
      <c r="D1657" s="16"/>
      <c r="E1657" s="16"/>
      <c r="F1657" s="16"/>
      <c r="G1657" s="16">
        <v>0</v>
      </c>
      <c r="H1657" s="105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127010.17000000001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6"/>
    </row>
    <row r="1658" spans="1:69" ht="16.8" customHeight="1" x14ac:dyDescent="0.35">
      <c r="A1658" s="15"/>
      <c r="B1658" s="15"/>
      <c r="C1658" s="15" t="s">
        <v>187</v>
      </c>
      <c r="D1658" s="16"/>
      <c r="E1658" s="16"/>
      <c r="F1658" s="16"/>
      <c r="G1658" s="16">
        <v>0</v>
      </c>
      <c r="H1658" s="105"/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127010.17000000001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6"/>
    </row>
    <row r="1659" spans="1:69" ht="16.8" customHeight="1" x14ac:dyDescent="0.35">
      <c r="A1659" s="15"/>
      <c r="B1659" s="15"/>
      <c r="C1659" s="15" t="s">
        <v>448</v>
      </c>
      <c r="D1659" s="16"/>
      <c r="E1659" s="16"/>
      <c r="F1659" s="16"/>
      <c r="G1659" s="16">
        <v>5118.37</v>
      </c>
      <c r="H1659" s="105"/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127010.17000000001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6"/>
    </row>
    <row r="1660" spans="1:69" ht="16.8" customHeight="1" x14ac:dyDescent="0.35">
      <c r="A1660" s="15"/>
      <c r="B1660" s="15"/>
      <c r="C1660" s="15" t="s">
        <v>449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127010.17000000001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6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>
        <f t="shared" si="551"/>
        <v>127010.17000000001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6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190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>
        <f t="shared" si="551"/>
        <v>127010.17000000001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6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>
        <f t="shared" si="551"/>
        <v>127010.17000000001</v>
      </c>
      <c r="AA1663" s="15"/>
      <c r="AB1663" s="24"/>
      <c r="AC1663" s="64" t="s">
        <v>145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6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127010.17000000001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6"/>
    </row>
    <row r="1665" spans="1:69" ht="16.8" customHeight="1" x14ac:dyDescent="0.35">
      <c r="A1665" s="15"/>
      <c r="B1665" s="15"/>
      <c r="C1665" s="15" t="s">
        <v>146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127010.17000000001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6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127010.17000000001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6"/>
    </row>
    <row r="1667" spans="1:69" ht="16.8" customHeight="1" x14ac:dyDescent="0.35">
      <c r="A1667" s="15"/>
      <c r="B1667" s="15"/>
      <c r="C1667" s="28" t="s">
        <v>147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127010.17000000001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6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>
        <f t="shared" si="551"/>
        <v>127010.17000000001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6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127010.17000000001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6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127010.17000000001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6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127010.17000000001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6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127010.17000000001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6"/>
    </row>
    <row r="1673" spans="1:69" ht="16.8" customHeight="1" x14ac:dyDescent="0.35">
      <c r="A1673" s="15"/>
      <c r="B1673" s="66"/>
      <c r="C1673" s="15" t="s">
        <v>148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127010.17000000001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6"/>
    </row>
    <row r="1674" spans="1:69" ht="16.8" customHeight="1" x14ac:dyDescent="0.35">
      <c r="A1674" s="15"/>
      <c r="B1674" s="15"/>
      <c r="C1674" s="15" t="s">
        <v>150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17657.21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127010.17000000001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6"/>
    </row>
    <row r="1675" spans="1:69" ht="16.8" customHeight="1" x14ac:dyDescent="0.35">
      <c r="A1675" s="15"/>
      <c r="B1675" s="15"/>
      <c r="C1675" s="15" t="s">
        <v>152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-2904.4299999999967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127010.17000000001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6"/>
    </row>
    <row r="1676" spans="1:69" ht="16.8" customHeight="1" x14ac:dyDescent="0.35">
      <c r="A1676" s="15"/>
      <c r="B1676" s="15"/>
      <c r="C1676" s="15" t="s">
        <v>153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127010.17000000001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6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-2474.3700000000026</v>
      </c>
      <c r="P1677" s="37">
        <f>O1676-O1677</f>
        <v>3716.5900000000029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127010.17000000001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6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17227.150000000005</v>
      </c>
      <c r="P1678" s="39">
        <f>O1678-O1675</f>
        <v>3716.590000000002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127010.17000000001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6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127010.17000000001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6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-2862.4300000000076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127010.17000000001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6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2554.9</v>
      </c>
      <c r="M1681" s="3">
        <v>0</v>
      </c>
      <c r="N1681" s="3">
        <f>SUM(L1681:M1681)</f>
        <v>2554.9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127010.17000000001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6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06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06" si="565">(X1682-Y1682)+Z1681</f>
        <v>127010.17000000001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06" si="566">(AM1682-AN1682)+AO1681</f>
        <v>0</v>
      </c>
      <c r="AP1682" s="15"/>
      <c r="AR1682" s="14"/>
      <c r="AS1682" s="18"/>
      <c r="AT1682" s="16">
        <v>0</v>
      </c>
      <c r="AU1682" s="18">
        <f t="shared" ref="AU1682:AU1706" si="567">(AS1682-AT1682)+AU1681</f>
        <v>0</v>
      </c>
      <c r="AV1682" s="15"/>
      <c r="AX1682" s="14"/>
      <c r="AY1682" s="18"/>
      <c r="AZ1682" s="16">
        <v>0</v>
      </c>
      <c r="BA1682" s="18">
        <f t="shared" ref="BA1682:BA1706" si="568">(AY1682-AZ1682)+BA1681</f>
        <v>0</v>
      </c>
      <c r="BB1682" s="15"/>
      <c r="BD1682" s="14"/>
      <c r="BE1682" s="18"/>
      <c r="BF1682" s="16">
        <v>0</v>
      </c>
      <c r="BG1682" s="18">
        <f t="shared" ref="BG1682:BG1706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6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209677.57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>
        <f t="shared" si="565"/>
        <v>127010.17000000001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6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127010.17000000001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6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95</v>
      </c>
      <c r="L1685" s="50">
        <v>114.5</v>
      </c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127010.17000000001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6"/>
    </row>
    <row r="1686" spans="1:69" ht="16.8" customHeight="1" x14ac:dyDescent="0.35">
      <c r="A1686" s="15"/>
      <c r="B1686" s="15"/>
      <c r="C1686" s="15" t="s">
        <v>96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419</v>
      </c>
      <c r="L1686" s="16">
        <v>511.5</v>
      </c>
      <c r="M1686" s="16" t="s">
        <v>443</v>
      </c>
      <c r="N1686" s="16">
        <v>8537.49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127010.17000000001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6"/>
    </row>
    <row r="1687" spans="1:69" ht="16.8" customHeight="1" x14ac:dyDescent="0.35">
      <c r="A1687" s="15"/>
      <c r="B1687" s="15"/>
      <c r="C1687" s="15" t="s">
        <v>99</v>
      </c>
      <c r="D1687" s="16"/>
      <c r="E1687" s="16"/>
      <c r="F1687" s="16"/>
      <c r="G1687" s="16">
        <v>0</v>
      </c>
      <c r="H1687" s="16"/>
      <c r="I1687" s="4"/>
      <c r="J1687" s="14"/>
      <c r="K1687" s="16" t="s">
        <v>428</v>
      </c>
      <c r="L1687" s="16">
        <v>1069.5</v>
      </c>
      <c r="M1687" s="44" t="s">
        <v>426</v>
      </c>
      <c r="N1687" s="16">
        <v>1605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127010.17000000001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6"/>
    </row>
    <row r="1688" spans="1:69" ht="16.8" customHeight="1" x14ac:dyDescent="0.35">
      <c r="A1688" s="15"/>
      <c r="B1688" s="15"/>
      <c r="C1688" s="64" t="s">
        <v>156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/>
      <c r="L1688" s="16">
        <v>0</v>
      </c>
      <c r="M1688" s="16" t="s">
        <v>431</v>
      </c>
      <c r="N1688" s="16">
        <v>75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127010.17000000001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6"/>
    </row>
    <row r="1689" spans="1:69" ht="16.8" customHeight="1" x14ac:dyDescent="0.35">
      <c r="A1689" s="15"/>
      <c r="B1689" s="15"/>
      <c r="C1689" s="15" t="s">
        <v>103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30" t="s">
        <v>382</v>
      </c>
      <c r="L1689" s="30">
        <v>294.5</v>
      </c>
      <c r="M1689" s="16" t="s">
        <v>447</v>
      </c>
      <c r="N1689" s="16">
        <v>563.5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194</v>
      </c>
      <c r="X1689" s="18">
        <v>0</v>
      </c>
      <c r="Y1689" s="16"/>
      <c r="Z1689" s="18">
        <f t="shared" si="565"/>
        <v>127010.17000000001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6"/>
    </row>
    <row r="1690" spans="1:69" ht="16.8" customHeight="1" x14ac:dyDescent="0.35">
      <c r="A1690" s="15"/>
      <c r="B1690" s="15"/>
      <c r="C1690" s="47" t="s">
        <v>157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48" t="s">
        <v>395</v>
      </c>
      <c r="L1690" s="67">
        <v>936</v>
      </c>
      <c r="M1690" s="44" t="s">
        <v>450</v>
      </c>
      <c r="N1690" s="16">
        <v>700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127010.17000000001</v>
      </c>
      <c r="AA1690" s="15"/>
      <c r="AB1690" s="24"/>
      <c r="AC1690" s="64" t="s">
        <v>158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6"/>
    </row>
    <row r="1691" spans="1:69" ht="16.8" customHeight="1" x14ac:dyDescent="0.35">
      <c r="A1691" s="15"/>
      <c r="B1691" s="15"/>
      <c r="C1691" s="15" t="s">
        <v>107</v>
      </c>
      <c r="D1691" s="16"/>
      <c r="E1691" s="16"/>
      <c r="F1691" s="16"/>
      <c r="G1691" s="16">
        <v>0</v>
      </c>
      <c r="H1691" s="16"/>
      <c r="I1691" s="4"/>
      <c r="J1691" s="14"/>
      <c r="K1691" s="30" t="s">
        <v>414</v>
      </c>
      <c r="L1691">
        <v>201.5</v>
      </c>
      <c r="M1691" s="25" t="s">
        <v>437</v>
      </c>
      <c r="N1691" s="83">
        <v>700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109</v>
      </c>
      <c r="W1691" s="14"/>
      <c r="X1691" s="18"/>
      <c r="Y1691" s="16">
        <v>0</v>
      </c>
      <c r="Z1691" s="18">
        <f t="shared" si="565"/>
        <v>127010.17000000001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6"/>
    </row>
    <row r="1692" spans="1:69" ht="16.8" customHeight="1" x14ac:dyDescent="0.35">
      <c r="A1692" s="15"/>
      <c r="B1692" s="15"/>
      <c r="C1692" s="15" t="s">
        <v>110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6" t="s">
        <v>451</v>
      </c>
      <c r="L1692" s="16">
        <v>9</v>
      </c>
      <c r="M1692" s="16"/>
      <c r="N1692" s="67">
        <v>0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127010.17000000001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6"/>
    </row>
    <row r="1693" spans="1:69" ht="16.8" customHeight="1" x14ac:dyDescent="0.35">
      <c r="A1693" s="15"/>
      <c r="B1693" s="15"/>
      <c r="C1693" s="15" t="s">
        <v>112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>
        <v>0</v>
      </c>
      <c r="M1693" s="16" t="s">
        <v>452</v>
      </c>
      <c r="N1693" s="16">
        <v>1320.71</v>
      </c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127010.17000000001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6"/>
    </row>
    <row r="1694" spans="1:69" ht="16.8" customHeight="1" x14ac:dyDescent="0.35">
      <c r="A1694" s="15"/>
      <c r="B1694" s="15"/>
      <c r="C1694" s="15" t="s">
        <v>453</v>
      </c>
      <c r="D1694" s="16"/>
      <c r="E1694" s="16"/>
      <c r="F1694" s="16">
        <v>4997.05</v>
      </c>
      <c r="G1694" s="16"/>
      <c r="H1694" s="16"/>
      <c r="I1694" s="4"/>
      <c r="J1694" s="14"/>
      <c r="K1694" s="16" t="s">
        <v>454</v>
      </c>
      <c r="L1694" s="16">
        <v>-0.53</v>
      </c>
      <c r="M1694" s="44" t="s">
        <v>446</v>
      </c>
      <c r="N1694" s="16">
        <v>364.5</v>
      </c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>
        <f t="shared" si="565"/>
        <v>132007.22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6"/>
    </row>
    <row r="1695" spans="1:69" ht="16.8" customHeight="1" x14ac:dyDescent="0.35">
      <c r="A1695" s="15"/>
      <c r="B1695" s="15"/>
      <c r="C1695" s="15" t="s">
        <v>455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 t="s">
        <v>430</v>
      </c>
      <c r="L1695" s="16">
        <v>236.02</v>
      </c>
      <c r="M1695" s="16" t="s">
        <v>456</v>
      </c>
      <c r="N1695" s="16">
        <v>100</v>
      </c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>
        <f t="shared" si="565"/>
        <v>132007.22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6"/>
    </row>
    <row r="1696" spans="1:69" ht="16.8" customHeight="1" x14ac:dyDescent="0.35">
      <c r="A1696" s="15"/>
      <c r="B1696" s="15"/>
      <c r="C1696" s="15" t="s">
        <v>457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433</v>
      </c>
      <c r="L1696" s="67">
        <v>0.02</v>
      </c>
      <c r="M1696" s="44" t="s">
        <v>458</v>
      </c>
      <c r="N1696" s="16">
        <v>319</v>
      </c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>
        <f t="shared" si="565"/>
        <v>132007.22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6"/>
    </row>
    <row r="1697" spans="1:69" ht="16.8" customHeight="1" x14ac:dyDescent="0.35">
      <c r="A1697" s="15"/>
      <c r="B1697" s="15"/>
      <c r="C1697" s="15" t="s">
        <v>459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>
        <f t="shared" si="565"/>
        <v>132007.22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6"/>
    </row>
    <row r="1698" spans="1:69" ht="16.8" customHeight="1" x14ac:dyDescent="0.35">
      <c r="A1698" s="15"/>
      <c r="B1698" s="15"/>
      <c r="C1698" s="68" t="s">
        <v>114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118</v>
      </c>
      <c r="L1698" s="16">
        <f>SUM(L1685:L1697)</f>
        <v>3372.0099999999998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>
        <f t="shared" si="565"/>
        <v>132007.22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6"/>
    </row>
    <row r="1699" spans="1:69" ht="16.8" customHeight="1" x14ac:dyDescent="0.35">
      <c r="A1699" s="15"/>
      <c r="B1699" s="15"/>
      <c r="C1699" s="15" t="s">
        <v>177</v>
      </c>
      <c r="D1699" s="16"/>
      <c r="E1699" s="16"/>
      <c r="F1699" s="16">
        <f>'BONIFICI GENERALI '!B1350+'BONIFICI CATTOLICA'!B1298+'BONIFICI TUTELA'!B830</f>
        <v>5848.77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14285.2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>
        <f>F1699</f>
        <v>5848.77</v>
      </c>
      <c r="Y1699" s="16">
        <v>0</v>
      </c>
      <c r="Z1699" s="18">
        <f t="shared" si="565"/>
        <v>137855.99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6"/>
    </row>
    <row r="1700" spans="1:69" ht="16.8" customHeight="1" x14ac:dyDescent="0.35">
      <c r="A1700" s="15"/>
      <c r="B1700" s="15"/>
      <c r="C1700" s="47" t="s">
        <v>119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137855.99</v>
      </c>
      <c r="AA1700" s="15" t="str">
        <f>C1700</f>
        <v>PREL .PROVVIGIONI MATURATE</v>
      </c>
      <c r="AB1700" s="24"/>
      <c r="AC1700" s="15" t="s">
        <v>165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6"/>
    </row>
    <row r="1701" spans="1:69" ht="16.8" customHeight="1" x14ac:dyDescent="0.35">
      <c r="A1701" s="15"/>
      <c r="B1701" s="15"/>
      <c r="C1701" s="15" t="s">
        <v>120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137855.99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6"/>
    </row>
    <row r="1702" spans="1:69" ht="16.8" customHeight="1" x14ac:dyDescent="0.35">
      <c r="A1702" s="15"/>
      <c r="B1702" s="15"/>
      <c r="C1702" s="15" t="s">
        <v>121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137855.99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6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122</v>
      </c>
      <c r="L1703" s="3">
        <f>SUM(L1683:L1697)+N1682+L1699+L1700</f>
        <v>235890.52</v>
      </c>
      <c r="M1703" s="3">
        <f>SUM(O1652:O1671)+N1681</f>
        <v>89245.759999999995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>
        <f t="shared" si="565"/>
        <v>137855.99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118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6"/>
    </row>
    <row r="1704" spans="1:69" ht="16.8" customHeight="1" x14ac:dyDescent="0.35">
      <c r="A1704" s="15"/>
      <c r="B1704" s="15"/>
      <c r="C1704" s="64" t="s">
        <v>460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/>
      <c r="K1704" s="6" t="s">
        <v>123</v>
      </c>
      <c r="L1704" s="3">
        <f>L1703-M1703</f>
        <v>146644.76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137781.49</v>
      </c>
      <c r="AA1704" s="15" t="str">
        <f>C1704</f>
        <v>RIMBORSO MAGRO MIRCO  2/2</v>
      </c>
      <c r="AB1704" s="24"/>
      <c r="AC1704" s="71" t="s">
        <v>198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124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6"/>
    </row>
    <row r="1705" spans="1:69" ht="16.8" customHeight="1" x14ac:dyDescent="0.35">
      <c r="A1705" s="15"/>
      <c r="B1705" s="15"/>
      <c r="C1705" s="64" t="s">
        <v>151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137781.49</v>
      </c>
      <c r="AA1705" s="15"/>
      <c r="AB1705" s="24"/>
      <c r="AC1705" s="71" t="s">
        <v>169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6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126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127</v>
      </c>
      <c r="L1706" s="3">
        <f>L1704-L1705</f>
        <v>-14807.389999999985</v>
      </c>
      <c r="M1706" s="27" t="s">
        <v>170</v>
      </c>
      <c r="N1706" s="27">
        <f>O1706-L1705</f>
        <v>-7123.9499999999825</v>
      </c>
      <c r="O1706" s="44">
        <f>Z1706+AU1706+N1682+SUM(L1685:L1696)+SUM(N1686:N1696)+L1700-D1652-D1655-D1651+E1653</f>
        <v>154328.20000000001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137781.49</v>
      </c>
      <c r="AA1706" s="57"/>
      <c r="AB1706" s="60"/>
      <c r="AC1706" s="60" t="s">
        <v>128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171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199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/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4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129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172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173</v>
      </c>
      <c r="BP1709" s="8" t="s">
        <v>0</v>
      </c>
      <c r="BQ1709" s="9" t="s">
        <v>174</v>
      </c>
    </row>
    <row r="1710" spans="1:69" ht="16.8" customHeight="1" x14ac:dyDescent="0.35">
      <c r="A1710" s="14">
        <v>45330</v>
      </c>
      <c r="B1710" s="15" t="s">
        <v>175</v>
      </c>
      <c r="C1710" s="15" t="s">
        <v>176</v>
      </c>
      <c r="D1710" s="16">
        <v>105</v>
      </c>
      <c r="E1710" s="16">
        <v>80</v>
      </c>
      <c r="F1710" s="16"/>
      <c r="G1710" s="16"/>
      <c r="H1710" s="105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>
        <f>D1713+D1716+D1714-E1714-E1713+O1649</f>
        <v>85971.080000000016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137781.49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177</v>
      </c>
      <c r="BM1710" s="88">
        <f>BK1710</f>
        <v>45330</v>
      </c>
      <c r="BN1710" s="24" t="s">
        <v>177</v>
      </c>
      <c r="BO1710" s="24"/>
      <c r="BP1710" s="88">
        <f>BK1710</f>
        <v>45330</v>
      </c>
      <c r="BQ1710" s="126"/>
    </row>
    <row r="1711" spans="1:69" ht="16.8" customHeight="1" x14ac:dyDescent="0.35">
      <c r="A1711" s="15"/>
      <c r="B1711" s="15"/>
      <c r="C1711" s="15" t="s">
        <v>178</v>
      </c>
      <c r="D1711" s="16">
        <v>0</v>
      </c>
      <c r="E1711" s="16"/>
      <c r="F1711" s="16"/>
      <c r="G1711" s="16"/>
      <c r="H1711" s="105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137781.49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6"/>
    </row>
    <row r="1712" spans="1:69" ht="16.8" customHeight="1" x14ac:dyDescent="0.35">
      <c r="A1712" s="15"/>
      <c r="B1712" s="15"/>
      <c r="C1712" s="15" t="s">
        <v>179</v>
      </c>
      <c r="D1712" s="16">
        <v>11344.5</v>
      </c>
      <c r="E1712" s="16">
        <v>643</v>
      </c>
      <c r="F1712" s="16"/>
      <c r="G1712" s="16"/>
      <c r="H1712" s="105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137781.49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6"/>
    </row>
    <row r="1713" spans="1:69" ht="16.8" customHeight="1" x14ac:dyDescent="0.35">
      <c r="A1713" s="15" t="s">
        <v>125</v>
      </c>
      <c r="B1713" s="16">
        <v>-3322.27</v>
      </c>
      <c r="C1713" s="15" t="s">
        <v>180</v>
      </c>
      <c r="D1713" s="16">
        <v>7.14</v>
      </c>
      <c r="E1713" s="16"/>
      <c r="F1713" s="16"/>
      <c r="G1713" s="16"/>
      <c r="H1713" s="105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137781.49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6"/>
    </row>
    <row r="1714" spans="1:69" ht="16.8" customHeight="1" x14ac:dyDescent="0.35">
      <c r="A1714" s="15" t="s">
        <v>175</v>
      </c>
      <c r="B1714" s="16">
        <f>B1713+B1653</f>
        <v>457.09999999999991</v>
      </c>
      <c r="C1714" s="15" t="s">
        <v>181</v>
      </c>
      <c r="D1714" s="16">
        <v>1670.52</v>
      </c>
      <c r="E1714" s="16">
        <v>0</v>
      </c>
      <c r="F1714" s="16"/>
      <c r="G1714" s="16"/>
      <c r="H1714" s="105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137781.49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6"/>
    </row>
    <row r="1715" spans="1:69" ht="16.8" customHeight="1" x14ac:dyDescent="0.35">
      <c r="A1715" s="15"/>
      <c r="B1715" s="15"/>
      <c r="C1715" s="15" t="s">
        <v>182</v>
      </c>
      <c r="D1715" s="16">
        <v>1011</v>
      </c>
      <c r="E1715" s="16">
        <v>0</v>
      </c>
      <c r="F1715" s="16"/>
      <c r="G1715" s="16"/>
      <c r="H1715" s="105" t="s">
        <v>44</v>
      </c>
      <c r="I1715" s="77" t="s">
        <v>183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137781.49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6"/>
    </row>
    <row r="1716" spans="1:69" ht="16.8" customHeight="1" x14ac:dyDescent="0.35">
      <c r="A1716" s="15"/>
      <c r="B1716" s="15" t="s">
        <v>42</v>
      </c>
      <c r="C1716" s="15" t="s">
        <v>184</v>
      </c>
      <c r="D1716" s="16">
        <v>0</v>
      </c>
      <c r="E1716" s="16"/>
      <c r="F1716" s="16"/>
      <c r="G1716" s="16"/>
      <c r="H1716" s="105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137781.49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6"/>
    </row>
    <row r="1717" spans="1:69" ht="16.8" customHeight="1" x14ac:dyDescent="0.35">
      <c r="A1717" s="15"/>
      <c r="B1717" s="15"/>
      <c r="C1717" s="15" t="s">
        <v>185</v>
      </c>
      <c r="D1717" s="16">
        <v>251.32</v>
      </c>
      <c r="E1717" s="16"/>
      <c r="F1717" s="16"/>
      <c r="G1717" s="16">
        <v>0</v>
      </c>
      <c r="H1717" s="105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137781.49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6"/>
    </row>
    <row r="1718" spans="1:69" ht="16.8" customHeight="1" x14ac:dyDescent="0.35">
      <c r="A1718" s="15"/>
      <c r="B1718" s="15"/>
      <c r="C1718" s="15" t="s">
        <v>186</v>
      </c>
      <c r="D1718" s="16"/>
      <c r="E1718" s="16"/>
      <c r="F1718" s="16"/>
      <c r="G1718" s="16">
        <v>0</v>
      </c>
      <c r="H1718" s="105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137781.49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6"/>
    </row>
    <row r="1719" spans="1:69" ht="16.8" customHeight="1" x14ac:dyDescent="0.35">
      <c r="A1719" s="15"/>
      <c r="B1719" s="15"/>
      <c r="C1719" s="15" t="s">
        <v>187</v>
      </c>
      <c r="D1719" s="16"/>
      <c r="E1719" s="16"/>
      <c r="F1719" s="16"/>
      <c r="G1719" s="16">
        <v>0</v>
      </c>
      <c r="H1719" s="105"/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137781.49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6"/>
    </row>
    <row r="1720" spans="1:69" ht="16.8" customHeight="1" x14ac:dyDescent="0.35">
      <c r="A1720" s="15"/>
      <c r="B1720" s="15"/>
      <c r="C1720" s="15" t="s">
        <v>188</v>
      </c>
      <c r="D1720" s="16"/>
      <c r="E1720" s="16"/>
      <c r="F1720" s="16"/>
      <c r="G1720" s="16">
        <v>0</v>
      </c>
      <c r="H1720" s="105"/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137781.49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6"/>
    </row>
    <row r="1721" spans="1:69" ht="16.8" customHeight="1" x14ac:dyDescent="0.35">
      <c r="A1721" s="15"/>
      <c r="B1721" s="15"/>
      <c r="C1721" s="15" t="s">
        <v>189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137781.49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6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>
        <f t="shared" si="571"/>
        <v>137781.49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6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190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>
        <f t="shared" si="571"/>
        <v>137781.49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6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>
        <f t="shared" si="571"/>
        <v>137781.49</v>
      </c>
      <c r="AA1724" s="15"/>
      <c r="AB1724" s="24"/>
      <c r="AC1724" s="64" t="s">
        <v>145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6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137781.49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6"/>
    </row>
    <row r="1726" spans="1:69" ht="16.8" customHeight="1" x14ac:dyDescent="0.35">
      <c r="A1726" s="15"/>
      <c r="B1726" s="15"/>
      <c r="C1726" s="15" t="s">
        <v>146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137781.49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6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137781.49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6"/>
    </row>
    <row r="1728" spans="1:69" ht="16.8" customHeight="1" x14ac:dyDescent="0.35">
      <c r="A1728" s="15"/>
      <c r="B1728" s="15"/>
      <c r="C1728" s="28" t="s">
        <v>461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137781.49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6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>
        <f t="shared" si="571"/>
        <v>137781.49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6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137781.49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6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137781.49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6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137781.49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6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137781.49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6"/>
    </row>
    <row r="1734" spans="1:69" ht="16.8" customHeight="1" x14ac:dyDescent="0.35">
      <c r="A1734" s="15"/>
      <c r="B1734" s="66"/>
      <c r="C1734" s="15" t="s">
        <v>462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210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137781.49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6"/>
    </row>
    <row r="1735" spans="1:69" ht="16.8" customHeight="1" x14ac:dyDescent="0.35">
      <c r="A1735" s="15"/>
      <c r="B1735" s="15"/>
      <c r="C1735" s="15" t="s">
        <v>463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5163.5200000000004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137781.49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6"/>
    </row>
    <row r="1736" spans="1:69" ht="16.8" customHeight="1" x14ac:dyDescent="0.35">
      <c r="A1736" s="15"/>
      <c r="B1736" s="15"/>
      <c r="C1736" s="15" t="s">
        <v>464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11518.240000000002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137781.49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6"/>
    </row>
    <row r="1737" spans="1:69" ht="16.8" customHeight="1" x14ac:dyDescent="0.35">
      <c r="A1737" s="15"/>
      <c r="B1737" s="15"/>
      <c r="C1737" s="15" t="s">
        <v>465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137781.49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6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-12493.689999999999</v>
      </c>
      <c r="P1738" s="37">
        <f>O1737-O1738</f>
        <v>14422.669999999998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137781.49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6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29175.45</v>
      </c>
      <c r="P1739" s="39">
        <f>O1739-O1736</f>
        <v>14422.669999999998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137781.49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6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137781.49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6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11560.239999999991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137781.49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6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2554.9</v>
      </c>
      <c r="M1742" s="3">
        <v>0</v>
      </c>
      <c r="N1742" s="3">
        <f>SUM(L1742:M1742)</f>
        <v>2554.9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137781.49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6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67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67" si="585">(X1743-Y1743)+Z1742</f>
        <v>137781.49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67" si="586">(AM1743-AN1743)+AO1742</f>
        <v>0</v>
      </c>
      <c r="AP1743" s="15"/>
      <c r="AR1743" s="14"/>
      <c r="AS1743" s="18"/>
      <c r="AT1743" s="16">
        <v>0</v>
      </c>
      <c r="AU1743" s="18">
        <f t="shared" ref="AU1743:AU1767" si="587">(AS1743-AT1743)+AU1742</f>
        <v>0</v>
      </c>
      <c r="AV1743" s="15"/>
      <c r="AX1743" s="14"/>
      <c r="AY1743" s="18"/>
      <c r="AZ1743" s="16">
        <v>0</v>
      </c>
      <c r="BA1743" s="18">
        <f t="shared" ref="BA1743:BA1767" si="588">(AY1743-AZ1743)+BA1742</f>
        <v>0</v>
      </c>
      <c r="BB1743" s="15"/>
      <c r="BD1743" s="14"/>
      <c r="BE1743" s="18"/>
      <c r="BF1743" s="16">
        <v>0</v>
      </c>
      <c r="BG1743" s="18">
        <f t="shared" ref="BG1743:BG1767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6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222652.91999999998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>
        <f t="shared" si="585"/>
        <v>137781.49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6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137781.49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6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95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137781.49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6"/>
    </row>
    <row r="1747" spans="1:69" ht="16.8" customHeight="1" x14ac:dyDescent="0.35">
      <c r="A1747" s="15"/>
      <c r="B1747" s="15"/>
      <c r="C1747" s="15" t="s">
        <v>96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419</v>
      </c>
      <c r="L1747" s="16">
        <v>511.5</v>
      </c>
      <c r="M1747" s="25" t="s">
        <v>437</v>
      </c>
      <c r="N1747" s="83">
        <v>700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137781.49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6"/>
    </row>
    <row r="1748" spans="1:69" ht="16.8" customHeight="1" x14ac:dyDescent="0.35">
      <c r="A1748" s="15"/>
      <c r="B1748" s="15"/>
      <c r="C1748" s="15" t="s">
        <v>99</v>
      </c>
      <c r="D1748" s="16"/>
      <c r="E1748" s="16"/>
      <c r="F1748" s="16"/>
      <c r="G1748" s="16">
        <v>0</v>
      </c>
      <c r="H1748" s="16"/>
      <c r="I1748" s="4"/>
      <c r="J1748" s="14"/>
      <c r="K1748" s="16" t="s">
        <v>428</v>
      </c>
      <c r="L1748" s="16">
        <v>1069.5</v>
      </c>
      <c r="M1748" s="44" t="s">
        <v>446</v>
      </c>
      <c r="N1748" s="16">
        <v>364.5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137781.49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6"/>
    </row>
    <row r="1749" spans="1:69" ht="16.8" customHeight="1" x14ac:dyDescent="0.35">
      <c r="A1749" s="15"/>
      <c r="B1749" s="15"/>
      <c r="C1749" s="64" t="s">
        <v>156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430</v>
      </c>
      <c r="L1749" s="16">
        <v>236.02</v>
      </c>
      <c r="M1749" s="16" t="s">
        <v>466</v>
      </c>
      <c r="N1749" s="16">
        <v>100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137781.49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6"/>
    </row>
    <row r="1750" spans="1:69" ht="16.8" customHeight="1" x14ac:dyDescent="0.35">
      <c r="A1750" s="15"/>
      <c r="B1750" s="15"/>
      <c r="C1750" s="15" t="s">
        <v>103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30" t="s">
        <v>382</v>
      </c>
      <c r="L1750" s="30">
        <v>294.5</v>
      </c>
      <c r="M1750" s="44" t="s">
        <v>458</v>
      </c>
      <c r="N1750" s="16">
        <v>319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194</v>
      </c>
      <c r="X1750" s="18">
        <v>0</v>
      </c>
      <c r="Y1750" s="16"/>
      <c r="Z1750" s="18">
        <f t="shared" si="585"/>
        <v>137781.49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6"/>
    </row>
    <row r="1751" spans="1:69" ht="16.8" customHeight="1" x14ac:dyDescent="0.35">
      <c r="A1751" s="15"/>
      <c r="B1751" s="15"/>
      <c r="C1751" s="47" t="s">
        <v>157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s="148" t="s">
        <v>395</v>
      </c>
      <c r="L1751" s="67">
        <v>936</v>
      </c>
      <c r="M1751" s="44"/>
      <c r="N1751" s="16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137781.49</v>
      </c>
      <c r="AA1751" s="15"/>
      <c r="AB1751" s="24"/>
      <c r="AC1751" s="64" t="s">
        <v>158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6"/>
    </row>
    <row r="1752" spans="1:69" ht="16.8" customHeight="1" x14ac:dyDescent="0.35">
      <c r="A1752" s="15"/>
      <c r="B1752" s="15"/>
      <c r="C1752" s="15" t="s">
        <v>107</v>
      </c>
      <c r="D1752" s="16"/>
      <c r="E1752" s="16"/>
      <c r="F1752" s="16"/>
      <c r="G1752" s="16">
        <v>0</v>
      </c>
      <c r="H1752" s="16"/>
      <c r="I1752" s="4"/>
      <c r="J1752" s="14"/>
      <c r="K1752" s="30" t="s">
        <v>414</v>
      </c>
      <c r="L1752">
        <v>201.5</v>
      </c>
      <c r="M1752" s="25"/>
      <c r="N1752" s="83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109</v>
      </c>
      <c r="W1752" s="14"/>
      <c r="X1752" s="18"/>
      <c r="Y1752" s="16">
        <v>0</v>
      </c>
      <c r="Z1752" s="18">
        <f t="shared" si="585"/>
        <v>137781.49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6"/>
    </row>
    <row r="1753" spans="1:69" ht="16.8" customHeight="1" x14ac:dyDescent="0.35">
      <c r="A1753" s="15"/>
      <c r="B1753" s="15"/>
      <c r="C1753" s="15" t="s">
        <v>110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6" t="s">
        <v>451</v>
      </c>
      <c r="L1753" s="16">
        <v>9</v>
      </c>
      <c r="M1753" s="16"/>
      <c r="N1753" s="67">
        <v>0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137781.49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6"/>
    </row>
    <row r="1754" spans="1:69" ht="16.8" customHeight="1" x14ac:dyDescent="0.35">
      <c r="A1754" s="15"/>
      <c r="B1754" s="15"/>
      <c r="C1754" s="15" t="s">
        <v>112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 t="s">
        <v>467</v>
      </c>
      <c r="L1754" s="16">
        <v>307.5</v>
      </c>
      <c r="M1754" s="16"/>
      <c r="N1754" s="16">
        <v>0</v>
      </c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137781.49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6"/>
    </row>
    <row r="1755" spans="1:69" ht="16.8" customHeight="1" x14ac:dyDescent="0.35">
      <c r="A1755" s="15"/>
      <c r="B1755" s="15"/>
      <c r="C1755" s="15" t="s">
        <v>468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>
        <v>0</v>
      </c>
      <c r="M1755" s="44"/>
      <c r="N1755" s="16">
        <v>0</v>
      </c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>
        <f t="shared" si="585"/>
        <v>150847.47999999998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6"/>
    </row>
    <row r="1756" spans="1:69" ht="16.8" customHeight="1" x14ac:dyDescent="0.35">
      <c r="A1756" s="15"/>
      <c r="B1756" s="15"/>
      <c r="C1756" s="15" t="s">
        <v>469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>
        <v>0</v>
      </c>
      <c r="M1756" s="16"/>
      <c r="N1756" s="16">
        <v>0</v>
      </c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>
        <f t="shared" si="585"/>
        <v>150847.47999999998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6"/>
    </row>
    <row r="1757" spans="1:69" ht="16.8" customHeight="1" x14ac:dyDescent="0.35">
      <c r="A1757" s="15"/>
      <c r="B1757" s="15"/>
      <c r="C1757" s="15" t="s">
        <v>470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>
        <v>0</v>
      </c>
      <c r="M1757" s="44"/>
      <c r="N1757" s="16">
        <v>0</v>
      </c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>
        <f t="shared" si="585"/>
        <v>153123.16999999998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6"/>
    </row>
    <row r="1758" spans="1:69" ht="16.8" customHeight="1" x14ac:dyDescent="0.35">
      <c r="A1758" s="15"/>
      <c r="B1758" s="15"/>
      <c r="C1758" s="15" t="s">
        <v>471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>
        <f t="shared" si="585"/>
        <v>153123.16999999998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6"/>
    </row>
    <row r="1759" spans="1:69" ht="16.8" customHeight="1" x14ac:dyDescent="0.35">
      <c r="A1759" s="15"/>
      <c r="B1759" s="15"/>
      <c r="C1759" s="68" t="s">
        <v>472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118</v>
      </c>
      <c r="L1759" s="16">
        <f>SUM(L1746:L1758)</f>
        <v>3680.02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>
        <f t="shared" si="585"/>
        <v>153813.16999999998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6"/>
    </row>
    <row r="1760" spans="1:69" ht="16.8" customHeight="1" x14ac:dyDescent="0.35">
      <c r="A1760" s="15"/>
      <c r="B1760" s="15"/>
      <c r="C1760" s="15" t="s">
        <v>177</v>
      </c>
      <c r="D1760" s="16"/>
      <c r="E1760" s="16"/>
      <c r="F1760" s="16">
        <f>'BONIFICI GENERALI '!B1402</f>
        <v>5707.74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1483.5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>
        <f t="shared" si="590"/>
        <v>5707.74</v>
      </c>
      <c r="Y1760" s="16">
        <f>G1760</f>
        <v>0</v>
      </c>
      <c r="Z1760" s="18">
        <f t="shared" si="585"/>
        <v>159520.90999999997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6"/>
    </row>
    <row r="1761" spans="1:69" ht="16.8" customHeight="1" x14ac:dyDescent="0.35">
      <c r="A1761" s="15"/>
      <c r="B1761" s="15"/>
      <c r="C1761" s="47" t="s">
        <v>119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159520.90999999997</v>
      </c>
      <c r="AA1761" s="15" t="str">
        <f>C1761</f>
        <v>PREL .PROVVIGIONI MATURATE</v>
      </c>
      <c r="AB1761" s="24"/>
      <c r="AC1761" s="15" t="s">
        <v>165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6"/>
    </row>
    <row r="1762" spans="1:69" ht="16.8" customHeight="1" x14ac:dyDescent="0.35">
      <c r="A1762" s="15"/>
      <c r="B1762" s="15"/>
      <c r="C1762" s="15" t="s">
        <v>120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159520.90999999997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6"/>
    </row>
    <row r="1763" spans="1:69" ht="16.8" customHeight="1" x14ac:dyDescent="0.35">
      <c r="A1763" s="15"/>
      <c r="B1763" s="15"/>
      <c r="C1763" s="15" t="s">
        <v>121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159520.90999999997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6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122</v>
      </c>
      <c r="L1764" s="3">
        <f>SUM(L1744:L1758)+N1743+L1760+L1761</f>
        <v>236231.66999999998</v>
      </c>
      <c r="M1764" s="3">
        <f>SUM(O1713:O1732)+N1742</f>
        <v>85732.939999999988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>
        <f t="shared" si="585"/>
        <v>159520.90999999997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118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6"/>
    </row>
    <row r="1765" spans="1:69" ht="16.8" customHeight="1" x14ac:dyDescent="0.35">
      <c r="A1765" s="15"/>
      <c r="B1765" s="15"/>
      <c r="C1765" s="64" t="s">
        <v>210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/>
      <c r="K1765" s="6" t="s">
        <v>123</v>
      </c>
      <c r="L1765" s="3">
        <f>L1764-M1764</f>
        <v>150498.72999999998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156198.63999999998</v>
      </c>
      <c r="AA1765" s="15" t="str">
        <f>C1765</f>
        <v>BONIFICO GENERTEL</v>
      </c>
      <c r="AB1765" s="24"/>
      <c r="AC1765" s="71" t="s">
        <v>198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124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6"/>
    </row>
    <row r="1766" spans="1:69" ht="16.8" customHeight="1" x14ac:dyDescent="0.35">
      <c r="A1766" s="15"/>
      <c r="B1766" s="15"/>
      <c r="C1766" s="64" t="s">
        <v>151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156198.63999999998</v>
      </c>
      <c r="AA1766" s="15"/>
      <c r="AB1766" s="24"/>
      <c r="AC1766" s="71" t="s">
        <v>169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6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126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127</v>
      </c>
      <c r="L1767" s="3">
        <f>L1765-L1766</f>
        <v>-17439.670000000042</v>
      </c>
      <c r="M1767" s="27" t="s">
        <v>170</v>
      </c>
      <c r="N1767" s="27">
        <f>O1767-L1766</f>
        <v>-9512.6500000000524</v>
      </c>
      <c r="O1767" s="44">
        <f>Z1767+AU1767+N1743+SUM(L1746:L1757)+SUM(N1747:N1757)+L1761-D1713-D1716-D1712+E1714</f>
        <v>158425.74999999997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156198.63999999998</v>
      </c>
      <c r="AA1767" s="57"/>
      <c r="AB1767" s="60"/>
      <c r="AC1767" s="60" t="s">
        <v>128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171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199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/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4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129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172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173</v>
      </c>
      <c r="BP1770" s="8" t="s">
        <v>0</v>
      </c>
      <c r="BQ1770" s="9" t="s">
        <v>174</v>
      </c>
    </row>
    <row r="1771" spans="1:69" ht="16.8" customHeight="1" x14ac:dyDescent="0.35">
      <c r="A1771" s="14">
        <v>45331</v>
      </c>
      <c r="B1771" s="15" t="s">
        <v>175</v>
      </c>
      <c r="C1771" s="15" t="s">
        <v>176</v>
      </c>
      <c r="D1771" s="16">
        <v>738.18</v>
      </c>
      <c r="E1771" s="16">
        <v>0</v>
      </c>
      <c r="F1771" s="16"/>
      <c r="G1771" s="16"/>
      <c r="H1771" s="105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>
        <f>D1774+D1777+D1775-E1775-E1774+O1710</f>
        <v>87156.060000000012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156198.63999999998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177</v>
      </c>
      <c r="BM1771" s="88">
        <f>BK1771</f>
        <v>45331</v>
      </c>
      <c r="BN1771" s="24" t="s">
        <v>177</v>
      </c>
      <c r="BO1771" s="24"/>
      <c r="BP1771" s="88">
        <f>BK1771</f>
        <v>45331</v>
      </c>
      <c r="BQ1771" s="126"/>
    </row>
    <row r="1772" spans="1:69" ht="16.8" customHeight="1" x14ac:dyDescent="0.35">
      <c r="A1772" s="15"/>
      <c r="B1772" s="15"/>
      <c r="C1772" s="15" t="s">
        <v>178</v>
      </c>
      <c r="D1772" s="16">
        <v>0</v>
      </c>
      <c r="E1772" s="16"/>
      <c r="F1772" s="16"/>
      <c r="G1772" s="16"/>
      <c r="H1772" s="105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156198.63999999998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6"/>
    </row>
    <row r="1773" spans="1:69" ht="16.8" customHeight="1" x14ac:dyDescent="0.35">
      <c r="A1773" s="15"/>
      <c r="B1773" s="15"/>
      <c r="C1773" s="15" t="s">
        <v>179</v>
      </c>
      <c r="D1773" s="16">
        <v>7076.09</v>
      </c>
      <c r="E1773" s="16">
        <v>337.5</v>
      </c>
      <c r="F1773" s="16"/>
      <c r="G1773" s="16"/>
      <c r="H1773" s="105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156198.63999999998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6"/>
    </row>
    <row r="1774" spans="1:69" ht="16.8" customHeight="1" x14ac:dyDescent="0.35">
      <c r="A1774" s="15"/>
      <c r="B1774" s="15">
        <v>0</v>
      </c>
      <c r="C1774" s="15" t="s">
        <v>180</v>
      </c>
      <c r="D1774" s="16">
        <v>153.51</v>
      </c>
      <c r="E1774" s="16"/>
      <c r="F1774" s="16"/>
      <c r="G1774" s="16"/>
      <c r="H1774" s="105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156198.63999999998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6"/>
    </row>
    <row r="1775" spans="1:69" ht="16.8" customHeight="1" x14ac:dyDescent="0.35">
      <c r="A1775" s="15"/>
      <c r="B1775" s="16">
        <f>B1774+B1714</f>
        <v>457.09999999999991</v>
      </c>
      <c r="C1775" s="15" t="s">
        <v>181</v>
      </c>
      <c r="D1775" s="16">
        <v>1031.47</v>
      </c>
      <c r="E1775" s="16">
        <v>0</v>
      </c>
      <c r="F1775" s="16"/>
      <c r="G1775" s="16"/>
      <c r="H1775" s="105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156198.63999999998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6"/>
    </row>
    <row r="1776" spans="1:69" ht="16.8" customHeight="1" x14ac:dyDescent="0.35">
      <c r="A1776" s="15"/>
      <c r="B1776" s="15"/>
      <c r="C1776" s="15" t="s">
        <v>182</v>
      </c>
      <c r="D1776" s="16">
        <v>706</v>
      </c>
      <c r="E1776" s="16">
        <v>0</v>
      </c>
      <c r="F1776" s="16"/>
      <c r="G1776" s="16"/>
      <c r="H1776" s="105" t="s">
        <v>44</v>
      </c>
      <c r="I1776" s="77" t="s">
        <v>183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156198.63999999998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6"/>
    </row>
    <row r="1777" spans="1:69" ht="16.8" customHeight="1" x14ac:dyDescent="0.35">
      <c r="A1777" s="15"/>
      <c r="B1777" s="15" t="s">
        <v>42</v>
      </c>
      <c r="C1777" s="15" t="s">
        <v>184</v>
      </c>
      <c r="D1777" s="16">
        <v>0</v>
      </c>
      <c r="E1777" s="16"/>
      <c r="F1777" s="16"/>
      <c r="G1777" s="16"/>
      <c r="H1777" s="105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156198.63999999998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6"/>
    </row>
    <row r="1778" spans="1:69" ht="16.8" customHeight="1" x14ac:dyDescent="0.35">
      <c r="A1778" s="15"/>
      <c r="B1778" s="15"/>
      <c r="C1778" s="15" t="s">
        <v>185</v>
      </c>
      <c r="D1778" s="16">
        <v>174.69</v>
      </c>
      <c r="E1778" s="16"/>
      <c r="F1778" s="16"/>
      <c r="G1778" s="16">
        <v>0</v>
      </c>
      <c r="H1778" s="105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156198.63999999998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6"/>
    </row>
    <row r="1779" spans="1:69" ht="16.8" customHeight="1" x14ac:dyDescent="0.35">
      <c r="A1779" s="15"/>
      <c r="B1779" s="15"/>
      <c r="C1779" s="15" t="s">
        <v>186</v>
      </c>
      <c r="D1779" s="16"/>
      <c r="E1779" s="16"/>
      <c r="F1779" s="16"/>
      <c r="G1779" s="16">
        <v>0</v>
      </c>
      <c r="H1779" s="105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156198.63999999998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6"/>
    </row>
    <row r="1780" spans="1:69" ht="16.8" customHeight="1" x14ac:dyDescent="0.35">
      <c r="A1780" s="15"/>
      <c r="B1780" s="15"/>
      <c r="C1780" s="15" t="s">
        <v>187</v>
      </c>
      <c r="D1780" s="16"/>
      <c r="E1780" s="16"/>
      <c r="F1780" s="16"/>
      <c r="G1780" s="16">
        <v>0</v>
      </c>
      <c r="H1780" s="105"/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156198.63999999998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6"/>
    </row>
    <row r="1781" spans="1:69" ht="16.8" customHeight="1" x14ac:dyDescent="0.35">
      <c r="A1781" s="15"/>
      <c r="B1781" s="15"/>
      <c r="C1781" s="15" t="s">
        <v>188</v>
      </c>
      <c r="D1781" s="16"/>
      <c r="E1781" s="16"/>
      <c r="F1781" s="16"/>
      <c r="G1781" s="16">
        <v>0</v>
      </c>
      <c r="H1781" s="105"/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156198.63999999998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6"/>
    </row>
    <row r="1782" spans="1:69" ht="16.8" customHeight="1" x14ac:dyDescent="0.35">
      <c r="A1782" s="15"/>
      <c r="B1782" s="15"/>
      <c r="C1782" s="15" t="s">
        <v>189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156198.63999999998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6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>
        <f t="shared" si="592"/>
        <v>156198.63999999998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6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190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>
        <f t="shared" si="592"/>
        <v>156198.63999999998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6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>
        <f t="shared" si="592"/>
        <v>156198.63999999998</v>
      </c>
      <c r="AA1785" s="15"/>
      <c r="AB1785" s="24"/>
      <c r="AC1785" s="64" t="s">
        <v>145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6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156198.63999999998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6"/>
    </row>
    <row r="1787" spans="1:69" ht="16.8" customHeight="1" x14ac:dyDescent="0.35">
      <c r="A1787" s="15"/>
      <c r="B1787" s="15"/>
      <c r="C1787" s="15" t="s">
        <v>146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156198.63999999998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6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156198.63999999998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6"/>
    </row>
    <row r="1789" spans="1:69" ht="16.8" customHeight="1" x14ac:dyDescent="0.35">
      <c r="A1789" s="15"/>
      <c r="B1789" s="15"/>
      <c r="C1789" s="28" t="s">
        <v>147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156198.63999999998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6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>
        <f t="shared" si="592"/>
        <v>156198.63999999998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6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156198.63999999998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6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156198.63999999998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6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156198.63999999998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6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156198.63999999998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6"/>
    </row>
    <row r="1795" spans="1:69" ht="16.8" customHeight="1" x14ac:dyDescent="0.35">
      <c r="A1795" s="15"/>
      <c r="B1795" s="66"/>
      <c r="C1795" s="15" t="s">
        <v>148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156198.63999999998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6"/>
    </row>
    <row r="1796" spans="1:69" ht="16.8" customHeight="1" x14ac:dyDescent="0.35">
      <c r="A1796" s="15"/>
      <c r="B1796" s="15"/>
      <c r="C1796" s="15" t="s">
        <v>150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7444.52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156198.63999999998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6"/>
    </row>
    <row r="1797" spans="1:69" ht="16.8" customHeight="1" x14ac:dyDescent="0.35">
      <c r="A1797" s="15"/>
      <c r="B1797" s="15"/>
      <c r="C1797" s="15" t="s">
        <v>152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10596.91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156198.63999999998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6"/>
    </row>
    <row r="1798" spans="1:69" ht="16.8" customHeight="1" x14ac:dyDescent="0.35">
      <c r="A1798" s="15"/>
      <c r="B1798" s="15"/>
      <c r="C1798" s="15" t="s">
        <v>153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156198.63999999998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6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2281</v>
      </c>
      <c r="P1799" s="37">
        <f>O1798-O1799</f>
        <v>-921.32999999999993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156198.63999999998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6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15760.43</v>
      </c>
      <c r="P1800" s="39">
        <f>O1800-O1797</f>
        <v>-921.33000000000175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156198.63999999998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6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156198.63999999998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6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10638.909999999989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156198.63999999998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6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2554.9</v>
      </c>
      <c r="M1803" s="3">
        <v>0</v>
      </c>
      <c r="N1803" s="3">
        <f>SUM(L1803:M1803)</f>
        <v>2554.9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156198.63999999998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6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28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28" si="606">(X1804-Y1804)+Z1803</f>
        <v>156198.63999999998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28" si="607">(AM1804-AN1804)+AO1803</f>
        <v>0</v>
      </c>
      <c r="AP1804" s="15"/>
      <c r="AR1804" s="14"/>
      <c r="AS1804" s="18"/>
      <c r="AT1804" s="16">
        <v>0</v>
      </c>
      <c r="AU1804" s="18">
        <f t="shared" ref="AU1804:AU1828" si="608">(AS1804-AT1804)+AU1803</f>
        <v>0</v>
      </c>
      <c r="AV1804" s="15"/>
      <c r="AX1804" s="14"/>
      <c r="AY1804" s="18"/>
      <c r="AZ1804" s="16">
        <v>0</v>
      </c>
      <c r="BA1804" s="18">
        <f t="shared" ref="BA1804:BA1828" si="609">(AY1804-AZ1804)+BA1803</f>
        <v>0</v>
      </c>
      <c r="BB1804" s="15"/>
      <c r="BD1804" s="14"/>
      <c r="BE1804" s="18"/>
      <c r="BF1804" s="16">
        <v>0</v>
      </c>
      <c r="BG1804" s="18">
        <f t="shared" ref="BG1804:BG1828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6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232109.93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>
        <f t="shared" si="606"/>
        <v>156198.63999999998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6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156198.63999999998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6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95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156198.63999999998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6"/>
    </row>
    <row r="1808" spans="1:69" ht="16.8" customHeight="1" x14ac:dyDescent="0.35">
      <c r="A1808" s="15"/>
      <c r="B1808" s="15"/>
      <c r="C1808" s="15" t="s">
        <v>96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419</v>
      </c>
      <c r="L1808" s="16">
        <v>511.5</v>
      </c>
      <c r="M1808" s="16"/>
      <c r="N1808" s="16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156198.63999999998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6"/>
    </row>
    <row r="1809" spans="1:69" ht="16.8" customHeight="1" x14ac:dyDescent="0.35">
      <c r="A1809" s="15"/>
      <c r="B1809" s="15"/>
      <c r="C1809" s="15" t="s">
        <v>99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16" t="s">
        <v>428</v>
      </c>
      <c r="L1809" s="16">
        <v>1069.5</v>
      </c>
      <c r="M1809" s="44"/>
      <c r="N1809" s="16">
        <v>0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156198.63999999998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6"/>
    </row>
    <row r="1810" spans="1:69" ht="16.8" customHeight="1" x14ac:dyDescent="0.35">
      <c r="A1810" s="15"/>
      <c r="B1810" s="15"/>
      <c r="C1810" s="64" t="s">
        <v>156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473</v>
      </c>
      <c r="L1810" s="16">
        <v>1680.49</v>
      </c>
      <c r="M1810" s="16"/>
      <c r="N1810" s="16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156198.63999999998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6"/>
    </row>
    <row r="1811" spans="1:69" ht="16.8" customHeight="1" x14ac:dyDescent="0.35">
      <c r="A1811" s="15"/>
      <c r="B1811" s="15"/>
      <c r="C1811" s="15" t="s">
        <v>103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30" t="s">
        <v>382</v>
      </c>
      <c r="L1811" s="30">
        <v>294.5</v>
      </c>
      <c r="M1811" s="16"/>
      <c r="N1811" s="16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194</v>
      </c>
      <c r="X1811" s="18">
        <v>0</v>
      </c>
      <c r="Y1811" s="16"/>
      <c r="Z1811" s="18">
        <f t="shared" si="606"/>
        <v>156198.63999999998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6"/>
    </row>
    <row r="1812" spans="1:69" ht="16.8" customHeight="1" x14ac:dyDescent="0.35">
      <c r="A1812" s="15"/>
      <c r="B1812" s="15"/>
      <c r="C1812" s="47" t="s">
        <v>157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148" t="s">
        <v>395</v>
      </c>
      <c r="L1812" s="67">
        <v>936</v>
      </c>
      <c r="M1812" s="44"/>
      <c r="N1812" s="16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156198.63999999998</v>
      </c>
      <c r="AA1812" s="15"/>
      <c r="AB1812" s="24"/>
      <c r="AC1812" s="64" t="s">
        <v>158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6"/>
    </row>
    <row r="1813" spans="1:69" ht="16.8" customHeight="1" x14ac:dyDescent="0.35">
      <c r="A1813" s="15"/>
      <c r="B1813" s="15"/>
      <c r="C1813" s="15" t="s">
        <v>107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414</v>
      </c>
      <c r="L1813">
        <v>201.5</v>
      </c>
      <c r="M1813" s="25" t="s">
        <v>437</v>
      </c>
      <c r="N1813" s="83">
        <v>700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109</v>
      </c>
      <c r="W1813" s="14"/>
      <c r="X1813" s="18"/>
      <c r="Y1813" s="16">
        <v>0</v>
      </c>
      <c r="Z1813" s="18">
        <f t="shared" si="606"/>
        <v>156198.63999999998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6"/>
    </row>
    <row r="1814" spans="1:69" ht="16.8" customHeight="1" x14ac:dyDescent="0.35">
      <c r="A1814" s="15"/>
      <c r="B1814" s="15"/>
      <c r="C1814" s="15" t="s">
        <v>110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6" t="s">
        <v>451</v>
      </c>
      <c r="L1814" s="16">
        <v>9</v>
      </c>
      <c r="M1814" s="16"/>
      <c r="N1814" s="67">
        <v>0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156198.63999999998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6"/>
    </row>
    <row r="1815" spans="1:69" ht="16.8" customHeight="1" x14ac:dyDescent="0.35">
      <c r="A1815" s="15"/>
      <c r="B1815" s="15"/>
      <c r="C1815" s="15" t="s">
        <v>112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 t="s">
        <v>474</v>
      </c>
      <c r="L1815" s="16">
        <v>600</v>
      </c>
      <c r="M1815" s="16"/>
      <c r="N1815" s="16">
        <v>0</v>
      </c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156198.63999999998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6"/>
    </row>
    <row r="1816" spans="1:69" ht="16.8" customHeight="1" x14ac:dyDescent="0.35">
      <c r="A1816" s="15"/>
      <c r="B1816" s="15"/>
      <c r="C1816" s="15" t="s">
        <v>114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475</v>
      </c>
      <c r="L1816" s="16">
        <v>0.5</v>
      </c>
      <c r="M1816" s="44" t="s">
        <v>446</v>
      </c>
      <c r="N1816" s="16">
        <v>364.5</v>
      </c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>
        <f t="shared" si="606"/>
        <v>156198.63999999998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6"/>
    </row>
    <row r="1817" spans="1:69" ht="16.8" customHeight="1" x14ac:dyDescent="0.35">
      <c r="A1817" s="15"/>
      <c r="B1817" s="15"/>
      <c r="C1817" s="15" t="s">
        <v>114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 t="s">
        <v>430</v>
      </c>
      <c r="L1817" s="16">
        <v>236.02</v>
      </c>
      <c r="M1817" s="16" t="s">
        <v>466</v>
      </c>
      <c r="N1817" s="16">
        <v>100</v>
      </c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>
        <f t="shared" si="606"/>
        <v>156198.63999999998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6"/>
    </row>
    <row r="1818" spans="1:69" ht="16.8" customHeight="1" x14ac:dyDescent="0.35">
      <c r="A1818" s="15"/>
      <c r="B1818" s="15"/>
      <c r="C1818" s="15" t="s">
        <v>114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476</v>
      </c>
      <c r="L1818" s="16">
        <v>0.01</v>
      </c>
      <c r="M1818" s="44" t="s">
        <v>458</v>
      </c>
      <c r="N1818" s="16">
        <v>319</v>
      </c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>
        <f t="shared" si="606"/>
        <v>156198.63999999998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6"/>
    </row>
    <row r="1819" spans="1:69" ht="16.8" customHeight="1" x14ac:dyDescent="0.35">
      <c r="A1819" s="15"/>
      <c r="B1819" s="15"/>
      <c r="C1819" s="15" t="s">
        <v>114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467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>
        <f t="shared" si="606"/>
        <v>156198.63999999998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6"/>
    </row>
    <row r="1820" spans="1:69" ht="16.8" customHeight="1" x14ac:dyDescent="0.35">
      <c r="A1820" s="15"/>
      <c r="B1820" s="15"/>
      <c r="C1820" s="68" t="s">
        <v>114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118</v>
      </c>
      <c r="L1820" s="16">
        <f>SUM(L1807:L1819)</f>
        <v>5653.52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>
        <f t="shared" si="606"/>
        <v>156198.63999999998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6"/>
    </row>
    <row r="1821" spans="1:69" ht="16.8" customHeight="1" x14ac:dyDescent="0.35">
      <c r="A1821" s="15"/>
      <c r="B1821" s="15"/>
      <c r="C1821" s="15" t="s">
        <v>177</v>
      </c>
      <c r="D1821" s="16"/>
      <c r="E1821" s="16"/>
      <c r="F1821" s="16">
        <f>'BONIFICI GENERALI '!B1454+'BONIFICI CATTOLICA'!B1350+'BONIFICI TUTELA'!B882</f>
        <v>9457.01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1791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>
        <f>F1821</f>
        <v>9457.01</v>
      </c>
      <c r="Y1821" s="16">
        <f>G1821</f>
        <v>0</v>
      </c>
      <c r="Z1821" s="18">
        <f t="shared" si="606"/>
        <v>165655.65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6"/>
    </row>
    <row r="1822" spans="1:69" ht="16.8" customHeight="1" x14ac:dyDescent="0.35">
      <c r="A1822" s="15"/>
      <c r="B1822" s="15"/>
      <c r="C1822" s="47" t="s">
        <v>119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165655.65</v>
      </c>
      <c r="AA1822" s="15" t="str">
        <f>C1822</f>
        <v>PREL .PROVVIGIONI MATURATE</v>
      </c>
      <c r="AB1822" s="24"/>
      <c r="AC1822" s="15" t="s">
        <v>165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6"/>
    </row>
    <row r="1823" spans="1:69" ht="16.8" customHeight="1" x14ac:dyDescent="0.35">
      <c r="A1823" s="15"/>
      <c r="B1823" s="15"/>
      <c r="C1823" s="15" t="s">
        <v>120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165655.65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6"/>
    </row>
    <row r="1824" spans="1:69" ht="16.8" customHeight="1" x14ac:dyDescent="0.35">
      <c r="A1824" s="15"/>
      <c r="B1824" s="15"/>
      <c r="C1824" s="15" t="s">
        <v>121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165655.65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6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122</v>
      </c>
      <c r="L1825" s="3">
        <f>SUM(L1805:L1819)+N1804+L1821+L1822</f>
        <v>247737.21999999997</v>
      </c>
      <c r="M1825" s="3">
        <f>SUM(O1774:O1793)+N1803</f>
        <v>87092.609999999986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>
        <f t="shared" si="606"/>
        <v>165655.65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118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6"/>
    </row>
    <row r="1826" spans="1:69" ht="16.8" customHeight="1" x14ac:dyDescent="0.35">
      <c r="A1826" s="15"/>
      <c r="B1826" s="15"/>
      <c r="C1826" s="64" t="s">
        <v>149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/>
      <c r="K1826" s="6" t="s">
        <v>123</v>
      </c>
      <c r="L1826" s="3">
        <f>L1825-M1825</f>
        <v>160644.60999999999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165655.65</v>
      </c>
      <c r="AA1826" s="15"/>
      <c r="AB1826" s="24"/>
      <c r="AC1826" s="71" t="s">
        <v>198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124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6"/>
    </row>
    <row r="1827" spans="1:69" ht="16.8" customHeight="1" x14ac:dyDescent="0.35">
      <c r="A1827" s="15"/>
      <c r="B1827" s="15"/>
      <c r="C1827" s="64" t="s">
        <v>151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165655.65</v>
      </c>
      <c r="AA1827" s="15"/>
      <c r="AB1827" s="24"/>
      <c r="AC1827" s="71" t="s">
        <v>169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6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126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127</v>
      </c>
      <c r="L1828" s="3">
        <f>L1826-L1827</f>
        <v>-14116.890000000014</v>
      </c>
      <c r="M1828" s="27" t="s">
        <v>170</v>
      </c>
      <c r="N1828" s="27">
        <f>O1828-L1827</f>
        <v>-1015.6600000000326</v>
      </c>
      <c r="O1828" s="44">
        <f>Z1828+AU1828+N1804+SUM(L1807:L1818)+SUM(N1808:N1818)+L1822-D1774-D1777-D1773+E1775</f>
        <v>173745.83999999997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165655.65</v>
      </c>
      <c r="AA1828" s="57"/>
      <c r="AB1828" s="60"/>
      <c r="AC1828" s="60" t="s">
        <v>128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171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199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477</v>
      </c>
    </row>
    <row r="1831" spans="1:69" ht="16.8" customHeight="1" x14ac:dyDescent="0.35">
      <c r="A1831" s="2"/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4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129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172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173</v>
      </c>
      <c r="BP1831" s="8" t="s">
        <v>0</v>
      </c>
      <c r="BQ1831" s="9" t="s">
        <v>174</v>
      </c>
    </row>
    <row r="1832" spans="1:69" ht="16.8" customHeight="1" x14ac:dyDescent="0.35">
      <c r="A1832" s="14">
        <v>45332</v>
      </c>
      <c r="B1832" s="15" t="s">
        <v>175</v>
      </c>
      <c r="C1832" s="15" t="s">
        <v>176</v>
      </c>
      <c r="D1832" s="16">
        <v>0</v>
      </c>
      <c r="E1832" s="16">
        <v>0</v>
      </c>
      <c r="F1832" s="16"/>
      <c r="G1832" s="16"/>
      <c r="H1832" s="105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87541.07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165655.65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177</v>
      </c>
      <c r="BM1832" s="88">
        <f>BK1832</f>
        <v>45332</v>
      </c>
      <c r="BN1832" s="24" t="s">
        <v>177</v>
      </c>
      <c r="BO1832" s="24"/>
      <c r="BP1832" s="88">
        <f>BK1832</f>
        <v>45332</v>
      </c>
      <c r="BQ1832" s="126"/>
    </row>
    <row r="1833" spans="1:69" ht="16.8" customHeight="1" x14ac:dyDescent="0.35">
      <c r="A1833" s="15"/>
      <c r="B1833" s="15"/>
      <c r="C1833" s="15" t="s">
        <v>178</v>
      </c>
      <c r="D1833" s="16">
        <v>0</v>
      </c>
      <c r="E1833" s="16"/>
      <c r="F1833" s="16"/>
      <c r="G1833" s="16"/>
      <c r="H1833" s="105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165655.65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6"/>
    </row>
    <row r="1834" spans="1:69" ht="16.8" customHeight="1" x14ac:dyDescent="0.35">
      <c r="A1834" s="15"/>
      <c r="B1834" s="15"/>
      <c r="C1834" s="15" t="s">
        <v>179</v>
      </c>
      <c r="D1834" s="16">
        <v>2139.5</v>
      </c>
      <c r="E1834" s="16">
        <v>0</v>
      </c>
      <c r="F1834" s="16"/>
      <c r="G1834" s="16"/>
      <c r="H1834" s="105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165655.65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6"/>
    </row>
    <row r="1835" spans="1:69" ht="16.8" customHeight="1" x14ac:dyDescent="0.35">
      <c r="A1835" s="15"/>
      <c r="B1835" s="15">
        <v>0</v>
      </c>
      <c r="C1835" s="15" t="s">
        <v>180</v>
      </c>
      <c r="D1835" s="16">
        <v>0</v>
      </c>
      <c r="E1835" s="16"/>
      <c r="F1835" s="16"/>
      <c r="G1835" s="16"/>
      <c r="H1835" s="105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165655.65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6"/>
    </row>
    <row r="1836" spans="1:69" ht="16.8" customHeight="1" x14ac:dyDescent="0.35">
      <c r="A1836" s="15"/>
      <c r="B1836" s="16">
        <f>B1835+B1775</f>
        <v>457.09999999999991</v>
      </c>
      <c r="C1836" s="15" t="s">
        <v>181</v>
      </c>
      <c r="D1836" s="16">
        <v>385.01</v>
      </c>
      <c r="E1836" s="16">
        <v>0</v>
      </c>
      <c r="F1836" s="16"/>
      <c r="G1836" s="16"/>
      <c r="H1836" s="105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165655.65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6"/>
    </row>
    <row r="1837" spans="1:69" ht="16.8" customHeight="1" x14ac:dyDescent="0.35">
      <c r="A1837" s="15"/>
      <c r="B1837" s="15"/>
      <c r="C1837" s="15" t="s">
        <v>182</v>
      </c>
      <c r="D1837" s="16">
        <v>0</v>
      </c>
      <c r="E1837" s="16">
        <v>0</v>
      </c>
      <c r="F1837" s="16"/>
      <c r="G1837" s="16"/>
      <c r="H1837" s="105" t="s">
        <v>44</v>
      </c>
      <c r="I1837" s="77" t="s">
        <v>183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165655.65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6"/>
    </row>
    <row r="1838" spans="1:69" ht="16.8" customHeight="1" x14ac:dyDescent="0.35">
      <c r="A1838" s="15"/>
      <c r="B1838" s="15" t="s">
        <v>42</v>
      </c>
      <c r="C1838" s="15" t="s">
        <v>184</v>
      </c>
      <c r="D1838" s="16">
        <v>0</v>
      </c>
      <c r="E1838" s="16"/>
      <c r="F1838" s="16"/>
      <c r="G1838" s="16"/>
      <c r="H1838" s="105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165655.65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6"/>
    </row>
    <row r="1839" spans="1:69" ht="16.8" customHeight="1" x14ac:dyDescent="0.35">
      <c r="A1839" s="15"/>
      <c r="B1839" s="15"/>
      <c r="C1839" s="15" t="s">
        <v>185</v>
      </c>
      <c r="D1839" s="16">
        <v>0</v>
      </c>
      <c r="E1839" s="16"/>
      <c r="F1839" s="16"/>
      <c r="G1839" s="16">
        <v>0</v>
      </c>
      <c r="H1839" s="105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165655.65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6"/>
    </row>
    <row r="1840" spans="1:69" ht="16.8" customHeight="1" x14ac:dyDescent="0.35">
      <c r="A1840" s="15"/>
      <c r="B1840" s="15"/>
      <c r="C1840" s="15" t="s">
        <v>186</v>
      </c>
      <c r="D1840" s="16"/>
      <c r="E1840" s="16"/>
      <c r="F1840" s="16"/>
      <c r="G1840" s="16">
        <v>0</v>
      </c>
      <c r="H1840" s="105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165655.65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6"/>
    </row>
    <row r="1841" spans="1:69" ht="16.8" customHeight="1" x14ac:dyDescent="0.35">
      <c r="A1841" s="15"/>
      <c r="B1841" s="15"/>
      <c r="C1841" s="15" t="s">
        <v>187</v>
      </c>
      <c r="D1841" s="16"/>
      <c r="E1841" s="16"/>
      <c r="F1841" s="16"/>
      <c r="G1841" s="16">
        <v>0</v>
      </c>
      <c r="H1841" s="105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165655.65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6"/>
    </row>
    <row r="1842" spans="1:69" ht="16.8" customHeight="1" x14ac:dyDescent="0.35">
      <c r="A1842" s="15"/>
      <c r="B1842" s="15"/>
      <c r="C1842" s="15" t="s">
        <v>188</v>
      </c>
      <c r="D1842" s="16"/>
      <c r="E1842" s="16"/>
      <c r="F1842" s="16"/>
      <c r="G1842" s="16">
        <v>0</v>
      </c>
      <c r="H1842" s="105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165655.65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6"/>
    </row>
    <row r="1843" spans="1:69" ht="16.8" customHeight="1" x14ac:dyDescent="0.35">
      <c r="A1843" s="15"/>
      <c r="B1843" s="15"/>
      <c r="C1843" s="15" t="s">
        <v>189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165655.65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6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>
        <f t="shared" si="612"/>
        <v>165655.65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6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190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>
        <f t="shared" si="612"/>
        <v>165655.65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6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>
        <f t="shared" si="612"/>
        <v>165655.65</v>
      </c>
      <c r="AA1846" s="15"/>
      <c r="AB1846" s="24"/>
      <c r="AC1846" s="64" t="s">
        <v>145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6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165655.65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6"/>
    </row>
    <row r="1848" spans="1:69" ht="16.8" customHeight="1" x14ac:dyDescent="0.35">
      <c r="A1848" s="15"/>
      <c r="B1848" s="15"/>
      <c r="C1848" s="15" t="s">
        <v>146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165655.65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6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165655.65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6"/>
    </row>
    <row r="1850" spans="1:69" ht="16.8" customHeight="1" x14ac:dyDescent="0.35">
      <c r="A1850" s="15"/>
      <c r="B1850" s="15"/>
      <c r="C1850" s="28" t="s">
        <v>478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165650.15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6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>
        <f t="shared" si="612"/>
        <v>165650.15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6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165650.15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6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165650.15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6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165650.15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6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165650.15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6"/>
    </row>
    <row r="1856" spans="1:69" ht="16.8" customHeight="1" x14ac:dyDescent="0.35">
      <c r="A1856" s="15"/>
      <c r="B1856" s="66"/>
      <c r="C1856" s="15" t="s">
        <v>148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165650.15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6"/>
    </row>
    <row r="1857" spans="1:69" ht="16.8" customHeight="1" x14ac:dyDescent="0.35">
      <c r="A1857" s="15"/>
      <c r="B1857" s="15"/>
      <c r="C1857" s="15" t="s">
        <v>150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165650.15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6"/>
    </row>
    <row r="1858" spans="1:69" ht="16.8" customHeight="1" x14ac:dyDescent="0.35">
      <c r="A1858" s="15"/>
      <c r="B1858" s="15"/>
      <c r="C1858" s="15" t="s">
        <v>152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165650.15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6"/>
    </row>
    <row r="1859" spans="1:69" ht="16.8" customHeight="1" x14ac:dyDescent="0.35">
      <c r="A1859" s="15"/>
      <c r="B1859" s="15"/>
      <c r="C1859" s="15" t="s">
        <v>153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165650.15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6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-1042.8600000000006</v>
      </c>
      <c r="P1860" s="37">
        <f>O1859-O1860</f>
        <v>1427.8700000000006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165650.15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6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19469.3</v>
      </c>
      <c r="P1861" s="39">
        <f>O1861-O1858</f>
        <v>1427.869999999999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165650.15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6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165650.15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6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165650.15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6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2554.9</v>
      </c>
      <c r="M1864" s="3">
        <v>0</v>
      </c>
      <c r="N1864" s="3">
        <f>SUM(L1864:M1864)</f>
        <v>2554.9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165650.15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6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89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89" si="625">(X1865-Y1865)+Z1864</f>
        <v>165650.15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89" si="626">(AM1865-AN1865)+AO1864</f>
        <v>0</v>
      </c>
      <c r="AP1865" s="15"/>
      <c r="AR1865" s="14"/>
      <c r="AS1865" s="18"/>
      <c r="AT1865" s="16">
        <v>0</v>
      </c>
      <c r="AU1865" s="18">
        <f t="shared" ref="AU1865:AU1889" si="627">(AS1865-AT1865)+AU1864</f>
        <v>0</v>
      </c>
      <c r="AV1865" s="15"/>
      <c r="AX1865" s="14"/>
      <c r="AY1865" s="18"/>
      <c r="AZ1865" s="16">
        <v>0</v>
      </c>
      <c r="BA1865" s="18">
        <f t="shared" ref="BA1865:BA1889" si="628">(AY1865-AZ1865)+BA1864</f>
        <v>0</v>
      </c>
      <c r="BB1865" s="15"/>
      <c r="BD1865" s="14"/>
      <c r="BE1865" s="18"/>
      <c r="BF1865" s="16">
        <v>0</v>
      </c>
      <c r="BG1865" s="18">
        <f t="shared" ref="BG1865:BG1889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6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237928.11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>
        <f t="shared" si="625"/>
        <v>165650.15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6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165650.15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6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95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165650.15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6"/>
    </row>
    <row r="1869" spans="1:69" ht="16.8" customHeight="1" x14ac:dyDescent="0.35">
      <c r="A1869" s="15"/>
      <c r="B1869" s="15"/>
      <c r="C1869" s="15" t="s">
        <v>96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382</v>
      </c>
      <c r="L1869" s="30">
        <v>294.5</v>
      </c>
      <c r="M1869" s="16" t="s">
        <v>479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165650.15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6"/>
    </row>
    <row r="1870" spans="1:69" ht="16.8" customHeight="1" x14ac:dyDescent="0.35">
      <c r="A1870" s="15"/>
      <c r="B1870" s="15"/>
      <c r="C1870" s="15" t="s">
        <v>99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430</v>
      </c>
      <c r="L1870" s="16">
        <v>236.02</v>
      </c>
      <c r="M1870" s="44" t="s">
        <v>480</v>
      </c>
      <c r="N1870" s="16">
        <v>1105</v>
      </c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165650.15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6"/>
    </row>
    <row r="1871" spans="1:69" ht="16.8" customHeight="1" x14ac:dyDescent="0.35">
      <c r="A1871" s="15"/>
      <c r="B1871" s="15"/>
      <c r="C1871" s="64" t="s">
        <v>156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467</v>
      </c>
      <c r="L1871" s="16">
        <v>307.5</v>
      </c>
      <c r="M1871" s="16" t="s">
        <v>481</v>
      </c>
      <c r="N1871" s="16">
        <v>638.5</v>
      </c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165650.15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6"/>
    </row>
    <row r="1872" spans="1:69" ht="16.8" customHeight="1" x14ac:dyDescent="0.35">
      <c r="A1872" s="15"/>
      <c r="B1872" s="15"/>
      <c r="C1872" s="15" t="s">
        <v>103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466</v>
      </c>
      <c r="L1872" s="16">
        <v>100</v>
      </c>
      <c r="M1872" s="16" t="s">
        <v>482</v>
      </c>
      <c r="N1872" s="16">
        <v>387.96</v>
      </c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194</v>
      </c>
      <c r="X1872" s="18">
        <v>0</v>
      </c>
      <c r="Y1872" s="16"/>
      <c r="Z1872" s="18">
        <f t="shared" si="625"/>
        <v>165650.15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6"/>
    </row>
    <row r="1873" spans="1:69" ht="16.8" customHeight="1" x14ac:dyDescent="0.35">
      <c r="A1873" s="15"/>
      <c r="B1873" s="15"/>
      <c r="C1873" s="47" t="s">
        <v>157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 t="s">
        <v>483</v>
      </c>
      <c r="L1873" s="16">
        <v>0.99</v>
      </c>
      <c r="M1873" s="44" t="s">
        <v>484</v>
      </c>
      <c r="N1873" s="16">
        <v>0.18</v>
      </c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165650.15</v>
      </c>
      <c r="AA1873" s="15"/>
      <c r="AB1873" s="24"/>
      <c r="AC1873" s="64" t="s">
        <v>158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6"/>
    </row>
    <row r="1874" spans="1:69" ht="16.8" customHeight="1" x14ac:dyDescent="0.35">
      <c r="A1874" s="15"/>
      <c r="B1874" s="15"/>
      <c r="C1874" s="15" t="s">
        <v>107</v>
      </c>
      <c r="D1874" s="16"/>
      <c r="E1874" s="16"/>
      <c r="F1874" s="16"/>
      <c r="G1874" s="16">
        <v>0</v>
      </c>
      <c r="H1874" s="16"/>
      <c r="I1874" s="4"/>
      <c r="J1874" s="14"/>
      <c r="K1874" s="25" t="s">
        <v>437</v>
      </c>
      <c r="L1874" s="83">
        <v>700</v>
      </c>
      <c r="M1874" s="16" t="s">
        <v>481</v>
      </c>
      <c r="N1874" s="83">
        <v>1222.5</v>
      </c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109</v>
      </c>
      <c r="W1874" s="14"/>
      <c r="X1874" s="18"/>
      <c r="Y1874" s="16">
        <v>0</v>
      </c>
      <c r="Z1874" s="18">
        <f t="shared" si="625"/>
        <v>165650.15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6"/>
    </row>
    <row r="1875" spans="1:69" ht="16.8" customHeight="1" x14ac:dyDescent="0.35">
      <c r="A1875" s="15"/>
      <c r="B1875" s="15"/>
      <c r="C1875" s="15" t="s">
        <v>110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 t="s">
        <v>451</v>
      </c>
      <c r="L1875" s="16">
        <v>9</v>
      </c>
      <c r="M1875" s="16"/>
      <c r="N1875" s="67">
        <v>0</v>
      </c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165650.15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6"/>
    </row>
    <row r="1876" spans="1:69" ht="16.8" customHeight="1" x14ac:dyDescent="0.35">
      <c r="A1876" s="15"/>
      <c r="B1876" s="15"/>
      <c r="C1876" s="15" t="s">
        <v>112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 t="s">
        <v>474</v>
      </c>
      <c r="L1876" s="16">
        <v>600</v>
      </c>
      <c r="M1876" s="16"/>
      <c r="N1876" s="16">
        <v>0</v>
      </c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165650.15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6"/>
    </row>
    <row r="1877" spans="1:69" ht="16.8" customHeight="1" x14ac:dyDescent="0.35">
      <c r="A1877" s="15"/>
      <c r="B1877" s="15"/>
      <c r="C1877" s="15" t="s">
        <v>485</v>
      </c>
      <c r="D1877" s="16"/>
      <c r="E1877" s="16"/>
      <c r="F1877" s="16">
        <v>4666.5</v>
      </c>
      <c r="G1877" s="16"/>
      <c r="H1877" s="16"/>
      <c r="I1877" s="4"/>
      <c r="J1877" s="14"/>
      <c r="K1877" s="16" t="s">
        <v>475</v>
      </c>
      <c r="L1877" s="16">
        <v>0.5</v>
      </c>
      <c r="M1877" s="44"/>
      <c r="N1877" s="16">
        <v>0</v>
      </c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>
        <f t="shared" si="625"/>
        <v>170316.65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6"/>
    </row>
    <row r="1878" spans="1:69" ht="16.8" customHeight="1" x14ac:dyDescent="0.35">
      <c r="A1878" s="15"/>
      <c r="B1878" s="15"/>
      <c r="C1878" s="15" t="s">
        <v>486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 t="s">
        <v>446</v>
      </c>
      <c r="L1878" s="16">
        <v>364.5</v>
      </c>
      <c r="M1878" s="16"/>
      <c r="N1878" s="16">
        <v>0</v>
      </c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>
        <f t="shared" si="625"/>
        <v>170316.65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6"/>
    </row>
    <row r="1879" spans="1:69" ht="16.8" customHeight="1" x14ac:dyDescent="0.35">
      <c r="A1879" s="15"/>
      <c r="B1879" s="15"/>
      <c r="C1879" s="15" t="s">
        <v>114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476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>
        <f t="shared" si="625"/>
        <v>170316.65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6"/>
    </row>
    <row r="1880" spans="1:69" ht="16.8" customHeight="1" x14ac:dyDescent="0.35">
      <c r="A1880" s="15"/>
      <c r="B1880" s="15"/>
      <c r="C1880" s="15" t="s">
        <v>114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>
        <f t="shared" si="625"/>
        <v>170316.65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6"/>
    </row>
    <row r="1881" spans="1:69" ht="16.8" customHeight="1" x14ac:dyDescent="0.35">
      <c r="A1881" s="15"/>
      <c r="B1881" s="15"/>
      <c r="C1881" s="68" t="s">
        <v>114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118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>
        <f t="shared" si="625"/>
        <v>170316.65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6"/>
    </row>
    <row r="1882" spans="1:69" ht="16.8" customHeight="1" x14ac:dyDescent="0.35">
      <c r="A1882" s="15"/>
      <c r="B1882" s="15"/>
      <c r="C1882" s="15" t="s">
        <v>177</v>
      </c>
      <c r="D1882" s="16"/>
      <c r="E1882" s="16"/>
      <c r="F1882" s="16">
        <f>'BONIFICI GENERALI '!B1506+'BONIFICI CATTOLICA'!B1402+'BONIFICI TUTELA'!B934</f>
        <v>1386.1799999999998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>
        <f>F1882</f>
        <v>1386.1799999999998</v>
      </c>
      <c r="Y1882" s="16">
        <f>G1882</f>
        <v>0</v>
      </c>
      <c r="Z1882" s="18">
        <f t="shared" si="625"/>
        <v>171702.83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6"/>
    </row>
    <row r="1883" spans="1:69" ht="16.8" customHeight="1" x14ac:dyDescent="0.35">
      <c r="A1883" s="15"/>
      <c r="B1883" s="15"/>
      <c r="C1883" s="47" t="s">
        <v>119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171702.83</v>
      </c>
      <c r="AA1883" s="15" t="str">
        <f>C1883</f>
        <v>PREL .PROVVIGIONI MATURATE</v>
      </c>
      <c r="AB1883" s="24"/>
      <c r="AC1883" s="15" t="s">
        <v>165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6"/>
    </row>
    <row r="1884" spans="1:69" ht="16.8" customHeight="1" x14ac:dyDescent="0.35">
      <c r="A1884" s="15"/>
      <c r="B1884" s="15"/>
      <c r="C1884" s="15" t="s">
        <v>120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171702.83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6"/>
    </row>
    <row r="1885" spans="1:69" ht="16.8" customHeight="1" x14ac:dyDescent="0.35">
      <c r="A1885" s="15"/>
      <c r="B1885" s="15"/>
      <c r="C1885" s="15" t="s">
        <v>121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171702.83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6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122</v>
      </c>
      <c r="L1886" s="3">
        <f>SUM(L1866:L1880)+N1865+L1882+L1883</f>
        <v>246469.27</v>
      </c>
      <c r="M1886" s="3">
        <f>SUM(O1835:O1854)+N1864</f>
        <v>87472.12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>
        <f t="shared" si="625"/>
        <v>171702.83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118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6"/>
    </row>
    <row r="1887" spans="1:69" ht="16.8" customHeight="1" x14ac:dyDescent="0.35">
      <c r="A1887" s="15"/>
      <c r="B1887" s="15"/>
      <c r="C1887" s="64" t="s">
        <v>487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/>
      <c r="K1887" s="6" t="s">
        <v>123</v>
      </c>
      <c r="L1887" s="3">
        <f>L1886-M1886</f>
        <v>158997.15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171473.83</v>
      </c>
      <c r="AA1887" s="15" t="str">
        <f>C1887</f>
        <v>BONIFICO P.E DI POLONI</v>
      </c>
      <c r="AB1887" s="24"/>
      <c r="AC1887" s="71" t="s">
        <v>198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124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6"/>
    </row>
    <row r="1888" spans="1:69" ht="16.8" customHeight="1" x14ac:dyDescent="0.35">
      <c r="A1888" s="15"/>
      <c r="B1888" s="15"/>
      <c r="C1888" s="64" t="s">
        <v>151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171473.83</v>
      </c>
      <c r="AA1888" s="15"/>
      <c r="AB1888" s="24"/>
      <c r="AC1888" s="71" t="s">
        <v>169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6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126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127</v>
      </c>
      <c r="L1889" s="3">
        <f>L1887-L1888</f>
        <v>-17518.839999999997</v>
      </c>
      <c r="M1889" s="27" t="s">
        <v>170</v>
      </c>
      <c r="N1889" s="27">
        <f>O1889-L1888</f>
        <v>1359.5</v>
      </c>
      <c r="O1889" s="44">
        <f>Z1889+AU1889+N1865+SUM(L1868:L1879)+SUM(N1869:N1879)+L1883-D1835-D1838-D1834+E1836</f>
        <v>177875.49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171473.83</v>
      </c>
      <c r="AA1889" s="57"/>
      <c r="AB1889" s="60"/>
      <c r="AC1889" s="60" t="s">
        <v>128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171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199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477</v>
      </c>
    </row>
    <row r="1892" spans="1:69" ht="16.8" customHeight="1" x14ac:dyDescent="0.35">
      <c r="A1892" s="2"/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4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129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172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173</v>
      </c>
      <c r="BP1892" s="8" t="s">
        <v>0</v>
      </c>
      <c r="BQ1892" s="9" t="s">
        <v>174</v>
      </c>
    </row>
    <row r="1893" spans="1:69" ht="16.8" customHeight="1" x14ac:dyDescent="0.35">
      <c r="A1893" s="14">
        <v>45334</v>
      </c>
      <c r="B1893" s="15" t="s">
        <v>175</v>
      </c>
      <c r="C1893" s="15" t="s">
        <v>176</v>
      </c>
      <c r="D1893" s="16">
        <v>0</v>
      </c>
      <c r="E1893" s="16">
        <v>0</v>
      </c>
      <c r="F1893" s="16"/>
      <c r="G1893" s="16"/>
      <c r="H1893" s="105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>
        <f>D1896+D1899+D1897-E1897-E1896+O1832</f>
        <v>89141.27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171473.83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177</v>
      </c>
      <c r="BM1893" s="88">
        <f>BK1893</f>
        <v>45334</v>
      </c>
      <c r="BN1893" s="24" t="s">
        <v>177</v>
      </c>
      <c r="BO1893" s="24"/>
      <c r="BP1893" s="88">
        <f>BK1893</f>
        <v>45334</v>
      </c>
      <c r="BQ1893" s="126"/>
    </row>
    <row r="1894" spans="1:69" ht="16.8" customHeight="1" x14ac:dyDescent="0.35">
      <c r="A1894" s="15"/>
      <c r="B1894" s="15"/>
      <c r="C1894" s="15" t="s">
        <v>178</v>
      </c>
      <c r="D1894" s="16">
        <v>0</v>
      </c>
      <c r="E1894" s="16"/>
      <c r="F1894" s="16"/>
      <c r="G1894" s="16"/>
      <c r="H1894" s="105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171473.83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6"/>
    </row>
    <row r="1895" spans="1:69" ht="16.8" customHeight="1" x14ac:dyDescent="0.35">
      <c r="A1895" s="15"/>
      <c r="B1895" s="15"/>
      <c r="C1895" s="15" t="s">
        <v>179</v>
      </c>
      <c r="D1895" s="16">
        <v>48970.61</v>
      </c>
      <c r="E1895" s="16">
        <v>493.5</v>
      </c>
      <c r="F1895" s="16"/>
      <c r="G1895" s="16"/>
      <c r="H1895" s="105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171473.83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6"/>
    </row>
    <row r="1896" spans="1:69" ht="16.8" customHeight="1" x14ac:dyDescent="0.35">
      <c r="A1896" s="15" t="s">
        <v>488</v>
      </c>
      <c r="B1896" s="15">
        <v>1007.07</v>
      </c>
      <c r="C1896" s="15" t="s">
        <v>180</v>
      </c>
      <c r="D1896" s="16">
        <v>0</v>
      </c>
      <c r="E1896" s="16"/>
      <c r="F1896" s="16"/>
      <c r="G1896" s="16"/>
      <c r="H1896" s="105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171473.83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6"/>
    </row>
    <row r="1897" spans="1:69" ht="16.8" customHeight="1" x14ac:dyDescent="0.35">
      <c r="A1897" s="15"/>
      <c r="B1897" s="16">
        <f>B1896+B1836</f>
        <v>1464.17</v>
      </c>
      <c r="C1897" s="15" t="s">
        <v>181</v>
      </c>
      <c r="D1897" s="16">
        <v>1600.2</v>
      </c>
      <c r="E1897" s="16">
        <v>0</v>
      </c>
      <c r="F1897" s="16"/>
      <c r="G1897" s="16"/>
      <c r="H1897" s="105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171473.83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6"/>
    </row>
    <row r="1898" spans="1:69" ht="16.8" customHeight="1" x14ac:dyDescent="0.35">
      <c r="A1898" s="15"/>
      <c r="B1898" s="15"/>
      <c r="C1898" s="15" t="s">
        <v>182</v>
      </c>
      <c r="D1898" s="16">
        <v>100</v>
      </c>
      <c r="E1898" s="16">
        <v>0</v>
      </c>
      <c r="F1898" s="16"/>
      <c r="G1898" s="16"/>
      <c r="H1898" s="105" t="s">
        <v>44</v>
      </c>
      <c r="I1898" s="77" t="s">
        <v>183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171473.83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6"/>
    </row>
    <row r="1899" spans="1:69" ht="16.8" customHeight="1" x14ac:dyDescent="0.35">
      <c r="A1899" s="15"/>
      <c r="B1899" s="15" t="s">
        <v>42</v>
      </c>
      <c r="C1899" s="15" t="s">
        <v>184</v>
      </c>
      <c r="D1899" s="16">
        <v>0</v>
      </c>
      <c r="E1899" s="16"/>
      <c r="F1899" s="16"/>
      <c r="G1899" s="16"/>
      <c r="H1899" s="105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171473.83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6"/>
    </row>
    <row r="1900" spans="1:69" ht="16.8" customHeight="1" x14ac:dyDescent="0.35">
      <c r="A1900" s="15"/>
      <c r="B1900" s="15"/>
      <c r="C1900" s="15" t="s">
        <v>185</v>
      </c>
      <c r="D1900" s="16">
        <v>26.66</v>
      </c>
      <c r="E1900" s="16"/>
      <c r="F1900" s="16"/>
      <c r="G1900" s="16">
        <v>0</v>
      </c>
      <c r="H1900" s="105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171473.83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6"/>
    </row>
    <row r="1901" spans="1:69" ht="16.8" customHeight="1" x14ac:dyDescent="0.35">
      <c r="A1901" s="15"/>
      <c r="B1901" s="15"/>
      <c r="C1901" s="15" t="s">
        <v>186</v>
      </c>
      <c r="D1901" s="16"/>
      <c r="E1901" s="16"/>
      <c r="F1901" s="16"/>
      <c r="G1901" s="16">
        <v>0</v>
      </c>
      <c r="H1901" s="105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171473.83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6"/>
    </row>
    <row r="1902" spans="1:69" ht="16.8" customHeight="1" x14ac:dyDescent="0.35">
      <c r="A1902" s="15"/>
      <c r="B1902" s="15"/>
      <c r="C1902" s="15" t="s">
        <v>187</v>
      </c>
      <c r="D1902" s="16"/>
      <c r="E1902" s="16"/>
      <c r="F1902" s="16"/>
      <c r="G1902" s="16">
        <v>0</v>
      </c>
      <c r="H1902" s="105"/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171473.83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6"/>
    </row>
    <row r="1903" spans="1:69" ht="16.8" customHeight="1" x14ac:dyDescent="0.35">
      <c r="A1903" s="15"/>
      <c r="B1903" s="15"/>
      <c r="C1903" s="15" t="s">
        <v>188</v>
      </c>
      <c r="D1903" s="16"/>
      <c r="E1903" s="16"/>
      <c r="F1903" s="16"/>
      <c r="G1903" s="16">
        <v>0</v>
      </c>
      <c r="H1903" s="105"/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171473.83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6"/>
    </row>
    <row r="1904" spans="1:69" ht="16.8" customHeight="1" x14ac:dyDescent="0.35">
      <c r="A1904" s="15"/>
      <c r="B1904" s="15"/>
      <c r="C1904" s="15" t="s">
        <v>189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171473.83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6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>
        <f t="shared" si="631"/>
        <v>171473.83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6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190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>
        <f t="shared" si="631"/>
        <v>171473.83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6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>
        <f t="shared" si="631"/>
        <v>171473.83</v>
      </c>
      <c r="AA1907" s="15"/>
      <c r="AB1907" s="24"/>
      <c r="AC1907" s="64" t="s">
        <v>145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6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171473.83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6"/>
    </row>
    <row r="1909" spans="1:69" ht="16.8" customHeight="1" x14ac:dyDescent="0.35">
      <c r="A1909" s="15"/>
      <c r="B1909" s="15"/>
      <c r="C1909" s="15" t="s">
        <v>146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171473.83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6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171473.83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6"/>
    </row>
    <row r="1911" spans="1:69" ht="16.8" customHeight="1" x14ac:dyDescent="0.35">
      <c r="A1911" s="15"/>
      <c r="B1911" s="15"/>
      <c r="C1911" s="28" t="s">
        <v>147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171473.83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6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>
        <f t="shared" si="631"/>
        <v>171473.83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6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171473.83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6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171473.83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6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171473.83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6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171473.83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6"/>
    </row>
    <row r="1917" spans="1:69" ht="16.8" customHeight="1" x14ac:dyDescent="0.35">
      <c r="A1917" s="15"/>
      <c r="B1917" s="66"/>
      <c r="C1917" s="15" t="s">
        <v>148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149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171473.83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6"/>
    </row>
    <row r="1918" spans="1:69" ht="16.8" customHeight="1" x14ac:dyDescent="0.35">
      <c r="A1918" s="15"/>
      <c r="B1918" s="15"/>
      <c r="C1918" s="15" t="s">
        <v>150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151</v>
      </c>
      <c r="L1918" s="16"/>
      <c r="M1918" s="16">
        <v>60911.74</v>
      </c>
      <c r="N1918" s="16" t="s">
        <v>70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171473.83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6"/>
    </row>
    <row r="1919" spans="1:69" ht="16.8" customHeight="1" x14ac:dyDescent="0.35">
      <c r="A1919" s="15"/>
      <c r="B1919" s="15"/>
      <c r="C1919" s="15" t="s">
        <v>152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171473.83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6"/>
    </row>
    <row r="1920" spans="1:69" ht="16.8" customHeight="1" x14ac:dyDescent="0.35">
      <c r="A1920" s="15"/>
      <c r="B1920" s="15"/>
      <c r="C1920" s="15" t="s">
        <v>153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171473.83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6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171473.83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6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171473.83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6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171473.83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6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171473.83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6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2554.9</v>
      </c>
      <c r="M1925" s="3">
        <v>0</v>
      </c>
      <c r="N1925" s="3">
        <f>SUM(L1925:M1925)</f>
        <v>2554.9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171473.83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6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0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0" si="645">(X1926-Y1926)+Z1925</f>
        <v>171473.83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0" si="646">(AM1926-AN1926)+AO1925</f>
        <v>0</v>
      </c>
      <c r="AP1926" s="15"/>
      <c r="AR1926" s="14"/>
      <c r="AS1926" s="18"/>
      <c r="AT1926" s="16">
        <v>0</v>
      </c>
      <c r="AU1926" s="18">
        <f t="shared" ref="AU1926:AU1950" si="647">(AS1926-AT1926)+AU1925</f>
        <v>0</v>
      </c>
      <c r="AV1926" s="15"/>
      <c r="AX1926" s="14"/>
      <c r="AY1926" s="18"/>
      <c r="AZ1926" s="16">
        <v>0</v>
      </c>
      <c r="BA1926" s="18">
        <f t="shared" ref="BA1926:BA1950" si="648">(AY1926-AZ1926)+BA1925</f>
        <v>0</v>
      </c>
      <c r="BB1926" s="15"/>
      <c r="BD1926" s="14"/>
      <c r="BE1926" s="18"/>
      <c r="BF1926" s="16">
        <v>0</v>
      </c>
      <c r="BG1926" s="18">
        <f t="shared" ref="BG1926:BG1950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6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71218.929999999993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>
        <f t="shared" si="645"/>
        <v>171473.83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6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171473.83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6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95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171473.83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6"/>
    </row>
    <row r="1930" spans="1:69" ht="16.8" customHeight="1" x14ac:dyDescent="0.35">
      <c r="A1930" s="15"/>
      <c r="B1930" s="15"/>
      <c r="C1930" s="15" t="s">
        <v>96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382</v>
      </c>
      <c r="L1930" s="30">
        <v>294.5</v>
      </c>
      <c r="M1930" s="16" t="s">
        <v>479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171473.83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6"/>
    </row>
    <row r="1931" spans="1:69" ht="16.8" customHeight="1" x14ac:dyDescent="0.35">
      <c r="A1931" s="15"/>
      <c r="B1931" s="15"/>
      <c r="C1931" s="15" t="s">
        <v>99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430</v>
      </c>
      <c r="L1931" s="16">
        <v>236.02</v>
      </c>
      <c r="M1931" s="44" t="s">
        <v>480</v>
      </c>
      <c r="N1931" s="16">
        <v>1105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171473.83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6"/>
    </row>
    <row r="1932" spans="1:69" ht="16.8" customHeight="1" x14ac:dyDescent="0.35">
      <c r="A1932" s="15"/>
      <c r="B1932" s="15"/>
      <c r="C1932" s="64" t="s">
        <v>156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467</v>
      </c>
      <c r="L1932" s="16">
        <v>307.5</v>
      </c>
      <c r="M1932" s="16"/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171473.83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6"/>
    </row>
    <row r="1933" spans="1:69" ht="16.8" customHeight="1" x14ac:dyDescent="0.35">
      <c r="A1933" s="15"/>
      <c r="B1933" s="15"/>
      <c r="C1933" s="15" t="s">
        <v>103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466</v>
      </c>
      <c r="L1933" s="16">
        <v>100</v>
      </c>
      <c r="M1933" s="16" t="s">
        <v>482</v>
      </c>
      <c r="N1933" s="16">
        <v>387.96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194</v>
      </c>
      <c r="X1933" s="18">
        <v>0</v>
      </c>
      <c r="Y1933" s="16"/>
      <c r="Z1933" s="18">
        <f t="shared" si="645"/>
        <v>171473.83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6"/>
    </row>
    <row r="1934" spans="1:69" ht="16.8" customHeight="1" x14ac:dyDescent="0.35">
      <c r="A1934" s="15"/>
      <c r="B1934" s="15"/>
      <c r="C1934" s="47" t="s">
        <v>157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483</v>
      </c>
      <c r="L1934" s="16">
        <v>0.99</v>
      </c>
      <c r="M1934" s="44" t="s">
        <v>484</v>
      </c>
      <c r="N1934" s="16">
        <v>0.18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171473.83</v>
      </c>
      <c r="AA1934" s="15"/>
      <c r="AB1934" s="24"/>
      <c r="AC1934" s="64" t="s">
        <v>158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6"/>
    </row>
    <row r="1935" spans="1:69" ht="16.8" customHeight="1" x14ac:dyDescent="0.35">
      <c r="A1935" s="15"/>
      <c r="B1935" s="15"/>
      <c r="C1935" s="15" t="s">
        <v>107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437</v>
      </c>
      <c r="L1935" s="83">
        <v>700</v>
      </c>
      <c r="M1935" s="16"/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109</v>
      </c>
      <c r="W1935" s="14"/>
      <c r="X1935" s="18"/>
      <c r="Y1935" s="16">
        <v>0</v>
      </c>
      <c r="Z1935" s="18">
        <f t="shared" si="645"/>
        <v>171473.83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6"/>
    </row>
    <row r="1936" spans="1:69" ht="16.8" customHeight="1" x14ac:dyDescent="0.35">
      <c r="A1936" s="15"/>
      <c r="B1936" s="15"/>
      <c r="C1936" s="15" t="s">
        <v>110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" t="s">
        <v>451</v>
      </c>
      <c r="L1936" s="16">
        <v>9</v>
      </c>
      <c r="M1936" s="16"/>
      <c r="N1936" s="67">
        <v>0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171473.83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6"/>
    </row>
    <row r="1937" spans="1:69" ht="16.8" customHeight="1" x14ac:dyDescent="0.35">
      <c r="A1937" s="15"/>
      <c r="B1937" s="15"/>
      <c r="C1937" s="15" t="s">
        <v>112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 t="s">
        <v>474</v>
      </c>
      <c r="L1937" s="16">
        <v>600</v>
      </c>
      <c r="M1937" s="16"/>
      <c r="N1937" s="16">
        <v>0</v>
      </c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171473.83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6"/>
    </row>
    <row r="1938" spans="1:69" ht="16.8" customHeight="1" x14ac:dyDescent="0.35">
      <c r="A1938" s="15"/>
      <c r="B1938" s="15"/>
      <c r="C1938" s="15" t="s">
        <v>489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475</v>
      </c>
      <c r="L1938" s="16">
        <v>0.5</v>
      </c>
      <c r="M1938" s="44"/>
      <c r="N1938" s="16">
        <v>0</v>
      </c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>
        <f t="shared" si="645"/>
        <v>172696.33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6"/>
    </row>
    <row r="1939" spans="1:69" ht="16.8" customHeight="1" x14ac:dyDescent="0.35">
      <c r="A1939" s="15"/>
      <c r="B1939" s="15"/>
      <c r="C1939" s="15" t="s">
        <v>490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 t="s">
        <v>446</v>
      </c>
      <c r="L1939" s="16">
        <v>364.5</v>
      </c>
      <c r="M1939" s="16"/>
      <c r="N1939" s="16">
        <v>0</v>
      </c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>
        <f t="shared" si="645"/>
        <v>173334.83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6"/>
    </row>
    <row r="1940" spans="1:69" ht="16.8" customHeight="1" x14ac:dyDescent="0.35">
      <c r="A1940" s="15"/>
      <c r="B1940" s="15"/>
      <c r="C1940" s="15" t="s">
        <v>114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476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>
        <f t="shared" si="645"/>
        <v>173334.83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6"/>
    </row>
    <row r="1941" spans="1:69" ht="16.8" customHeight="1" x14ac:dyDescent="0.35">
      <c r="A1941" s="15"/>
      <c r="B1941" s="15"/>
      <c r="C1941" s="15" t="s">
        <v>114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>
        <f t="shared" si="645"/>
        <v>173334.83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6"/>
    </row>
    <row r="1942" spans="1:69" ht="16.8" customHeight="1" x14ac:dyDescent="0.35">
      <c r="A1942" s="15"/>
      <c r="B1942" s="15"/>
      <c r="C1942" s="68" t="s">
        <v>114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118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>
        <f t="shared" si="645"/>
        <v>173334.83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6"/>
    </row>
    <row r="1943" spans="1:69" ht="16.8" customHeight="1" x14ac:dyDescent="0.35">
      <c r="A1943" s="15"/>
      <c r="B1943" s="15"/>
      <c r="C1943" s="15" t="s">
        <v>177</v>
      </c>
      <c r="D1943" s="16"/>
      <c r="E1943" s="16"/>
      <c r="F1943" s="16">
        <f>'BONIFICI GENERALI '!B1558</f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>
        <f>F1943</f>
        <v>2139.5</v>
      </c>
      <c r="Y1943" s="16">
        <f>G1943</f>
        <v>13863.53</v>
      </c>
      <c r="Z1943" s="18">
        <f t="shared" si="645"/>
        <v>161610.79999999999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6"/>
    </row>
    <row r="1944" spans="1:69" ht="16.8" customHeight="1" x14ac:dyDescent="0.35">
      <c r="A1944" s="15"/>
      <c r="B1944" s="15"/>
      <c r="C1944" s="47" t="s">
        <v>119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158808.37</v>
      </c>
      <c r="AA1944" s="15" t="str">
        <f>C1944</f>
        <v>PREL .PROVVIGIONI MATURATE</v>
      </c>
      <c r="AB1944" s="24"/>
      <c r="AC1944" s="15" t="s">
        <v>165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6"/>
    </row>
    <row r="1945" spans="1:69" ht="16.8" customHeight="1" x14ac:dyDescent="0.35">
      <c r="A1945" s="15"/>
      <c r="B1945" s="15"/>
      <c r="C1945" s="15" t="s">
        <v>120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158808.37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6"/>
    </row>
    <row r="1946" spans="1:69" ht="16.8" customHeight="1" x14ac:dyDescent="0.35">
      <c r="A1946" s="15"/>
      <c r="B1946" s="15"/>
      <c r="C1946" s="15" t="s">
        <v>121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158808.37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6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122</v>
      </c>
      <c r="L1947" s="3">
        <f>SUM(L1927:L1941)+N1926+L1943+L1944</f>
        <v>125343.76999999999</v>
      </c>
      <c r="M1947" s="3">
        <f>SUM(O1896:O1915)+N1925</f>
        <v>89098.98000000001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>
        <f t="shared" si="645"/>
        <v>158808.37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118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6"/>
    </row>
    <row r="1948" spans="1:69" ht="16.8" customHeight="1" x14ac:dyDescent="0.35">
      <c r="A1948" s="15"/>
      <c r="B1948" s="15"/>
      <c r="C1948" s="64" t="s">
        <v>149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/>
      <c r="K1948" s="6" t="s">
        <v>123</v>
      </c>
      <c r="L1948" s="3">
        <f>L1947-M1947</f>
        <v>36244.789999999979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49010.429999999993</v>
      </c>
      <c r="AA1948" s="15" t="str">
        <f>C1948</f>
        <v>BONIFICO CATTOLICA</v>
      </c>
      <c r="AB1948" s="24"/>
      <c r="AC1948" s="71" t="s">
        <v>198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124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6"/>
    </row>
    <row r="1949" spans="1:69" ht="16.8" customHeight="1" x14ac:dyDescent="0.35">
      <c r="A1949" s="15"/>
      <c r="B1949" s="15"/>
      <c r="C1949" s="64" t="s">
        <v>151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-11901.310000000005</v>
      </c>
      <c r="AA1949" s="15" t="str">
        <f>C1949</f>
        <v>BONIFICO GENERALI</v>
      </c>
      <c r="AB1949" s="24"/>
      <c r="AC1949" s="71" t="s">
        <v>169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6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126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127</v>
      </c>
      <c r="L1950" s="3">
        <f>L1948-L1949</f>
        <v>-17518.840000000033</v>
      </c>
      <c r="M1950" s="27" t="s">
        <v>170</v>
      </c>
      <c r="N1950" s="27">
        <f>O1950-L1949</f>
        <v>-60510.710000000014</v>
      </c>
      <c r="O1950" s="44">
        <f>Z1950+AU1950+N1926+SUM(L1929:L1940)+SUM(N1930:N1940)+L1944-D1896-D1899-D1895+E1897</f>
        <v>-6747.0800000000017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-11901.310000000005</v>
      </c>
      <c r="AA1950" s="57"/>
      <c r="AB1950" s="60"/>
      <c r="AC1950" s="60" t="s">
        <v>128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171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199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/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4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129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172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173</v>
      </c>
      <c r="BP1953" s="8" t="s">
        <v>0</v>
      </c>
      <c r="BQ1953" s="9" t="s">
        <v>174</v>
      </c>
    </row>
    <row r="1954" spans="1:69" ht="16.8" customHeight="1" x14ac:dyDescent="0.35">
      <c r="A1954" s="14">
        <v>45335</v>
      </c>
      <c r="B1954" s="15" t="s">
        <v>175</v>
      </c>
      <c r="C1954" s="15" t="s">
        <v>176</v>
      </c>
      <c r="D1954" s="16">
        <v>0</v>
      </c>
      <c r="E1954" s="16">
        <v>0</v>
      </c>
      <c r="F1954" s="16"/>
      <c r="G1954" s="16"/>
      <c r="H1954" s="105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92478.33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-11901.310000000005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177</v>
      </c>
      <c r="BM1954" s="88">
        <f>BK1954</f>
        <v>45335</v>
      </c>
      <c r="BN1954" s="24" t="s">
        <v>177</v>
      </c>
      <c r="BO1954" s="24"/>
      <c r="BP1954" s="88">
        <f>BK1954</f>
        <v>45335</v>
      </c>
      <c r="BQ1954" s="126"/>
    </row>
    <row r="1955" spans="1:69" ht="16.8" customHeight="1" x14ac:dyDescent="0.35">
      <c r="A1955" s="15"/>
      <c r="B1955" s="15"/>
      <c r="C1955" s="15" t="s">
        <v>178</v>
      </c>
      <c r="D1955" s="16">
        <v>0</v>
      </c>
      <c r="E1955" s="16"/>
      <c r="F1955" s="16"/>
      <c r="G1955" s="16"/>
      <c r="H1955" s="105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-11901.310000000005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6"/>
    </row>
    <row r="1956" spans="1:69" ht="16.8" customHeight="1" x14ac:dyDescent="0.35">
      <c r="A1956" s="15"/>
      <c r="B1956" s="15"/>
      <c r="C1956" s="15" t="s">
        <v>179</v>
      </c>
      <c r="D1956" s="16">
        <v>19569.2</v>
      </c>
      <c r="E1956" s="16">
        <v>1586.5</v>
      </c>
      <c r="F1956" s="16"/>
      <c r="G1956" s="16"/>
      <c r="H1956" s="105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-11901.310000000005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6"/>
    </row>
    <row r="1957" spans="1:69" ht="16.8" customHeight="1" x14ac:dyDescent="0.35">
      <c r="A1957" s="15"/>
      <c r="B1957" s="15">
        <v>0</v>
      </c>
      <c r="C1957" s="15" t="s">
        <v>180</v>
      </c>
      <c r="D1957" s="16">
        <v>0</v>
      </c>
      <c r="E1957" s="16"/>
      <c r="F1957" s="16"/>
      <c r="G1957" s="16"/>
      <c r="H1957" s="105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-11901.310000000005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6"/>
    </row>
    <row r="1958" spans="1:69" ht="16.8" customHeight="1" x14ac:dyDescent="0.35">
      <c r="A1958" s="15"/>
      <c r="B1958" s="16">
        <f>B1957+B1897</f>
        <v>1464.17</v>
      </c>
      <c r="C1958" s="15" t="s">
        <v>181</v>
      </c>
      <c r="D1958" s="16">
        <v>3337.06</v>
      </c>
      <c r="E1958" s="16">
        <v>0</v>
      </c>
      <c r="F1958" s="16"/>
      <c r="G1958" s="16"/>
      <c r="H1958" s="105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-11901.310000000005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6"/>
    </row>
    <row r="1959" spans="1:69" ht="16.8" customHeight="1" x14ac:dyDescent="0.35">
      <c r="A1959" s="15"/>
      <c r="B1959" s="15"/>
      <c r="C1959" s="15" t="s">
        <v>182</v>
      </c>
      <c r="D1959" s="16">
        <v>0</v>
      </c>
      <c r="E1959" s="16">
        <v>0</v>
      </c>
      <c r="F1959" s="16"/>
      <c r="G1959" s="16"/>
      <c r="H1959" s="105" t="s">
        <v>44</v>
      </c>
      <c r="I1959" s="77" t="s">
        <v>183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-11901.310000000005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6"/>
    </row>
    <row r="1960" spans="1:69" ht="16.8" customHeight="1" x14ac:dyDescent="0.35">
      <c r="A1960" s="15"/>
      <c r="B1960" s="15" t="s">
        <v>42</v>
      </c>
      <c r="C1960" s="15" t="s">
        <v>184</v>
      </c>
      <c r="D1960" s="16">
        <v>0</v>
      </c>
      <c r="E1960" s="16"/>
      <c r="F1960" s="16"/>
      <c r="G1960" s="16"/>
      <c r="H1960" s="105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-11901.310000000005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6"/>
    </row>
    <row r="1961" spans="1:69" ht="16.8" customHeight="1" x14ac:dyDescent="0.35">
      <c r="A1961" s="15"/>
      <c r="B1961" s="15"/>
      <c r="C1961" s="15" t="s">
        <v>185</v>
      </c>
      <c r="D1961" s="16">
        <v>0</v>
      </c>
      <c r="E1961" s="16"/>
      <c r="F1961" s="16"/>
      <c r="G1961" s="16">
        <v>0</v>
      </c>
      <c r="H1961" s="105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-11901.310000000005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6"/>
    </row>
    <row r="1962" spans="1:69" ht="16.8" customHeight="1" x14ac:dyDescent="0.35">
      <c r="A1962" s="15"/>
      <c r="B1962" s="15"/>
      <c r="C1962" s="15" t="s">
        <v>186</v>
      </c>
      <c r="D1962" s="16"/>
      <c r="E1962" s="16"/>
      <c r="F1962" s="16"/>
      <c r="G1962" s="16">
        <v>0</v>
      </c>
      <c r="H1962" s="105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-11901.310000000005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6"/>
    </row>
    <row r="1963" spans="1:69" ht="16.8" customHeight="1" x14ac:dyDescent="0.35">
      <c r="A1963" s="15"/>
      <c r="B1963" s="15"/>
      <c r="C1963" s="15" t="s">
        <v>187</v>
      </c>
      <c r="D1963" s="16"/>
      <c r="E1963" s="16"/>
      <c r="F1963" s="16"/>
      <c r="G1963" s="16">
        <v>0</v>
      </c>
      <c r="H1963" s="105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-11901.310000000005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6"/>
    </row>
    <row r="1964" spans="1:69" ht="16.8" customHeight="1" x14ac:dyDescent="0.35">
      <c r="A1964" s="15"/>
      <c r="B1964" s="15"/>
      <c r="C1964" s="15" t="s">
        <v>188</v>
      </c>
      <c r="D1964" s="16"/>
      <c r="E1964" s="16"/>
      <c r="F1964" s="16"/>
      <c r="G1964" s="16">
        <v>0</v>
      </c>
      <c r="H1964" s="105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-11901.310000000005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6"/>
    </row>
    <row r="1965" spans="1:69" ht="16.8" customHeight="1" x14ac:dyDescent="0.35">
      <c r="A1965" s="15"/>
      <c r="B1965" s="15"/>
      <c r="C1965" s="15" t="s">
        <v>189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-11901.310000000005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6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>
        <f t="shared" si="651"/>
        <v>-11901.310000000005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6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190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>
        <f t="shared" si="651"/>
        <v>-11901.310000000005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6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>
        <f t="shared" si="651"/>
        <v>-11901.310000000005</v>
      </c>
      <c r="AA1968" s="15"/>
      <c r="AB1968" s="24"/>
      <c r="AC1968" s="64" t="s">
        <v>145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6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-11901.310000000005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6"/>
    </row>
    <row r="1970" spans="1:69" ht="16.8" customHeight="1" x14ac:dyDescent="0.35">
      <c r="A1970" s="15"/>
      <c r="B1970" s="15"/>
      <c r="C1970" s="15" t="s">
        <v>146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-11901.310000000005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6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-11901.310000000005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6"/>
    </row>
    <row r="1972" spans="1:69" ht="16.8" customHeight="1" x14ac:dyDescent="0.35">
      <c r="A1972" s="15"/>
      <c r="B1972" s="15"/>
      <c r="C1972" s="28" t="s">
        <v>147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-11901.310000000005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6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>
        <f t="shared" si="651"/>
        <v>-11901.310000000005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6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-11901.310000000005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6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-11901.310000000005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6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-11901.310000000005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6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-11901.310000000005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6"/>
    </row>
    <row r="1978" spans="1:69" ht="16.8" customHeight="1" x14ac:dyDescent="0.35">
      <c r="A1978" s="15"/>
      <c r="B1978" s="66"/>
      <c r="C1978" s="15" t="s">
        <v>148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-11901.310000000005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6"/>
    </row>
    <row r="1979" spans="1:69" ht="16.8" customHeight="1" x14ac:dyDescent="0.35">
      <c r="A1979" s="15"/>
      <c r="B1979" s="15"/>
      <c r="C1979" s="15" t="s">
        <v>150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3115.6600000000003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-11901.310000000005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6"/>
    </row>
    <row r="1980" spans="1:69" ht="16.8" customHeight="1" x14ac:dyDescent="0.35">
      <c r="A1980" s="15"/>
      <c r="B1980" s="15"/>
      <c r="C1980" s="15" t="s">
        <v>152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3608.7399999999975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-11901.310000000005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6"/>
    </row>
    <row r="1981" spans="1:69" ht="16.8" customHeight="1" x14ac:dyDescent="0.35">
      <c r="A1981" s="15"/>
      <c r="B1981" s="15"/>
      <c r="C1981" s="15" t="s">
        <v>153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-11901.310000000005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6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-1425.0000000000005</v>
      </c>
      <c r="P1982" s="37">
        <f>O1981-O1982</f>
        <v>4762.0600000000004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-11901.310000000005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6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8149.3999999999978</v>
      </c>
      <c r="P1983" s="39">
        <f>O1983-O1980</f>
        <v>4762.0599999999995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-11901.310000000005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6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-11901.310000000005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6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3645.2400000000198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-11901.310000000005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6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2554.9</v>
      </c>
      <c r="M1986" s="3">
        <v>0</v>
      </c>
      <c r="N1986" s="3">
        <f>SUM(L1986:M1986)</f>
        <v>2554.9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-11901.310000000005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6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1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1" si="665">(X1987-Y1987)+Z1986</f>
        <v>-11901.310000000005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1" si="666">(AM1987-AN1987)+AO1986</f>
        <v>0</v>
      </c>
      <c r="AP1987" s="15"/>
      <c r="AR1987" s="14"/>
      <c r="AS1987" s="18"/>
      <c r="AT1987" s="16">
        <v>0</v>
      </c>
      <c r="AU1987" s="18">
        <f t="shared" ref="AU1987:AU2011" si="667">(AS1987-AT1987)+AU1986</f>
        <v>0</v>
      </c>
      <c r="AV1987" s="15"/>
      <c r="AX1987" s="14"/>
      <c r="AY1987" s="18"/>
      <c r="AZ1987" s="16">
        <v>0</v>
      </c>
      <c r="BA1987" s="18">
        <f t="shared" ref="BA1987:BA2011" si="668">(AY1987-AZ1987)+BA1986</f>
        <v>0</v>
      </c>
      <c r="BB1987" s="15"/>
      <c r="BD1987" s="14"/>
      <c r="BE1987" s="18"/>
      <c r="BF1987" s="16">
        <v>0</v>
      </c>
      <c r="BG1987" s="18">
        <f t="shared" ref="BG1987:BG2011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6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77721.499999999985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>
        <f t="shared" si="665"/>
        <v>-11901.310000000005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6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-11901.310000000005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6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95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-11901.310000000005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6"/>
    </row>
    <row r="1991" spans="1:69" ht="16.8" customHeight="1" x14ac:dyDescent="0.35">
      <c r="A1991" s="15"/>
      <c r="B1991" s="15"/>
      <c r="C1991" s="15" t="s">
        <v>96</v>
      </c>
      <c r="D1991" s="16"/>
      <c r="E1991" s="16"/>
      <c r="F1991" s="16"/>
      <c r="G1991" s="16">
        <v>0</v>
      </c>
      <c r="H1991" s="16"/>
      <c r="I1991" s="4"/>
      <c r="J1991" s="14"/>
      <c r="K1991" s="30" t="s">
        <v>382</v>
      </c>
      <c r="L1991" s="30">
        <v>294.5</v>
      </c>
      <c r="M1991" s="16"/>
      <c r="N1991" s="16">
        <v>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-11901.310000000005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6"/>
    </row>
    <row r="1992" spans="1:69" ht="16.8" customHeight="1" x14ac:dyDescent="0.35">
      <c r="A1992" s="15"/>
      <c r="B1992" s="15"/>
      <c r="C1992" s="15" t="s">
        <v>99</v>
      </c>
      <c r="D1992" s="16"/>
      <c r="E1992" s="16"/>
      <c r="F1992" s="16"/>
      <c r="G1992" s="16">
        <v>0</v>
      </c>
      <c r="H1992" s="16"/>
      <c r="I1992" s="4"/>
      <c r="J1992" s="14"/>
      <c r="K1992" s="16" t="s">
        <v>430</v>
      </c>
      <c r="L1992" s="16">
        <v>236.02</v>
      </c>
      <c r="M1992" s="44"/>
      <c r="N1992" s="16">
        <v>0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-11901.310000000005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6"/>
    </row>
    <row r="1993" spans="1:69" ht="16.8" customHeight="1" x14ac:dyDescent="0.35">
      <c r="A1993" s="15"/>
      <c r="B1993" s="15"/>
      <c r="C1993" s="64" t="s">
        <v>156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467</v>
      </c>
      <c r="L1993" s="16">
        <v>307.5</v>
      </c>
      <c r="M1993" s="16"/>
      <c r="N1993" s="16">
        <v>0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-11901.310000000005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6"/>
    </row>
    <row r="1994" spans="1:69" ht="16.8" customHeight="1" x14ac:dyDescent="0.35">
      <c r="A1994" s="15"/>
      <c r="B1994" s="15"/>
      <c r="C1994" s="15" t="s">
        <v>103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466</v>
      </c>
      <c r="L1994" s="16">
        <v>100</v>
      </c>
      <c r="M1994" s="16" t="s">
        <v>482</v>
      </c>
      <c r="N1994" s="16">
        <v>387.96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194</v>
      </c>
      <c r="X1994" s="18">
        <v>0</v>
      </c>
      <c r="Y1994" s="16"/>
      <c r="Z1994" s="18">
        <f t="shared" si="665"/>
        <v>-11901.310000000005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6"/>
    </row>
    <row r="1995" spans="1:69" ht="16.8" customHeight="1" x14ac:dyDescent="0.35">
      <c r="A1995" s="15"/>
      <c r="B1995" s="15"/>
      <c r="C1995" s="47" t="s">
        <v>157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s="44" t="s">
        <v>483</v>
      </c>
      <c r="L1995" s="16">
        <v>0.99</v>
      </c>
      <c r="M1995" s="44" t="s">
        <v>484</v>
      </c>
      <c r="N1995" s="16">
        <v>0.18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-11901.310000000005</v>
      </c>
      <c r="AA1995" s="15"/>
      <c r="AB1995" s="24"/>
      <c r="AC1995" s="64" t="s">
        <v>158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491</v>
      </c>
      <c r="BK1995" s="86"/>
      <c r="BL1995" s="24">
        <v>138.88999999999999</v>
      </c>
      <c r="BM1995" s="24" t="s">
        <v>492</v>
      </c>
      <c r="BN1995" s="24"/>
      <c r="BO1995" s="24"/>
      <c r="BP1995" s="24"/>
      <c r="BQ1995" s="126"/>
    </row>
    <row r="1996" spans="1:69" ht="16.8" customHeight="1" x14ac:dyDescent="0.35">
      <c r="A1996" s="15"/>
      <c r="B1996" s="15"/>
      <c r="C1996" s="15" t="s">
        <v>107</v>
      </c>
      <c r="D1996" s="16"/>
      <c r="E1996" s="16"/>
      <c r="F1996" s="16"/>
      <c r="G1996" s="16">
        <v>0</v>
      </c>
      <c r="H1996" s="16"/>
      <c r="I1996" s="4"/>
      <c r="J1996" s="14"/>
      <c r="K1996" s="25" t="s">
        <v>437</v>
      </c>
      <c r="L1996" s="83">
        <v>700</v>
      </c>
      <c r="M1996" s="25"/>
      <c r="N1996" s="83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109</v>
      </c>
      <c r="W1996" s="14"/>
      <c r="X1996" s="18"/>
      <c r="Y1996" s="16">
        <v>0</v>
      </c>
      <c r="Z1996" s="18">
        <f t="shared" si="665"/>
        <v>-11901.310000000005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493</v>
      </c>
      <c r="BK1996" s="86"/>
      <c r="BL1996" s="24">
        <v>868.18</v>
      </c>
      <c r="BM1996" s="24" t="s">
        <v>492</v>
      </c>
      <c r="BN1996" s="24"/>
      <c r="BO1996" s="24"/>
      <c r="BP1996" s="24"/>
      <c r="BQ1996" s="126"/>
    </row>
    <row r="1997" spans="1:69" ht="16.8" customHeight="1" x14ac:dyDescent="0.35">
      <c r="A1997" s="15"/>
      <c r="B1997" s="15"/>
      <c r="C1997" s="15" t="s">
        <v>110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6" t="s">
        <v>451</v>
      </c>
      <c r="L1997" s="16">
        <v>9</v>
      </c>
      <c r="M1997" s="16"/>
      <c r="N1997" s="67">
        <v>0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-11901.310000000005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6"/>
    </row>
    <row r="1998" spans="1:69" ht="16.8" customHeight="1" x14ac:dyDescent="0.35">
      <c r="A1998" s="15"/>
      <c r="B1998" s="15"/>
      <c r="C1998" s="15" t="s">
        <v>112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 t="s">
        <v>474</v>
      </c>
      <c r="L1998" s="16">
        <v>600</v>
      </c>
      <c r="M1998" s="16"/>
      <c r="N1998" s="16">
        <v>0</v>
      </c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-11901.310000000005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6"/>
    </row>
    <row r="1999" spans="1:69" ht="16.8" customHeight="1" x14ac:dyDescent="0.35">
      <c r="A1999" s="15"/>
      <c r="B1999" s="15"/>
      <c r="C1999" s="15" t="s">
        <v>494</v>
      </c>
      <c r="D1999" s="16"/>
      <c r="E1999" s="16"/>
      <c r="F1999" s="16">
        <v>5395.5</v>
      </c>
      <c r="G1999" s="16"/>
      <c r="H1999" s="16"/>
      <c r="I1999" s="4"/>
      <c r="J1999" s="14"/>
      <c r="K1999" s="16" t="s">
        <v>475</v>
      </c>
      <c r="L1999" s="16">
        <v>0.5</v>
      </c>
      <c r="M1999" s="44"/>
      <c r="N1999" s="16">
        <v>0</v>
      </c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>
        <f t="shared" si="665"/>
        <v>-6505.8100000000049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6"/>
    </row>
    <row r="2000" spans="1:69" ht="16.8" customHeight="1" x14ac:dyDescent="0.35">
      <c r="A2000" s="15"/>
      <c r="B2000" s="15"/>
      <c r="C2000" s="15" t="s">
        <v>495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 t="s">
        <v>446</v>
      </c>
      <c r="L2000" s="16">
        <v>364.5</v>
      </c>
      <c r="M2000" s="16"/>
      <c r="N2000" s="16">
        <v>0</v>
      </c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>
        <f t="shared" si="665"/>
        <v>-6505.8100000000049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6"/>
    </row>
    <row r="2001" spans="1:69" ht="16.8" customHeight="1" x14ac:dyDescent="0.35">
      <c r="A2001" s="15"/>
      <c r="B2001" s="15"/>
      <c r="C2001" s="15" t="s">
        <v>496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476</v>
      </c>
      <c r="L2001" s="16">
        <v>0.01</v>
      </c>
      <c r="M2001" s="44"/>
      <c r="N2001" s="16">
        <v>0</v>
      </c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>
        <f t="shared" si="665"/>
        <v>-6505.8100000000049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6"/>
    </row>
    <row r="2002" spans="1:69" ht="16.8" customHeight="1" x14ac:dyDescent="0.35">
      <c r="A2002" s="15"/>
      <c r="B2002" s="15"/>
      <c r="C2002" s="15" t="s">
        <v>497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>
        <f t="shared" si="665"/>
        <v>-6505.8100000000049</v>
      </c>
      <c r="AA2002" s="15" t="str">
        <f>C2002</f>
        <v xml:space="preserve">    "  GALLARATE 32700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6"/>
    </row>
    <row r="2003" spans="1:69" ht="16.8" customHeight="1" x14ac:dyDescent="0.35">
      <c r="A2003" s="15"/>
      <c r="B2003" s="15"/>
      <c r="C2003" s="68" t="s">
        <v>114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118</v>
      </c>
      <c r="L2003" s="16">
        <f>SUM(L1990:L2002)</f>
        <v>2727.5200000000004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>
        <f t="shared" si="665"/>
        <v>-6505.8100000000049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6"/>
    </row>
    <row r="2004" spans="1:69" ht="16.8" customHeight="1" x14ac:dyDescent="0.35">
      <c r="A2004" s="15"/>
      <c r="B2004" s="15"/>
      <c r="C2004" s="15" t="s">
        <v>177</v>
      </c>
      <c r="D2004" s="16"/>
      <c r="E2004" s="16"/>
      <c r="F2004" s="16">
        <f>'BONIFICI GENERALI '!B1610+'BONIFICI TUTELA'!B986+BL2011</f>
        <v>1107.07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388.14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>
        <f>F2004</f>
        <v>1107.07</v>
      </c>
      <c r="Y2004" s="16">
        <f>G2004</f>
        <v>0</v>
      </c>
      <c r="Z2004" s="18">
        <f t="shared" si="665"/>
        <v>-5398.7400000000052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6"/>
    </row>
    <row r="2005" spans="1:69" ht="16.8" customHeight="1" x14ac:dyDescent="0.35">
      <c r="A2005" s="15"/>
      <c r="B2005" s="15"/>
      <c r="C2005" s="47" t="s">
        <v>119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-5398.7400000000052</v>
      </c>
      <c r="AA2005" s="15" t="str">
        <f>C2005</f>
        <v>PREL .PROVVIGIONI MATURATE</v>
      </c>
      <c r="AB2005" s="24"/>
      <c r="AC2005" s="15" t="s">
        <v>165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6"/>
    </row>
    <row r="2006" spans="1:69" ht="16.8" customHeight="1" x14ac:dyDescent="0.35">
      <c r="A2006" s="15"/>
      <c r="B2006" s="15"/>
      <c r="C2006" s="15" t="s">
        <v>120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-5398.7400000000052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6"/>
    </row>
    <row r="2007" spans="1:69" ht="16.8" customHeight="1" x14ac:dyDescent="0.35">
      <c r="A2007" s="15"/>
      <c r="B2007" s="15"/>
      <c r="C2007" s="15" t="s">
        <v>121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-5398.7400000000052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6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122</v>
      </c>
      <c r="L2008" s="3">
        <f>SUM(L1988:L2002)+N1987+L2004+L2005</f>
        <v>98819.859999999986</v>
      </c>
      <c r="M2008" s="3">
        <f>SUM(O1957:O1976)+N1986</f>
        <v>92436.040000000008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>
        <f t="shared" si="665"/>
        <v>-5398.7400000000052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118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6"/>
    </row>
    <row r="2009" spans="1:69" ht="16.8" customHeight="1" x14ac:dyDescent="0.35">
      <c r="A2009" s="15"/>
      <c r="B2009" s="15"/>
      <c r="C2009" s="64" t="s">
        <v>149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/>
      <c r="K2009" s="6" t="s">
        <v>123</v>
      </c>
      <c r="L2009" s="3">
        <f>L2008-M2008</f>
        <v>6383.8199999999779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-5398.7400000000052</v>
      </c>
      <c r="AA2009" s="15"/>
      <c r="AB2009" s="24"/>
      <c r="AC2009" s="71" t="s">
        <v>198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124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6"/>
    </row>
    <row r="2010" spans="1:69" ht="16.8" customHeight="1" x14ac:dyDescent="0.35">
      <c r="A2010" s="15"/>
      <c r="B2010" s="15"/>
      <c r="C2010" s="64" t="s">
        <v>151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-5398.7400000000052</v>
      </c>
      <c r="AA2010" s="15"/>
      <c r="AB2010" s="24"/>
      <c r="AC2010" s="71" t="s">
        <v>169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6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126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127</v>
      </c>
      <c r="L2011" s="3">
        <f>L2009-L2010</f>
        <v>-62025.450000000026</v>
      </c>
      <c r="M2011" s="27" t="s">
        <v>170</v>
      </c>
      <c r="N2011" s="27">
        <f>O2011-L2010</f>
        <v>-72278.850000000006</v>
      </c>
      <c r="O2011" s="44">
        <f>Z2011+AU2011+N1987+SUM(L1990:L2001)+SUM(N1991:N2001)+L2005-D1957-D1960-D1956+E1958</f>
        <v>-3869.5800000000054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-5398.7400000000052</v>
      </c>
      <c r="AA2011" s="57"/>
      <c r="AB2011" s="60"/>
      <c r="AC2011" s="60" t="s">
        <v>128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171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199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/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4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129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172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173</v>
      </c>
      <c r="BP2014" s="8" t="s">
        <v>0</v>
      </c>
      <c r="BQ2014" s="9" t="s">
        <v>174</v>
      </c>
    </row>
    <row r="2015" spans="1:69" ht="16.8" customHeight="1" x14ac:dyDescent="0.35">
      <c r="A2015" s="14">
        <v>45336</v>
      </c>
      <c r="B2015" s="15" t="s">
        <v>175</v>
      </c>
      <c r="C2015" s="15" t="s">
        <v>176</v>
      </c>
      <c r="D2015" s="16">
        <v>0</v>
      </c>
      <c r="E2015" s="16">
        <v>0</v>
      </c>
      <c r="F2015" s="16"/>
      <c r="G2015" s="16"/>
      <c r="H2015" s="105"/>
      <c r="I2015" s="4"/>
      <c r="J2015" s="14">
        <f>A2015</f>
        <v>45336</v>
      </c>
      <c r="K2015" s="17" t="s">
        <v>24</v>
      </c>
      <c r="L2015" s="16">
        <f>D2018+D2021+D2019+D2022</f>
        <v>0</v>
      </c>
      <c r="M2015" s="16"/>
      <c r="N2015" s="82">
        <f>L2015+L2016-M2016</f>
        <v>0</v>
      </c>
      <c r="O2015" s="80">
        <f>D2018+D2021+D2019-E2019-E2018+O1954</f>
        <v>92478.33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-5398.7400000000052</v>
      </c>
      <c r="AA2015" s="15"/>
      <c r="AB2015" s="19">
        <f>A2015</f>
        <v>45336</v>
      </c>
      <c r="AC2015" s="12" t="s">
        <v>25</v>
      </c>
      <c r="AD2015" s="11">
        <f>N2015</f>
        <v>0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177</v>
      </c>
      <c r="BM2015" s="88">
        <f>BK2015</f>
        <v>45336</v>
      </c>
      <c r="BN2015" s="24" t="s">
        <v>177</v>
      </c>
      <c r="BO2015" s="24"/>
      <c r="BP2015" s="88">
        <f>BK2015</f>
        <v>45336</v>
      </c>
      <c r="BQ2015" s="126"/>
    </row>
    <row r="2016" spans="1:69" ht="16.8" customHeight="1" x14ac:dyDescent="0.35">
      <c r="A2016" s="15"/>
      <c r="B2016" s="15"/>
      <c r="C2016" s="15" t="s">
        <v>178</v>
      </c>
      <c r="D2016" s="16">
        <v>0</v>
      </c>
      <c r="E2016" s="16"/>
      <c r="F2016" s="16"/>
      <c r="G2016" s="16"/>
      <c r="H2016" s="105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-5398.7400000000052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6"/>
    </row>
    <row r="2017" spans="1:69" ht="16.8" customHeight="1" x14ac:dyDescent="0.35">
      <c r="A2017" s="15"/>
      <c r="B2017" s="15"/>
      <c r="C2017" s="15" t="s">
        <v>179</v>
      </c>
      <c r="D2017" s="16">
        <v>0</v>
      </c>
      <c r="E2017" s="16">
        <v>0</v>
      </c>
      <c r="F2017" s="16"/>
      <c r="G2017" s="16"/>
      <c r="H2017" s="105">
        <f>D2018+H1956</f>
        <v>0</v>
      </c>
      <c r="I2017" s="4"/>
      <c r="J2017" s="14"/>
      <c r="K2017" s="17" t="s">
        <v>35</v>
      </c>
      <c r="L2017" s="16">
        <f>D2015+D2016+D2017+D2020-D2018-D2019-D2021-D2022-E2017-E2015+B2018</f>
        <v>0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-5398.7400000000052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6"/>
    </row>
    <row r="2018" spans="1:69" ht="16.8" customHeight="1" x14ac:dyDescent="0.35">
      <c r="A2018" s="15"/>
      <c r="B2018" s="15">
        <v>0</v>
      </c>
      <c r="C2018" s="15" t="s">
        <v>180</v>
      </c>
      <c r="D2018" s="16">
        <v>0</v>
      </c>
      <c r="E2018" s="16"/>
      <c r="F2018" s="16"/>
      <c r="G2018" s="16"/>
      <c r="H2018" s="105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0</v>
      </c>
      <c r="N2018" s="16">
        <f>G2057</f>
        <v>0</v>
      </c>
      <c r="O2018" s="16">
        <f t="shared" ref="O2018:O2037" si="676">O1957+M2018-N2018</f>
        <v>28573.727000000014</v>
      </c>
      <c r="P2018" s="18">
        <f t="shared" ref="P2018:P2037" si="677">P1957+M2018</f>
        <v>9704.8269999999993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-5398.7400000000052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6"/>
    </row>
    <row r="2019" spans="1:69" ht="16.8" customHeight="1" x14ac:dyDescent="0.35">
      <c r="A2019" s="15"/>
      <c r="B2019" s="16">
        <f>B2018+B1958</f>
        <v>1464.17</v>
      </c>
      <c r="C2019" s="15" t="s">
        <v>181</v>
      </c>
      <c r="D2019" s="16">
        <v>0</v>
      </c>
      <c r="E2019" s="16">
        <v>0</v>
      </c>
      <c r="F2019" s="16"/>
      <c r="G2019" s="16"/>
      <c r="H2019" s="105">
        <f>D2019+H1958</f>
        <v>4937.26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0</v>
      </c>
      <c r="N2019" s="16">
        <f>D2027</f>
        <v>0</v>
      </c>
      <c r="O2019" s="16">
        <f t="shared" si="676"/>
        <v>-34782.759800999993</v>
      </c>
      <c r="P2019" s="18">
        <f t="shared" si="677"/>
        <v>8122.9401989999997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-5398.7400000000052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6"/>
    </row>
    <row r="2020" spans="1:69" ht="16.8" customHeight="1" x14ac:dyDescent="0.35">
      <c r="A2020" s="15"/>
      <c r="B2020" s="15"/>
      <c r="C2020" s="15" t="s">
        <v>182</v>
      </c>
      <c r="D2020" s="16">
        <v>0</v>
      </c>
      <c r="E2020" s="16">
        <v>0</v>
      </c>
      <c r="F2020" s="16"/>
      <c r="G2020" s="16"/>
      <c r="H2020" s="105" t="s">
        <v>44</v>
      </c>
      <c r="I2020" s="77" t="s">
        <v>183</v>
      </c>
      <c r="J2020" s="14"/>
      <c r="K2020" s="15" t="str">
        <f>C2044</f>
        <v>TOT. PAG. IMPIEGATE</v>
      </c>
      <c r="L2020" s="16"/>
      <c r="M2020" s="16">
        <f>15.35*(L2015+L2016-M2016)/100</f>
        <v>0</v>
      </c>
      <c r="N2020" s="16">
        <f>D2044</f>
        <v>0</v>
      </c>
      <c r="O2020" s="16">
        <f t="shared" si="676"/>
        <v>-10705.790555000005</v>
      </c>
      <c r="P2020" s="18">
        <f t="shared" si="677"/>
        <v>14896.909444999998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-5398.7400000000052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6"/>
    </row>
    <row r="2021" spans="1:69" ht="16.8" customHeight="1" x14ac:dyDescent="0.35">
      <c r="A2021" s="15"/>
      <c r="B2021" s="15" t="s">
        <v>42</v>
      </c>
      <c r="C2021" s="15" t="s">
        <v>184</v>
      </c>
      <c r="D2021" s="16">
        <v>0</v>
      </c>
      <c r="E2021" s="16"/>
      <c r="F2021" s="16"/>
      <c r="G2021" s="16"/>
      <c r="H2021" s="105">
        <f>D2021+H1960</f>
        <v>0</v>
      </c>
      <c r="I2021" s="78">
        <f>D2018+D2019-E2019+D2021</f>
        <v>0</v>
      </c>
      <c r="J2021" s="14"/>
      <c r="K2021" s="15" t="s">
        <v>45</v>
      </c>
      <c r="L2021" s="16"/>
      <c r="M2021" s="16">
        <f>2.6*(L2015+L2016-M2016)/100</f>
        <v>0</v>
      </c>
      <c r="N2021" s="16">
        <f>D2032</f>
        <v>0</v>
      </c>
      <c r="O2021" s="16">
        <f t="shared" si="676"/>
        <v>7514.4550199999985</v>
      </c>
      <c r="P2021" s="18">
        <f t="shared" si="677"/>
        <v>2523.2550200000001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-5398.7400000000052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6"/>
    </row>
    <row r="2022" spans="1:69" ht="16.8" customHeight="1" x14ac:dyDescent="0.35">
      <c r="A2022" s="15"/>
      <c r="B2022" s="15"/>
      <c r="C2022" s="15" t="s">
        <v>185</v>
      </c>
      <c r="D2022" s="16">
        <v>0</v>
      </c>
      <c r="E2022" s="16"/>
      <c r="F2022" s="16"/>
      <c r="G2022" s="16">
        <v>0</v>
      </c>
      <c r="H2022" s="105" t="s">
        <v>49</v>
      </c>
      <c r="I2022" s="4"/>
      <c r="J2022" s="14"/>
      <c r="K2022" s="15" t="s">
        <v>47</v>
      </c>
      <c r="L2022" s="16"/>
      <c r="M2022" s="16">
        <f>2.6*(L2015+L2016-M2016)/100</f>
        <v>0</v>
      </c>
      <c r="N2022" s="16">
        <f>G2033+H2033</f>
        <v>0</v>
      </c>
      <c r="O2022" s="16">
        <f t="shared" si="676"/>
        <v>7215.6950199999992</v>
      </c>
      <c r="P2022" s="18">
        <f t="shared" si="677"/>
        <v>2523.2550200000001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-5398.7400000000052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6"/>
    </row>
    <row r="2023" spans="1:69" ht="16.8" customHeight="1" x14ac:dyDescent="0.35">
      <c r="A2023" s="15"/>
      <c r="B2023" s="15"/>
      <c r="C2023" s="15" t="s">
        <v>186</v>
      </c>
      <c r="D2023" s="16"/>
      <c r="E2023" s="16"/>
      <c r="F2023" s="16"/>
      <c r="G2023" s="16">
        <v>0</v>
      </c>
      <c r="H2023" s="105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0</v>
      </c>
      <c r="N2023" s="16">
        <f>G2037</f>
        <v>0</v>
      </c>
      <c r="O2023" s="16">
        <f t="shared" si="676"/>
        <v>1329.4820420000001</v>
      </c>
      <c r="P2023" s="18">
        <f t="shared" si="677"/>
        <v>446.42204200000003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-5398.7400000000052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6"/>
    </row>
    <row r="2024" spans="1:69" ht="16.8" customHeight="1" x14ac:dyDescent="0.35">
      <c r="A2024" s="15"/>
      <c r="B2024" s="15"/>
      <c r="C2024" s="15" t="s">
        <v>187</v>
      </c>
      <c r="D2024" s="16"/>
      <c r="E2024" s="16"/>
      <c r="F2024" s="16"/>
      <c r="G2024" s="16">
        <v>0</v>
      </c>
      <c r="H2024" s="105"/>
      <c r="I2024" s="4"/>
      <c r="J2024" s="14"/>
      <c r="K2024" s="15" t="s">
        <v>52</v>
      </c>
      <c r="L2024" s="16"/>
      <c r="M2024" s="16">
        <f>0.28*(L2015+L2016-M2016)/100</f>
        <v>0</v>
      </c>
      <c r="N2024" s="16">
        <f>D2047</f>
        <v>0</v>
      </c>
      <c r="O2024" s="16">
        <f t="shared" si="676"/>
        <v>809.24515600000018</v>
      </c>
      <c r="P2024" s="18">
        <f t="shared" si="677"/>
        <v>271.73515600000002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-5398.7400000000052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6"/>
    </row>
    <row r="2025" spans="1:69" ht="16.8" customHeight="1" x14ac:dyDescent="0.35">
      <c r="A2025" s="15"/>
      <c r="B2025" s="15"/>
      <c r="C2025" s="15" t="s">
        <v>188</v>
      </c>
      <c r="D2025" s="16"/>
      <c r="E2025" s="16"/>
      <c r="F2025" s="16"/>
      <c r="G2025" s="16">
        <v>0</v>
      </c>
      <c r="H2025" s="105"/>
      <c r="I2025" s="4"/>
      <c r="J2025" s="14"/>
      <c r="K2025" s="15" t="str">
        <f>C2035</f>
        <v>Materiale pulizia</v>
      </c>
      <c r="L2025" s="16"/>
      <c r="M2025" s="16">
        <f>0.28*(L2015+L2016-M2016)/100</f>
        <v>0</v>
      </c>
      <c r="N2025" s="16">
        <f>G2035</f>
        <v>0</v>
      </c>
      <c r="O2025" s="16">
        <f t="shared" si="676"/>
        <v>809.24515600000018</v>
      </c>
      <c r="P2025" s="18">
        <f t="shared" si="677"/>
        <v>271.73515600000002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-5398.7400000000052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6"/>
    </row>
    <row r="2026" spans="1:69" ht="16.8" customHeight="1" x14ac:dyDescent="0.35">
      <c r="A2026" s="15"/>
      <c r="B2026" s="15"/>
      <c r="C2026" s="15" t="s">
        <v>189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0</v>
      </c>
      <c r="N2026" s="16">
        <f>G2038</f>
        <v>0</v>
      </c>
      <c r="O2026" s="16">
        <f t="shared" si="676"/>
        <v>809.24515600000018</v>
      </c>
      <c r="P2026" s="18">
        <f t="shared" si="677"/>
        <v>271.73515600000002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-5398.7400000000052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6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0</v>
      </c>
      <c r="N2027" s="16">
        <f>G2048</f>
        <v>0</v>
      </c>
      <c r="O2027" s="16">
        <f t="shared" si="676"/>
        <v>1329.4820420000001</v>
      </c>
      <c r="P2027" s="18">
        <f t="shared" si="677"/>
        <v>446.42204200000003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>
        <f t="shared" si="671"/>
        <v>-5398.7400000000052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6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6739.21</v>
      </c>
      <c r="I2028" s="4"/>
      <c r="J2028" s="14"/>
      <c r="K2028" s="15" t="s">
        <v>190</v>
      </c>
      <c r="L2028" s="16"/>
      <c r="M2028" s="16">
        <f>14.4*(L2015+L2016-M2016)/100</f>
        <v>0</v>
      </c>
      <c r="N2028" s="16">
        <f>G2049</f>
        <v>0</v>
      </c>
      <c r="O2028" s="16">
        <f t="shared" si="676"/>
        <v>13139.100880000002</v>
      </c>
      <c r="P2028" s="18">
        <f t="shared" si="677"/>
        <v>13974.95088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>
        <f t="shared" si="671"/>
        <v>-5398.7400000000052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6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0</v>
      </c>
      <c r="N2029" s="16">
        <f>G2050</f>
        <v>0</v>
      </c>
      <c r="O2029" s="16">
        <f t="shared" si="676"/>
        <v>3474.0657800000004</v>
      </c>
      <c r="P2029" s="18">
        <f t="shared" si="677"/>
        <v>1358.6757799999996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>
        <f t="shared" si="671"/>
        <v>-5398.7400000000052</v>
      </c>
      <c r="AA2029" s="15"/>
      <c r="AB2029" s="24"/>
      <c r="AC2029" s="64" t="s">
        <v>145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6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-5398.7400000000052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6"/>
    </row>
    <row r="2031" spans="1:69" ht="16.8" customHeight="1" x14ac:dyDescent="0.35">
      <c r="A2031" s="15"/>
      <c r="B2031" s="15"/>
      <c r="C2031" s="15" t="s">
        <v>146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0</v>
      </c>
      <c r="N2031" s="16">
        <f>G2053</f>
        <v>0</v>
      </c>
      <c r="O2031" s="16">
        <f t="shared" si="676"/>
        <v>1846.3578220000002</v>
      </c>
      <c r="P2031" s="18">
        <f t="shared" si="677"/>
        <v>1805.0978220000004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-5398.7400000000052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6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0</v>
      </c>
      <c r="N2032" s="16">
        <f>G2054</f>
        <v>0</v>
      </c>
      <c r="O2032" s="16">
        <f t="shared" si="676"/>
        <v>2023.1178900000002</v>
      </c>
      <c r="P2032" s="18">
        <f t="shared" si="677"/>
        <v>679.33788999999979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-5398.7400000000052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6"/>
    </row>
    <row r="2033" spans="1:69" ht="16.8" customHeight="1" x14ac:dyDescent="0.35">
      <c r="A2033" s="15"/>
      <c r="B2033" s="15"/>
      <c r="C2033" s="28" t="s">
        <v>147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0</v>
      </c>
      <c r="N2033" s="16">
        <f>G2058</f>
        <v>0</v>
      </c>
      <c r="O2033" s="16">
        <f t="shared" si="676"/>
        <v>25227.034414000005</v>
      </c>
      <c r="P2033" s="18">
        <f t="shared" si="677"/>
        <v>18264.484413999999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-5398.7400000000052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6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0</v>
      </c>
      <c r="N2034" s="29">
        <f>G2059</f>
        <v>0</v>
      </c>
      <c r="O2034" s="16">
        <f t="shared" si="676"/>
        <v>38933.004413999988</v>
      </c>
      <c r="P2034" s="18">
        <f t="shared" si="677"/>
        <v>18264.484413999999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>
        <f t="shared" si="671"/>
        <v>-5398.7400000000052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6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0</v>
      </c>
      <c r="N2035" s="16">
        <f>G2030</f>
        <v>0</v>
      </c>
      <c r="O2035" s="16">
        <f t="shared" si="676"/>
        <v>1445.0913500000004</v>
      </c>
      <c r="P2035" s="18">
        <f t="shared" si="677"/>
        <v>485.24135000000001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-5398.7400000000052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6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0</v>
      </c>
      <c r="N2036" s="16">
        <f>G2036</f>
        <v>0</v>
      </c>
      <c r="O2036" s="16">
        <f t="shared" si="676"/>
        <v>-397.18864999999994</v>
      </c>
      <c r="P2036" s="18">
        <f t="shared" si="677"/>
        <v>485.24135000000001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-5398.7400000000052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6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0</v>
      </c>
      <c r="N2037" s="16">
        <f>H2071+H2070+G2069</f>
        <v>0</v>
      </c>
      <c r="O2037" s="16">
        <f t="shared" si="676"/>
        <v>1288.5298639999999</v>
      </c>
      <c r="P2037" s="18">
        <f t="shared" si="677"/>
        <v>2251.5198639999994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-5398.7400000000052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6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-5398.7400000000052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6"/>
    </row>
    <row r="2039" spans="1:69" ht="16.8" customHeight="1" x14ac:dyDescent="0.35">
      <c r="A2039" s="15"/>
      <c r="B2039" s="66"/>
      <c r="C2039" s="15" t="s">
        <v>148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97048.26999999999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-5398.7400000000052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6"/>
    </row>
    <row r="2040" spans="1:69" ht="16.8" customHeight="1" x14ac:dyDescent="0.35">
      <c r="A2040" s="15"/>
      <c r="B2040" s="15"/>
      <c r="C2040" s="15" t="s">
        <v>150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14504.64</v>
      </c>
      <c r="P2040" s="33">
        <f>SUM(O2018:O2037)</f>
        <v>89881.140000000014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-5398.7400000000052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6"/>
    </row>
    <row r="2041" spans="1:69" ht="16.8" customHeight="1" x14ac:dyDescent="0.35">
      <c r="A2041" s="15"/>
      <c r="B2041" s="15"/>
      <c r="C2041" s="15" t="s">
        <v>152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-7780.2400000000016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-5398.7400000000052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6"/>
    </row>
    <row r="2042" spans="1:69" ht="16.8" customHeight="1" x14ac:dyDescent="0.35">
      <c r="A2042" s="15"/>
      <c r="B2042" s="15"/>
      <c r="C2042" s="15" t="s">
        <v>153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0</v>
      </c>
      <c r="M2042" s="3">
        <f>SUM(M2015:M2041)</f>
        <v>0</v>
      </c>
      <c r="N2042" s="16" t="s">
        <v>75</v>
      </c>
      <c r="O2042" s="16">
        <f>N2015-L2016</f>
        <v>0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-5398.7400000000052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6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11388.98</v>
      </c>
      <c r="P2043" s="37">
        <f>O2042-O2043</f>
        <v>-11388.98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-5398.7400000000052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6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1036473.1499999999</v>
      </c>
      <c r="M2044" s="3">
        <f>M2042+M2043</f>
        <v>969814.18000000017</v>
      </c>
      <c r="N2044" s="16" t="s">
        <v>80</v>
      </c>
      <c r="O2044" s="38">
        <f>O2041+O2042-O2043</f>
        <v>-4664.5800000000017</v>
      </c>
      <c r="P2044" s="39">
        <f>O2044-O2041</f>
        <v>-11388.98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-5398.7400000000052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6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66658.969999999739</v>
      </c>
      <c r="M2045" s="40"/>
      <c r="N2045" s="29" t="s">
        <v>82</v>
      </c>
      <c r="O2045" s="41">
        <f>O2038+O2039+O2040+O2046</f>
        <v>89881.140000000014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-5398.7400000000052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6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-7743.7399999999761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-5398.7400000000052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6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2554.9</v>
      </c>
      <c r="M2047" s="3">
        <v>0</v>
      </c>
      <c r="N2047" s="3">
        <f>SUM(L2047:M2047)</f>
        <v>2554.9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-5398.7400000000052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6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2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2" si="685">(X2048-Y2048)+Z2047</f>
        <v>-5398.7400000000052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2" si="686">(AM2048-AN2048)+AO2047</f>
        <v>0</v>
      </c>
      <c r="AP2048" s="15"/>
      <c r="AR2048" s="14"/>
      <c r="AS2048" s="18"/>
      <c r="AT2048" s="16">
        <v>0</v>
      </c>
      <c r="AU2048" s="18">
        <f t="shared" ref="AU2048:AU2072" si="687">(AS2048-AT2048)+AU2047</f>
        <v>0</v>
      </c>
      <c r="AV2048" s="15"/>
      <c r="AX2048" s="14"/>
      <c r="AY2048" s="18"/>
      <c r="AZ2048" s="16">
        <v>0</v>
      </c>
      <c r="BA2048" s="18">
        <f t="shared" ref="BA2048:BA2072" si="688">(AY2048-AZ2048)+BA2047</f>
        <v>0</v>
      </c>
      <c r="BB2048" s="15"/>
      <c r="BD2048" s="14"/>
      <c r="BE2048" s="18"/>
      <c r="BF2048" s="16">
        <v>0</v>
      </c>
      <c r="BG2048" s="18">
        <f t="shared" ref="BG2048:BG2072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6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77580.999999999985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>
        <f t="shared" si="685"/>
        <v>-5398.7400000000052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6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-5398.7400000000052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6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95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-5398.7400000000052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6"/>
    </row>
    <row r="2052" spans="1:69" ht="16.8" customHeight="1" x14ac:dyDescent="0.35">
      <c r="A2052" s="15"/>
      <c r="B2052" s="15"/>
      <c r="C2052" s="15" t="s">
        <v>96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382</v>
      </c>
      <c r="L2052" s="30">
        <v>294.5</v>
      </c>
      <c r="M2052" s="16" t="s">
        <v>479</v>
      </c>
      <c r="N2052" s="16">
        <v>320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-5398.7400000000052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6"/>
    </row>
    <row r="2053" spans="1:69" ht="16.8" customHeight="1" x14ac:dyDescent="0.35">
      <c r="A2053" s="15"/>
      <c r="B2053" s="15"/>
      <c r="C2053" s="15" t="s">
        <v>99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430</v>
      </c>
      <c r="L2053" s="16">
        <v>236.02</v>
      </c>
      <c r="M2053" s="44" t="s">
        <v>480</v>
      </c>
      <c r="N2053" s="16">
        <v>1105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-5398.7400000000052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6"/>
    </row>
    <row r="2054" spans="1:69" ht="16.8" customHeight="1" x14ac:dyDescent="0.35">
      <c r="A2054" s="15"/>
      <c r="B2054" s="15"/>
      <c r="C2054" s="64" t="s">
        <v>156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467</v>
      </c>
      <c r="L2054" s="16">
        <v>307.5</v>
      </c>
      <c r="M2054" s="16"/>
      <c r="N2054" s="16">
        <v>0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-5398.7400000000052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6"/>
    </row>
    <row r="2055" spans="1:69" ht="16.8" customHeight="1" x14ac:dyDescent="0.35">
      <c r="A2055" s="15"/>
      <c r="B2055" s="15"/>
      <c r="C2055" s="15" t="s">
        <v>103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466</v>
      </c>
      <c r="L2055" s="16">
        <v>100</v>
      </c>
      <c r="M2055" s="16" t="s">
        <v>482</v>
      </c>
      <c r="N2055" s="16">
        <v>387.96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194</v>
      </c>
      <c r="X2055" s="18">
        <v>0</v>
      </c>
      <c r="Y2055" s="16"/>
      <c r="Z2055" s="18">
        <f t="shared" si="685"/>
        <v>-5398.7400000000052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6"/>
    </row>
    <row r="2056" spans="1:69" ht="16.8" customHeight="1" x14ac:dyDescent="0.35">
      <c r="A2056" s="15"/>
      <c r="B2056" s="15"/>
      <c r="C2056" s="47" t="s">
        <v>157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483</v>
      </c>
      <c r="L2056" s="16">
        <v>0.99</v>
      </c>
      <c r="M2056" s="44" t="s">
        <v>484</v>
      </c>
      <c r="N2056" s="16">
        <v>0.18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-5398.7400000000052</v>
      </c>
      <c r="AA2056" s="15"/>
      <c r="AB2056" s="24"/>
      <c r="AC2056" s="64" t="s">
        <v>158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6"/>
    </row>
    <row r="2057" spans="1:69" ht="16.8" customHeight="1" x14ac:dyDescent="0.35">
      <c r="A2057" s="15"/>
      <c r="B2057" s="15"/>
      <c r="C2057" s="15" t="s">
        <v>107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437</v>
      </c>
      <c r="L2057" s="83">
        <v>700</v>
      </c>
      <c r="M2057" s="25" t="s">
        <v>498</v>
      </c>
      <c r="N2057" s="83">
        <v>3393.5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109</v>
      </c>
      <c r="W2057" s="14"/>
      <c r="X2057" s="18"/>
      <c r="Y2057" s="16">
        <v>0</v>
      </c>
      <c r="Z2057" s="18">
        <f t="shared" si="685"/>
        <v>-5398.7400000000052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6"/>
    </row>
    <row r="2058" spans="1:69" ht="16.8" customHeight="1" x14ac:dyDescent="0.35">
      <c r="A2058" s="15"/>
      <c r="B2058" s="15"/>
      <c r="C2058" s="15" t="s">
        <v>110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" t="s">
        <v>451</v>
      </c>
      <c r="L2058" s="16">
        <v>9</v>
      </c>
      <c r="M2058" s="16" t="s">
        <v>498</v>
      </c>
      <c r="N2058" s="67">
        <v>250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-5398.7400000000052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6"/>
    </row>
    <row r="2059" spans="1:69" ht="16.8" customHeight="1" x14ac:dyDescent="0.35">
      <c r="A2059" s="15"/>
      <c r="B2059" s="15"/>
      <c r="C2059" s="15" t="s">
        <v>112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 t="s">
        <v>474</v>
      </c>
      <c r="L2059" s="16">
        <v>600</v>
      </c>
      <c r="M2059" s="16" t="s">
        <v>499</v>
      </c>
      <c r="N2059" s="16">
        <v>6038.48</v>
      </c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-5398.7400000000052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6"/>
    </row>
    <row r="2060" spans="1:69" ht="16.8" customHeight="1" x14ac:dyDescent="0.35">
      <c r="A2060" s="15"/>
      <c r="B2060" s="15"/>
      <c r="C2060" s="15" t="s">
        <v>114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475</v>
      </c>
      <c r="L2060" s="16">
        <v>0.5</v>
      </c>
      <c r="M2060" s="44" t="s">
        <v>500</v>
      </c>
      <c r="N2060" s="16">
        <v>280</v>
      </c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0</v>
      </c>
      <c r="Y2060" s="16">
        <v>0</v>
      </c>
      <c r="Z2060" s="18">
        <f t="shared" si="685"/>
        <v>-5398.7400000000052</v>
      </c>
      <c r="AA2060" s="15" t="str">
        <f>C2060</f>
        <v>VERSAMENTO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6"/>
    </row>
    <row r="2061" spans="1:69" ht="16.8" customHeight="1" x14ac:dyDescent="0.35">
      <c r="A2061" s="15"/>
      <c r="B2061" s="15"/>
      <c r="C2061" s="15" t="s">
        <v>114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446</v>
      </c>
      <c r="L2061" s="16">
        <v>364.5</v>
      </c>
      <c r="M2061" s="16" t="s">
        <v>501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>
        <f t="shared" si="685"/>
        <v>-5398.7400000000052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6"/>
    </row>
    <row r="2062" spans="1:69" ht="16.8" customHeight="1" x14ac:dyDescent="0.35">
      <c r="A2062" s="15"/>
      <c r="B2062" s="15"/>
      <c r="C2062" s="15" t="s">
        <v>114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476</v>
      </c>
      <c r="L2062" s="16">
        <v>0.01</v>
      </c>
      <c r="M2062" s="44"/>
      <c r="N2062" s="16">
        <v>0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>
        <f t="shared" si="685"/>
        <v>-5398.7400000000052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6"/>
    </row>
    <row r="2063" spans="1:69" ht="16.8" customHeight="1" x14ac:dyDescent="0.35">
      <c r="A2063" s="15"/>
      <c r="B2063" s="15"/>
      <c r="C2063" s="15" t="s">
        <v>114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>
        <f t="shared" si="685"/>
        <v>-5398.7400000000052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6"/>
    </row>
    <row r="2064" spans="1:69" ht="16.8" customHeight="1" x14ac:dyDescent="0.35">
      <c r="A2064" s="15"/>
      <c r="B2064" s="15"/>
      <c r="C2064" s="68" t="s">
        <v>114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118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>
        <f t="shared" si="685"/>
        <v>-5398.7400000000052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6"/>
    </row>
    <row r="2065" spans="1:69" ht="16.8" customHeight="1" x14ac:dyDescent="0.35">
      <c r="A2065" s="15"/>
      <c r="B2065" s="15"/>
      <c r="C2065" s="15" t="s">
        <v>177</v>
      </c>
      <c r="D2065" s="16"/>
      <c r="E2065" s="16"/>
      <c r="F2065" s="16">
        <f>'BONIFICI GENERALI '!B1662+'BONIFICI CATTOLICA'!B1662+'BONIFICI TUTELA'!B1662</f>
        <v>0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11777.119999999999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>
        <f>F2065</f>
        <v>0</v>
      </c>
      <c r="Y2065" s="16">
        <f>G2065</f>
        <v>0</v>
      </c>
      <c r="Z2065" s="18">
        <f t="shared" si="685"/>
        <v>-5398.7400000000052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6"/>
    </row>
    <row r="2066" spans="1:69" ht="16.8" customHeight="1" x14ac:dyDescent="0.35">
      <c r="A2066" s="15"/>
      <c r="B2066" s="15"/>
      <c r="C2066" s="47" t="s">
        <v>119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0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-5398.7400000000052</v>
      </c>
      <c r="AA2066" s="15" t="str">
        <f>C2066</f>
        <v>PREL .PROVVIGIONI MATURATE</v>
      </c>
      <c r="AB2066" s="24"/>
      <c r="AC2066" s="15" t="s">
        <v>165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6"/>
    </row>
    <row r="2067" spans="1:69" ht="16.8" customHeight="1" x14ac:dyDescent="0.35">
      <c r="A2067" s="15"/>
      <c r="B2067" s="15"/>
      <c r="C2067" s="15" t="s">
        <v>120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-5398.7400000000052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6"/>
    </row>
    <row r="2068" spans="1:69" ht="16.8" customHeight="1" x14ac:dyDescent="0.35">
      <c r="A2068" s="15"/>
      <c r="B2068" s="15"/>
      <c r="C2068" s="15" t="s">
        <v>121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-5398.7400000000052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6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122</v>
      </c>
      <c r="L2069" s="3">
        <f>SUM(L2049:L2063)+N2048+L2065+L2066</f>
        <v>92085.639999999985</v>
      </c>
      <c r="M2069" s="3">
        <f>SUM(O2018:O2037)+N2047</f>
        <v>92436.040000000008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>
        <f t="shared" si="685"/>
        <v>-5398.7400000000052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118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6"/>
    </row>
    <row r="2070" spans="1:69" ht="16.8" customHeight="1" x14ac:dyDescent="0.35">
      <c r="A2070" s="15"/>
      <c r="B2070" s="15"/>
      <c r="C2070" s="64" t="s">
        <v>502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3892.260000000002</v>
      </c>
      <c r="J2070" s="14"/>
      <c r="K2070" s="6" t="s">
        <v>123</v>
      </c>
      <c r="L2070" s="3">
        <f>L2069-M2069</f>
        <v>-350.40000000002328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-5539.2400000000052</v>
      </c>
      <c r="AA2070" s="15" t="str">
        <f>C2070</f>
        <v>BONIFICO RIMBROSO MALACARNE</v>
      </c>
      <c r="AB2070" s="24"/>
      <c r="AC2070" s="71" t="s">
        <v>198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124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6"/>
    </row>
    <row r="2071" spans="1:69" ht="16.8" customHeight="1" x14ac:dyDescent="0.35">
      <c r="A2071" s="15"/>
      <c r="B2071" s="15"/>
      <c r="C2071" s="64" t="s">
        <v>151</v>
      </c>
      <c r="D2071" s="16"/>
      <c r="E2071" s="16"/>
      <c r="F2071" s="16"/>
      <c r="G2071" s="16">
        <v>0</v>
      </c>
      <c r="H2071" s="16">
        <v>0</v>
      </c>
      <c r="I2071" s="4"/>
      <c r="J2071" s="14"/>
      <c r="K2071" s="6" t="s">
        <v>35</v>
      </c>
      <c r="L2071" s="55">
        <f>D2072+E2072+A2072+B2072+B2019</f>
        <v>68409.27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v>0</v>
      </c>
      <c r="Z2071" s="18">
        <f t="shared" si="685"/>
        <v>-5539.2400000000052</v>
      </c>
      <c r="AA2071" s="15"/>
      <c r="AB2071" s="24"/>
      <c r="AC2071" s="71" t="s">
        <v>169</v>
      </c>
      <c r="AD2071" s="65"/>
      <c r="AE2071" s="65">
        <f>G2071</f>
        <v>0</v>
      </c>
      <c r="AF2071" s="63">
        <f>AF2010+AD2015+AD2016</f>
        <v>97048.26999999999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6"/>
    </row>
    <row r="2072" spans="1:69" ht="16.8" customHeight="1" x14ac:dyDescent="0.35">
      <c r="A2072" s="92">
        <f>D2017-D2019+A2011-E2017-G2071</f>
        <v>61522.55000000001</v>
      </c>
      <c r="B2072" s="44">
        <f>D2020-D2022+B2011</f>
        <v>5422.5500000000029</v>
      </c>
      <c r="C2072" s="57" t="s">
        <v>126</v>
      </c>
      <c r="D2072" s="44">
        <f>D2015-D2018-E2015+D2011</f>
        <v>0</v>
      </c>
      <c r="E2072" s="44">
        <f>D2016-D2021+E2011</f>
        <v>0</v>
      </c>
      <c r="F2072" s="72">
        <f>D2018+D2019+D2021+F2011-E2019</f>
        <v>20558.22</v>
      </c>
      <c r="G2072" s="81">
        <f>D2018+D2019-E2019+D2021+G2011</f>
        <v>20558.22</v>
      </c>
      <c r="H2072" s="44">
        <f>G2066+G2065+H2011</f>
        <v>16665.96</v>
      </c>
      <c r="I2072" s="79">
        <f>G2072-H2072</f>
        <v>3892.260000000002</v>
      </c>
      <c r="J2072" s="58"/>
      <c r="K2072" s="6" t="s">
        <v>127</v>
      </c>
      <c r="L2072" s="3">
        <f>L2070-L2071</f>
        <v>-68759.670000000027</v>
      </c>
      <c r="M2072" s="27" t="s">
        <v>170</v>
      </c>
      <c r="N2072" s="27">
        <f>O2072-L2071</f>
        <v>-59443.87000000001</v>
      </c>
      <c r="O2072" s="44">
        <f>Z2072+AU2072+N2048+SUM(L2051:L2062)+SUM(N2052:N2062)+L2066-D2018-D2021-D2017+E2019</f>
        <v>8965.3999999999942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-5539.2400000000052</v>
      </c>
      <c r="AA2072" s="57"/>
      <c r="AB2072" s="60"/>
      <c r="AC2072" s="60" t="s">
        <v>128</v>
      </c>
      <c r="AD2072" s="23">
        <f>SUM(AD2015:AD2071)-SUM(AE2015:AE2069)+AD2011</f>
        <v>25303.340000000004</v>
      </c>
      <c r="AE2072" s="23">
        <f>AF2058+AF2059</f>
        <v>11860</v>
      </c>
      <c r="AF2072" s="23">
        <f>AD2072+AE2072</f>
        <v>37163.340000000004</v>
      </c>
      <c r="AG2072" s="23" t="s">
        <v>171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199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B2073" s="7" t="s">
        <v>477</v>
      </c>
    </row>
    <row r="2075" spans="1:69" ht="16.8" customHeight="1" x14ac:dyDescent="0.35">
      <c r="A2075" s="2"/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4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129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172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173</v>
      </c>
      <c r="BP2075" s="8" t="s">
        <v>0</v>
      </c>
      <c r="BQ2075" s="9" t="s">
        <v>174</v>
      </c>
    </row>
    <row r="2076" spans="1:69" ht="16.8" customHeight="1" x14ac:dyDescent="0.35">
      <c r="A2076" s="14"/>
      <c r="B2076" s="15" t="s">
        <v>175</v>
      </c>
      <c r="C2076" s="15" t="s">
        <v>176</v>
      </c>
      <c r="D2076" s="16">
        <v>0</v>
      </c>
      <c r="E2076" s="16">
        <v>0</v>
      </c>
      <c r="F2076" s="16"/>
      <c r="G2076" s="16"/>
      <c r="H2076" s="105"/>
      <c r="I2076" s="4"/>
      <c r="J2076" s="14">
        <f>A2076</f>
        <v>0</v>
      </c>
      <c r="K2076" s="17" t="s">
        <v>24</v>
      </c>
      <c r="L2076" s="16">
        <f>D2079+D2082+D2080+D2083</f>
        <v>0</v>
      </c>
      <c r="M2076" s="16"/>
      <c r="N2076" s="82">
        <f>L2076+L2077-M2077</f>
        <v>0</v>
      </c>
      <c r="O2076" s="80">
        <f>D2079+D2082+D2080-E2080-E2079+O2015</f>
        <v>92478.33</v>
      </c>
      <c r="P2076" s="18"/>
      <c r="Q2076" s="14">
        <f>J2076</f>
        <v>0</v>
      </c>
      <c r="R2076" s="18"/>
      <c r="S2076" s="16"/>
      <c r="T2076" s="18">
        <f>T2072</f>
        <v>83120.239999999991</v>
      </c>
      <c r="U2076" s="15"/>
      <c r="W2076" s="14">
        <f>A2076</f>
        <v>0</v>
      </c>
      <c r="X2076" s="18"/>
      <c r="Y2076" s="16"/>
      <c r="Z2076" s="18">
        <f>Z2072</f>
        <v>-5539.2400000000052</v>
      </c>
      <c r="AA2076" s="15"/>
      <c r="AB2076" s="19">
        <f>A2076</f>
        <v>0</v>
      </c>
      <c r="AC2076" s="12" t="s">
        <v>25</v>
      </c>
      <c r="AD2076" s="11">
        <f>N2076</f>
        <v>0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0</v>
      </c>
      <c r="AM2076" s="18"/>
      <c r="AN2076" s="16"/>
      <c r="AO2076" s="18">
        <v>0</v>
      </c>
      <c r="AP2076" s="15"/>
      <c r="AR2076" s="14">
        <f>A2076</f>
        <v>0</v>
      </c>
      <c r="AS2076" s="18"/>
      <c r="AT2076" s="16"/>
      <c r="AU2076" s="18">
        <v>0</v>
      </c>
      <c r="AV2076" s="15"/>
      <c r="AX2076" s="14">
        <f>A2076</f>
        <v>0</v>
      </c>
      <c r="AY2076" s="18"/>
      <c r="AZ2076" s="16"/>
      <c r="BA2076" s="18">
        <f>BA2072</f>
        <v>0</v>
      </c>
      <c r="BB2076" s="15"/>
      <c r="BD2076" s="14">
        <f>AX2076</f>
        <v>0</v>
      </c>
      <c r="BE2076" s="18"/>
      <c r="BF2076" s="16"/>
      <c r="BG2076" s="18">
        <f>BG2072</f>
        <v>0</v>
      </c>
      <c r="BH2076" s="15"/>
      <c r="BJ2076" s="87">
        <f>A2076</f>
        <v>0</v>
      </c>
      <c r="BK2076" s="87">
        <f>A2076</f>
        <v>0</v>
      </c>
      <c r="BL2076" s="24" t="s">
        <v>177</v>
      </c>
      <c r="BM2076" s="88">
        <f>BK2076</f>
        <v>0</v>
      </c>
      <c r="BN2076" s="24" t="s">
        <v>177</v>
      </c>
      <c r="BO2076" s="24"/>
      <c r="BP2076" s="88">
        <f>BK2076</f>
        <v>0</v>
      </c>
      <c r="BQ2076" s="126"/>
    </row>
    <row r="2077" spans="1:69" ht="16.8" customHeight="1" x14ac:dyDescent="0.35">
      <c r="A2077" s="15"/>
      <c r="B2077" s="15"/>
      <c r="C2077" s="15" t="s">
        <v>178</v>
      </c>
      <c r="D2077" s="16">
        <v>0</v>
      </c>
      <c r="E2077" s="16"/>
      <c r="F2077" s="16"/>
      <c r="G2077" s="16"/>
      <c r="H2077" s="105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-5539.2400000000052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6"/>
    </row>
    <row r="2078" spans="1:69" ht="16.8" customHeight="1" x14ac:dyDescent="0.35">
      <c r="A2078" s="15"/>
      <c r="B2078" s="15"/>
      <c r="C2078" s="15" t="s">
        <v>179</v>
      </c>
      <c r="D2078" s="16">
        <v>0</v>
      </c>
      <c r="E2078" s="16">
        <v>0</v>
      </c>
      <c r="F2078" s="16"/>
      <c r="G2078" s="16"/>
      <c r="H2078" s="105">
        <f>D2079+H2017</f>
        <v>0</v>
      </c>
      <c r="I2078" s="4"/>
      <c r="J2078" s="14"/>
      <c r="K2078" s="17" t="s">
        <v>35</v>
      </c>
      <c r="L2078" s="16">
        <f>D2076+D2077+D2078+D2081-D2079-D2080-D2082-D2083-E2078-E2076+B2079</f>
        <v>0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-5539.2400000000052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6"/>
    </row>
    <row r="2079" spans="1:69" ht="16.8" customHeight="1" x14ac:dyDescent="0.35">
      <c r="A2079" s="15"/>
      <c r="B2079" s="15">
        <v>0</v>
      </c>
      <c r="C2079" s="15" t="s">
        <v>180</v>
      </c>
      <c r="D2079" s="16">
        <v>0</v>
      </c>
      <c r="E2079" s="16"/>
      <c r="F2079" s="16"/>
      <c r="G2079" s="16"/>
      <c r="H2079" s="105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0</v>
      </c>
      <c r="N2079" s="16">
        <f>G2118</f>
        <v>0</v>
      </c>
      <c r="O2079" s="16">
        <f t="shared" ref="O2079:O2098" si="696">O2018+M2079-N2079</f>
        <v>28573.727000000014</v>
      </c>
      <c r="P2079" s="18">
        <f t="shared" ref="P2079:P2098" si="697">P2018+M2079</f>
        <v>9704.8269999999993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-5539.2400000000052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6"/>
    </row>
    <row r="2080" spans="1:69" ht="16.8" customHeight="1" x14ac:dyDescent="0.35">
      <c r="A2080" s="15"/>
      <c r="B2080" s="16">
        <f>B2079+B2019</f>
        <v>1464.17</v>
      </c>
      <c r="C2080" s="15" t="s">
        <v>181</v>
      </c>
      <c r="D2080" s="16">
        <v>0</v>
      </c>
      <c r="E2080" s="16">
        <v>0</v>
      </c>
      <c r="F2080" s="16"/>
      <c r="G2080" s="16"/>
      <c r="H2080" s="105">
        <f>D2080+H2019</f>
        <v>4937.26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0</v>
      </c>
      <c r="N2080" s="16">
        <f>D2088</f>
        <v>0</v>
      </c>
      <c r="O2080" s="16">
        <f t="shared" si="696"/>
        <v>-34782.759800999993</v>
      </c>
      <c r="P2080" s="18">
        <f t="shared" si="697"/>
        <v>8122.9401989999997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-5539.2400000000052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6"/>
    </row>
    <row r="2081" spans="1:69" ht="16.8" customHeight="1" x14ac:dyDescent="0.35">
      <c r="A2081" s="15"/>
      <c r="B2081" s="15"/>
      <c r="C2081" s="15" t="s">
        <v>182</v>
      </c>
      <c r="D2081" s="16">
        <v>0</v>
      </c>
      <c r="E2081" s="16">
        <v>0</v>
      </c>
      <c r="F2081" s="16"/>
      <c r="G2081" s="16"/>
      <c r="H2081" s="105" t="s">
        <v>44</v>
      </c>
      <c r="I2081" s="77" t="s">
        <v>183</v>
      </c>
      <c r="J2081" s="14"/>
      <c r="K2081" s="15" t="str">
        <f>C2105</f>
        <v>TOT. PAG. IMPIEGATE</v>
      </c>
      <c r="L2081" s="16"/>
      <c r="M2081" s="16">
        <f>15.35*(L2076+L2077-M2077)/100</f>
        <v>0</v>
      </c>
      <c r="N2081" s="16">
        <f>D2105</f>
        <v>0</v>
      </c>
      <c r="O2081" s="16">
        <f t="shared" si="696"/>
        <v>-10705.790555000005</v>
      </c>
      <c r="P2081" s="18">
        <f t="shared" si="697"/>
        <v>14896.909444999998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-5539.2400000000052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6"/>
    </row>
    <row r="2082" spans="1:69" ht="16.8" customHeight="1" x14ac:dyDescent="0.35">
      <c r="A2082" s="15"/>
      <c r="B2082" s="15" t="s">
        <v>42</v>
      </c>
      <c r="C2082" s="15" t="s">
        <v>184</v>
      </c>
      <c r="D2082" s="16">
        <v>0</v>
      </c>
      <c r="E2082" s="16"/>
      <c r="F2082" s="16"/>
      <c r="G2082" s="16"/>
      <c r="H2082" s="105">
        <f>D2082+H2021</f>
        <v>0</v>
      </c>
      <c r="I2082" s="78">
        <f>D2079+D2080-E2080+D2082</f>
        <v>0</v>
      </c>
      <c r="J2082" s="14"/>
      <c r="K2082" s="15" t="s">
        <v>45</v>
      </c>
      <c r="L2082" s="16"/>
      <c r="M2082" s="16">
        <f>2.6*(L2076+L2077-M2077)/100</f>
        <v>0</v>
      </c>
      <c r="N2082" s="16">
        <f>D2093</f>
        <v>0</v>
      </c>
      <c r="O2082" s="16">
        <f t="shared" si="696"/>
        <v>7514.4550199999985</v>
      </c>
      <c r="P2082" s="18">
        <f t="shared" si="697"/>
        <v>2523.2550200000001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-5539.2400000000052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6"/>
    </row>
    <row r="2083" spans="1:69" ht="16.8" customHeight="1" x14ac:dyDescent="0.35">
      <c r="A2083" s="15"/>
      <c r="B2083" s="15"/>
      <c r="C2083" s="15" t="s">
        <v>185</v>
      </c>
      <c r="D2083" s="16">
        <v>0</v>
      </c>
      <c r="E2083" s="16"/>
      <c r="F2083" s="16"/>
      <c r="G2083" s="16">
        <v>0</v>
      </c>
      <c r="H2083" s="105" t="s">
        <v>49</v>
      </c>
      <c r="I2083" s="4"/>
      <c r="J2083" s="14"/>
      <c r="K2083" s="15" t="s">
        <v>47</v>
      </c>
      <c r="L2083" s="16"/>
      <c r="M2083" s="16">
        <f>2.6*(L2076+L2077-M2077)/100</f>
        <v>0</v>
      </c>
      <c r="N2083" s="16">
        <f>G2094+H2094</f>
        <v>0</v>
      </c>
      <c r="O2083" s="16">
        <f t="shared" si="696"/>
        <v>7215.6950199999992</v>
      </c>
      <c r="P2083" s="18">
        <f t="shared" si="697"/>
        <v>2523.2550200000001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-5539.2400000000052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6"/>
    </row>
    <row r="2084" spans="1:69" ht="16.8" customHeight="1" x14ac:dyDescent="0.35">
      <c r="A2084" s="15"/>
      <c r="B2084" s="15"/>
      <c r="C2084" s="15" t="s">
        <v>186</v>
      </c>
      <c r="D2084" s="16"/>
      <c r="E2084" s="16"/>
      <c r="F2084" s="16"/>
      <c r="G2084" s="16">
        <v>0</v>
      </c>
      <c r="H2084" s="105">
        <f>D2083+H2023</f>
        <v>1801.9499999999998</v>
      </c>
      <c r="I2084" s="4"/>
      <c r="J2084" s="14"/>
      <c r="K2084" s="15" t="s">
        <v>50</v>
      </c>
      <c r="L2084" s="16"/>
      <c r="M2084" s="16">
        <f>0.46*(L2076+L2077-M2077)/100</f>
        <v>0</v>
      </c>
      <c r="N2084" s="16">
        <f>G2098</f>
        <v>0</v>
      </c>
      <c r="O2084" s="16">
        <f t="shared" si="696"/>
        <v>1329.4820420000001</v>
      </c>
      <c r="P2084" s="18">
        <f t="shared" si="697"/>
        <v>446.42204200000003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-5539.2400000000052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6"/>
    </row>
    <row r="2085" spans="1:69" ht="16.8" customHeight="1" x14ac:dyDescent="0.35">
      <c r="A2085" s="15"/>
      <c r="B2085" s="15"/>
      <c r="C2085" s="15" t="s">
        <v>187</v>
      </c>
      <c r="D2085" s="16"/>
      <c r="E2085" s="16"/>
      <c r="F2085" s="16"/>
      <c r="G2085" s="16">
        <v>0</v>
      </c>
      <c r="H2085" s="105"/>
      <c r="I2085" s="4"/>
      <c r="J2085" s="14"/>
      <c r="K2085" s="15" t="s">
        <v>52</v>
      </c>
      <c r="L2085" s="16"/>
      <c r="M2085" s="16">
        <f>0.28*(L2076+L2077-M2077)/100</f>
        <v>0</v>
      </c>
      <c r="N2085" s="16">
        <f>D2108</f>
        <v>0</v>
      </c>
      <c r="O2085" s="16">
        <f t="shared" si="696"/>
        <v>809.24515600000018</v>
      </c>
      <c r="P2085" s="18">
        <f t="shared" si="697"/>
        <v>271.73515600000002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-5539.2400000000052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6"/>
    </row>
    <row r="2086" spans="1:69" ht="16.8" customHeight="1" x14ac:dyDescent="0.35">
      <c r="A2086" s="15"/>
      <c r="B2086" s="15"/>
      <c r="C2086" s="15" t="s">
        <v>188</v>
      </c>
      <c r="D2086" s="16"/>
      <c r="E2086" s="16"/>
      <c r="F2086" s="16"/>
      <c r="G2086" s="16">
        <v>0</v>
      </c>
      <c r="H2086" s="105"/>
      <c r="I2086" s="4"/>
      <c r="J2086" s="14"/>
      <c r="K2086" s="15" t="str">
        <f>C2096</f>
        <v>Materiale pulizia</v>
      </c>
      <c r="L2086" s="16"/>
      <c r="M2086" s="16">
        <f>0.28*(L2076+L2077-M2077)/100</f>
        <v>0</v>
      </c>
      <c r="N2086" s="16">
        <f>G2096</f>
        <v>0</v>
      </c>
      <c r="O2086" s="16">
        <f t="shared" si="696"/>
        <v>809.24515600000018</v>
      </c>
      <c r="P2086" s="18">
        <f t="shared" si="697"/>
        <v>271.73515600000002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-5539.2400000000052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6"/>
    </row>
    <row r="2087" spans="1:69" ht="16.8" customHeight="1" x14ac:dyDescent="0.35">
      <c r="A2087" s="15"/>
      <c r="B2087" s="15"/>
      <c r="C2087" s="15" t="s">
        <v>189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0</v>
      </c>
      <c r="N2087" s="16">
        <f>G2099</f>
        <v>0</v>
      </c>
      <c r="O2087" s="16">
        <f t="shared" si="696"/>
        <v>809.24515600000018</v>
      </c>
      <c r="P2087" s="18">
        <f t="shared" si="697"/>
        <v>271.73515600000002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-5539.2400000000052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6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0</v>
      </c>
      <c r="N2088" s="16">
        <f>G2109</f>
        <v>0</v>
      </c>
      <c r="O2088" s="16">
        <f t="shared" si="696"/>
        <v>1329.4820420000001</v>
      </c>
      <c r="P2088" s="18">
        <f t="shared" si="697"/>
        <v>446.42204200000003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>
        <f t="shared" si="691"/>
        <v>-5539.2400000000052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6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6739.21</v>
      </c>
      <c r="I2089" s="4"/>
      <c r="J2089" s="14"/>
      <c r="K2089" s="15" t="s">
        <v>190</v>
      </c>
      <c r="L2089" s="16"/>
      <c r="M2089" s="16">
        <f>14.4*(L2076+L2077-M2077)/100</f>
        <v>0</v>
      </c>
      <c r="N2089" s="16">
        <f>G2110</f>
        <v>0</v>
      </c>
      <c r="O2089" s="16">
        <f t="shared" si="696"/>
        <v>13139.100880000002</v>
      </c>
      <c r="P2089" s="18">
        <f t="shared" si="697"/>
        <v>13974.95088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>
        <f t="shared" si="691"/>
        <v>-5539.2400000000052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6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0</v>
      </c>
      <c r="N2090" s="16">
        <f>G2111</f>
        <v>0</v>
      </c>
      <c r="O2090" s="16">
        <f t="shared" si="696"/>
        <v>3474.0657800000004</v>
      </c>
      <c r="P2090" s="18">
        <f t="shared" si="697"/>
        <v>1358.6757799999996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>
        <f t="shared" si="691"/>
        <v>-5539.2400000000052</v>
      </c>
      <c r="AA2090" s="15"/>
      <c r="AB2090" s="24"/>
      <c r="AC2090" s="64" t="s">
        <v>145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6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-5539.2400000000052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6"/>
    </row>
    <row r="2092" spans="1:69" ht="16.8" customHeight="1" x14ac:dyDescent="0.35">
      <c r="A2092" s="15"/>
      <c r="B2092" s="15"/>
      <c r="C2092" s="15" t="s">
        <v>146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0</v>
      </c>
      <c r="N2092" s="16">
        <f>G2114</f>
        <v>0</v>
      </c>
      <c r="O2092" s="16">
        <f t="shared" si="696"/>
        <v>1846.3578220000002</v>
      </c>
      <c r="P2092" s="18">
        <f t="shared" si="697"/>
        <v>1805.0978220000004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-5539.2400000000052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6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0</v>
      </c>
      <c r="N2093" s="16">
        <f>G2115</f>
        <v>0</v>
      </c>
      <c r="O2093" s="16">
        <f t="shared" si="696"/>
        <v>2023.1178900000002</v>
      </c>
      <c r="P2093" s="18">
        <f t="shared" si="697"/>
        <v>679.33788999999979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-5539.2400000000052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6"/>
    </row>
    <row r="2094" spans="1:69" ht="16.8" customHeight="1" x14ac:dyDescent="0.35">
      <c r="A2094" s="15"/>
      <c r="B2094" s="15"/>
      <c r="C2094" s="28" t="s">
        <v>147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0</v>
      </c>
      <c r="N2094" s="16">
        <f>G2119</f>
        <v>0</v>
      </c>
      <c r="O2094" s="16">
        <f t="shared" si="696"/>
        <v>25227.034414000005</v>
      </c>
      <c r="P2094" s="18">
        <f t="shared" si="697"/>
        <v>18264.484413999999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-5539.2400000000052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6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0</v>
      </c>
      <c r="N2095" s="29">
        <f>G2120</f>
        <v>0</v>
      </c>
      <c r="O2095" s="16">
        <f t="shared" si="696"/>
        <v>38933.004413999988</v>
      </c>
      <c r="P2095" s="18">
        <f t="shared" si="697"/>
        <v>18264.484413999999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>
        <f t="shared" si="691"/>
        <v>-5539.2400000000052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6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0</v>
      </c>
      <c r="N2096" s="16">
        <f>G2091</f>
        <v>0</v>
      </c>
      <c r="O2096" s="16">
        <f t="shared" si="696"/>
        <v>1445.0913500000004</v>
      </c>
      <c r="P2096" s="18">
        <f t="shared" si="697"/>
        <v>485.24135000000001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-5539.2400000000052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6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0</v>
      </c>
      <c r="N2097" s="16">
        <f>G2097</f>
        <v>0</v>
      </c>
      <c r="O2097" s="16">
        <f t="shared" si="696"/>
        <v>-397.18864999999994</v>
      </c>
      <c r="P2097" s="18">
        <f t="shared" si="697"/>
        <v>485.24135000000001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-5539.2400000000052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6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0</v>
      </c>
      <c r="N2098" s="16">
        <f>H2132+H2131+G2130</f>
        <v>0</v>
      </c>
      <c r="O2098" s="16">
        <f t="shared" si="696"/>
        <v>1288.5298639999999</v>
      </c>
      <c r="P2098" s="18">
        <f t="shared" si="697"/>
        <v>2251.5198639999994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-5539.2400000000052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6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-5539.2400000000052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6"/>
    </row>
    <row r="2100" spans="1:69" ht="16.8" customHeight="1" x14ac:dyDescent="0.35">
      <c r="A2100" s="15"/>
      <c r="B2100" s="66"/>
      <c r="C2100" s="15" t="s">
        <v>148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97048.26999999999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-5539.2400000000052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6"/>
    </row>
    <row r="2101" spans="1:69" ht="16.8" customHeight="1" x14ac:dyDescent="0.35">
      <c r="A2101" s="15"/>
      <c r="B2101" s="15"/>
      <c r="C2101" s="15" t="s">
        <v>150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14504.64</v>
      </c>
      <c r="P2101" s="33">
        <f>SUM(O2079:O2098)</f>
        <v>89881.140000000014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-5539.2400000000052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6"/>
    </row>
    <row r="2102" spans="1:69" ht="16.8" customHeight="1" x14ac:dyDescent="0.35">
      <c r="A2102" s="15"/>
      <c r="B2102" s="15"/>
      <c r="C2102" s="15" t="s">
        <v>152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6724.3999999999978</v>
      </c>
      <c r="P2102" s="35">
        <f>O2041+O2042+O2103-F2117-F2116-O2100-O2101</f>
        <v>-7780.2400000000016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-5539.2400000000052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6"/>
    </row>
    <row r="2103" spans="1:69" ht="16.8" customHeight="1" x14ac:dyDescent="0.35">
      <c r="A2103" s="15"/>
      <c r="B2103" s="15"/>
      <c r="C2103" s="15" t="s">
        <v>153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0</v>
      </c>
      <c r="M2103" s="3">
        <f>SUM(M2076:M2102)</f>
        <v>0</v>
      </c>
      <c r="N2103" s="16" t="s">
        <v>75</v>
      </c>
      <c r="O2103" s="16">
        <f>N2076-L2077</f>
        <v>0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-5539.2400000000052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6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1036473.1499999999</v>
      </c>
      <c r="M2104" s="3">
        <f>M2044</f>
        <v>969814.18000000017</v>
      </c>
      <c r="N2104" s="16" t="s">
        <v>77</v>
      </c>
      <c r="O2104" s="36">
        <f>(O2100+O2101)-(O2039+O2040)</f>
        <v>0</v>
      </c>
      <c r="P2104" s="37">
        <f>O2103-O2104</f>
        <v>0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-5539.2400000000052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6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1036473.1499999999</v>
      </c>
      <c r="M2105" s="3">
        <f>M2103+M2104</f>
        <v>969814.18000000017</v>
      </c>
      <c r="N2105" s="16" t="s">
        <v>80</v>
      </c>
      <c r="O2105" s="38">
        <f>O2102+O2103-O2104</f>
        <v>6724.3999999999978</v>
      </c>
      <c r="P2105" s="39">
        <f>O2105-O2102</f>
        <v>0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-5539.2400000000052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6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66658.969999999739</v>
      </c>
      <c r="M2106" s="40"/>
      <c r="N2106" s="29" t="s">
        <v>82</v>
      </c>
      <c r="O2106" s="41">
        <f>O2099+O2100+O2101+O2107</f>
        <v>89881.140000000014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-5539.2400000000052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6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-7743.7399999999761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-5539.2400000000052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6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2554.9</v>
      </c>
      <c r="M2108" s="3">
        <v>0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-5539.2400000000052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6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33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33" si="705">(X2109-Y2109)+Z2108</f>
        <v>-5539.2400000000052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33" si="706">(AM2109-AN2109)+AO2108</f>
        <v>0</v>
      </c>
      <c r="AP2109" s="15"/>
      <c r="AR2109" s="14"/>
      <c r="AS2109" s="18"/>
      <c r="AT2109" s="16">
        <v>0</v>
      </c>
      <c r="AU2109" s="18">
        <f t="shared" ref="AU2109:AU2133" si="707">(AS2109-AT2109)+AU2108</f>
        <v>0</v>
      </c>
      <c r="AV2109" s="15"/>
      <c r="AX2109" s="14"/>
      <c r="AY2109" s="18"/>
      <c r="AZ2109" s="16">
        <v>0</v>
      </c>
      <c r="BA2109" s="18">
        <f t="shared" ref="BA2109:BA2133" si="708">(AY2109-AZ2109)+BA2108</f>
        <v>0</v>
      </c>
      <c r="BB2109" s="15"/>
      <c r="BD2109" s="14"/>
      <c r="BE2109" s="18"/>
      <c r="BF2109" s="16">
        <v>0</v>
      </c>
      <c r="BG2109" s="18">
        <f t="shared" ref="BG2109:BG2133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6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77580.999999999985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>
        <f t="shared" si="705"/>
        <v>-5539.2400000000052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6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-5539.2400000000052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6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9">
        <f t="shared" si="710"/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-5539.2400000000052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6"/>
    </row>
    <row r="2113" spans="1:69" ht="16.8" customHeight="1" x14ac:dyDescent="0.35">
      <c r="A2113" s="15"/>
      <c r="B2113" s="15"/>
      <c r="C2113" s="15" t="s">
        <v>96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9">
        <f t="shared" si="710"/>
        <v>294.5</v>
      </c>
      <c r="M2113" s="16" t="str">
        <f t="shared" ref="M2113:N2125" si="711">M2052</f>
        <v>RHO 9/2</v>
      </c>
      <c r="N2113" s="16">
        <f t="shared" si="711"/>
        <v>320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-5539.2400000000052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6"/>
    </row>
    <row r="2114" spans="1:69" ht="16.8" customHeight="1" x14ac:dyDescent="0.35">
      <c r="A2114" s="15"/>
      <c r="B2114" s="15"/>
      <c r="C2114" s="15" t="s">
        <v>99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9">
        <f t="shared" si="710"/>
        <v>236.02</v>
      </c>
      <c r="M2114" s="16" t="str">
        <f t="shared" si="711"/>
        <v>GALLARATE 9/2</v>
      </c>
      <c r="N2114" s="16">
        <f t="shared" si="711"/>
        <v>1105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-5539.2400000000052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6"/>
    </row>
    <row r="2115" spans="1:69" ht="16.8" customHeight="1" x14ac:dyDescent="0.35">
      <c r="A2115" s="15"/>
      <c r="B2115" s="15"/>
      <c r="C2115" s="64" t="s">
        <v>156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9">
        <f t="shared" si="710"/>
        <v>307.5</v>
      </c>
      <c r="M2115" s="16">
        <f t="shared" si="711"/>
        <v>0</v>
      </c>
      <c r="N2115" s="16">
        <f t="shared" si="711"/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-5539.2400000000052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6"/>
    </row>
    <row r="2116" spans="1:69" ht="16.8" customHeight="1" x14ac:dyDescent="0.35">
      <c r="A2116" s="15"/>
      <c r="B2116" s="15"/>
      <c r="C2116" s="15" t="s">
        <v>103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9">
        <f t="shared" si="710"/>
        <v>100</v>
      </c>
      <c r="M2116" s="16" t="str">
        <f t="shared" si="711"/>
        <v>POL. A3T SRL 9/2</v>
      </c>
      <c r="N2116" s="16">
        <f t="shared" si="711"/>
        <v>387.96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194</v>
      </c>
      <c r="X2116" s="18">
        <v>0</v>
      </c>
      <c r="Y2116" s="16"/>
      <c r="Z2116" s="18">
        <f t="shared" si="705"/>
        <v>-5539.2400000000052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6"/>
    </row>
    <row r="2117" spans="1:69" ht="16.8" customHeight="1" x14ac:dyDescent="0.35">
      <c r="A2117" s="15"/>
      <c r="B2117" s="15"/>
      <c r="C2117" s="47" t="s">
        <v>157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tr">
        <f t="shared" si="710"/>
        <v>VERS. SOMMA 9/2</v>
      </c>
      <c r="L2117" s="109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-5539.2400000000052</v>
      </c>
      <c r="AA2117" s="15"/>
      <c r="AB2117" s="24"/>
      <c r="AC2117" s="64" t="s">
        <v>158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6"/>
    </row>
    <row r="2118" spans="1:69" ht="16.8" customHeight="1" x14ac:dyDescent="0.35">
      <c r="A2118" s="15"/>
      <c r="B2118" s="15"/>
      <c r="C2118" s="15" t="s">
        <v>107</v>
      </c>
      <c r="D2118" s="16"/>
      <c r="E2118" s="16"/>
      <c r="F2118" s="16"/>
      <c r="G2118" s="16">
        <v>0</v>
      </c>
      <c r="H2118" s="16"/>
      <c r="I2118" s="4"/>
      <c r="J2118" s="14"/>
      <c r="K2118" s="50" t="str">
        <f t="shared" si="710"/>
        <v>GALLARATE 2/2</v>
      </c>
      <c r="L2118" s="109">
        <f t="shared" si="710"/>
        <v>700</v>
      </c>
      <c r="M2118" s="16" t="str">
        <f t="shared" si="711"/>
        <v>GALLARATE 12/2</v>
      </c>
      <c r="N2118" s="16">
        <f t="shared" si="711"/>
        <v>3393.5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109</v>
      </c>
      <c r="W2118" s="14"/>
      <c r="X2118" s="18"/>
      <c r="Y2118" s="16">
        <v>0</v>
      </c>
      <c r="Z2118" s="18">
        <f t="shared" si="705"/>
        <v>-5539.2400000000052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6"/>
    </row>
    <row r="2119" spans="1:69" ht="16.8" customHeight="1" x14ac:dyDescent="0.35">
      <c r="A2119" s="15"/>
      <c r="B2119" s="15"/>
      <c r="C2119" s="15" t="s">
        <v>110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50" t="str">
        <f t="shared" si="710"/>
        <v>BON. 6/2 VETRARIA MOREA</v>
      </c>
      <c r="L2119" s="109">
        <f t="shared" si="710"/>
        <v>9</v>
      </c>
      <c r="M2119" s="16" t="str">
        <f t="shared" si="711"/>
        <v>GALLARATE 12/2</v>
      </c>
      <c r="N2119" s="16">
        <f t="shared" si="711"/>
        <v>250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-5539.2400000000052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6"/>
    </row>
    <row r="2120" spans="1:69" ht="16.8" customHeight="1" x14ac:dyDescent="0.35">
      <c r="A2120" s="15"/>
      <c r="B2120" s="15"/>
      <c r="C2120" s="15" t="s">
        <v>112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 t="str">
        <f t="shared" si="710"/>
        <v>DI VITO 8/2</v>
      </c>
      <c r="L2120" s="109">
        <f t="shared" si="710"/>
        <v>600</v>
      </c>
      <c r="M2120" s="16" t="str">
        <f t="shared" si="711"/>
        <v>LEGNANO 13/2</v>
      </c>
      <c r="N2120" s="16">
        <f t="shared" si="711"/>
        <v>6038.48</v>
      </c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-5539.2400000000052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6"/>
    </row>
    <row r="2121" spans="1:69" ht="16.8" customHeight="1" x14ac:dyDescent="0.35">
      <c r="A2121" s="15"/>
      <c r="B2121" s="15"/>
      <c r="C2121" s="15" t="s">
        <v>114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9">
        <f t="shared" si="710"/>
        <v>0.5</v>
      </c>
      <c r="M2121" s="16" t="str">
        <f t="shared" si="711"/>
        <v>RHO 13/2</v>
      </c>
      <c r="N2121" s="16">
        <f t="shared" si="711"/>
        <v>280</v>
      </c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>
        <f t="shared" si="705"/>
        <v>-5539.2400000000052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6"/>
    </row>
    <row r="2122" spans="1:69" ht="16.8" customHeight="1" x14ac:dyDescent="0.35">
      <c r="A2122" s="15"/>
      <c r="B2122" s="15"/>
      <c r="C2122" s="15" t="s">
        <v>114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 t="str">
        <f t="shared" si="710"/>
        <v>GALLARATE 5/2</v>
      </c>
      <c r="L2122" s="109">
        <f t="shared" si="710"/>
        <v>364.5</v>
      </c>
      <c r="M2122" s="16" t="str">
        <f t="shared" si="711"/>
        <v>GALLARATE 13/2</v>
      </c>
      <c r="N2122" s="16">
        <f t="shared" si="711"/>
        <v>2</v>
      </c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>
        <f t="shared" si="705"/>
        <v>-5539.2400000000052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6"/>
    </row>
    <row r="2123" spans="1:69" ht="16.8" customHeight="1" x14ac:dyDescent="0.35">
      <c r="A2123" s="15"/>
      <c r="B2123" s="15"/>
      <c r="C2123" s="15" t="s">
        <v>114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9">
        <f t="shared" si="710"/>
        <v>0.01</v>
      </c>
      <c r="M2123" s="16">
        <f t="shared" si="711"/>
        <v>0</v>
      </c>
      <c r="N2123" s="16">
        <f t="shared" si="711"/>
        <v>0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>
        <f t="shared" si="705"/>
        <v>-5539.2400000000052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6"/>
    </row>
    <row r="2124" spans="1:69" ht="16.8" customHeight="1" x14ac:dyDescent="0.35">
      <c r="A2124" s="15"/>
      <c r="B2124" s="15"/>
      <c r="C2124" s="15" t="s">
        <v>114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>
        <f t="shared" si="711"/>
        <v>0</v>
      </c>
      <c r="N2124" s="16">
        <f t="shared" si="711"/>
        <v>0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>
        <f t="shared" si="705"/>
        <v>-5539.2400000000052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/>
      <c r="BK2124" s="86"/>
      <c r="BL2124" s="24"/>
      <c r="BM2124" s="24"/>
      <c r="BN2124" s="24"/>
      <c r="BO2124" s="24"/>
      <c r="BP2124" s="24"/>
      <c r="BQ2124" s="126"/>
    </row>
    <row r="2125" spans="1:69" ht="16.8" customHeight="1" x14ac:dyDescent="0.35">
      <c r="A2125" s="15"/>
      <c r="B2125" s="15"/>
      <c r="C2125" s="68" t="s">
        <v>114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118</v>
      </c>
      <c r="L2125" s="16">
        <f>SUM(L2112:L2124)</f>
        <v>2727.5200000000004</v>
      </c>
      <c r="M2125" s="16">
        <f t="shared" si="711"/>
        <v>0</v>
      </c>
      <c r="N2125" s="16">
        <f t="shared" si="711"/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>
        <f t="shared" si="705"/>
        <v>-5539.2400000000052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6"/>
    </row>
    <row r="2126" spans="1:69" ht="16.8" customHeight="1" x14ac:dyDescent="0.35">
      <c r="A2126" s="15"/>
      <c r="B2126" s="15"/>
      <c r="C2126" s="15" t="s">
        <v>177</v>
      </c>
      <c r="D2126" s="16"/>
      <c r="E2126" s="16"/>
      <c r="F2126" s="16">
        <f>'BONIFICI GENERALI '!B1723+'BONIFICI CATTOLICA'!B1723+'BONIFICI TUTELA'!B1723</f>
        <v>0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11777.119999999999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>
        <f>F2126</f>
        <v>0</v>
      </c>
      <c r="Y2126" s="16">
        <f>G2126</f>
        <v>0</v>
      </c>
      <c r="Z2126" s="18">
        <f t="shared" si="705"/>
        <v>-5539.2400000000052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6"/>
    </row>
    <row r="2127" spans="1:69" ht="16.8" customHeight="1" x14ac:dyDescent="0.35">
      <c r="A2127" s="15"/>
      <c r="B2127" s="15"/>
      <c r="C2127" s="47" t="s">
        <v>119</v>
      </c>
      <c r="D2127" s="16"/>
      <c r="E2127" s="16"/>
      <c r="F2127" s="16">
        <v>0</v>
      </c>
      <c r="G2127" s="1">
        <f>F2117</f>
        <v>0</v>
      </c>
      <c r="H2127" s="16">
        <f>G2127-D2018-D2019-D2021</f>
        <v>0</v>
      </c>
      <c r="I2127" s="4"/>
      <c r="J2127" s="14"/>
      <c r="K2127" s="53">
        <f>A2076</f>
        <v>0</v>
      </c>
      <c r="L2127" s="3">
        <f>D2076+D2077-E2081+D2078-E2078+D2081-E2076+B2079</f>
        <v>0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-5539.2400000000052</v>
      </c>
      <c r="AA2127" s="15" t="str">
        <f>C2127</f>
        <v>PREL .PROVVIGIONI MATURATE</v>
      </c>
      <c r="AB2127" s="24"/>
      <c r="AC2127" s="15" t="s">
        <v>165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6"/>
    </row>
    <row r="2128" spans="1:69" ht="16.8" customHeight="1" x14ac:dyDescent="0.35">
      <c r="A2128" s="15"/>
      <c r="B2128" s="15"/>
      <c r="C2128" s="15" t="s">
        <v>120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-5539.2400000000052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6"/>
    </row>
    <row r="2129" spans="1:69" ht="16.8" customHeight="1" x14ac:dyDescent="0.35">
      <c r="A2129" s="15"/>
      <c r="B2129" s="15"/>
      <c r="C2129" s="15" t="s">
        <v>121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-5539.2400000000052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6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122</v>
      </c>
      <c r="L2130" s="3">
        <f>SUM(L2110:L2124)+N2109+L2126+L2127</f>
        <v>92085.639999999985</v>
      </c>
      <c r="M2130" s="3">
        <f>SUM(O2079:O2098)+N2108</f>
        <v>92436.040000000008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>
        <f t="shared" si="705"/>
        <v>-5539.2400000000052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118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6"/>
    </row>
    <row r="2131" spans="1:69" ht="16.8" customHeight="1" x14ac:dyDescent="0.35">
      <c r="A2131" s="15"/>
      <c r="B2131" s="15"/>
      <c r="C2131" s="64" t="s">
        <v>149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3892.260000000002</v>
      </c>
      <c r="J2131" s="14"/>
      <c r="K2131" s="6" t="s">
        <v>123</v>
      </c>
      <c r="L2131" s="3">
        <f>L2130-M2130</f>
        <v>-350.40000000002328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-5539.2400000000052</v>
      </c>
      <c r="AA2131" s="15"/>
      <c r="AB2131" s="24"/>
      <c r="AC2131" s="71" t="s">
        <v>198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124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6"/>
    </row>
    <row r="2132" spans="1:69" ht="16.8" customHeight="1" x14ac:dyDescent="0.35">
      <c r="A2132" s="15"/>
      <c r="B2132" s="15"/>
      <c r="C2132" s="64" t="s">
        <v>151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68409.27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-5539.2400000000052</v>
      </c>
      <c r="AA2132" s="15"/>
      <c r="AB2132" s="24"/>
      <c r="AC2132" s="71" t="s">
        <v>169</v>
      </c>
      <c r="AD2132" s="65"/>
      <c r="AE2132" s="65">
        <f>G2132</f>
        <v>0</v>
      </c>
      <c r="AF2132" s="63">
        <f>AF2071+AD2076+AD2077</f>
        <v>97048.26999999999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6"/>
    </row>
    <row r="2133" spans="1:69" ht="16.8" customHeight="1" x14ac:dyDescent="0.35">
      <c r="A2133" s="92">
        <f>D2078-D2080+A2072-E2078-G2132</f>
        <v>61522.55000000001</v>
      </c>
      <c r="B2133" s="44">
        <f>D2081-D2083+B2072</f>
        <v>5422.5500000000029</v>
      </c>
      <c r="C2133" s="57" t="s">
        <v>126</v>
      </c>
      <c r="D2133" s="44">
        <f>D2076-D2079-E2076+D2072</f>
        <v>0</v>
      </c>
      <c r="E2133" s="44">
        <f>D2077-D2082+E2072</f>
        <v>0</v>
      </c>
      <c r="F2133" s="72">
        <f>D2079+D2080+D2082+F2072-E2080</f>
        <v>20558.22</v>
      </c>
      <c r="G2133" s="81">
        <f>D2079+D2080-E2080+D2082+G2072</f>
        <v>20558.22</v>
      </c>
      <c r="H2133" s="44">
        <f>G2127+G2126+H2072</f>
        <v>16665.96</v>
      </c>
      <c r="I2133" s="79">
        <f>G2133-H2133</f>
        <v>3892.260000000002</v>
      </c>
      <c r="J2133" s="58"/>
      <c r="K2133" s="6" t="s">
        <v>127</v>
      </c>
      <c r="L2133" s="3">
        <f>L2131-L2132</f>
        <v>-68759.670000000027</v>
      </c>
      <c r="M2133" s="27" t="s">
        <v>170</v>
      </c>
      <c r="N2133" s="27">
        <f>O2133-L2132</f>
        <v>-59443.87000000001</v>
      </c>
      <c r="O2133" s="44">
        <f>Z2133+AU2133+N2109+SUM(L2112:L2123)+SUM(N2113:N2123)+L2127-D2079-D2082-D2078+E2080</f>
        <v>8965.3999999999942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-5539.2400000000052</v>
      </c>
      <c r="AA2133" s="57"/>
      <c r="AB2133" s="60"/>
      <c r="AC2133" s="60" t="s">
        <v>128</v>
      </c>
      <c r="AD2133" s="23">
        <f>SUM(AD2076:AD2132)-SUM(AE2076:AE2130)+AD2072</f>
        <v>25303.340000000004</v>
      </c>
      <c r="AE2133" s="23">
        <f>AF2119+AF2120</f>
        <v>11860</v>
      </c>
      <c r="AF2133" s="23">
        <f>AD2133+AE2133</f>
        <v>37163.340000000004</v>
      </c>
      <c r="AG2133" s="23" t="s">
        <v>171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0</v>
      </c>
      <c r="BM2133" s="8" t="s">
        <v>199</v>
      </c>
      <c r="BN2133" s="89">
        <f>SUM(BN2076:BN2132)</f>
        <v>0</v>
      </c>
      <c r="BO2133" s="8">
        <f>SUM(BO2077:BO2132)</f>
        <v>0</v>
      </c>
      <c r="BP2133" s="8">
        <f>BL2133+BN2133</f>
        <v>0</v>
      </c>
      <c r="BQ2133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6" customWidth="1"/>
    <col min="6" max="6" width="23.77734375" style="96" customWidth="1"/>
  </cols>
  <sheetData>
    <row r="1" spans="1:6" ht="13.8" customHeight="1" thickBot="1" x14ac:dyDescent="0.3">
      <c r="A1" s="113" t="s">
        <v>194</v>
      </c>
      <c r="B1" s="114"/>
      <c r="C1" s="116">
        <f>'PRIMA NOTA'!A2</f>
        <v>0</v>
      </c>
      <c r="D1" s="115"/>
      <c r="E1" s="115"/>
      <c r="F1" s="120" t="s">
        <v>503</v>
      </c>
    </row>
    <row r="2" spans="1:6" x14ac:dyDescent="0.25">
      <c r="A2" s="107"/>
      <c r="F2" s="121"/>
    </row>
    <row r="3" spans="1:6" x14ac:dyDescent="0.25">
      <c r="A3" s="107"/>
      <c r="F3" s="122"/>
    </row>
    <row r="4" spans="1:6" x14ac:dyDescent="0.25">
      <c r="A4" s="110"/>
      <c r="F4" s="122"/>
    </row>
    <row r="5" spans="1:6" x14ac:dyDescent="0.25">
      <c r="A5" s="107"/>
      <c r="F5" s="122"/>
    </row>
    <row r="6" spans="1:6" x14ac:dyDescent="0.25">
      <c r="A6" s="110" t="s">
        <v>504</v>
      </c>
      <c r="C6" s="106">
        <f>'PRIMA NOTA'!Z59</f>
        <v>258536.06</v>
      </c>
      <c r="F6" s="122">
        <f>C6</f>
        <v>258536.06</v>
      </c>
    </row>
    <row r="7" spans="1:6" x14ac:dyDescent="0.25">
      <c r="A7" s="107" t="s">
        <v>70</v>
      </c>
      <c r="C7" s="106">
        <f>'PRIMA NOTA'!L51</f>
        <v>11123.06</v>
      </c>
      <c r="F7" s="122"/>
    </row>
    <row r="8" spans="1:6" x14ac:dyDescent="0.25">
      <c r="A8" s="107" t="s">
        <v>505</v>
      </c>
      <c r="C8" s="109">
        <f>'PRIMA NOTA'!L50</f>
        <v>0</v>
      </c>
      <c r="F8" s="122">
        <v>0</v>
      </c>
    </row>
    <row r="9" spans="1:6" x14ac:dyDescent="0.25">
      <c r="A9" s="110" t="s">
        <v>506</v>
      </c>
      <c r="C9" s="106">
        <f>'PRIMA NOTA'!L53</f>
        <v>0</v>
      </c>
      <c r="F9" s="122"/>
    </row>
    <row r="10" spans="1:6" x14ac:dyDescent="0.25">
      <c r="A10" s="107"/>
      <c r="F10" s="122"/>
    </row>
    <row r="11" spans="1:6" x14ac:dyDescent="0.25">
      <c r="A11" s="110" t="s">
        <v>11</v>
      </c>
      <c r="C11" s="108">
        <f>SUM(C6:C10)</f>
        <v>269659.12</v>
      </c>
      <c r="F11" s="122"/>
    </row>
    <row r="12" spans="1:6" x14ac:dyDescent="0.25">
      <c r="A12" s="107"/>
      <c r="F12" s="122"/>
    </row>
    <row r="13" spans="1:6" x14ac:dyDescent="0.25">
      <c r="A13" s="107"/>
      <c r="F13" s="122"/>
    </row>
    <row r="14" spans="1:6" x14ac:dyDescent="0.25">
      <c r="A14" s="107" t="s">
        <v>507</v>
      </c>
      <c r="F14" s="122"/>
    </row>
    <row r="15" spans="1:6" x14ac:dyDescent="0.25">
      <c r="A15" s="107"/>
      <c r="F15" s="122"/>
    </row>
    <row r="16" spans="1:6" x14ac:dyDescent="0.25">
      <c r="A16" s="107"/>
      <c r="F16" s="122"/>
    </row>
    <row r="17" spans="1:6" x14ac:dyDescent="0.25">
      <c r="A17" s="107" t="s">
        <v>35</v>
      </c>
      <c r="C17" s="106">
        <f>'PRIMA NOTA'!D59</f>
        <v>163460.13</v>
      </c>
      <c r="F17" s="122"/>
    </row>
    <row r="18" spans="1:6" x14ac:dyDescent="0.25">
      <c r="A18" s="107" t="s">
        <v>508</v>
      </c>
      <c r="C18" s="106">
        <f>'PRIMA NOTA'!A59</f>
        <v>66363.73</v>
      </c>
      <c r="F18" s="122"/>
    </row>
    <row r="19" spans="1:6" x14ac:dyDescent="0.25">
      <c r="A19" s="107" t="s">
        <v>509</v>
      </c>
      <c r="C19" s="106">
        <f>'PRIMA NOTA'!E59</f>
        <v>44.79</v>
      </c>
      <c r="F19" s="122"/>
    </row>
    <row r="20" spans="1:6" x14ac:dyDescent="0.25">
      <c r="A20" s="107" t="s">
        <v>510</v>
      </c>
      <c r="C20" s="106">
        <f>'PRIMA NOTA'!B59</f>
        <v>5553.86</v>
      </c>
      <c r="F20" s="122"/>
    </row>
    <row r="21" spans="1:6" x14ac:dyDescent="0.25">
      <c r="A21" s="107" t="s">
        <v>511</v>
      </c>
      <c r="C21" s="106">
        <f>'PRIMA NOTA'!B6</f>
        <v>2777.71</v>
      </c>
      <c r="F21" s="122"/>
    </row>
    <row r="22" spans="1:6" x14ac:dyDescent="0.25">
      <c r="A22" s="107"/>
      <c r="F22" s="122"/>
    </row>
    <row r="23" spans="1:6" x14ac:dyDescent="0.25">
      <c r="A23" s="110"/>
      <c r="E23" s="93"/>
      <c r="F23" s="122"/>
    </row>
    <row r="24" spans="1:6" x14ac:dyDescent="0.25">
      <c r="A24" s="107"/>
      <c r="F24" s="122"/>
    </row>
    <row r="25" spans="1:6" x14ac:dyDescent="0.25">
      <c r="A25" s="110"/>
      <c r="F25" s="122"/>
    </row>
    <row r="26" spans="1:6" x14ac:dyDescent="0.25">
      <c r="A26" s="107"/>
      <c r="F26" s="122"/>
    </row>
    <row r="27" spans="1:6" x14ac:dyDescent="0.25">
      <c r="A27" s="110"/>
      <c r="C27" s="108">
        <f>SUM(C17:C26)</f>
        <v>238200.21999999997</v>
      </c>
      <c r="F27" s="122"/>
    </row>
    <row r="28" spans="1:6" x14ac:dyDescent="0.25">
      <c r="A28" s="107"/>
      <c r="F28" s="122"/>
    </row>
    <row r="29" spans="1:6" x14ac:dyDescent="0.25">
      <c r="A29" s="110"/>
      <c r="C29" s="109"/>
      <c r="F29" s="122"/>
    </row>
    <row r="30" spans="1:6" x14ac:dyDescent="0.25">
      <c r="A30" s="110" t="s">
        <v>512</v>
      </c>
      <c r="C30" s="109">
        <f>'PRIMA NOTA'!N34</f>
        <v>0</v>
      </c>
      <c r="F30" s="122"/>
    </row>
    <row r="31" spans="1:6" x14ac:dyDescent="0.25">
      <c r="A31" s="110"/>
      <c r="C31" s="109"/>
      <c r="F31" s="122"/>
    </row>
    <row r="32" spans="1:6" x14ac:dyDescent="0.25">
      <c r="A32" s="110" t="s">
        <v>17</v>
      </c>
      <c r="C32" s="109">
        <f>C11-C27-C30</f>
        <v>31458.900000000023</v>
      </c>
      <c r="F32" s="122"/>
    </row>
    <row r="33" spans="1:6" x14ac:dyDescent="0.25">
      <c r="A33" s="110"/>
      <c r="F33" s="122"/>
    </row>
    <row r="34" spans="1:6" x14ac:dyDescent="0.25">
      <c r="A34" s="110"/>
      <c r="E34" s="93"/>
      <c r="F34" s="122"/>
    </row>
    <row r="35" spans="1:6" x14ac:dyDescent="0.25">
      <c r="A35" s="110"/>
      <c r="C35" s="108"/>
      <c r="F35" s="122"/>
    </row>
    <row r="36" spans="1:6" x14ac:dyDescent="0.25">
      <c r="A36" s="110"/>
      <c r="C36" s="108"/>
      <c r="F36" s="122"/>
    </row>
    <row r="37" spans="1:6" x14ac:dyDescent="0.25">
      <c r="A37" s="110"/>
      <c r="C37" s="108"/>
      <c r="F37" s="122"/>
    </row>
    <row r="38" spans="1:6" x14ac:dyDescent="0.25">
      <c r="A38" s="110"/>
      <c r="C38" s="108"/>
      <c r="F38" s="122"/>
    </row>
    <row r="39" spans="1:6" x14ac:dyDescent="0.25">
      <c r="A39" s="110" t="s">
        <v>133</v>
      </c>
      <c r="C39" s="109">
        <f>'PRIMA NOTA'!H5</f>
        <v>0</v>
      </c>
      <c r="F39" s="122"/>
    </row>
    <row r="40" spans="1:6" x14ac:dyDescent="0.25">
      <c r="A40" s="107" t="s">
        <v>135</v>
      </c>
      <c r="C40" s="109">
        <f>'PRIMA NOTA'!H7</f>
        <v>0</v>
      </c>
      <c r="F40" s="122"/>
    </row>
    <row r="41" spans="1:6" x14ac:dyDescent="0.25">
      <c r="A41" s="107" t="s">
        <v>139</v>
      </c>
      <c r="C41" s="109">
        <f>'PRIMA NOTA'!H9</f>
        <v>0</v>
      </c>
      <c r="F41" s="122"/>
    </row>
    <row r="42" spans="1:6" x14ac:dyDescent="0.25">
      <c r="A42" s="107" t="s">
        <v>513</v>
      </c>
      <c r="C42" s="109">
        <f>'PRIMA NOTA'!H11</f>
        <v>0</v>
      </c>
      <c r="F42" s="122"/>
    </row>
    <row r="43" spans="1:6" x14ac:dyDescent="0.25">
      <c r="A43" s="107"/>
      <c r="C43" s="108"/>
      <c r="F43" s="122"/>
    </row>
    <row r="44" spans="1:6" x14ac:dyDescent="0.25">
      <c r="A44" s="110" t="s">
        <v>11</v>
      </c>
      <c r="C44" s="108">
        <f>SUM(C39:C43)</f>
        <v>0</v>
      </c>
      <c r="F44" s="122"/>
    </row>
    <row r="45" spans="1:6" x14ac:dyDescent="0.25">
      <c r="A45" s="110"/>
      <c r="C45" s="108"/>
      <c r="F45" s="122"/>
    </row>
    <row r="46" spans="1:6" x14ac:dyDescent="0.25">
      <c r="A46" s="110"/>
      <c r="C46" s="108"/>
      <c r="F46" s="122"/>
    </row>
    <row r="47" spans="1:6" x14ac:dyDescent="0.25">
      <c r="A47" s="110"/>
      <c r="C47" s="108"/>
      <c r="F47" s="122"/>
    </row>
    <row r="48" spans="1:6" x14ac:dyDescent="0.25">
      <c r="A48" s="110"/>
      <c r="C48" s="108"/>
      <c r="F48" s="122"/>
    </row>
    <row r="49" spans="1:6" x14ac:dyDescent="0.25">
      <c r="A49" s="110"/>
      <c r="C49" s="108"/>
      <c r="F49" s="122"/>
    </row>
    <row r="50" spans="1:6" x14ac:dyDescent="0.25">
      <c r="A50" s="110"/>
      <c r="C50" s="108"/>
      <c r="F50" s="122"/>
    </row>
    <row r="51" spans="1:6" x14ac:dyDescent="0.25">
      <c r="A51" s="110"/>
      <c r="C51" s="108"/>
      <c r="F51" s="122"/>
    </row>
    <row r="52" spans="1:6" x14ac:dyDescent="0.25">
      <c r="A52" s="110"/>
      <c r="C52" s="108"/>
      <c r="F52" s="122"/>
    </row>
    <row r="53" spans="1:6" x14ac:dyDescent="0.25">
      <c r="A53" s="110"/>
      <c r="C53" s="108"/>
      <c r="F53" s="122"/>
    </row>
    <row r="54" spans="1:6" x14ac:dyDescent="0.25">
      <c r="A54" s="110"/>
      <c r="C54" s="108"/>
      <c r="F54" s="122"/>
    </row>
    <row r="55" spans="1:6" x14ac:dyDescent="0.25">
      <c r="A55" s="110"/>
      <c r="C55" s="108"/>
      <c r="F55" s="122"/>
    </row>
    <row r="56" spans="1:6" x14ac:dyDescent="0.25">
      <c r="A56" s="107"/>
      <c r="F56" s="122"/>
    </row>
    <row r="57" spans="1:6" x14ac:dyDescent="0.25">
      <c r="A57" s="107"/>
      <c r="F57" s="122"/>
    </row>
    <row r="58" spans="1:6" ht="13.8" customHeight="1" thickBot="1" x14ac:dyDescent="0.3">
      <c r="A58" s="107"/>
      <c r="F58" s="122"/>
    </row>
    <row r="59" spans="1:6" ht="13.8" customHeight="1" thickBot="1" x14ac:dyDescent="0.3">
      <c r="A59" s="111" t="s">
        <v>514</v>
      </c>
      <c r="B59" s="112"/>
      <c r="C59" s="117">
        <f>C32-C44</f>
        <v>31458.900000000023</v>
      </c>
      <c r="D59" s="112"/>
      <c r="E59" s="112"/>
      <c r="F59" s="123" t="s">
        <v>515</v>
      </c>
    </row>
    <row r="61" spans="1:6" ht="13.8" customHeight="1" thickBot="1" x14ac:dyDescent="0.3"/>
    <row r="62" spans="1:6" ht="13.8" customHeight="1" thickBot="1" x14ac:dyDescent="0.3">
      <c r="A62" s="113" t="s">
        <v>516</v>
      </c>
      <c r="B62" s="114"/>
      <c r="C62" s="116">
        <f>'PRIMA NOTA'!A63</f>
        <v>44928</v>
      </c>
      <c r="D62" s="115"/>
      <c r="E62" s="115"/>
      <c r="F62" s="120" t="s">
        <v>503</v>
      </c>
    </row>
    <row r="63" spans="1:6" x14ac:dyDescent="0.25">
      <c r="A63" s="107"/>
      <c r="F63" s="121"/>
    </row>
    <row r="64" spans="1:6" x14ac:dyDescent="0.25">
      <c r="A64" s="107"/>
      <c r="F64" s="122"/>
    </row>
    <row r="65" spans="1:6" x14ac:dyDescent="0.25">
      <c r="A65" s="110"/>
      <c r="F65" s="122"/>
    </row>
    <row r="66" spans="1:6" x14ac:dyDescent="0.25">
      <c r="A66" s="107"/>
      <c r="F66" s="122"/>
    </row>
    <row r="67" spans="1:6" x14ac:dyDescent="0.25">
      <c r="A67" s="110" t="s">
        <v>504</v>
      </c>
      <c r="C67" s="106">
        <f>'PRIMA NOTA'!Z120</f>
        <v>38813.689999999988</v>
      </c>
      <c r="F67" s="122">
        <f>C67</f>
        <v>38813.689999999988</v>
      </c>
    </row>
    <row r="68" spans="1:6" x14ac:dyDescent="0.25">
      <c r="A68" s="107" t="s">
        <v>70</v>
      </c>
      <c r="C68" s="106">
        <f>'PRIMA NOTA'!L112</f>
        <v>1021.5700000000002</v>
      </c>
      <c r="F68" s="122"/>
    </row>
    <row r="69" spans="1:6" x14ac:dyDescent="0.25">
      <c r="A69" s="107" t="s">
        <v>505</v>
      </c>
      <c r="C69" s="109">
        <f>'PRIMA NOTA'!L111</f>
        <v>0</v>
      </c>
      <c r="F69" s="122">
        <v>77587.009999999995</v>
      </c>
    </row>
    <row r="70" spans="1:6" x14ac:dyDescent="0.25">
      <c r="A70" s="110" t="s">
        <v>506</v>
      </c>
      <c r="C70" s="106">
        <f>'PRIMA NOTA'!L114</f>
        <v>25835.11</v>
      </c>
      <c r="F70" s="122"/>
    </row>
    <row r="71" spans="1:6" x14ac:dyDescent="0.25">
      <c r="A71" s="107" t="s">
        <v>517</v>
      </c>
      <c r="C71">
        <f>'PRIMA NOTA'!L113</f>
        <v>130</v>
      </c>
      <c r="F71" s="122"/>
    </row>
    <row r="72" spans="1:6" x14ac:dyDescent="0.25">
      <c r="A72" s="110" t="s">
        <v>11</v>
      </c>
      <c r="C72" s="108">
        <f>SUM(C67:C71)</f>
        <v>65800.37</v>
      </c>
      <c r="F72" s="122"/>
    </row>
    <row r="73" spans="1:6" x14ac:dyDescent="0.25">
      <c r="A73" s="107"/>
      <c r="F73" s="122"/>
    </row>
    <row r="74" spans="1:6" x14ac:dyDescent="0.25">
      <c r="A74" s="107"/>
      <c r="F74" s="122"/>
    </row>
    <row r="75" spans="1:6" x14ac:dyDescent="0.25">
      <c r="A75" s="107" t="s">
        <v>507</v>
      </c>
      <c r="F75" s="122"/>
    </row>
    <row r="76" spans="1:6" x14ac:dyDescent="0.25">
      <c r="A76" s="107"/>
      <c r="F76" s="122"/>
    </row>
    <row r="77" spans="1:6" x14ac:dyDescent="0.25">
      <c r="A77" s="107"/>
      <c r="F77" s="122"/>
    </row>
    <row r="78" spans="1:6" x14ac:dyDescent="0.25">
      <c r="A78" s="107" t="s">
        <v>35</v>
      </c>
      <c r="C78" s="106">
        <f>'PRIMA NOTA'!D120</f>
        <v>16449.350000000006</v>
      </c>
      <c r="F78" s="122"/>
    </row>
    <row r="79" spans="1:6" x14ac:dyDescent="0.25">
      <c r="A79" s="107" t="s">
        <v>508</v>
      </c>
      <c r="C79" s="106">
        <f>'PRIMA NOTA'!A120</f>
        <v>4044.4700000000012</v>
      </c>
      <c r="F79" s="122"/>
    </row>
    <row r="80" spans="1:6" x14ac:dyDescent="0.25">
      <c r="A80" s="107" t="s">
        <v>509</v>
      </c>
      <c r="C80" s="106">
        <f>'PRIMA NOTA'!E120</f>
        <v>110.06</v>
      </c>
      <c r="F80" s="122"/>
    </row>
    <row r="81" spans="1:6" x14ac:dyDescent="0.25">
      <c r="A81" s="107" t="s">
        <v>510</v>
      </c>
      <c r="C81" s="106">
        <f>'PRIMA NOTA'!B120</f>
        <v>6759.5</v>
      </c>
      <c r="F81" s="122"/>
    </row>
    <row r="82" spans="1:6" x14ac:dyDescent="0.25">
      <c r="A82" s="107" t="s">
        <v>511</v>
      </c>
      <c r="C82" s="106">
        <f>'PRIMA NOTA'!B67</f>
        <v>2777.71</v>
      </c>
      <c r="F82" s="122"/>
    </row>
    <row r="83" spans="1:6" x14ac:dyDescent="0.25">
      <c r="A83" s="107"/>
      <c r="F83" s="122"/>
    </row>
    <row r="84" spans="1:6" x14ac:dyDescent="0.25">
      <c r="A84" s="110"/>
      <c r="E84" s="93"/>
      <c r="F84" s="122"/>
    </row>
    <row r="85" spans="1:6" x14ac:dyDescent="0.25">
      <c r="A85" s="107"/>
      <c r="F85" s="122"/>
    </row>
    <row r="86" spans="1:6" x14ac:dyDescent="0.25">
      <c r="A86" s="110"/>
      <c r="F86" s="122"/>
    </row>
    <row r="87" spans="1:6" x14ac:dyDescent="0.25">
      <c r="A87" s="107"/>
      <c r="F87" s="122"/>
    </row>
    <row r="88" spans="1:6" x14ac:dyDescent="0.25">
      <c r="A88" s="110"/>
      <c r="C88" s="108">
        <f>SUM(C78:C87)</f>
        <v>30141.090000000007</v>
      </c>
      <c r="F88" s="122"/>
    </row>
    <row r="89" spans="1:6" x14ac:dyDescent="0.25">
      <c r="A89" s="107"/>
      <c r="F89" s="122"/>
    </row>
    <row r="90" spans="1:6" x14ac:dyDescent="0.25">
      <c r="A90" s="110"/>
      <c r="C90" s="109"/>
      <c r="F90" s="122"/>
    </row>
    <row r="91" spans="1:6" x14ac:dyDescent="0.25">
      <c r="A91" s="110" t="s">
        <v>512</v>
      </c>
      <c r="C91" s="109">
        <f>'PRIMA NOTA'!N95</f>
        <v>0</v>
      </c>
      <c r="F91" s="122"/>
    </row>
    <row r="92" spans="1:6" x14ac:dyDescent="0.25">
      <c r="A92" s="110"/>
      <c r="C92" s="109"/>
      <c r="F92" s="122"/>
    </row>
    <row r="93" spans="1:6" x14ac:dyDescent="0.25">
      <c r="A93" s="110" t="s">
        <v>17</v>
      </c>
      <c r="C93" s="109">
        <f>C72-C88-C91</f>
        <v>35659.279999999984</v>
      </c>
      <c r="F93" s="122"/>
    </row>
    <row r="94" spans="1:6" x14ac:dyDescent="0.25">
      <c r="A94" s="110"/>
      <c r="F94" s="122"/>
    </row>
    <row r="95" spans="1:6" x14ac:dyDescent="0.25">
      <c r="A95" s="110"/>
      <c r="E95" s="93"/>
      <c r="F95" s="122"/>
    </row>
    <row r="96" spans="1:6" x14ac:dyDescent="0.25">
      <c r="A96" s="110"/>
      <c r="C96" s="108"/>
      <c r="F96" s="122"/>
    </row>
    <row r="97" spans="1:6" x14ac:dyDescent="0.25">
      <c r="A97" s="110"/>
      <c r="C97" s="108"/>
      <c r="F97" s="122"/>
    </row>
    <row r="98" spans="1:6" x14ac:dyDescent="0.25">
      <c r="A98" s="110"/>
      <c r="C98" s="108"/>
      <c r="F98" s="122"/>
    </row>
    <row r="99" spans="1:6" x14ac:dyDescent="0.25">
      <c r="A99" s="110"/>
      <c r="C99" s="108"/>
      <c r="F99" s="122"/>
    </row>
    <row r="100" spans="1:6" x14ac:dyDescent="0.25">
      <c r="A100" s="110" t="s">
        <v>133</v>
      </c>
      <c r="C100" s="109">
        <f>'PRIMA NOTA'!H65</f>
        <v>2696.98</v>
      </c>
      <c r="F100" s="122"/>
    </row>
    <row r="101" spans="1:6" x14ac:dyDescent="0.25">
      <c r="A101" s="107" t="s">
        <v>135</v>
      </c>
      <c r="C101" s="109">
        <f>'PRIMA NOTA'!H67</f>
        <v>912.51</v>
      </c>
      <c r="F101" s="122"/>
    </row>
    <row r="102" spans="1:6" x14ac:dyDescent="0.25">
      <c r="A102" s="107" t="s">
        <v>139</v>
      </c>
      <c r="C102" s="109">
        <f>'PRIMA NOTA'!H69</f>
        <v>23.73</v>
      </c>
      <c r="F102" s="122"/>
    </row>
    <row r="103" spans="1:6" x14ac:dyDescent="0.25">
      <c r="A103" s="107" t="s">
        <v>513</v>
      </c>
      <c r="C103" s="109">
        <f>'PRIMA NOTA'!H71</f>
        <v>411.86</v>
      </c>
      <c r="F103" s="122"/>
    </row>
    <row r="104" spans="1:6" x14ac:dyDescent="0.25">
      <c r="A104" s="107"/>
      <c r="C104" s="108"/>
      <c r="F104" s="122"/>
    </row>
    <row r="105" spans="1:6" x14ac:dyDescent="0.25">
      <c r="A105" s="110" t="s">
        <v>11</v>
      </c>
      <c r="C105" s="108">
        <f>SUM(C100:C104)</f>
        <v>4045.08</v>
      </c>
      <c r="F105" s="122"/>
    </row>
    <row r="106" spans="1:6" x14ac:dyDescent="0.25">
      <c r="A106" s="110"/>
      <c r="C106" s="108"/>
      <c r="F106" s="122"/>
    </row>
    <row r="107" spans="1:6" x14ac:dyDescent="0.25">
      <c r="A107" s="110"/>
      <c r="C107" s="108"/>
      <c r="F107" s="122"/>
    </row>
    <row r="108" spans="1:6" x14ac:dyDescent="0.25">
      <c r="A108" s="110"/>
      <c r="C108" s="108"/>
      <c r="F108" s="122"/>
    </row>
    <row r="109" spans="1:6" x14ac:dyDescent="0.25">
      <c r="A109" s="110"/>
      <c r="C109" s="108"/>
      <c r="F109" s="122"/>
    </row>
    <row r="110" spans="1:6" x14ac:dyDescent="0.25">
      <c r="A110" s="110"/>
      <c r="C110" s="108"/>
      <c r="F110" s="122"/>
    </row>
    <row r="111" spans="1:6" x14ac:dyDescent="0.25">
      <c r="A111" s="110"/>
      <c r="C111" s="108"/>
      <c r="F111" s="122"/>
    </row>
    <row r="112" spans="1:6" x14ac:dyDescent="0.25">
      <c r="A112" s="110"/>
      <c r="C112" s="108"/>
      <c r="F112" s="122"/>
    </row>
    <row r="113" spans="1:6" x14ac:dyDescent="0.25">
      <c r="A113" s="110"/>
      <c r="C113" s="108"/>
      <c r="F113" s="122"/>
    </row>
    <row r="114" spans="1:6" x14ac:dyDescent="0.25">
      <c r="A114" s="110"/>
      <c r="C114" s="108"/>
      <c r="F114" s="122"/>
    </row>
    <row r="115" spans="1:6" x14ac:dyDescent="0.25">
      <c r="A115" s="110"/>
      <c r="C115" s="108"/>
      <c r="F115" s="122"/>
    </row>
    <row r="116" spans="1:6" x14ac:dyDescent="0.25">
      <c r="A116" s="110"/>
      <c r="C116" s="108"/>
      <c r="F116" s="122"/>
    </row>
    <row r="117" spans="1:6" x14ac:dyDescent="0.25">
      <c r="A117" s="107"/>
      <c r="F117" s="122"/>
    </row>
    <row r="118" spans="1:6" x14ac:dyDescent="0.25">
      <c r="A118" s="107"/>
      <c r="F118" s="122"/>
    </row>
    <row r="119" spans="1:6" ht="13.8" customHeight="1" thickBot="1" x14ac:dyDescent="0.3">
      <c r="A119" s="107"/>
      <c r="F119" s="122"/>
    </row>
    <row r="120" spans="1:6" ht="13.8" customHeight="1" thickBot="1" x14ac:dyDescent="0.3">
      <c r="A120" s="111" t="s">
        <v>514</v>
      </c>
      <c r="B120" s="112"/>
      <c r="C120" s="117">
        <f>C93-C105</f>
        <v>31614.199999999983</v>
      </c>
      <c r="D120" s="112"/>
      <c r="E120" s="112"/>
      <c r="F120" s="123" t="s">
        <v>515</v>
      </c>
    </row>
    <row r="122" spans="1:6" ht="13.8" customHeight="1" thickBot="1" x14ac:dyDescent="0.3"/>
    <row r="123" spans="1:6" ht="13.8" customHeight="1" thickBot="1" x14ac:dyDescent="0.3">
      <c r="A123" s="113" t="s">
        <v>516</v>
      </c>
      <c r="B123" s="114"/>
      <c r="C123" s="116">
        <f>'PRIMA NOTA'!A124</f>
        <v>45294</v>
      </c>
      <c r="D123" s="115"/>
      <c r="E123" s="115"/>
      <c r="F123" s="120" t="s">
        <v>503</v>
      </c>
    </row>
    <row r="124" spans="1:6" x14ac:dyDescent="0.25">
      <c r="A124" s="107"/>
      <c r="F124" s="121"/>
    </row>
    <row r="125" spans="1:6" x14ac:dyDescent="0.25">
      <c r="A125" s="107"/>
      <c r="F125" s="122"/>
    </row>
    <row r="126" spans="1:6" x14ac:dyDescent="0.25">
      <c r="A126" s="110"/>
      <c r="F126" s="122"/>
    </row>
    <row r="127" spans="1:6" x14ac:dyDescent="0.25">
      <c r="A127" s="107"/>
      <c r="F127" s="122"/>
    </row>
    <row r="128" spans="1:6" x14ac:dyDescent="0.25">
      <c r="A128" s="110" t="s">
        <v>504</v>
      </c>
      <c r="C128" s="106">
        <f>'PRIMA NOTA'!Z181</f>
        <v>33304.769999999982</v>
      </c>
      <c r="F128" s="122">
        <f>C128</f>
        <v>33304.769999999982</v>
      </c>
    </row>
    <row r="129" spans="1:6" x14ac:dyDescent="0.25">
      <c r="A129" s="107" t="s">
        <v>70</v>
      </c>
      <c r="C129" s="106">
        <f>'PRIMA NOTA'!L173</f>
        <v>1317.5700000000002</v>
      </c>
      <c r="F129" s="122"/>
    </row>
    <row r="130" spans="1:6" x14ac:dyDescent="0.25">
      <c r="A130" s="107" t="s">
        <v>505</v>
      </c>
      <c r="C130" s="109">
        <f>'PRIMA NOTA'!L172</f>
        <v>0</v>
      </c>
      <c r="F130" s="122">
        <v>77587.009999999995</v>
      </c>
    </row>
    <row r="131" spans="1:6" x14ac:dyDescent="0.25">
      <c r="A131" s="110" t="s">
        <v>506</v>
      </c>
      <c r="C131" s="106">
        <f>'PRIMA NOTA'!L175</f>
        <v>49853.23</v>
      </c>
      <c r="F131" s="122"/>
    </row>
    <row r="132" spans="1:6" x14ac:dyDescent="0.25">
      <c r="A132" s="107" t="s">
        <v>517</v>
      </c>
      <c r="C132">
        <f>'PRIMA NOTA'!L174</f>
        <v>130</v>
      </c>
      <c r="F132" s="122"/>
    </row>
    <row r="133" spans="1:6" x14ac:dyDescent="0.25">
      <c r="A133" s="110" t="s">
        <v>11</v>
      </c>
      <c r="C133" s="108">
        <f>SUM(C128:C132)</f>
        <v>84605.569999999978</v>
      </c>
      <c r="F133" s="122"/>
    </row>
    <row r="134" spans="1:6" x14ac:dyDescent="0.25">
      <c r="A134" s="107"/>
      <c r="F134" s="122"/>
    </row>
    <row r="135" spans="1:6" x14ac:dyDescent="0.25">
      <c r="A135" s="107"/>
      <c r="F135" s="122"/>
    </row>
    <row r="136" spans="1:6" x14ac:dyDescent="0.25">
      <c r="A136" s="107" t="s">
        <v>507</v>
      </c>
      <c r="F136" s="122"/>
    </row>
    <row r="137" spans="1:6" x14ac:dyDescent="0.25">
      <c r="A137" s="107"/>
      <c r="F137" s="122"/>
    </row>
    <row r="138" spans="1:6" x14ac:dyDescent="0.25">
      <c r="A138" s="107"/>
      <c r="F138" s="122"/>
    </row>
    <row r="139" spans="1:6" x14ac:dyDescent="0.25">
      <c r="A139" s="107" t="s">
        <v>35</v>
      </c>
      <c r="C139" s="106">
        <f>'PRIMA NOTA'!D181</f>
        <v>36436.660000000003</v>
      </c>
      <c r="F139" s="122"/>
    </row>
    <row r="140" spans="1:6" x14ac:dyDescent="0.25">
      <c r="A140" s="107" t="s">
        <v>508</v>
      </c>
      <c r="C140" s="106">
        <f>'PRIMA NOTA'!A181</f>
        <v>26848.460000000003</v>
      </c>
      <c r="F140" s="122"/>
    </row>
    <row r="141" spans="1:6" x14ac:dyDescent="0.25">
      <c r="A141" s="107" t="s">
        <v>509</v>
      </c>
      <c r="C141" s="106">
        <f>'PRIMA NOTA'!E181</f>
        <v>110.06</v>
      </c>
      <c r="F141" s="122"/>
    </row>
    <row r="142" spans="1:6" x14ac:dyDescent="0.25">
      <c r="A142" s="107" t="s">
        <v>510</v>
      </c>
      <c r="C142" s="106">
        <f>'PRIMA NOTA'!B181</f>
        <v>1280.9000000000005</v>
      </c>
      <c r="F142" s="122"/>
    </row>
    <row r="143" spans="1:6" x14ac:dyDescent="0.25">
      <c r="A143" s="107" t="s">
        <v>511</v>
      </c>
      <c r="C143" s="106">
        <f>'PRIMA NOTA'!B128</f>
        <v>2777.71</v>
      </c>
      <c r="F143" s="122"/>
    </row>
    <row r="144" spans="1:6" x14ac:dyDescent="0.25">
      <c r="A144" s="107"/>
      <c r="F144" s="122"/>
    </row>
    <row r="145" spans="1:6" x14ac:dyDescent="0.25">
      <c r="A145" s="110"/>
      <c r="E145" s="93"/>
      <c r="F145" s="122"/>
    </row>
    <row r="146" spans="1:6" x14ac:dyDescent="0.25">
      <c r="A146" s="107"/>
      <c r="F146" s="122"/>
    </row>
    <row r="147" spans="1:6" x14ac:dyDescent="0.25">
      <c r="A147" s="110"/>
      <c r="F147" s="122"/>
    </row>
    <row r="148" spans="1:6" x14ac:dyDescent="0.25">
      <c r="A148" s="107"/>
      <c r="F148" s="122"/>
    </row>
    <row r="149" spans="1:6" x14ac:dyDescent="0.25">
      <c r="A149" s="110"/>
      <c r="C149" s="108">
        <f>SUM(C139:C148)</f>
        <v>67453.790000000008</v>
      </c>
      <c r="F149" s="122"/>
    </row>
    <row r="150" spans="1:6" x14ac:dyDescent="0.25">
      <c r="A150" s="107"/>
      <c r="F150" s="122"/>
    </row>
    <row r="151" spans="1:6" x14ac:dyDescent="0.25">
      <c r="A151" s="110"/>
      <c r="C151" s="109"/>
      <c r="F151" s="122"/>
    </row>
    <row r="152" spans="1:6" x14ac:dyDescent="0.25">
      <c r="A152" s="110" t="s">
        <v>512</v>
      </c>
      <c r="C152" s="109">
        <f>'PRIMA NOTA'!N156</f>
        <v>1277.45</v>
      </c>
      <c r="F152" s="122"/>
    </row>
    <row r="153" spans="1:6" x14ac:dyDescent="0.25">
      <c r="A153" s="110"/>
      <c r="C153" s="109"/>
      <c r="F153" s="122"/>
    </row>
    <row r="154" spans="1:6" x14ac:dyDescent="0.25">
      <c r="A154" s="110" t="s">
        <v>17</v>
      </c>
      <c r="C154" s="109">
        <f>C133-C149-C152</f>
        <v>15874.329999999969</v>
      </c>
      <c r="F154" s="122"/>
    </row>
    <row r="155" spans="1:6" x14ac:dyDescent="0.25">
      <c r="A155" s="110"/>
      <c r="F155" s="122"/>
    </row>
    <row r="156" spans="1:6" x14ac:dyDescent="0.25">
      <c r="A156" s="110"/>
      <c r="E156" s="93"/>
      <c r="F156" s="122"/>
    </row>
    <row r="157" spans="1:6" x14ac:dyDescent="0.25">
      <c r="A157" s="110"/>
      <c r="C157" s="108"/>
      <c r="F157" s="122"/>
    </row>
    <row r="158" spans="1:6" x14ac:dyDescent="0.25">
      <c r="A158" s="110"/>
      <c r="C158" s="108"/>
      <c r="F158" s="122"/>
    </row>
    <row r="159" spans="1:6" x14ac:dyDescent="0.25">
      <c r="A159" s="110"/>
      <c r="C159" s="108"/>
      <c r="F159" s="122"/>
    </row>
    <row r="160" spans="1:6" x14ac:dyDescent="0.25">
      <c r="A160" s="110"/>
      <c r="C160" s="108"/>
      <c r="F160" s="122"/>
    </row>
    <row r="161" spans="1:6" x14ac:dyDescent="0.25">
      <c r="A161" s="110" t="s">
        <v>133</v>
      </c>
      <c r="C161" s="109">
        <f>'PRIMA NOTA'!H126</f>
        <v>4712.3999999999996</v>
      </c>
      <c r="F161" s="122"/>
    </row>
    <row r="162" spans="1:6" x14ac:dyDescent="0.25">
      <c r="A162" s="107" t="s">
        <v>135</v>
      </c>
      <c r="C162" s="109">
        <f>'PRIMA NOTA'!H128</f>
        <v>5859.02</v>
      </c>
      <c r="F162" s="122"/>
    </row>
    <row r="163" spans="1:6" x14ac:dyDescent="0.25">
      <c r="A163" s="107" t="s">
        <v>139</v>
      </c>
      <c r="C163" s="109">
        <f>'PRIMA NOTA'!H130</f>
        <v>23.73</v>
      </c>
      <c r="F163" s="122"/>
    </row>
    <row r="164" spans="1:6" x14ac:dyDescent="0.25">
      <c r="A164" s="107" t="s">
        <v>513</v>
      </c>
      <c r="C164" s="109">
        <f>'PRIMA NOTA'!H132</f>
        <v>436.6</v>
      </c>
      <c r="F164" s="122"/>
    </row>
    <row r="165" spans="1:6" x14ac:dyDescent="0.25">
      <c r="A165" s="107"/>
      <c r="C165" s="108"/>
      <c r="F165" s="122"/>
    </row>
    <row r="166" spans="1:6" x14ac:dyDescent="0.25">
      <c r="A166" s="110" t="s">
        <v>11</v>
      </c>
      <c r="C166" s="108">
        <f>SUM(C161:C165)</f>
        <v>11031.75</v>
      </c>
      <c r="F166" s="122"/>
    </row>
    <row r="167" spans="1:6" x14ac:dyDescent="0.25">
      <c r="A167" s="110"/>
      <c r="C167" s="108"/>
      <c r="F167" s="122"/>
    </row>
    <row r="168" spans="1:6" x14ac:dyDescent="0.25">
      <c r="A168" s="110"/>
      <c r="C168" s="108"/>
      <c r="F168" s="122"/>
    </row>
    <row r="169" spans="1:6" x14ac:dyDescent="0.25">
      <c r="A169" s="110"/>
      <c r="C169" s="108"/>
      <c r="F169" s="122"/>
    </row>
    <row r="170" spans="1:6" x14ac:dyDescent="0.25">
      <c r="A170" s="110"/>
      <c r="C170" s="108"/>
      <c r="F170" s="122"/>
    </row>
    <row r="171" spans="1:6" x14ac:dyDescent="0.25">
      <c r="A171" s="110"/>
      <c r="C171" s="108"/>
      <c r="F171" s="122"/>
    </row>
    <row r="172" spans="1:6" x14ac:dyDescent="0.25">
      <c r="A172" s="110"/>
      <c r="C172" s="108"/>
      <c r="F172" s="122"/>
    </row>
    <row r="173" spans="1:6" x14ac:dyDescent="0.25">
      <c r="A173" s="110"/>
      <c r="C173" s="108"/>
      <c r="F173" s="122"/>
    </row>
    <row r="174" spans="1:6" x14ac:dyDescent="0.25">
      <c r="A174" s="110"/>
      <c r="C174" s="108"/>
      <c r="F174" s="122"/>
    </row>
    <row r="175" spans="1:6" x14ac:dyDescent="0.25">
      <c r="A175" s="110"/>
      <c r="C175" s="108"/>
      <c r="F175" s="122"/>
    </row>
    <row r="176" spans="1:6" x14ac:dyDescent="0.25">
      <c r="A176" s="110"/>
      <c r="C176" s="108"/>
      <c r="F176" s="122"/>
    </row>
    <row r="177" spans="1:6" x14ac:dyDescent="0.25">
      <c r="A177" s="110"/>
      <c r="C177" s="108"/>
      <c r="F177" s="122"/>
    </row>
    <row r="178" spans="1:6" x14ac:dyDescent="0.25">
      <c r="A178" s="107"/>
      <c r="F178" s="122"/>
    </row>
    <row r="179" spans="1:6" x14ac:dyDescent="0.25">
      <c r="A179" s="107"/>
      <c r="F179" s="122"/>
    </row>
    <row r="180" spans="1:6" ht="13.8" customHeight="1" thickBot="1" x14ac:dyDescent="0.3">
      <c r="A180" s="107"/>
      <c r="F180" s="122"/>
    </row>
    <row r="181" spans="1:6" ht="13.8" customHeight="1" thickBot="1" x14ac:dyDescent="0.3">
      <c r="A181" s="111" t="s">
        <v>514</v>
      </c>
      <c r="B181" s="112"/>
      <c r="C181" s="117">
        <f>C154-C166</f>
        <v>4842.579999999969</v>
      </c>
      <c r="D181" s="112"/>
      <c r="E181" s="112"/>
      <c r="F181" s="123" t="s">
        <v>515</v>
      </c>
    </row>
    <row r="183" spans="1:6" ht="13.8" customHeight="1" thickBot="1" x14ac:dyDescent="0.3"/>
    <row r="184" spans="1:6" ht="13.8" customHeight="1" thickBot="1" x14ac:dyDescent="0.3">
      <c r="A184" s="113" t="s">
        <v>516</v>
      </c>
      <c r="B184" s="114"/>
      <c r="C184" s="116">
        <f>'PRIMA NOTA'!A185</f>
        <v>45295</v>
      </c>
      <c r="D184" s="115"/>
      <c r="E184" s="115"/>
      <c r="F184" s="120" t="s">
        <v>503</v>
      </c>
    </row>
    <row r="185" spans="1:6" x14ac:dyDescent="0.25">
      <c r="A185" s="107"/>
      <c r="F185" s="121"/>
    </row>
    <row r="186" spans="1:6" x14ac:dyDescent="0.25">
      <c r="A186" s="107"/>
      <c r="F186" s="122"/>
    </row>
    <row r="187" spans="1:6" x14ac:dyDescent="0.25">
      <c r="A187" s="110"/>
      <c r="F187" s="122"/>
    </row>
    <row r="188" spans="1:6" x14ac:dyDescent="0.25">
      <c r="A188" s="107"/>
      <c r="F188" s="122"/>
    </row>
    <row r="189" spans="1:6" x14ac:dyDescent="0.25">
      <c r="A189" s="110" t="s">
        <v>504</v>
      </c>
      <c r="C189" s="106">
        <f>'PRIMA NOTA'!Z242</f>
        <v>80904.539999999994</v>
      </c>
      <c r="F189" s="122">
        <f>C189</f>
        <v>80904.539999999994</v>
      </c>
    </row>
    <row r="190" spans="1:6" x14ac:dyDescent="0.25">
      <c r="A190" s="107" t="s">
        <v>70</v>
      </c>
      <c r="C190" s="106">
        <f>'PRIMA NOTA'!L234</f>
        <v>1318.0700000000002</v>
      </c>
      <c r="F190" s="122"/>
    </row>
    <row r="191" spans="1:6" x14ac:dyDescent="0.25">
      <c r="A191" s="107" t="s">
        <v>505</v>
      </c>
      <c r="C191" s="109">
        <f>'PRIMA NOTA'!L233</f>
        <v>0</v>
      </c>
      <c r="F191" s="122">
        <v>77587.009999999995</v>
      </c>
    </row>
    <row r="192" spans="1:6" x14ac:dyDescent="0.25">
      <c r="A192" s="110" t="s">
        <v>506</v>
      </c>
      <c r="C192" s="106">
        <f>'PRIMA NOTA'!L236</f>
        <v>8135.1100000000006</v>
      </c>
      <c r="F192" s="122"/>
    </row>
    <row r="193" spans="1:6" x14ac:dyDescent="0.25">
      <c r="A193" s="107" t="s">
        <v>517</v>
      </c>
      <c r="C193">
        <f>'PRIMA NOTA'!L235</f>
        <v>130</v>
      </c>
      <c r="F193" s="122"/>
    </row>
    <row r="194" spans="1:6" x14ac:dyDescent="0.25">
      <c r="A194" s="110" t="s">
        <v>11</v>
      </c>
      <c r="C194" s="108">
        <f>SUM(C189:C193)</f>
        <v>90487.72</v>
      </c>
      <c r="F194" s="122"/>
    </row>
    <row r="195" spans="1:6" x14ac:dyDescent="0.25">
      <c r="A195" s="107"/>
      <c r="F195" s="122"/>
    </row>
    <row r="196" spans="1:6" x14ac:dyDescent="0.25">
      <c r="A196" s="107"/>
      <c r="F196" s="122"/>
    </row>
    <row r="197" spans="1:6" x14ac:dyDescent="0.25">
      <c r="A197" s="107" t="s">
        <v>507</v>
      </c>
      <c r="F197" s="122"/>
    </row>
    <row r="198" spans="1:6" x14ac:dyDescent="0.25">
      <c r="A198" s="107"/>
      <c r="F198" s="122"/>
    </row>
    <row r="199" spans="1:6" x14ac:dyDescent="0.25">
      <c r="A199" s="107"/>
      <c r="F199" s="122"/>
    </row>
    <row r="200" spans="1:6" x14ac:dyDescent="0.25">
      <c r="A200" s="107" t="s">
        <v>35</v>
      </c>
      <c r="C200" s="106">
        <f>'PRIMA NOTA'!D242</f>
        <v>37698.210000000006</v>
      </c>
      <c r="F200" s="122"/>
    </row>
    <row r="201" spans="1:6" x14ac:dyDescent="0.25">
      <c r="A201" s="107" t="s">
        <v>508</v>
      </c>
      <c r="C201" s="106">
        <f>'PRIMA NOTA'!A242</f>
        <v>32579.360000000001</v>
      </c>
      <c r="F201" s="122"/>
    </row>
    <row r="202" spans="1:6" x14ac:dyDescent="0.25">
      <c r="A202" s="107" t="s">
        <v>509</v>
      </c>
      <c r="C202" s="106">
        <f>'PRIMA NOTA'!E242</f>
        <v>65.27000000000001</v>
      </c>
      <c r="F202" s="122"/>
    </row>
    <row r="203" spans="1:6" x14ac:dyDescent="0.25">
      <c r="A203" s="107" t="s">
        <v>510</v>
      </c>
      <c r="C203" s="106">
        <f>'PRIMA NOTA'!B242</f>
        <v>1280.9000000000005</v>
      </c>
      <c r="F203" s="122"/>
    </row>
    <row r="204" spans="1:6" x14ac:dyDescent="0.25">
      <c r="A204" s="107" t="s">
        <v>511</v>
      </c>
      <c r="C204" s="106">
        <f>'PRIMA NOTA'!B189</f>
        <v>2777.71</v>
      </c>
      <c r="F204" s="122"/>
    </row>
    <row r="205" spans="1:6" x14ac:dyDescent="0.25">
      <c r="A205" s="107"/>
      <c r="F205" s="122"/>
    </row>
    <row r="206" spans="1:6" x14ac:dyDescent="0.25">
      <c r="A206" s="110"/>
      <c r="E206" s="93"/>
      <c r="F206" s="122"/>
    </row>
    <row r="207" spans="1:6" x14ac:dyDescent="0.25">
      <c r="A207" s="107"/>
      <c r="F207" s="122"/>
    </row>
    <row r="208" spans="1:6" x14ac:dyDescent="0.25">
      <c r="A208" s="110"/>
      <c r="F208" s="122"/>
    </row>
    <row r="209" spans="1:6" x14ac:dyDescent="0.25">
      <c r="A209" s="107"/>
      <c r="F209" s="122"/>
    </row>
    <row r="210" spans="1:6" x14ac:dyDescent="0.25">
      <c r="A210" s="110"/>
      <c r="C210" s="108">
        <f>SUM(C200:C209)</f>
        <v>74401.450000000012</v>
      </c>
      <c r="F210" s="122"/>
    </row>
    <row r="211" spans="1:6" x14ac:dyDescent="0.25">
      <c r="A211" s="107"/>
      <c r="F211" s="122"/>
    </row>
    <row r="212" spans="1:6" x14ac:dyDescent="0.25">
      <c r="A212" s="110"/>
      <c r="C212" s="109"/>
      <c r="F212" s="122"/>
    </row>
    <row r="213" spans="1:6" x14ac:dyDescent="0.25">
      <c r="A213" s="110" t="s">
        <v>512</v>
      </c>
      <c r="C213" s="109">
        <f>'PRIMA NOTA'!N217</f>
        <v>1277.45</v>
      </c>
      <c r="F213" s="122"/>
    </row>
    <row r="214" spans="1:6" x14ac:dyDescent="0.25">
      <c r="A214" s="110"/>
      <c r="C214" s="109"/>
      <c r="F214" s="122"/>
    </row>
    <row r="215" spans="1:6" x14ac:dyDescent="0.25">
      <c r="A215" s="110" t="s">
        <v>17</v>
      </c>
      <c r="C215" s="109">
        <f>C194-C210-C213</f>
        <v>14808.819999999989</v>
      </c>
      <c r="F215" s="122"/>
    </row>
    <row r="216" spans="1:6" x14ac:dyDescent="0.25">
      <c r="A216" s="110"/>
      <c r="F216" s="122"/>
    </row>
    <row r="217" spans="1:6" x14ac:dyDescent="0.25">
      <c r="A217" s="110"/>
      <c r="E217" s="93"/>
      <c r="F217" s="122"/>
    </row>
    <row r="218" spans="1:6" x14ac:dyDescent="0.25">
      <c r="A218" s="110"/>
      <c r="C218" s="108"/>
      <c r="F218" s="122"/>
    </row>
    <row r="219" spans="1:6" x14ac:dyDescent="0.25">
      <c r="A219" s="110"/>
      <c r="C219" s="108"/>
      <c r="F219" s="122"/>
    </row>
    <row r="220" spans="1:6" x14ac:dyDescent="0.25">
      <c r="A220" s="110"/>
      <c r="C220" s="108"/>
      <c r="F220" s="122"/>
    </row>
    <row r="221" spans="1:6" x14ac:dyDescent="0.25">
      <c r="A221" s="110"/>
      <c r="C221" s="108"/>
      <c r="F221" s="122"/>
    </row>
    <row r="222" spans="1:6" x14ac:dyDescent="0.25">
      <c r="A222" s="110" t="s">
        <v>133</v>
      </c>
      <c r="C222" s="109">
        <f>'PRIMA NOTA'!H187</f>
        <v>4750.8499999999995</v>
      </c>
      <c r="F222" s="122"/>
    </row>
    <row r="223" spans="1:6" x14ac:dyDescent="0.25">
      <c r="A223" s="107" t="s">
        <v>135</v>
      </c>
      <c r="C223" s="109">
        <f>'PRIMA NOTA'!H189</f>
        <v>6963.2300000000005</v>
      </c>
      <c r="F223" s="122"/>
    </row>
    <row r="224" spans="1:6" x14ac:dyDescent="0.25">
      <c r="A224" s="107" t="s">
        <v>139</v>
      </c>
      <c r="C224" s="109">
        <f>'PRIMA NOTA'!H191</f>
        <v>23.73</v>
      </c>
      <c r="F224" s="122"/>
    </row>
    <row r="225" spans="1:6" x14ac:dyDescent="0.25">
      <c r="A225" s="107" t="s">
        <v>513</v>
      </c>
      <c r="C225" s="109">
        <f>'PRIMA NOTA'!H193</f>
        <v>436.6</v>
      </c>
      <c r="F225" s="122"/>
    </row>
    <row r="226" spans="1:6" x14ac:dyDescent="0.25">
      <c r="A226" s="107"/>
      <c r="C226" s="108"/>
      <c r="F226" s="122"/>
    </row>
    <row r="227" spans="1:6" x14ac:dyDescent="0.25">
      <c r="A227" s="110" t="s">
        <v>11</v>
      </c>
      <c r="C227" s="108">
        <f>SUM(C222:C226)</f>
        <v>12174.41</v>
      </c>
      <c r="F227" s="122"/>
    </row>
    <row r="228" spans="1:6" x14ac:dyDescent="0.25">
      <c r="A228" s="110"/>
      <c r="C228" s="108"/>
      <c r="F228" s="122"/>
    </row>
    <row r="229" spans="1:6" x14ac:dyDescent="0.25">
      <c r="A229" s="110"/>
      <c r="C229" s="108"/>
      <c r="F229" s="122"/>
    </row>
    <row r="230" spans="1:6" x14ac:dyDescent="0.25">
      <c r="A230" s="110"/>
      <c r="C230" s="108"/>
      <c r="F230" s="122"/>
    </row>
    <row r="231" spans="1:6" x14ac:dyDescent="0.25">
      <c r="A231" s="110"/>
      <c r="C231" s="108"/>
      <c r="F231" s="122"/>
    </row>
    <row r="232" spans="1:6" x14ac:dyDescent="0.25">
      <c r="A232" s="110"/>
      <c r="C232" s="108"/>
      <c r="F232" s="122"/>
    </row>
    <row r="233" spans="1:6" x14ac:dyDescent="0.25">
      <c r="A233" s="110"/>
      <c r="C233" s="108"/>
      <c r="F233" s="122"/>
    </row>
    <row r="234" spans="1:6" x14ac:dyDescent="0.25">
      <c r="A234" s="110"/>
      <c r="C234" s="108"/>
      <c r="F234" s="122"/>
    </row>
    <row r="235" spans="1:6" x14ac:dyDescent="0.25">
      <c r="A235" s="110"/>
      <c r="C235" s="108"/>
      <c r="F235" s="122"/>
    </row>
    <row r="236" spans="1:6" x14ac:dyDescent="0.25">
      <c r="A236" s="110"/>
      <c r="C236" s="108"/>
      <c r="F236" s="122"/>
    </row>
    <row r="237" spans="1:6" x14ac:dyDescent="0.25">
      <c r="A237" s="110"/>
      <c r="C237" s="108"/>
      <c r="F237" s="122"/>
    </row>
    <row r="238" spans="1:6" x14ac:dyDescent="0.25">
      <c r="A238" s="110"/>
      <c r="C238" s="108"/>
      <c r="F238" s="122"/>
    </row>
    <row r="239" spans="1:6" x14ac:dyDescent="0.25">
      <c r="A239" s="107"/>
      <c r="F239" s="122"/>
    </row>
    <row r="240" spans="1:6" x14ac:dyDescent="0.25">
      <c r="A240" s="107"/>
      <c r="F240" s="122"/>
    </row>
    <row r="241" spans="1:6" ht="13.8" customHeight="1" thickBot="1" x14ac:dyDescent="0.3">
      <c r="A241" s="107"/>
      <c r="F241" s="122"/>
    </row>
    <row r="242" spans="1:6" ht="13.8" customHeight="1" thickBot="1" x14ac:dyDescent="0.3">
      <c r="A242" s="111" t="s">
        <v>514</v>
      </c>
      <c r="B242" s="112"/>
      <c r="C242" s="117">
        <f>C215-C227</f>
        <v>2634.4099999999889</v>
      </c>
      <c r="D242" s="112"/>
      <c r="E242" s="112"/>
      <c r="F242" s="123" t="s">
        <v>515</v>
      </c>
    </row>
    <row r="244" spans="1:6" ht="13.8" customHeight="1" thickBot="1" x14ac:dyDescent="0.3"/>
    <row r="245" spans="1:6" ht="13.8" customHeight="1" thickBot="1" x14ac:dyDescent="0.3">
      <c r="A245" s="113" t="s">
        <v>516</v>
      </c>
      <c r="B245" s="114"/>
      <c r="C245" s="116">
        <f>'PRIMA NOTA'!A246</f>
        <v>44931</v>
      </c>
      <c r="D245" s="115"/>
      <c r="E245" s="115"/>
      <c r="F245" s="120" t="s">
        <v>503</v>
      </c>
    </row>
    <row r="246" spans="1:6" x14ac:dyDescent="0.25">
      <c r="A246" s="107"/>
      <c r="F246" s="121"/>
    </row>
    <row r="247" spans="1:6" x14ac:dyDescent="0.25">
      <c r="A247" s="107"/>
      <c r="F247" s="122"/>
    </row>
    <row r="248" spans="1:6" x14ac:dyDescent="0.25">
      <c r="A248" s="110"/>
      <c r="F248" s="122"/>
    </row>
    <row r="249" spans="1:6" x14ac:dyDescent="0.25">
      <c r="A249" s="107"/>
      <c r="F249" s="122"/>
    </row>
    <row r="250" spans="1:6" x14ac:dyDescent="0.25">
      <c r="A250" s="110" t="s">
        <v>504</v>
      </c>
      <c r="C250" s="106">
        <f>'PRIMA NOTA'!Z303</f>
        <v>85975.18</v>
      </c>
      <c r="F250" s="122">
        <f>C250</f>
        <v>85975.18</v>
      </c>
    </row>
    <row r="251" spans="1:6" x14ac:dyDescent="0.25">
      <c r="A251" s="107" t="s">
        <v>70</v>
      </c>
      <c r="C251" s="106">
        <f>'PRIMA NOTA'!L295</f>
        <v>1599.58</v>
      </c>
      <c r="F251" s="122"/>
    </row>
    <row r="252" spans="1:6" x14ac:dyDescent="0.25">
      <c r="A252" s="107" t="s">
        <v>505</v>
      </c>
      <c r="C252" s="109">
        <f>'PRIMA NOTA'!L294</f>
        <v>0</v>
      </c>
      <c r="F252" s="122">
        <v>77587.009999999995</v>
      </c>
    </row>
    <row r="253" spans="1:6" x14ac:dyDescent="0.25">
      <c r="A253" s="110" t="s">
        <v>506</v>
      </c>
      <c r="C253" s="106">
        <f>'PRIMA NOTA'!L297</f>
        <v>17719.11</v>
      </c>
      <c r="F253" s="122"/>
    </row>
    <row r="254" spans="1:6" x14ac:dyDescent="0.25">
      <c r="A254" s="107" t="s">
        <v>517</v>
      </c>
      <c r="C254">
        <f>'PRIMA NOTA'!L296</f>
        <v>130</v>
      </c>
      <c r="F254" s="122"/>
    </row>
    <row r="255" spans="1:6" x14ac:dyDescent="0.25">
      <c r="A255" s="110" t="s">
        <v>11</v>
      </c>
      <c r="C255" s="108">
        <f>SUM(C250:C254)</f>
        <v>105423.87</v>
      </c>
      <c r="F255" s="122"/>
    </row>
    <row r="256" spans="1:6" x14ac:dyDescent="0.25">
      <c r="A256" s="107"/>
      <c r="F256" s="122"/>
    </row>
    <row r="257" spans="1:6" x14ac:dyDescent="0.25">
      <c r="A257" s="107"/>
      <c r="F257" s="122"/>
    </row>
    <row r="258" spans="1:6" x14ac:dyDescent="0.25">
      <c r="A258" s="107" t="s">
        <v>507</v>
      </c>
      <c r="F258" s="122"/>
    </row>
    <row r="259" spans="1:6" x14ac:dyDescent="0.25">
      <c r="A259" s="107"/>
      <c r="F259" s="122"/>
    </row>
    <row r="260" spans="1:6" x14ac:dyDescent="0.25">
      <c r="A260" s="107"/>
      <c r="F260" s="122"/>
    </row>
    <row r="261" spans="1:6" x14ac:dyDescent="0.25">
      <c r="A261" s="107" t="s">
        <v>35</v>
      </c>
      <c r="C261" s="106">
        <f>'PRIMA NOTA'!D303</f>
        <v>47861.070000000007</v>
      </c>
      <c r="F261" s="122"/>
    </row>
    <row r="262" spans="1:6" x14ac:dyDescent="0.25">
      <c r="A262" s="107" t="s">
        <v>508</v>
      </c>
      <c r="C262" s="106">
        <f>'PRIMA NOTA'!A303</f>
        <v>38069.26</v>
      </c>
      <c r="F262" s="122"/>
    </row>
    <row r="263" spans="1:6" x14ac:dyDescent="0.25">
      <c r="A263" s="107" t="s">
        <v>509</v>
      </c>
      <c r="C263" s="106">
        <f>'PRIMA NOTA'!E303</f>
        <v>65.27000000000001</v>
      </c>
      <c r="F263" s="122"/>
    </row>
    <row r="264" spans="1:6" x14ac:dyDescent="0.25">
      <c r="A264" s="107" t="s">
        <v>510</v>
      </c>
      <c r="C264" s="106">
        <f>'PRIMA NOTA'!B303</f>
        <v>1317.5700000000006</v>
      </c>
      <c r="F264" s="122"/>
    </row>
    <row r="265" spans="1:6" x14ac:dyDescent="0.25">
      <c r="A265" s="107" t="s">
        <v>511</v>
      </c>
      <c r="C265" s="106">
        <f>'PRIMA NOTA'!B250</f>
        <v>-1</v>
      </c>
      <c r="F265" s="122"/>
    </row>
    <row r="266" spans="1:6" x14ac:dyDescent="0.25">
      <c r="A266" s="107"/>
      <c r="F266" s="122"/>
    </row>
    <row r="267" spans="1:6" x14ac:dyDescent="0.25">
      <c r="A267" s="110"/>
      <c r="E267" s="93"/>
      <c r="F267" s="122"/>
    </row>
    <row r="268" spans="1:6" x14ac:dyDescent="0.25">
      <c r="A268" s="107"/>
      <c r="F268" s="122"/>
    </row>
    <row r="269" spans="1:6" x14ac:dyDescent="0.25">
      <c r="A269" s="110"/>
      <c r="F269" s="122"/>
    </row>
    <row r="270" spans="1:6" x14ac:dyDescent="0.25">
      <c r="A270" s="107"/>
      <c r="F270" s="122"/>
    </row>
    <row r="271" spans="1:6" x14ac:dyDescent="0.25">
      <c r="A271" s="110"/>
      <c r="C271" s="108">
        <f>SUM(C261:C270)</f>
        <v>87312.170000000027</v>
      </c>
      <c r="F271" s="122"/>
    </row>
    <row r="272" spans="1:6" x14ac:dyDescent="0.25">
      <c r="A272" s="107"/>
      <c r="F272" s="122"/>
    </row>
    <row r="273" spans="1:6" x14ac:dyDescent="0.25">
      <c r="A273" s="110"/>
      <c r="C273" s="109"/>
      <c r="F273" s="122"/>
    </row>
    <row r="274" spans="1:6" x14ac:dyDescent="0.25">
      <c r="A274" s="110" t="s">
        <v>512</v>
      </c>
      <c r="C274" s="109">
        <f>'PRIMA NOTA'!N278</f>
        <v>1277.45</v>
      </c>
      <c r="F274" s="122"/>
    </row>
    <row r="275" spans="1:6" x14ac:dyDescent="0.25">
      <c r="A275" s="110"/>
      <c r="C275" s="109"/>
      <c r="F275" s="122"/>
    </row>
    <row r="276" spans="1:6" x14ac:dyDescent="0.25">
      <c r="A276" s="110" t="s">
        <v>17</v>
      </c>
      <c r="C276" s="109">
        <f>C255-C271-C274</f>
        <v>16834.249999999967</v>
      </c>
      <c r="F276" s="122"/>
    </row>
    <row r="277" spans="1:6" x14ac:dyDescent="0.25">
      <c r="A277" s="110"/>
      <c r="F277" s="122"/>
    </row>
    <row r="278" spans="1:6" x14ac:dyDescent="0.25">
      <c r="A278" s="110"/>
      <c r="E278" s="93"/>
      <c r="F278" s="122"/>
    </row>
    <row r="279" spans="1:6" x14ac:dyDescent="0.25">
      <c r="A279" s="110"/>
      <c r="C279" s="108"/>
      <c r="F279" s="122"/>
    </row>
    <row r="280" spans="1:6" x14ac:dyDescent="0.25">
      <c r="A280" s="110"/>
      <c r="C280" s="108"/>
      <c r="F280" s="122"/>
    </row>
    <row r="281" spans="1:6" x14ac:dyDescent="0.25">
      <c r="A281" s="110"/>
      <c r="C281" s="108"/>
      <c r="F281" s="122"/>
    </row>
    <row r="282" spans="1:6" x14ac:dyDescent="0.25">
      <c r="A282" s="110"/>
      <c r="C282" s="108"/>
      <c r="F282" s="122"/>
    </row>
    <row r="283" spans="1:6" x14ac:dyDescent="0.25">
      <c r="A283" s="110" t="s">
        <v>133</v>
      </c>
      <c r="C283" s="109">
        <f>'PRIMA NOTA'!H248</f>
        <v>5896.5899999999992</v>
      </c>
      <c r="F283" s="122"/>
    </row>
    <row r="284" spans="1:6" x14ac:dyDescent="0.25">
      <c r="A284" s="107" t="s">
        <v>135</v>
      </c>
      <c r="C284" s="109">
        <f>'PRIMA NOTA'!H250</f>
        <v>7833.84</v>
      </c>
      <c r="F284" s="122"/>
    </row>
    <row r="285" spans="1:6" x14ac:dyDescent="0.25">
      <c r="A285" s="107" t="s">
        <v>139</v>
      </c>
      <c r="C285" s="109">
        <f>'PRIMA NOTA'!H252</f>
        <v>23.73</v>
      </c>
      <c r="F285" s="122"/>
    </row>
    <row r="286" spans="1:6" x14ac:dyDescent="0.25">
      <c r="A286" s="107" t="s">
        <v>513</v>
      </c>
      <c r="C286" s="109">
        <f>'PRIMA NOTA'!H254</f>
        <v>449.93</v>
      </c>
      <c r="F286" s="122"/>
    </row>
    <row r="287" spans="1:6" x14ac:dyDescent="0.25">
      <c r="A287" s="107"/>
      <c r="C287" s="108"/>
      <c r="F287" s="122"/>
    </row>
    <row r="288" spans="1:6" x14ac:dyDescent="0.25">
      <c r="A288" s="110" t="s">
        <v>11</v>
      </c>
      <c r="C288" s="108">
        <f>SUM(C283:C287)</f>
        <v>14204.09</v>
      </c>
      <c r="F288" s="122"/>
    </row>
    <row r="289" spans="1:6" x14ac:dyDescent="0.25">
      <c r="A289" s="110"/>
      <c r="C289" s="108"/>
      <c r="F289" s="122"/>
    </row>
    <row r="290" spans="1:6" x14ac:dyDescent="0.25">
      <c r="A290" s="110"/>
      <c r="C290" s="108"/>
      <c r="F290" s="122"/>
    </row>
    <row r="291" spans="1:6" x14ac:dyDescent="0.25">
      <c r="A291" s="110"/>
      <c r="C291" s="108"/>
      <c r="F291" s="122"/>
    </row>
    <row r="292" spans="1:6" x14ac:dyDescent="0.25">
      <c r="A292" s="110"/>
      <c r="C292" s="108"/>
      <c r="F292" s="122"/>
    </row>
    <row r="293" spans="1:6" x14ac:dyDescent="0.25">
      <c r="A293" s="110"/>
      <c r="C293" s="108"/>
      <c r="F293" s="122"/>
    </row>
    <row r="294" spans="1:6" x14ac:dyDescent="0.25">
      <c r="A294" s="110"/>
      <c r="C294" s="108"/>
      <c r="F294" s="122"/>
    </row>
    <row r="295" spans="1:6" x14ac:dyDescent="0.25">
      <c r="A295" s="110"/>
      <c r="C295" s="108"/>
      <c r="F295" s="122"/>
    </row>
    <row r="296" spans="1:6" x14ac:dyDescent="0.25">
      <c r="A296" s="110"/>
      <c r="C296" s="108"/>
      <c r="F296" s="122"/>
    </row>
    <row r="297" spans="1:6" x14ac:dyDescent="0.25">
      <c r="A297" s="110"/>
      <c r="C297" s="108"/>
      <c r="F297" s="122"/>
    </row>
    <row r="298" spans="1:6" x14ac:dyDescent="0.25">
      <c r="A298" s="110"/>
      <c r="C298" s="108"/>
      <c r="F298" s="122"/>
    </row>
    <row r="299" spans="1:6" x14ac:dyDescent="0.25">
      <c r="A299" s="110"/>
      <c r="C299" s="108"/>
      <c r="F299" s="122"/>
    </row>
    <row r="300" spans="1:6" x14ac:dyDescent="0.25">
      <c r="A300" s="107"/>
      <c r="F300" s="122"/>
    </row>
    <row r="301" spans="1:6" x14ac:dyDescent="0.25">
      <c r="A301" s="107"/>
      <c r="F301" s="122"/>
    </row>
    <row r="302" spans="1:6" ht="13.8" customHeight="1" thickBot="1" x14ac:dyDescent="0.3">
      <c r="A302" s="107"/>
      <c r="F302" s="122"/>
    </row>
    <row r="303" spans="1:6" ht="13.8" customHeight="1" thickBot="1" x14ac:dyDescent="0.3">
      <c r="A303" s="111" t="s">
        <v>514</v>
      </c>
      <c r="B303" s="112"/>
      <c r="C303" s="117">
        <f>C276-C288</f>
        <v>2630.1599999999671</v>
      </c>
      <c r="D303" s="112"/>
      <c r="E303" s="112"/>
      <c r="F303" s="123" t="s">
        <v>515</v>
      </c>
    </row>
    <row r="305" spans="1:6" ht="13.8" customHeight="1" thickBot="1" x14ac:dyDescent="0.3"/>
    <row r="306" spans="1:6" ht="13.8" customHeight="1" thickBot="1" x14ac:dyDescent="0.3">
      <c r="A306" s="113" t="s">
        <v>516</v>
      </c>
      <c r="B306" s="114"/>
      <c r="C306" s="116">
        <f>'PRIMA NOTA'!A307</f>
        <v>45299</v>
      </c>
      <c r="D306" s="115"/>
      <c r="E306" s="115"/>
      <c r="F306" s="120" t="s">
        <v>503</v>
      </c>
    </row>
    <row r="307" spans="1:6" x14ac:dyDescent="0.25">
      <c r="A307" s="107"/>
      <c r="F307" s="121"/>
    </row>
    <row r="308" spans="1:6" x14ac:dyDescent="0.25">
      <c r="A308" s="107"/>
      <c r="F308" s="122"/>
    </row>
    <row r="309" spans="1:6" x14ac:dyDescent="0.25">
      <c r="A309" s="110"/>
      <c r="F309" s="122"/>
    </row>
    <row r="310" spans="1:6" x14ac:dyDescent="0.25">
      <c r="A310" s="107"/>
      <c r="F310" s="122"/>
    </row>
    <row r="311" spans="1:6" x14ac:dyDescent="0.25">
      <c r="A311" s="110" t="s">
        <v>504</v>
      </c>
      <c r="C311" s="106">
        <f>'PRIMA NOTA'!Z364</f>
        <v>100244.95999999999</v>
      </c>
      <c r="F311" s="122">
        <f>C311</f>
        <v>100244.95999999999</v>
      </c>
    </row>
    <row r="312" spans="1:6" x14ac:dyDescent="0.25">
      <c r="A312" s="107" t="s">
        <v>70</v>
      </c>
      <c r="C312" s="106">
        <f>'PRIMA NOTA'!L356</f>
        <v>4848.91</v>
      </c>
      <c r="F312" s="122"/>
    </row>
    <row r="313" spans="1:6" x14ac:dyDescent="0.25">
      <c r="A313" s="107" t="s">
        <v>505</v>
      </c>
      <c r="C313" s="109">
        <f>'PRIMA NOTA'!L355</f>
        <v>0</v>
      </c>
      <c r="F313" s="122">
        <v>77587.009999999995</v>
      </c>
    </row>
    <row r="314" spans="1:6" x14ac:dyDescent="0.25">
      <c r="A314" s="110" t="s">
        <v>506</v>
      </c>
      <c r="C314" s="106">
        <f>'PRIMA NOTA'!L358</f>
        <v>28074.55</v>
      </c>
      <c r="F314" s="122"/>
    </row>
    <row r="315" spans="1:6" x14ac:dyDescent="0.25">
      <c r="A315" s="107" t="s">
        <v>517</v>
      </c>
      <c r="C315">
        <f>'PRIMA NOTA'!L357</f>
        <v>330</v>
      </c>
      <c r="F315" s="122"/>
    </row>
    <row r="316" spans="1:6" x14ac:dyDescent="0.25">
      <c r="A316" s="110" t="s">
        <v>11</v>
      </c>
      <c r="C316" s="108">
        <f>SUM(C311:C315)</f>
        <v>133498.41999999998</v>
      </c>
      <c r="F316" s="122"/>
    </row>
    <row r="317" spans="1:6" x14ac:dyDescent="0.25">
      <c r="A317" s="107"/>
      <c r="F317" s="122"/>
    </row>
    <row r="318" spans="1:6" x14ac:dyDescent="0.25">
      <c r="A318" s="107"/>
      <c r="F318" s="122"/>
    </row>
    <row r="319" spans="1:6" x14ac:dyDescent="0.25">
      <c r="A319" s="107" t="s">
        <v>507</v>
      </c>
      <c r="F319" s="122"/>
    </row>
    <row r="320" spans="1:6" x14ac:dyDescent="0.25">
      <c r="A320" s="107"/>
      <c r="F320" s="122"/>
    </row>
    <row r="321" spans="1:6" x14ac:dyDescent="0.25">
      <c r="A321" s="107"/>
      <c r="F321" s="122"/>
    </row>
    <row r="322" spans="1:6" x14ac:dyDescent="0.25">
      <c r="A322" s="107" t="s">
        <v>35</v>
      </c>
      <c r="C322" s="106">
        <f>'PRIMA NOTA'!D364</f>
        <v>68360.290000000008</v>
      </c>
      <c r="F322" s="122"/>
    </row>
    <row r="323" spans="1:6" x14ac:dyDescent="0.25">
      <c r="A323" s="107" t="s">
        <v>508</v>
      </c>
      <c r="C323" s="106">
        <f>'PRIMA NOTA'!A364</f>
        <v>42433.98</v>
      </c>
      <c r="F323" s="122"/>
    </row>
    <row r="324" spans="1:6" x14ac:dyDescent="0.25">
      <c r="A324" s="107" t="s">
        <v>509</v>
      </c>
      <c r="C324" s="106">
        <f>'PRIMA NOTA'!E364</f>
        <v>65.27000000000001</v>
      </c>
      <c r="F324" s="122"/>
    </row>
    <row r="325" spans="1:6" x14ac:dyDescent="0.25">
      <c r="A325" s="107" t="s">
        <v>510</v>
      </c>
      <c r="C325" s="106">
        <f>'PRIMA NOTA'!B364</f>
        <v>1361.5700000000006</v>
      </c>
      <c r="F325" s="122"/>
    </row>
    <row r="326" spans="1:6" x14ac:dyDescent="0.25">
      <c r="A326" s="107" t="s">
        <v>511</v>
      </c>
      <c r="C326" s="106">
        <f>'PRIMA NOTA'!B311</f>
        <v>74.98</v>
      </c>
      <c r="F326" s="122"/>
    </row>
    <row r="327" spans="1:6" x14ac:dyDescent="0.25">
      <c r="A327" s="107"/>
      <c r="F327" s="122"/>
    </row>
    <row r="328" spans="1:6" x14ac:dyDescent="0.25">
      <c r="A328" s="110"/>
      <c r="E328" s="93"/>
      <c r="F328" s="122"/>
    </row>
    <row r="329" spans="1:6" x14ac:dyDescent="0.25">
      <c r="A329" s="107"/>
      <c r="F329" s="122"/>
    </row>
    <row r="330" spans="1:6" x14ac:dyDescent="0.25">
      <c r="A330" s="110"/>
      <c r="F330" s="122"/>
    </row>
    <row r="331" spans="1:6" x14ac:dyDescent="0.25">
      <c r="A331" s="107"/>
      <c r="F331" s="122"/>
    </row>
    <row r="332" spans="1:6" x14ac:dyDescent="0.25">
      <c r="A332" s="110"/>
      <c r="C332" s="108">
        <f>SUM(C322:C331)</f>
        <v>112296.09000000003</v>
      </c>
      <c r="F332" s="122"/>
    </row>
    <row r="333" spans="1:6" x14ac:dyDescent="0.25">
      <c r="A333" s="107"/>
      <c r="F333" s="122"/>
    </row>
    <row r="334" spans="1:6" x14ac:dyDescent="0.25">
      <c r="A334" s="110"/>
      <c r="C334" s="109"/>
      <c r="F334" s="122"/>
    </row>
    <row r="335" spans="1:6" x14ac:dyDescent="0.25">
      <c r="A335" s="110" t="s">
        <v>512</v>
      </c>
      <c r="C335" s="109">
        <f>'PRIMA NOTA'!N339</f>
        <v>1277.45</v>
      </c>
      <c r="F335" s="122"/>
    </row>
    <row r="336" spans="1:6" x14ac:dyDescent="0.25">
      <c r="A336" s="110"/>
      <c r="C336" s="109"/>
      <c r="F336" s="122"/>
    </row>
    <row r="337" spans="1:6" x14ac:dyDescent="0.25">
      <c r="A337" s="110" t="s">
        <v>17</v>
      </c>
      <c r="C337" s="109">
        <f>C316-C332-C335</f>
        <v>19924.879999999957</v>
      </c>
      <c r="F337" s="122"/>
    </row>
    <row r="338" spans="1:6" x14ac:dyDescent="0.25">
      <c r="A338" s="110"/>
      <c r="F338" s="122"/>
    </row>
    <row r="339" spans="1:6" x14ac:dyDescent="0.25">
      <c r="A339" s="110"/>
      <c r="E339" s="93"/>
      <c r="F339" s="122"/>
    </row>
    <row r="340" spans="1:6" x14ac:dyDescent="0.25">
      <c r="A340" s="110"/>
      <c r="C340" s="108"/>
      <c r="F340" s="122"/>
    </row>
    <row r="341" spans="1:6" x14ac:dyDescent="0.25">
      <c r="A341" s="110"/>
      <c r="C341" s="108"/>
      <c r="F341" s="122"/>
    </row>
    <row r="342" spans="1:6" x14ac:dyDescent="0.25">
      <c r="A342" s="110"/>
      <c r="C342" s="108"/>
      <c r="F342" s="122"/>
    </row>
    <row r="343" spans="1:6" x14ac:dyDescent="0.25">
      <c r="A343" s="110"/>
      <c r="C343" s="108"/>
      <c r="F343" s="122"/>
    </row>
    <row r="344" spans="1:6" x14ac:dyDescent="0.25">
      <c r="A344" s="110" t="s">
        <v>133</v>
      </c>
      <c r="C344" s="109">
        <f>'PRIMA NOTA'!H309</f>
        <v>7693.49</v>
      </c>
      <c r="F344" s="122"/>
    </row>
    <row r="345" spans="1:6" x14ac:dyDescent="0.25">
      <c r="A345" s="107" t="s">
        <v>135</v>
      </c>
      <c r="C345" s="109">
        <f>'PRIMA NOTA'!H311</f>
        <v>9111.57</v>
      </c>
      <c r="F345" s="122"/>
    </row>
    <row r="346" spans="1:6" x14ac:dyDescent="0.25">
      <c r="A346" s="107" t="s">
        <v>139</v>
      </c>
      <c r="C346" s="109">
        <f>'PRIMA NOTA'!H313</f>
        <v>23.73</v>
      </c>
      <c r="F346" s="122"/>
    </row>
    <row r="347" spans="1:6" x14ac:dyDescent="0.25">
      <c r="A347" s="107" t="s">
        <v>513</v>
      </c>
      <c r="C347" s="109">
        <f>'PRIMA NOTA'!H315</f>
        <v>465.93</v>
      </c>
      <c r="F347" s="122"/>
    </row>
    <row r="348" spans="1:6" x14ac:dyDescent="0.25">
      <c r="A348" s="107"/>
      <c r="C348" s="108"/>
      <c r="F348" s="122"/>
    </row>
    <row r="349" spans="1:6" x14ac:dyDescent="0.25">
      <c r="A349" s="110" t="s">
        <v>11</v>
      </c>
      <c r="C349" s="108">
        <f>SUM(C344:C348)</f>
        <v>17294.719999999998</v>
      </c>
      <c r="F349" s="122"/>
    </row>
    <row r="350" spans="1:6" x14ac:dyDescent="0.25">
      <c r="A350" s="110"/>
      <c r="C350" s="108"/>
      <c r="F350" s="122"/>
    </row>
    <row r="351" spans="1:6" x14ac:dyDescent="0.25">
      <c r="A351" s="110"/>
      <c r="C351" s="108"/>
      <c r="F351" s="122"/>
    </row>
    <row r="352" spans="1:6" x14ac:dyDescent="0.25">
      <c r="A352" s="110"/>
      <c r="C352" s="108"/>
      <c r="F352" s="122"/>
    </row>
    <row r="353" spans="1:6" x14ac:dyDescent="0.25">
      <c r="A353" s="110"/>
      <c r="C353" s="108"/>
      <c r="F353" s="122"/>
    </row>
    <row r="354" spans="1:6" x14ac:dyDescent="0.25">
      <c r="A354" s="110"/>
      <c r="C354" s="108"/>
      <c r="F354" s="122"/>
    </row>
    <row r="355" spans="1:6" x14ac:dyDescent="0.25">
      <c r="A355" s="110"/>
      <c r="C355" s="108"/>
      <c r="F355" s="122"/>
    </row>
    <row r="356" spans="1:6" x14ac:dyDescent="0.25">
      <c r="A356" s="110"/>
      <c r="C356" s="108"/>
      <c r="F356" s="122"/>
    </row>
    <row r="357" spans="1:6" x14ac:dyDescent="0.25">
      <c r="A357" s="110"/>
      <c r="C357" s="108"/>
      <c r="F357" s="122"/>
    </row>
    <row r="358" spans="1:6" x14ac:dyDescent="0.25">
      <c r="A358" s="110"/>
      <c r="C358" s="108"/>
      <c r="F358" s="122"/>
    </row>
    <row r="359" spans="1:6" x14ac:dyDescent="0.25">
      <c r="A359" s="110"/>
      <c r="C359" s="108"/>
      <c r="F359" s="122"/>
    </row>
    <row r="360" spans="1:6" x14ac:dyDescent="0.25">
      <c r="A360" s="110"/>
      <c r="C360" s="108"/>
      <c r="F360" s="122"/>
    </row>
    <row r="361" spans="1:6" x14ac:dyDescent="0.25">
      <c r="A361" s="107"/>
      <c r="F361" s="122"/>
    </row>
    <row r="362" spans="1:6" x14ac:dyDescent="0.25">
      <c r="A362" s="107"/>
      <c r="F362" s="122"/>
    </row>
    <row r="363" spans="1:6" ht="13.8" customHeight="1" thickBot="1" x14ac:dyDescent="0.3">
      <c r="A363" s="107"/>
      <c r="F363" s="122"/>
    </row>
    <row r="364" spans="1:6" ht="13.8" customHeight="1" thickBot="1" x14ac:dyDescent="0.3">
      <c r="A364" s="111" t="s">
        <v>514</v>
      </c>
      <c r="B364" s="112"/>
      <c r="C364" s="117">
        <f>C337-C349</f>
        <v>2630.1599999999598</v>
      </c>
      <c r="D364" s="112"/>
      <c r="E364" s="112"/>
      <c r="F364" s="123" t="s">
        <v>515</v>
      </c>
    </row>
    <row r="366" spans="1:6" ht="13.8" customHeight="1" thickBot="1" x14ac:dyDescent="0.3"/>
    <row r="367" spans="1:6" ht="13.8" customHeight="1" thickBot="1" x14ac:dyDescent="0.3">
      <c r="A367" s="113" t="s">
        <v>516</v>
      </c>
      <c r="B367" s="114"/>
      <c r="C367" s="116">
        <f>'PRIMA NOTA'!A368</f>
        <v>45300</v>
      </c>
      <c r="D367" s="115"/>
      <c r="E367" s="115"/>
      <c r="F367" s="120" t="s">
        <v>503</v>
      </c>
    </row>
    <row r="368" spans="1:6" x14ac:dyDescent="0.25">
      <c r="A368" s="107"/>
      <c r="F368" s="121"/>
    </row>
    <row r="369" spans="1:6" x14ac:dyDescent="0.25">
      <c r="A369" s="107"/>
      <c r="F369" s="122"/>
    </row>
    <row r="370" spans="1:6" x14ac:dyDescent="0.25">
      <c r="A370" s="110"/>
      <c r="F370" s="122"/>
    </row>
    <row r="371" spans="1:6" x14ac:dyDescent="0.25">
      <c r="A371" s="107"/>
      <c r="F371" s="122"/>
    </row>
    <row r="372" spans="1:6" x14ac:dyDescent="0.25">
      <c r="A372" s="110" t="s">
        <v>504</v>
      </c>
      <c r="C372" s="106">
        <f>'PRIMA NOTA'!Z425</f>
        <v>127360.56</v>
      </c>
      <c r="F372" s="122">
        <f>C372</f>
        <v>127360.56</v>
      </c>
    </row>
    <row r="373" spans="1:6" x14ac:dyDescent="0.25">
      <c r="A373" s="107" t="s">
        <v>70</v>
      </c>
      <c r="C373" s="106">
        <f>'PRIMA NOTA'!L417</f>
        <v>5469.35</v>
      </c>
      <c r="F373" s="122"/>
    </row>
    <row r="374" spans="1:6" x14ac:dyDescent="0.25">
      <c r="A374" s="107" t="s">
        <v>505</v>
      </c>
      <c r="C374" s="109">
        <f>'PRIMA NOTA'!L416</f>
        <v>0</v>
      </c>
      <c r="F374" s="122">
        <v>77587.009999999995</v>
      </c>
    </row>
    <row r="375" spans="1:6" x14ac:dyDescent="0.25">
      <c r="A375" s="110" t="s">
        <v>506</v>
      </c>
      <c r="C375" s="106">
        <f>'PRIMA NOTA'!L419</f>
        <v>17713.29</v>
      </c>
      <c r="F375" s="122"/>
    </row>
    <row r="376" spans="1:6" x14ac:dyDescent="0.25">
      <c r="A376" s="107" t="s">
        <v>517</v>
      </c>
      <c r="C376">
        <f>'PRIMA NOTA'!L418</f>
        <v>668.51</v>
      </c>
      <c r="F376" s="122"/>
    </row>
    <row r="377" spans="1:6" x14ac:dyDescent="0.25">
      <c r="A377" s="110" t="s">
        <v>11</v>
      </c>
      <c r="C377" s="108">
        <f>SUM(C372:C376)</f>
        <v>151211.71000000002</v>
      </c>
      <c r="F377" s="122"/>
    </row>
    <row r="378" spans="1:6" x14ac:dyDescent="0.25">
      <c r="A378" s="107"/>
      <c r="F378" s="122"/>
    </row>
    <row r="379" spans="1:6" x14ac:dyDescent="0.25">
      <c r="A379" s="107"/>
      <c r="F379" s="122"/>
    </row>
    <row r="380" spans="1:6" x14ac:dyDescent="0.25">
      <c r="A380" s="107" t="s">
        <v>507</v>
      </c>
      <c r="F380" s="122"/>
    </row>
    <row r="381" spans="1:6" x14ac:dyDescent="0.25">
      <c r="A381" s="107"/>
      <c r="F381" s="122"/>
    </row>
    <row r="382" spans="1:6" x14ac:dyDescent="0.25">
      <c r="A382" s="107"/>
      <c r="F382" s="122"/>
    </row>
    <row r="383" spans="1:6" x14ac:dyDescent="0.25">
      <c r="A383" s="107" t="s">
        <v>35</v>
      </c>
      <c r="C383" s="106">
        <f>'PRIMA NOTA'!D425</f>
        <v>75600.540000000008</v>
      </c>
      <c r="F383" s="122"/>
    </row>
    <row r="384" spans="1:6" x14ac:dyDescent="0.25">
      <c r="A384" s="107" t="s">
        <v>508</v>
      </c>
      <c r="C384" s="106">
        <f>'PRIMA NOTA'!A425</f>
        <v>49511.840000000004</v>
      </c>
      <c r="F384" s="122"/>
    </row>
    <row r="385" spans="1:6" x14ac:dyDescent="0.25">
      <c r="A385" s="107" t="s">
        <v>509</v>
      </c>
      <c r="C385" s="106">
        <f>'PRIMA NOTA'!E425</f>
        <v>65.27000000000001</v>
      </c>
      <c r="F385" s="122"/>
    </row>
    <row r="386" spans="1:6" x14ac:dyDescent="0.25">
      <c r="A386" s="107" t="s">
        <v>510</v>
      </c>
      <c r="C386" s="106">
        <f>'PRIMA NOTA'!B425</f>
        <v>1836.6700000000005</v>
      </c>
      <c r="F386" s="122"/>
    </row>
    <row r="387" spans="1:6" x14ac:dyDescent="0.25">
      <c r="A387" s="107" t="s">
        <v>511</v>
      </c>
      <c r="C387" s="106">
        <f>'PRIMA NOTA'!B372</f>
        <v>74.98</v>
      </c>
      <c r="F387" s="122"/>
    </row>
    <row r="388" spans="1:6" x14ac:dyDescent="0.25">
      <c r="A388" s="107"/>
      <c r="F388" s="122"/>
    </row>
    <row r="389" spans="1:6" x14ac:dyDescent="0.25">
      <c r="A389" s="110"/>
      <c r="E389" s="93"/>
      <c r="F389" s="122"/>
    </row>
    <row r="390" spans="1:6" x14ac:dyDescent="0.25">
      <c r="A390" s="107"/>
      <c r="F390" s="122"/>
    </row>
    <row r="391" spans="1:6" x14ac:dyDescent="0.25">
      <c r="A391" s="110"/>
      <c r="F391" s="122"/>
    </row>
    <row r="392" spans="1:6" x14ac:dyDescent="0.25">
      <c r="A392" s="107"/>
      <c r="F392" s="122"/>
    </row>
    <row r="393" spans="1:6" x14ac:dyDescent="0.25">
      <c r="A393" s="110"/>
      <c r="C393" s="108">
        <f>SUM(C383:C392)</f>
        <v>127089.3</v>
      </c>
      <c r="F393" s="122"/>
    </row>
    <row r="394" spans="1:6" x14ac:dyDescent="0.25">
      <c r="A394" s="107"/>
      <c r="F394" s="122"/>
    </row>
    <row r="395" spans="1:6" x14ac:dyDescent="0.25">
      <c r="A395" s="110"/>
      <c r="C395" s="109"/>
      <c r="F395" s="122"/>
    </row>
    <row r="396" spans="1:6" x14ac:dyDescent="0.25">
      <c r="A396" s="110" t="s">
        <v>512</v>
      </c>
      <c r="C396" s="109">
        <f>'PRIMA NOTA'!N400</f>
        <v>1277.45</v>
      </c>
      <c r="F396" s="122"/>
    </row>
    <row r="397" spans="1:6" x14ac:dyDescent="0.25">
      <c r="A397" s="110"/>
      <c r="C397" s="109"/>
      <c r="F397" s="122"/>
    </row>
    <row r="398" spans="1:6" x14ac:dyDescent="0.25">
      <c r="A398" s="110" t="s">
        <v>17</v>
      </c>
      <c r="C398" s="109">
        <f>C377-C393-C396</f>
        <v>22844.960000000017</v>
      </c>
      <c r="F398" s="122"/>
    </row>
    <row r="399" spans="1:6" x14ac:dyDescent="0.25">
      <c r="A399" s="110"/>
      <c r="F399" s="122"/>
    </row>
    <row r="400" spans="1:6" x14ac:dyDescent="0.25">
      <c r="A400" s="110"/>
      <c r="E400" s="93"/>
      <c r="F400" s="122"/>
    </row>
    <row r="401" spans="1:6" x14ac:dyDescent="0.25">
      <c r="A401" s="110"/>
      <c r="C401" s="108"/>
      <c r="F401" s="122"/>
    </row>
    <row r="402" spans="1:6" x14ac:dyDescent="0.25">
      <c r="A402" s="110"/>
      <c r="C402" s="108"/>
      <c r="F402" s="122"/>
    </row>
    <row r="403" spans="1:6" x14ac:dyDescent="0.25">
      <c r="A403" s="110"/>
      <c r="C403" s="108"/>
      <c r="F403" s="122"/>
    </row>
    <row r="404" spans="1:6" x14ac:dyDescent="0.25">
      <c r="A404" s="110"/>
      <c r="C404" s="108"/>
      <c r="F404" s="122"/>
    </row>
    <row r="405" spans="1:6" x14ac:dyDescent="0.25">
      <c r="A405" s="110" t="s">
        <v>133</v>
      </c>
      <c r="C405" s="109">
        <f>'PRIMA NOTA'!H370</f>
        <v>9089.0299999999988</v>
      </c>
      <c r="F405" s="122"/>
    </row>
    <row r="406" spans="1:6" x14ac:dyDescent="0.25">
      <c r="A406" s="107" t="s">
        <v>135</v>
      </c>
      <c r="C406" s="109">
        <f>'PRIMA NOTA'!H372</f>
        <v>10471.209999999999</v>
      </c>
      <c r="F406" s="122"/>
    </row>
    <row r="407" spans="1:6" x14ac:dyDescent="0.25">
      <c r="A407" s="107" t="s">
        <v>139</v>
      </c>
      <c r="C407" s="109">
        <f>'PRIMA NOTA'!H374</f>
        <v>23.73</v>
      </c>
      <c r="F407" s="122"/>
    </row>
    <row r="408" spans="1:6" x14ac:dyDescent="0.25">
      <c r="A408" s="107" t="s">
        <v>513</v>
      </c>
      <c r="C408" s="109">
        <f>'PRIMA NOTA'!H376</f>
        <v>630.83000000000004</v>
      </c>
      <c r="F408" s="122"/>
    </row>
    <row r="409" spans="1:6" x14ac:dyDescent="0.25">
      <c r="A409" s="107"/>
      <c r="C409" s="108"/>
      <c r="F409" s="122"/>
    </row>
    <row r="410" spans="1:6" x14ac:dyDescent="0.25">
      <c r="A410" s="110" t="s">
        <v>11</v>
      </c>
      <c r="C410" s="108">
        <f>SUM(C405:C409)</f>
        <v>20214.8</v>
      </c>
      <c r="F410" s="122"/>
    </row>
    <row r="411" spans="1:6" x14ac:dyDescent="0.25">
      <c r="A411" s="110"/>
      <c r="C411" s="108"/>
      <c r="F411" s="122"/>
    </row>
    <row r="412" spans="1:6" x14ac:dyDescent="0.25">
      <c r="A412" s="110"/>
      <c r="C412" s="108"/>
      <c r="F412" s="122"/>
    </row>
    <row r="413" spans="1:6" x14ac:dyDescent="0.25">
      <c r="A413" s="110"/>
      <c r="C413" s="108"/>
      <c r="F413" s="122"/>
    </row>
    <row r="414" spans="1:6" x14ac:dyDescent="0.25">
      <c r="A414" s="110"/>
      <c r="C414" s="108"/>
      <c r="F414" s="122"/>
    </row>
    <row r="415" spans="1:6" x14ac:dyDescent="0.25">
      <c r="A415" s="110"/>
      <c r="C415" s="108"/>
      <c r="F415" s="122"/>
    </row>
    <row r="416" spans="1:6" x14ac:dyDescent="0.25">
      <c r="A416" s="110"/>
      <c r="C416" s="108"/>
      <c r="F416" s="122"/>
    </row>
    <row r="417" spans="1:6" x14ac:dyDescent="0.25">
      <c r="A417" s="110"/>
      <c r="C417" s="108"/>
      <c r="F417" s="122"/>
    </row>
    <row r="418" spans="1:6" x14ac:dyDescent="0.25">
      <c r="A418" s="110"/>
      <c r="C418" s="108"/>
      <c r="F418" s="122"/>
    </row>
    <row r="419" spans="1:6" x14ac:dyDescent="0.25">
      <c r="A419" s="110"/>
      <c r="C419" s="108"/>
      <c r="F419" s="122"/>
    </row>
    <row r="420" spans="1:6" x14ac:dyDescent="0.25">
      <c r="A420" s="110"/>
      <c r="C420" s="108"/>
      <c r="F420" s="122"/>
    </row>
    <row r="421" spans="1:6" x14ac:dyDescent="0.25">
      <c r="A421" s="110"/>
      <c r="C421" s="108"/>
      <c r="F421" s="122"/>
    </row>
    <row r="422" spans="1:6" x14ac:dyDescent="0.25">
      <c r="A422" s="107"/>
      <c r="F422" s="122"/>
    </row>
    <row r="423" spans="1:6" x14ac:dyDescent="0.25">
      <c r="A423" s="107"/>
      <c r="F423" s="122"/>
    </row>
    <row r="424" spans="1:6" ht="13.8" customHeight="1" thickBot="1" x14ac:dyDescent="0.3">
      <c r="A424" s="107"/>
      <c r="F424" s="122"/>
    </row>
    <row r="425" spans="1:6" ht="13.8" customHeight="1" thickBot="1" x14ac:dyDescent="0.3">
      <c r="A425" s="111" t="s">
        <v>514</v>
      </c>
      <c r="B425" s="112"/>
      <c r="C425" s="117">
        <f>C398-C410</f>
        <v>2630.160000000018</v>
      </c>
      <c r="D425" s="112"/>
      <c r="E425" s="112"/>
      <c r="F425" s="123" t="s">
        <v>515</v>
      </c>
    </row>
    <row r="427" spans="1:6" ht="13.8" customHeight="1" thickBot="1" x14ac:dyDescent="0.3"/>
    <row r="428" spans="1:6" ht="13.8" customHeight="1" thickBot="1" x14ac:dyDescent="0.3">
      <c r="A428" s="113" t="s">
        <v>516</v>
      </c>
      <c r="B428" s="114"/>
      <c r="C428" s="116">
        <f>'PRIMA NOTA'!A429</f>
        <v>45301</v>
      </c>
      <c r="D428" s="115"/>
      <c r="E428" s="115"/>
      <c r="F428" s="120" t="s">
        <v>503</v>
      </c>
    </row>
    <row r="429" spans="1:6" x14ac:dyDescent="0.25">
      <c r="A429" s="107"/>
      <c r="F429" s="121"/>
    </row>
    <row r="430" spans="1:6" x14ac:dyDescent="0.25">
      <c r="A430" s="107"/>
      <c r="F430" s="122"/>
    </row>
    <row r="431" spans="1:6" x14ac:dyDescent="0.25">
      <c r="A431" s="110"/>
      <c r="F431" s="122"/>
    </row>
    <row r="432" spans="1:6" x14ac:dyDescent="0.25">
      <c r="A432" s="107"/>
      <c r="F432" s="122"/>
    </row>
    <row r="433" spans="1:6" x14ac:dyDescent="0.25">
      <c r="A433" s="110" t="s">
        <v>504</v>
      </c>
      <c r="C433" s="106">
        <f>'PRIMA NOTA'!Z486</f>
        <v>4644.6700000000055</v>
      </c>
      <c r="F433" s="122">
        <f>C433</f>
        <v>4644.6700000000055</v>
      </c>
    </row>
    <row r="434" spans="1:6" x14ac:dyDescent="0.25">
      <c r="A434" s="107" t="s">
        <v>70</v>
      </c>
      <c r="C434" s="106">
        <f>'PRIMA NOTA'!L478</f>
        <v>3168.35</v>
      </c>
      <c r="F434" s="122"/>
    </row>
    <row r="435" spans="1:6" x14ac:dyDescent="0.25">
      <c r="A435" s="107" t="s">
        <v>505</v>
      </c>
      <c r="C435" s="109">
        <f>'PRIMA NOTA'!L477</f>
        <v>0</v>
      </c>
      <c r="F435" s="122">
        <v>77587.009999999995</v>
      </c>
    </row>
    <row r="436" spans="1:6" x14ac:dyDescent="0.25">
      <c r="A436" s="110" t="s">
        <v>506</v>
      </c>
      <c r="C436" s="106">
        <f>'PRIMA NOTA'!L480</f>
        <v>19160.54</v>
      </c>
      <c r="F436" s="122"/>
    </row>
    <row r="437" spans="1:6" x14ac:dyDescent="0.25">
      <c r="A437" s="107" t="s">
        <v>517</v>
      </c>
      <c r="C437">
        <f>'PRIMA NOTA'!L479</f>
        <v>1537.51</v>
      </c>
      <c r="F437" s="122"/>
    </row>
    <row r="438" spans="1:6" x14ac:dyDescent="0.25">
      <c r="A438" s="110" t="s">
        <v>11</v>
      </c>
      <c r="C438" s="108">
        <f>SUM(C433:C437)</f>
        <v>28511.070000000003</v>
      </c>
      <c r="F438" s="122"/>
    </row>
    <row r="439" spans="1:6" x14ac:dyDescent="0.25">
      <c r="A439" s="107"/>
      <c r="F439" s="122"/>
    </row>
    <row r="440" spans="1:6" x14ac:dyDescent="0.25">
      <c r="A440" s="107"/>
      <c r="F440" s="122"/>
    </row>
    <row r="441" spans="1:6" x14ac:dyDescent="0.25">
      <c r="A441" s="107" t="s">
        <v>507</v>
      </c>
      <c r="F441" s="122"/>
    </row>
    <row r="442" spans="1:6" x14ac:dyDescent="0.25">
      <c r="A442" s="107"/>
      <c r="F442" s="122"/>
    </row>
    <row r="443" spans="1:6" x14ac:dyDescent="0.25">
      <c r="A443" s="107"/>
      <c r="F443" s="122"/>
    </row>
    <row r="444" spans="1:6" x14ac:dyDescent="0.25">
      <c r="A444" s="107" t="s">
        <v>35</v>
      </c>
      <c r="C444" s="106">
        <f>'PRIMA NOTA'!D486</f>
        <v>0</v>
      </c>
      <c r="F444" s="122"/>
    </row>
    <row r="445" spans="1:6" x14ac:dyDescent="0.25">
      <c r="A445" s="107" t="s">
        <v>508</v>
      </c>
      <c r="C445" s="106">
        <f>'PRIMA NOTA'!A486</f>
        <v>0</v>
      </c>
      <c r="F445" s="122"/>
    </row>
    <row r="446" spans="1:6" x14ac:dyDescent="0.25">
      <c r="A446" s="107" t="s">
        <v>509</v>
      </c>
      <c r="C446" s="106">
        <f>'PRIMA NOTA'!E486</f>
        <v>65.27000000000001</v>
      </c>
      <c r="F446" s="122"/>
    </row>
    <row r="447" spans="1:6" x14ac:dyDescent="0.25">
      <c r="A447" s="107" t="s">
        <v>510</v>
      </c>
      <c r="C447" s="106">
        <f>'PRIMA NOTA'!B486</f>
        <v>1948.3500000000006</v>
      </c>
      <c r="F447" s="122"/>
    </row>
    <row r="448" spans="1:6" x14ac:dyDescent="0.25">
      <c r="A448" s="107" t="s">
        <v>511</v>
      </c>
      <c r="C448" s="106">
        <f>'PRIMA NOTA'!B433</f>
        <v>74.98</v>
      </c>
      <c r="F448" s="122"/>
    </row>
    <row r="449" spans="1:6" x14ac:dyDescent="0.25">
      <c r="A449" s="107"/>
      <c r="F449" s="122"/>
    </row>
    <row r="450" spans="1:6" x14ac:dyDescent="0.25">
      <c r="A450" s="110"/>
      <c r="E450" s="93"/>
      <c r="F450" s="122"/>
    </row>
    <row r="451" spans="1:6" x14ac:dyDescent="0.25">
      <c r="A451" s="107"/>
      <c r="F451" s="122"/>
    </row>
    <row r="452" spans="1:6" x14ac:dyDescent="0.25">
      <c r="A452" s="110"/>
      <c r="F452" s="122"/>
    </row>
    <row r="453" spans="1:6" x14ac:dyDescent="0.25">
      <c r="A453" s="107"/>
      <c r="F453" s="122"/>
    </row>
    <row r="454" spans="1:6" x14ac:dyDescent="0.25">
      <c r="A454" s="110"/>
      <c r="C454" s="108">
        <f>SUM(C444:C453)</f>
        <v>2088.6000000000004</v>
      </c>
      <c r="F454" s="122"/>
    </row>
    <row r="455" spans="1:6" x14ac:dyDescent="0.25">
      <c r="A455" s="107"/>
      <c r="F455" s="122"/>
    </row>
    <row r="456" spans="1:6" x14ac:dyDescent="0.25">
      <c r="A456" s="110"/>
      <c r="C456" s="109"/>
      <c r="F456" s="122"/>
    </row>
    <row r="457" spans="1:6" x14ac:dyDescent="0.25">
      <c r="A457" s="110" t="s">
        <v>512</v>
      </c>
      <c r="C457" s="109">
        <f>'PRIMA NOTA'!N461</f>
        <v>1277.45</v>
      </c>
      <c r="F457" s="122"/>
    </row>
    <row r="458" spans="1:6" x14ac:dyDescent="0.25">
      <c r="A458" s="110"/>
      <c r="C458" s="109"/>
      <c r="F458" s="122"/>
    </row>
    <row r="459" spans="1:6" x14ac:dyDescent="0.25">
      <c r="A459" s="110" t="s">
        <v>17</v>
      </c>
      <c r="C459" s="109">
        <f>C438-C454-C457</f>
        <v>25145.02</v>
      </c>
      <c r="F459" s="122"/>
    </row>
    <row r="460" spans="1:6" x14ac:dyDescent="0.25">
      <c r="A460" s="110"/>
      <c r="F460" s="122"/>
    </row>
    <row r="461" spans="1:6" x14ac:dyDescent="0.25">
      <c r="A461" s="110"/>
      <c r="E461" s="93"/>
      <c r="F461" s="122"/>
    </row>
    <row r="462" spans="1:6" x14ac:dyDescent="0.25">
      <c r="A462" s="110"/>
      <c r="C462" s="108"/>
      <c r="F462" s="122"/>
    </row>
    <row r="463" spans="1:6" x14ac:dyDescent="0.25">
      <c r="A463" s="110"/>
      <c r="C463" s="108"/>
      <c r="F463" s="122"/>
    </row>
    <row r="464" spans="1:6" x14ac:dyDescent="0.25">
      <c r="A464" s="110"/>
      <c r="C464" s="108"/>
      <c r="F464" s="122"/>
    </row>
    <row r="465" spans="1:6" x14ac:dyDescent="0.25">
      <c r="A465" s="110"/>
      <c r="C465" s="108"/>
      <c r="F465" s="122"/>
    </row>
    <row r="466" spans="1:6" x14ac:dyDescent="0.25">
      <c r="A466" s="110" t="s">
        <v>133</v>
      </c>
      <c r="C466" s="109">
        <f>'PRIMA NOTA'!H431</f>
        <v>10223.939999999999</v>
      </c>
      <c r="F466" s="122"/>
    </row>
    <row r="467" spans="1:6" x14ac:dyDescent="0.25">
      <c r="A467" s="107" t="s">
        <v>135</v>
      </c>
      <c r="C467" s="109">
        <f>'PRIMA NOTA'!H433</f>
        <v>11605.539999999999</v>
      </c>
      <c r="F467" s="122"/>
    </row>
    <row r="468" spans="1:6" x14ac:dyDescent="0.25">
      <c r="A468" s="107" t="s">
        <v>139</v>
      </c>
      <c r="C468" s="109">
        <f>'PRIMA NOTA'!H435</f>
        <v>23.73</v>
      </c>
      <c r="F468" s="122"/>
    </row>
    <row r="469" spans="1:6" x14ac:dyDescent="0.25">
      <c r="A469" s="107" t="s">
        <v>513</v>
      </c>
      <c r="C469" s="109">
        <f>'PRIMA NOTA'!H437</f>
        <v>669.15000000000009</v>
      </c>
      <c r="F469" s="122"/>
    </row>
    <row r="470" spans="1:6" x14ac:dyDescent="0.25">
      <c r="A470" s="107"/>
      <c r="C470" s="108"/>
      <c r="F470" s="122"/>
    </row>
    <row r="471" spans="1:6" x14ac:dyDescent="0.25">
      <c r="A471" s="110" t="s">
        <v>11</v>
      </c>
      <c r="C471" s="108">
        <f>SUM(C466:C470)</f>
        <v>22522.359999999997</v>
      </c>
      <c r="F471" s="122"/>
    </row>
    <row r="472" spans="1:6" x14ac:dyDescent="0.25">
      <c r="A472" s="110"/>
      <c r="C472" s="108"/>
      <c r="F472" s="122"/>
    </row>
    <row r="473" spans="1:6" x14ac:dyDescent="0.25">
      <c r="A473" s="110"/>
      <c r="C473" s="108"/>
      <c r="F473" s="122"/>
    </row>
    <row r="474" spans="1:6" x14ac:dyDescent="0.25">
      <c r="A474" s="110"/>
      <c r="C474" s="108"/>
      <c r="F474" s="122"/>
    </row>
    <row r="475" spans="1:6" x14ac:dyDescent="0.25">
      <c r="A475" s="110"/>
      <c r="C475" s="108"/>
      <c r="F475" s="122"/>
    </row>
    <row r="476" spans="1:6" x14ac:dyDescent="0.25">
      <c r="A476" s="110"/>
      <c r="C476" s="108"/>
      <c r="F476" s="122"/>
    </row>
    <row r="477" spans="1:6" x14ac:dyDescent="0.25">
      <c r="A477" s="110"/>
      <c r="C477" s="108"/>
      <c r="F477" s="122"/>
    </row>
    <row r="478" spans="1:6" x14ac:dyDescent="0.25">
      <c r="A478" s="110"/>
      <c r="C478" s="108"/>
      <c r="F478" s="122"/>
    </row>
    <row r="479" spans="1:6" x14ac:dyDescent="0.25">
      <c r="A479" s="110"/>
      <c r="C479" s="108"/>
      <c r="F479" s="122"/>
    </row>
    <row r="480" spans="1:6" x14ac:dyDescent="0.25">
      <c r="A480" s="110"/>
      <c r="C480" s="108"/>
      <c r="F480" s="122"/>
    </row>
    <row r="481" spans="1:6" x14ac:dyDescent="0.25">
      <c r="A481" s="110"/>
      <c r="C481" s="108"/>
      <c r="F481" s="122"/>
    </row>
    <row r="482" spans="1:6" x14ac:dyDescent="0.25">
      <c r="A482" s="110"/>
      <c r="C482" s="108"/>
      <c r="F482" s="122"/>
    </row>
    <row r="483" spans="1:6" x14ac:dyDescent="0.25">
      <c r="A483" s="107"/>
      <c r="F483" s="122"/>
    </row>
    <row r="484" spans="1:6" x14ac:dyDescent="0.25">
      <c r="A484" s="107"/>
      <c r="F484" s="122"/>
    </row>
    <row r="485" spans="1:6" ht="13.8" customHeight="1" thickBot="1" x14ac:dyDescent="0.3">
      <c r="A485" s="107"/>
      <c r="F485" s="122"/>
    </row>
    <row r="486" spans="1:6" ht="13.8" customHeight="1" thickBot="1" x14ac:dyDescent="0.3">
      <c r="A486" s="111" t="s">
        <v>514</v>
      </c>
      <c r="B486" s="112"/>
      <c r="C486" s="117">
        <f>C459-C471</f>
        <v>2622.6600000000035</v>
      </c>
      <c r="D486" s="112"/>
      <c r="E486" s="112"/>
      <c r="F486" s="123" t="s">
        <v>515</v>
      </c>
    </row>
    <row r="488" spans="1:6" ht="13.8" customHeight="1" thickBot="1" x14ac:dyDescent="0.3"/>
    <row r="489" spans="1:6" ht="13.8" customHeight="1" thickBot="1" x14ac:dyDescent="0.3">
      <c r="A489" s="113" t="s">
        <v>516</v>
      </c>
      <c r="B489" s="114"/>
      <c r="C489" s="116">
        <f>'PRIMA NOTA'!A490</f>
        <v>45302</v>
      </c>
      <c r="D489" s="115"/>
      <c r="E489" s="115"/>
      <c r="F489" s="120" t="s">
        <v>503</v>
      </c>
    </row>
    <row r="490" spans="1:6" x14ac:dyDescent="0.25">
      <c r="A490" s="107"/>
      <c r="F490" s="121"/>
    </row>
    <row r="491" spans="1:6" x14ac:dyDescent="0.25">
      <c r="A491" s="107"/>
      <c r="F491" s="122"/>
    </row>
    <row r="492" spans="1:6" x14ac:dyDescent="0.25">
      <c r="A492" s="110"/>
      <c r="F492" s="122"/>
    </row>
    <row r="493" spans="1:6" x14ac:dyDescent="0.25">
      <c r="A493" s="107"/>
      <c r="F493" s="122"/>
    </row>
    <row r="494" spans="1:6" x14ac:dyDescent="0.25">
      <c r="A494" s="110" t="s">
        <v>504</v>
      </c>
      <c r="C494" s="106">
        <f>'PRIMA NOTA'!Z547</f>
        <v>3364.1100000000042</v>
      </c>
      <c r="F494" s="122">
        <f>C494</f>
        <v>3364.1100000000042</v>
      </c>
    </row>
    <row r="495" spans="1:6" x14ac:dyDescent="0.25">
      <c r="A495" s="107" t="s">
        <v>70</v>
      </c>
      <c r="C495" s="106">
        <f>'PRIMA NOTA'!L539</f>
        <v>509.48</v>
      </c>
      <c r="F495" s="122"/>
    </row>
    <row r="496" spans="1:6" x14ac:dyDescent="0.25">
      <c r="A496" s="107" t="s">
        <v>505</v>
      </c>
      <c r="C496" s="109">
        <f>'PRIMA NOTA'!L538</f>
        <v>0</v>
      </c>
      <c r="F496" s="122">
        <v>77587.009999999995</v>
      </c>
    </row>
    <row r="497" spans="1:6" x14ac:dyDescent="0.25">
      <c r="A497" s="110" t="s">
        <v>506</v>
      </c>
      <c r="C497" s="106">
        <f>'PRIMA NOTA'!L541</f>
        <v>26576.899999999998</v>
      </c>
      <c r="F497" s="122"/>
    </row>
    <row r="498" spans="1:6" x14ac:dyDescent="0.25">
      <c r="A498" s="107" t="s">
        <v>517</v>
      </c>
      <c r="C498">
        <f>'PRIMA NOTA'!L540</f>
        <v>2806</v>
      </c>
      <c r="F498" s="122"/>
    </row>
    <row r="499" spans="1:6" x14ac:dyDescent="0.25">
      <c r="A499" s="110" t="s">
        <v>11</v>
      </c>
      <c r="C499" s="108">
        <f>SUM(C494:C498)</f>
        <v>33256.490000000005</v>
      </c>
      <c r="F499" s="122"/>
    </row>
    <row r="500" spans="1:6" x14ac:dyDescent="0.25">
      <c r="A500" s="107"/>
      <c r="F500" s="122"/>
    </row>
    <row r="501" spans="1:6" x14ac:dyDescent="0.25">
      <c r="A501" s="107"/>
      <c r="F501" s="122"/>
    </row>
    <row r="502" spans="1:6" x14ac:dyDescent="0.25">
      <c r="A502" s="107" t="s">
        <v>507</v>
      </c>
      <c r="F502" s="122"/>
    </row>
    <row r="503" spans="1:6" x14ac:dyDescent="0.25">
      <c r="A503" s="107"/>
      <c r="F503" s="122"/>
    </row>
    <row r="504" spans="1:6" x14ac:dyDescent="0.25">
      <c r="A504" s="107"/>
      <c r="F504" s="122"/>
    </row>
    <row r="505" spans="1:6" x14ac:dyDescent="0.25">
      <c r="A505" s="107" t="s">
        <v>35</v>
      </c>
      <c r="C505" s="106">
        <f>'PRIMA NOTA'!D547</f>
        <v>6943.78</v>
      </c>
      <c r="F505" s="122"/>
    </row>
    <row r="506" spans="1:6" x14ac:dyDescent="0.25">
      <c r="A506" s="107" t="s">
        <v>508</v>
      </c>
      <c r="C506" s="106">
        <f>'PRIMA NOTA'!A547</f>
        <v>15214.460000000001</v>
      </c>
      <c r="F506" s="122"/>
    </row>
    <row r="507" spans="1:6" x14ac:dyDescent="0.25">
      <c r="A507" s="107" t="s">
        <v>509</v>
      </c>
      <c r="C507" s="106">
        <f>'PRIMA NOTA'!E547</f>
        <v>65.27000000000001</v>
      </c>
      <c r="F507" s="122"/>
    </row>
    <row r="508" spans="1:6" x14ac:dyDescent="0.25">
      <c r="A508" s="107" t="s">
        <v>510</v>
      </c>
      <c r="C508" s="106">
        <f>'PRIMA NOTA'!B547</f>
        <v>1948.3500000000006</v>
      </c>
      <c r="F508" s="122"/>
    </row>
    <row r="509" spans="1:6" x14ac:dyDescent="0.25">
      <c r="A509" s="107" t="s">
        <v>511</v>
      </c>
      <c r="C509" s="106">
        <f>'PRIMA NOTA'!B494</f>
        <v>674.98</v>
      </c>
      <c r="F509" s="122"/>
    </row>
    <row r="510" spans="1:6" x14ac:dyDescent="0.25">
      <c r="A510" s="107"/>
      <c r="F510" s="122"/>
    </row>
    <row r="511" spans="1:6" x14ac:dyDescent="0.25">
      <c r="A511" s="110"/>
      <c r="E511" s="93"/>
      <c r="F511" s="122"/>
    </row>
    <row r="512" spans="1:6" x14ac:dyDescent="0.25">
      <c r="A512" s="107"/>
      <c r="F512" s="122"/>
    </row>
    <row r="513" spans="1:6" x14ac:dyDescent="0.25">
      <c r="A513" s="110"/>
      <c r="F513" s="122"/>
    </row>
    <row r="514" spans="1:6" x14ac:dyDescent="0.25">
      <c r="A514" s="107"/>
      <c r="F514" s="122"/>
    </row>
    <row r="515" spans="1:6" x14ac:dyDescent="0.25">
      <c r="A515" s="110"/>
      <c r="C515" s="108">
        <f>SUM(C505:C514)</f>
        <v>24846.840000000004</v>
      </c>
      <c r="F515" s="122"/>
    </row>
    <row r="516" spans="1:6" x14ac:dyDescent="0.25">
      <c r="A516" s="107"/>
      <c r="F516" s="122"/>
    </row>
    <row r="517" spans="1:6" x14ac:dyDescent="0.25">
      <c r="A517" s="110"/>
      <c r="C517" s="109"/>
      <c r="F517" s="122"/>
    </row>
    <row r="518" spans="1:6" x14ac:dyDescent="0.25">
      <c r="A518" s="110" t="s">
        <v>512</v>
      </c>
      <c r="C518" s="109">
        <f>'PRIMA NOTA'!N522</f>
        <v>1277.45</v>
      </c>
      <c r="F518" s="122"/>
    </row>
    <row r="519" spans="1:6" x14ac:dyDescent="0.25">
      <c r="A519" s="110"/>
      <c r="C519" s="109"/>
      <c r="F519" s="122"/>
    </row>
    <row r="520" spans="1:6" x14ac:dyDescent="0.25">
      <c r="A520" s="110" t="s">
        <v>17</v>
      </c>
      <c r="C520" s="109">
        <f>C499-C515-C518</f>
        <v>7132.2000000000016</v>
      </c>
      <c r="F520" s="122"/>
    </row>
    <row r="521" spans="1:6" x14ac:dyDescent="0.25">
      <c r="A521" s="110"/>
      <c r="F521" s="122"/>
    </row>
    <row r="522" spans="1:6" x14ac:dyDescent="0.25">
      <c r="A522" s="110"/>
      <c r="E522" s="93"/>
      <c r="F522" s="122"/>
    </row>
    <row r="523" spans="1:6" x14ac:dyDescent="0.25">
      <c r="A523" s="110"/>
      <c r="C523" s="108"/>
      <c r="F523" s="122"/>
    </row>
    <row r="524" spans="1:6" x14ac:dyDescent="0.25">
      <c r="A524" s="110"/>
      <c r="C524" s="108"/>
      <c r="F524" s="122"/>
    </row>
    <row r="525" spans="1:6" x14ac:dyDescent="0.25">
      <c r="A525" s="110"/>
      <c r="C525" s="108"/>
      <c r="F525" s="122"/>
    </row>
    <row r="526" spans="1:6" x14ac:dyDescent="0.25">
      <c r="A526" s="110"/>
      <c r="C526" s="108"/>
      <c r="F526" s="122"/>
    </row>
    <row r="527" spans="1:6" x14ac:dyDescent="0.25">
      <c r="A527" s="110" t="s">
        <v>133</v>
      </c>
      <c r="C527" s="109">
        <f>'PRIMA NOTA'!H492</f>
        <v>730.75</v>
      </c>
      <c r="F527" s="122"/>
    </row>
    <row r="528" spans="1:6" x14ac:dyDescent="0.25">
      <c r="A528" s="107" t="s">
        <v>135</v>
      </c>
      <c r="C528" s="109">
        <f>'PRIMA NOTA'!H494</f>
        <v>3087.91</v>
      </c>
      <c r="F528" s="122"/>
    </row>
    <row r="529" spans="1:6" x14ac:dyDescent="0.25">
      <c r="A529" s="107" t="s">
        <v>139</v>
      </c>
      <c r="C529" s="109">
        <f>'PRIMA NOTA'!H496</f>
        <v>23.73</v>
      </c>
      <c r="F529" s="122"/>
    </row>
    <row r="530" spans="1:6" x14ac:dyDescent="0.25">
      <c r="A530" s="107" t="s">
        <v>513</v>
      </c>
      <c r="C530" s="109">
        <f>'PRIMA NOTA'!H498</f>
        <v>669.15000000000009</v>
      </c>
      <c r="F530" s="122"/>
    </row>
    <row r="531" spans="1:6" x14ac:dyDescent="0.25">
      <c r="A531" s="107"/>
      <c r="C531" s="108"/>
      <c r="F531" s="122"/>
    </row>
    <row r="532" spans="1:6" x14ac:dyDescent="0.25">
      <c r="A532" s="110" t="s">
        <v>11</v>
      </c>
      <c r="C532" s="108">
        <f>SUM(C527:C531)</f>
        <v>4511.54</v>
      </c>
      <c r="F532" s="122"/>
    </row>
    <row r="533" spans="1:6" x14ac:dyDescent="0.25">
      <c r="A533" s="110"/>
      <c r="C533" s="108"/>
      <c r="F533" s="122"/>
    </row>
    <row r="534" spans="1:6" x14ac:dyDescent="0.25">
      <c r="A534" s="110"/>
      <c r="C534" s="108"/>
      <c r="F534" s="122"/>
    </row>
    <row r="535" spans="1:6" x14ac:dyDescent="0.25">
      <c r="A535" s="110"/>
      <c r="C535" s="108"/>
      <c r="F535" s="122"/>
    </row>
    <row r="536" spans="1:6" x14ac:dyDescent="0.25">
      <c r="A536" s="110"/>
      <c r="C536" s="108"/>
      <c r="F536" s="122"/>
    </row>
    <row r="537" spans="1:6" x14ac:dyDescent="0.25">
      <c r="A537" s="110"/>
      <c r="C537" s="108"/>
      <c r="F537" s="122"/>
    </row>
    <row r="538" spans="1:6" x14ac:dyDescent="0.25">
      <c r="A538" s="110"/>
      <c r="C538" s="108"/>
      <c r="F538" s="122"/>
    </row>
    <row r="539" spans="1:6" x14ac:dyDescent="0.25">
      <c r="A539" s="110"/>
      <c r="C539" s="108"/>
      <c r="F539" s="122"/>
    </row>
    <row r="540" spans="1:6" x14ac:dyDescent="0.25">
      <c r="A540" s="110"/>
      <c r="C540" s="108"/>
      <c r="F540" s="122"/>
    </row>
    <row r="541" spans="1:6" x14ac:dyDescent="0.25">
      <c r="A541" s="110"/>
      <c r="C541" s="108"/>
      <c r="F541" s="122"/>
    </row>
    <row r="542" spans="1:6" x14ac:dyDescent="0.25">
      <c r="A542" s="110"/>
      <c r="C542" s="108"/>
      <c r="F542" s="122"/>
    </row>
    <row r="543" spans="1:6" x14ac:dyDescent="0.25">
      <c r="A543" s="110"/>
      <c r="C543" s="108"/>
      <c r="F543" s="122"/>
    </row>
    <row r="544" spans="1:6" x14ac:dyDescent="0.25">
      <c r="A544" s="107"/>
      <c r="F544" s="122"/>
    </row>
    <row r="545" spans="1:6" x14ac:dyDescent="0.25">
      <c r="A545" s="107"/>
      <c r="F545" s="122"/>
    </row>
    <row r="546" spans="1:6" ht="13.8" customHeight="1" thickBot="1" x14ac:dyDescent="0.3">
      <c r="A546" s="107"/>
      <c r="F546" s="122"/>
    </row>
    <row r="547" spans="1:6" ht="13.8" customHeight="1" thickBot="1" x14ac:dyDescent="0.3">
      <c r="A547" s="111" t="s">
        <v>514</v>
      </c>
      <c r="B547" s="112"/>
      <c r="C547" s="117">
        <f>C520-C532</f>
        <v>2620.6600000000017</v>
      </c>
      <c r="D547" s="112"/>
      <c r="E547" s="112"/>
      <c r="F547" s="123" t="s">
        <v>515</v>
      </c>
    </row>
    <row r="549" spans="1:6" ht="13.8" customHeight="1" thickBot="1" x14ac:dyDescent="0.3"/>
    <row r="550" spans="1:6" ht="13.8" customHeight="1" thickBot="1" x14ac:dyDescent="0.3">
      <c r="A550" s="113" t="s">
        <v>516</v>
      </c>
      <c r="B550" s="114"/>
      <c r="C550" s="116">
        <f>'PRIMA NOTA'!A551</f>
        <v>45303</v>
      </c>
      <c r="D550" s="115"/>
      <c r="E550" s="115"/>
      <c r="F550" s="120" t="s">
        <v>503</v>
      </c>
    </row>
    <row r="551" spans="1:6" x14ac:dyDescent="0.25">
      <c r="A551" s="107"/>
      <c r="F551" s="121"/>
    </row>
    <row r="552" spans="1:6" x14ac:dyDescent="0.25">
      <c r="A552" s="107"/>
      <c r="F552" s="122"/>
    </row>
    <row r="553" spans="1:6" x14ac:dyDescent="0.25">
      <c r="A553" s="110"/>
      <c r="F553" s="122"/>
    </row>
    <row r="554" spans="1:6" x14ac:dyDescent="0.25">
      <c r="A554" s="107"/>
      <c r="F554" s="122"/>
    </row>
    <row r="555" spans="1:6" x14ac:dyDescent="0.25">
      <c r="A555" s="110" t="s">
        <v>504</v>
      </c>
      <c r="C555" s="106">
        <f>'PRIMA NOTA'!Z608</f>
        <v>26087.030000000002</v>
      </c>
      <c r="F555" s="122">
        <f>C555</f>
        <v>26087.030000000002</v>
      </c>
    </row>
    <row r="556" spans="1:6" x14ac:dyDescent="0.25">
      <c r="A556" s="107" t="s">
        <v>70</v>
      </c>
      <c r="C556" s="106">
        <f>'PRIMA NOTA'!L600</f>
        <v>4564.5200000000004</v>
      </c>
      <c r="F556" s="122"/>
    </row>
    <row r="557" spans="1:6" x14ac:dyDescent="0.25">
      <c r="A557" s="107" t="s">
        <v>505</v>
      </c>
      <c r="C557" s="109">
        <f>'PRIMA NOTA'!L599</f>
        <v>0</v>
      </c>
      <c r="F557" s="122">
        <v>203298.67</v>
      </c>
    </row>
    <row r="558" spans="1:6" x14ac:dyDescent="0.25">
      <c r="A558" s="110" t="s">
        <v>506</v>
      </c>
      <c r="C558" s="106">
        <f>'PRIMA NOTA'!L602</f>
        <v>49112.87</v>
      </c>
      <c r="F558" s="122"/>
    </row>
    <row r="559" spans="1:6" x14ac:dyDescent="0.25">
      <c r="A559" s="107" t="s">
        <v>517</v>
      </c>
      <c r="C559">
        <f>'PRIMA NOTA'!L601</f>
        <v>2593.5</v>
      </c>
      <c r="F559" s="122"/>
    </row>
    <row r="560" spans="1:6" x14ac:dyDescent="0.25">
      <c r="A560" s="110" t="s">
        <v>11</v>
      </c>
      <c r="C560" s="108">
        <f>SUM(C555:C559)</f>
        <v>82357.920000000013</v>
      </c>
      <c r="F560" s="122"/>
    </row>
    <row r="561" spans="1:6" x14ac:dyDescent="0.25">
      <c r="A561" s="107"/>
      <c r="F561" s="122"/>
    </row>
    <row r="562" spans="1:6" x14ac:dyDescent="0.25">
      <c r="A562" s="107"/>
      <c r="F562" s="122"/>
    </row>
    <row r="563" spans="1:6" x14ac:dyDescent="0.25">
      <c r="A563" s="107" t="s">
        <v>507</v>
      </c>
      <c r="F563" s="122"/>
    </row>
    <row r="564" spans="1:6" x14ac:dyDescent="0.25">
      <c r="A564" s="107"/>
      <c r="F564" s="122"/>
    </row>
    <row r="565" spans="1:6" x14ac:dyDescent="0.25">
      <c r="A565" s="107"/>
      <c r="F565" s="122"/>
    </row>
    <row r="566" spans="1:6" x14ac:dyDescent="0.25">
      <c r="A566" s="107" t="s">
        <v>35</v>
      </c>
      <c r="C566" s="106">
        <f>'PRIMA NOTA'!D608</f>
        <v>30524.329999999998</v>
      </c>
      <c r="F566" s="122"/>
    </row>
    <row r="567" spans="1:6" x14ac:dyDescent="0.25">
      <c r="A567" s="107" t="s">
        <v>508</v>
      </c>
      <c r="C567" s="106">
        <f>'PRIMA NOTA'!A608</f>
        <v>34518.01</v>
      </c>
      <c r="F567" s="122"/>
    </row>
    <row r="568" spans="1:6" x14ac:dyDescent="0.25">
      <c r="A568" s="107" t="s">
        <v>509</v>
      </c>
      <c r="C568" s="106">
        <f>'PRIMA NOTA'!E608</f>
        <v>65.27000000000001</v>
      </c>
      <c r="F568" s="122"/>
    </row>
    <row r="569" spans="1:6" x14ac:dyDescent="0.25">
      <c r="A569" s="107" t="s">
        <v>510</v>
      </c>
      <c r="C569" s="106">
        <f>'PRIMA NOTA'!B608</f>
        <v>1977.6800000000005</v>
      </c>
      <c r="F569" s="122"/>
    </row>
    <row r="570" spans="1:6" x14ac:dyDescent="0.25">
      <c r="A570" s="107" t="s">
        <v>511</v>
      </c>
      <c r="C570" s="106">
        <f>'PRIMA NOTA'!B555</f>
        <v>811.27</v>
      </c>
      <c r="F570" s="122"/>
    </row>
    <row r="571" spans="1:6" x14ac:dyDescent="0.25">
      <c r="A571" s="107"/>
      <c r="F571" s="122"/>
    </row>
    <row r="572" spans="1:6" x14ac:dyDescent="0.25">
      <c r="A572" s="110"/>
      <c r="E572" s="93"/>
      <c r="F572" s="122"/>
    </row>
    <row r="573" spans="1:6" x14ac:dyDescent="0.25">
      <c r="A573" s="107"/>
      <c r="F573" s="122"/>
    </row>
    <row r="574" spans="1:6" x14ac:dyDescent="0.25">
      <c r="A574" s="110"/>
      <c r="F574" s="122"/>
    </row>
    <row r="575" spans="1:6" x14ac:dyDescent="0.25">
      <c r="A575" s="107"/>
      <c r="F575" s="122"/>
    </row>
    <row r="576" spans="1:6" x14ac:dyDescent="0.25">
      <c r="A576" s="110"/>
      <c r="C576" s="108">
        <f>SUM(C566:C575)</f>
        <v>67896.56</v>
      </c>
      <c r="F576" s="122"/>
    </row>
    <row r="577" spans="1:6" x14ac:dyDescent="0.25">
      <c r="A577" s="107"/>
      <c r="F577" s="122"/>
    </row>
    <row r="578" spans="1:6" x14ac:dyDescent="0.25">
      <c r="A578" s="110"/>
      <c r="C578" s="109"/>
      <c r="F578" s="122"/>
    </row>
    <row r="579" spans="1:6" x14ac:dyDescent="0.25">
      <c r="A579" s="110" t="s">
        <v>512</v>
      </c>
      <c r="C579" s="109">
        <f>'PRIMA NOTA'!N583</f>
        <v>1277.45</v>
      </c>
      <c r="F579" s="122"/>
    </row>
    <row r="580" spans="1:6" x14ac:dyDescent="0.25">
      <c r="A580" s="110"/>
      <c r="C580" s="109"/>
      <c r="F580" s="122"/>
    </row>
    <row r="581" spans="1:6" x14ac:dyDescent="0.25">
      <c r="A581" s="110" t="s">
        <v>17</v>
      </c>
      <c r="C581" s="109">
        <f>C560-C576-C579</f>
        <v>13183.910000000014</v>
      </c>
      <c r="F581" s="122"/>
    </row>
    <row r="582" spans="1:6" x14ac:dyDescent="0.25">
      <c r="A582" s="110"/>
      <c r="F582" s="122"/>
    </row>
    <row r="583" spans="1:6" x14ac:dyDescent="0.25">
      <c r="A583" s="110"/>
      <c r="E583" s="93"/>
      <c r="F583" s="122"/>
    </row>
    <row r="584" spans="1:6" x14ac:dyDescent="0.25">
      <c r="A584" s="110"/>
      <c r="C584" s="108"/>
      <c r="F584" s="122"/>
    </row>
    <row r="585" spans="1:6" x14ac:dyDescent="0.25">
      <c r="A585" s="110"/>
      <c r="C585" s="108"/>
      <c r="F585" s="122"/>
    </row>
    <row r="586" spans="1:6" x14ac:dyDescent="0.25">
      <c r="A586" s="110"/>
      <c r="C586" s="108"/>
      <c r="F586" s="122"/>
    </row>
    <row r="587" spans="1:6" x14ac:dyDescent="0.25">
      <c r="A587" s="110"/>
      <c r="C587" s="108"/>
      <c r="F587" s="122"/>
    </row>
    <row r="588" spans="1:6" x14ac:dyDescent="0.25">
      <c r="A588" s="110" t="s">
        <v>133</v>
      </c>
      <c r="C588" s="109">
        <f>'PRIMA NOTA'!H553</f>
        <v>3114.75</v>
      </c>
      <c r="F588" s="122"/>
    </row>
    <row r="589" spans="1:6" x14ac:dyDescent="0.25">
      <c r="A589" s="107" t="s">
        <v>135</v>
      </c>
      <c r="C589" s="109">
        <f>'PRIMA NOTA'!H555</f>
        <v>6756.3899999999994</v>
      </c>
      <c r="F589" s="122"/>
    </row>
    <row r="590" spans="1:6" x14ac:dyDescent="0.25">
      <c r="A590" s="107" t="s">
        <v>139</v>
      </c>
      <c r="C590" s="109">
        <f>'PRIMA NOTA'!H557</f>
        <v>23.73</v>
      </c>
      <c r="F590" s="122"/>
    </row>
    <row r="591" spans="1:6" x14ac:dyDescent="0.25">
      <c r="A591" s="107" t="s">
        <v>513</v>
      </c>
      <c r="C591" s="109">
        <f>'PRIMA NOTA'!H559</f>
        <v>679.82</v>
      </c>
      <c r="F591" s="122"/>
    </row>
    <row r="592" spans="1:6" x14ac:dyDescent="0.25">
      <c r="A592" s="107"/>
      <c r="C592" s="108"/>
      <c r="F592" s="122"/>
    </row>
    <row r="593" spans="1:6" x14ac:dyDescent="0.25">
      <c r="A593" s="110" t="s">
        <v>11</v>
      </c>
      <c r="C593" s="108">
        <f>SUM(C588:C592)</f>
        <v>10574.689999999999</v>
      </c>
      <c r="F593" s="122"/>
    </row>
    <row r="594" spans="1:6" x14ac:dyDescent="0.25">
      <c r="A594" s="110"/>
      <c r="C594" s="108"/>
      <c r="F594" s="122"/>
    </row>
    <row r="595" spans="1:6" x14ac:dyDescent="0.25">
      <c r="A595" s="110"/>
      <c r="C595" s="108"/>
      <c r="F595" s="122"/>
    </row>
    <row r="596" spans="1:6" x14ac:dyDescent="0.25">
      <c r="A596" s="110"/>
      <c r="C596" s="108"/>
      <c r="F596" s="122"/>
    </row>
    <row r="597" spans="1:6" x14ac:dyDescent="0.25">
      <c r="A597" s="110"/>
      <c r="C597" s="108"/>
      <c r="F597" s="122"/>
    </row>
    <row r="598" spans="1:6" x14ac:dyDescent="0.25">
      <c r="A598" s="110"/>
      <c r="C598" s="108"/>
      <c r="F598" s="122"/>
    </row>
    <row r="599" spans="1:6" x14ac:dyDescent="0.25">
      <c r="A599" s="110"/>
      <c r="C599" s="108"/>
      <c r="F599" s="122"/>
    </row>
    <row r="600" spans="1:6" x14ac:dyDescent="0.25">
      <c r="A600" s="110"/>
      <c r="C600" s="108"/>
      <c r="F600" s="122"/>
    </row>
    <row r="601" spans="1:6" x14ac:dyDescent="0.25">
      <c r="A601" s="110"/>
      <c r="C601" s="108"/>
      <c r="F601" s="122"/>
    </row>
    <row r="602" spans="1:6" x14ac:dyDescent="0.25">
      <c r="A602" s="110"/>
      <c r="C602" s="108"/>
      <c r="F602" s="122"/>
    </row>
    <row r="603" spans="1:6" x14ac:dyDescent="0.25">
      <c r="A603" s="110"/>
      <c r="C603" s="108"/>
      <c r="F603" s="122"/>
    </row>
    <row r="604" spans="1:6" x14ac:dyDescent="0.25">
      <c r="A604" s="110"/>
      <c r="C604" s="108"/>
      <c r="F604" s="122"/>
    </row>
    <row r="605" spans="1:6" x14ac:dyDescent="0.25">
      <c r="A605" s="107"/>
      <c r="F605" s="122"/>
    </row>
    <row r="606" spans="1:6" x14ac:dyDescent="0.25">
      <c r="A606" s="107"/>
      <c r="F606" s="122"/>
    </row>
    <row r="607" spans="1:6" ht="13.8" customHeight="1" thickBot="1" x14ac:dyDescent="0.3">
      <c r="A607" s="107"/>
      <c r="F607" s="122"/>
    </row>
    <row r="608" spans="1:6" ht="13.8" customHeight="1" thickBot="1" x14ac:dyDescent="0.3">
      <c r="A608" s="111" t="s">
        <v>514</v>
      </c>
      <c r="B608" s="112"/>
      <c r="C608" s="117">
        <f>C581-C593</f>
        <v>2609.2200000000157</v>
      </c>
      <c r="D608" s="112"/>
      <c r="E608" s="112"/>
      <c r="F608" s="123" t="s">
        <v>515</v>
      </c>
    </row>
    <row r="610" spans="1:6" ht="13.8" customHeight="1" thickBot="1" x14ac:dyDescent="0.3"/>
    <row r="611" spans="1:6" ht="13.8" customHeight="1" thickBot="1" x14ac:dyDescent="0.3">
      <c r="A611" s="113" t="s">
        <v>516</v>
      </c>
      <c r="B611" s="114"/>
      <c r="C611" s="116">
        <f>'PRIMA NOTA'!A612</f>
        <v>45306</v>
      </c>
      <c r="D611" s="115"/>
      <c r="E611" s="115"/>
      <c r="F611" s="120" t="s">
        <v>503</v>
      </c>
    </row>
    <row r="612" spans="1:6" x14ac:dyDescent="0.25">
      <c r="A612" s="107"/>
      <c r="F612" s="121"/>
    </row>
    <row r="613" spans="1:6" x14ac:dyDescent="0.25">
      <c r="A613" s="107"/>
      <c r="F613" s="122"/>
    </row>
    <row r="614" spans="1:6" x14ac:dyDescent="0.25">
      <c r="A614" s="110"/>
      <c r="F614" s="122"/>
    </row>
    <row r="615" spans="1:6" x14ac:dyDescent="0.25">
      <c r="A615" s="107"/>
      <c r="F615" s="122"/>
    </row>
    <row r="616" spans="1:6" x14ac:dyDescent="0.25">
      <c r="A616" s="110" t="s">
        <v>504</v>
      </c>
      <c r="C616" s="106">
        <f>'PRIMA NOTA'!Z669</f>
        <v>61790.060000000005</v>
      </c>
      <c r="F616" s="122">
        <f>C616</f>
        <v>61790.060000000005</v>
      </c>
    </row>
    <row r="617" spans="1:6" x14ac:dyDescent="0.25">
      <c r="A617" s="107" t="s">
        <v>70</v>
      </c>
      <c r="C617" s="106">
        <f>'PRIMA NOTA'!L661</f>
        <v>3314.5299999999997</v>
      </c>
      <c r="F617" s="122"/>
    </row>
    <row r="618" spans="1:6" x14ac:dyDescent="0.25">
      <c r="A618" s="107" t="s">
        <v>505</v>
      </c>
      <c r="C618" s="109">
        <f>'PRIMA NOTA'!L660</f>
        <v>0</v>
      </c>
      <c r="F618" s="122">
        <v>77587.009999999995</v>
      </c>
    </row>
    <row r="619" spans="1:6" x14ac:dyDescent="0.25">
      <c r="A619" s="110" t="s">
        <v>506</v>
      </c>
      <c r="C619" s="106">
        <f>'PRIMA NOTA'!L663</f>
        <v>27999.100000000002</v>
      </c>
      <c r="F619" s="122"/>
    </row>
    <row r="620" spans="1:6" x14ac:dyDescent="0.25">
      <c r="A620" s="107" t="s">
        <v>517</v>
      </c>
      <c r="C620">
        <f>'PRIMA NOTA'!L662</f>
        <v>18065.02</v>
      </c>
      <c r="F620" s="122"/>
    </row>
    <row r="621" spans="1:6" x14ac:dyDescent="0.25">
      <c r="A621" s="110" t="s">
        <v>11</v>
      </c>
      <c r="C621" s="108">
        <f>SUM(C616:C620)</f>
        <v>111168.71</v>
      </c>
      <c r="F621" s="122"/>
    </row>
    <row r="622" spans="1:6" x14ac:dyDescent="0.25">
      <c r="A622" s="107"/>
      <c r="F622" s="122"/>
    </row>
    <row r="623" spans="1:6" x14ac:dyDescent="0.25">
      <c r="A623" s="107"/>
      <c r="F623" s="122"/>
    </row>
    <row r="624" spans="1:6" x14ac:dyDescent="0.25">
      <c r="A624" s="107" t="s">
        <v>507</v>
      </c>
      <c r="F624" s="122"/>
    </row>
    <row r="625" spans="1:6" x14ac:dyDescent="0.25">
      <c r="A625" s="107"/>
      <c r="F625" s="122"/>
    </row>
    <row r="626" spans="1:6" x14ac:dyDescent="0.25">
      <c r="A626" s="107"/>
      <c r="F626" s="122"/>
    </row>
    <row r="627" spans="1:6" x14ac:dyDescent="0.25">
      <c r="A627" s="107" t="s">
        <v>35</v>
      </c>
      <c r="C627" s="106">
        <f>'PRIMA NOTA'!D669</f>
        <v>42165.35</v>
      </c>
      <c r="F627" s="122"/>
    </row>
    <row r="628" spans="1:6" x14ac:dyDescent="0.25">
      <c r="A628" s="107" t="s">
        <v>508</v>
      </c>
      <c r="C628" s="106">
        <f>'PRIMA NOTA'!A669</f>
        <v>47113.97</v>
      </c>
      <c r="F628" s="122"/>
    </row>
    <row r="629" spans="1:6" x14ac:dyDescent="0.25">
      <c r="A629" s="107" t="s">
        <v>509</v>
      </c>
      <c r="C629" s="106">
        <f>'PRIMA NOTA'!E669</f>
        <v>65.27000000000001</v>
      </c>
      <c r="F629" s="122"/>
    </row>
    <row r="630" spans="1:6" x14ac:dyDescent="0.25">
      <c r="A630" s="107" t="s">
        <v>510</v>
      </c>
      <c r="C630" s="106">
        <f>'PRIMA NOTA'!B669</f>
        <v>2019.8500000000006</v>
      </c>
      <c r="F630" s="122"/>
    </row>
    <row r="631" spans="1:6" x14ac:dyDescent="0.25">
      <c r="A631" s="107" t="s">
        <v>511</v>
      </c>
      <c r="C631" s="106">
        <f>'PRIMA NOTA'!B616</f>
        <v>811.27</v>
      </c>
      <c r="F631" s="122"/>
    </row>
    <row r="632" spans="1:6" x14ac:dyDescent="0.25">
      <c r="A632" s="107"/>
      <c r="F632" s="122"/>
    </row>
    <row r="633" spans="1:6" x14ac:dyDescent="0.25">
      <c r="A633" s="110"/>
      <c r="E633" s="93"/>
      <c r="F633" s="122"/>
    </row>
    <row r="634" spans="1:6" x14ac:dyDescent="0.25">
      <c r="A634" s="107"/>
      <c r="F634" s="122"/>
    </row>
    <row r="635" spans="1:6" x14ac:dyDescent="0.25">
      <c r="A635" s="110"/>
      <c r="F635" s="122"/>
    </row>
    <row r="636" spans="1:6" x14ac:dyDescent="0.25">
      <c r="A636" s="107"/>
      <c r="F636" s="122"/>
    </row>
    <row r="637" spans="1:6" x14ac:dyDescent="0.25">
      <c r="A637" s="110"/>
      <c r="C637" s="108">
        <f>SUM(C627:C636)</f>
        <v>92175.710000000021</v>
      </c>
      <c r="F637" s="122"/>
    </row>
    <row r="638" spans="1:6" x14ac:dyDescent="0.25">
      <c r="A638" s="107"/>
      <c r="F638" s="122"/>
    </row>
    <row r="639" spans="1:6" x14ac:dyDescent="0.25">
      <c r="A639" s="110"/>
      <c r="C639" s="109"/>
      <c r="F639" s="122"/>
    </row>
    <row r="640" spans="1:6" x14ac:dyDescent="0.25">
      <c r="A640" s="110" t="s">
        <v>512</v>
      </c>
      <c r="C640" s="109">
        <f>'PRIMA NOTA'!N644</f>
        <v>1277.45</v>
      </c>
      <c r="F640" s="122"/>
    </row>
    <row r="641" spans="1:6" x14ac:dyDescent="0.25">
      <c r="A641" s="110"/>
      <c r="C641" s="109"/>
      <c r="F641" s="122"/>
    </row>
    <row r="642" spans="1:6" x14ac:dyDescent="0.25">
      <c r="A642" s="110" t="s">
        <v>17</v>
      </c>
      <c r="C642" s="109">
        <f>C621-C637-C640</f>
        <v>17715.549999999985</v>
      </c>
      <c r="F642" s="122"/>
    </row>
    <row r="643" spans="1:6" x14ac:dyDescent="0.25">
      <c r="A643" s="110"/>
      <c r="F643" s="122"/>
    </row>
    <row r="644" spans="1:6" x14ac:dyDescent="0.25">
      <c r="A644" s="110"/>
      <c r="E644" s="93"/>
      <c r="F644" s="122"/>
    </row>
    <row r="645" spans="1:6" x14ac:dyDescent="0.25">
      <c r="A645" s="110"/>
      <c r="C645" s="108"/>
      <c r="F645" s="122"/>
    </row>
    <row r="646" spans="1:6" x14ac:dyDescent="0.25">
      <c r="A646" s="110"/>
      <c r="C646" s="108"/>
      <c r="F646" s="122"/>
    </row>
    <row r="647" spans="1:6" x14ac:dyDescent="0.25">
      <c r="A647" s="110"/>
      <c r="C647" s="108"/>
      <c r="F647" s="122"/>
    </row>
    <row r="648" spans="1:6" x14ac:dyDescent="0.25">
      <c r="A648" s="110"/>
      <c r="C648" s="108"/>
      <c r="F648" s="122"/>
    </row>
    <row r="649" spans="1:6" x14ac:dyDescent="0.25">
      <c r="A649" s="110" t="s">
        <v>133</v>
      </c>
      <c r="C649" s="109">
        <f>'PRIMA NOTA'!H614</f>
        <v>4262.53</v>
      </c>
      <c r="F649" s="122"/>
    </row>
    <row r="650" spans="1:6" x14ac:dyDescent="0.25">
      <c r="A650" s="107" t="s">
        <v>135</v>
      </c>
      <c r="C650" s="109">
        <f>'PRIMA NOTA'!H616</f>
        <v>9313.23</v>
      </c>
      <c r="F650" s="122"/>
    </row>
    <row r="651" spans="1:6" x14ac:dyDescent="0.25">
      <c r="A651" s="107" t="s">
        <v>139</v>
      </c>
      <c r="C651" s="109">
        <f>'PRIMA NOTA'!H618</f>
        <v>23.73</v>
      </c>
      <c r="F651" s="122"/>
    </row>
    <row r="652" spans="1:6" x14ac:dyDescent="0.25">
      <c r="A652" s="107" t="s">
        <v>513</v>
      </c>
      <c r="C652" s="109">
        <f>'PRIMA NOTA'!H620</f>
        <v>695.15000000000009</v>
      </c>
      <c r="F652" s="122"/>
    </row>
    <row r="653" spans="1:6" x14ac:dyDescent="0.25">
      <c r="A653" s="107"/>
      <c r="C653" s="108"/>
      <c r="F653" s="122"/>
    </row>
    <row r="654" spans="1:6" x14ac:dyDescent="0.25">
      <c r="A654" s="110" t="s">
        <v>11</v>
      </c>
      <c r="C654" s="108">
        <f>SUM(C649:C653)</f>
        <v>14294.639999999998</v>
      </c>
      <c r="F654" s="122"/>
    </row>
    <row r="655" spans="1:6" x14ac:dyDescent="0.25">
      <c r="A655" s="110"/>
      <c r="C655" s="108"/>
      <c r="F655" s="122"/>
    </row>
    <row r="656" spans="1:6" x14ac:dyDescent="0.25">
      <c r="A656" s="110"/>
      <c r="C656" s="108"/>
      <c r="F656" s="122"/>
    </row>
    <row r="657" spans="1:6" x14ac:dyDescent="0.25">
      <c r="A657" s="110"/>
      <c r="C657" s="108"/>
      <c r="F657" s="122"/>
    </row>
    <row r="658" spans="1:6" x14ac:dyDescent="0.25">
      <c r="A658" s="110"/>
      <c r="C658" s="108"/>
      <c r="F658" s="122"/>
    </row>
    <row r="659" spans="1:6" x14ac:dyDescent="0.25">
      <c r="A659" s="110"/>
      <c r="C659" s="108"/>
      <c r="F659" s="122"/>
    </row>
    <row r="660" spans="1:6" x14ac:dyDescent="0.25">
      <c r="A660" s="110"/>
      <c r="C660" s="108"/>
      <c r="F660" s="122"/>
    </row>
    <row r="661" spans="1:6" x14ac:dyDescent="0.25">
      <c r="A661" s="110"/>
      <c r="C661" s="108"/>
      <c r="F661" s="122"/>
    </row>
    <row r="662" spans="1:6" x14ac:dyDescent="0.25">
      <c r="A662" s="110"/>
      <c r="C662" s="108"/>
      <c r="F662" s="122"/>
    </row>
    <row r="663" spans="1:6" x14ac:dyDescent="0.25">
      <c r="A663" s="110"/>
      <c r="C663" s="108"/>
      <c r="F663" s="122"/>
    </row>
    <row r="664" spans="1:6" x14ac:dyDescent="0.25">
      <c r="A664" s="110"/>
      <c r="C664" s="108"/>
      <c r="F664" s="122"/>
    </row>
    <row r="665" spans="1:6" x14ac:dyDescent="0.25">
      <c r="A665" s="110"/>
      <c r="C665" s="108"/>
      <c r="F665" s="122"/>
    </row>
    <row r="666" spans="1:6" x14ac:dyDescent="0.25">
      <c r="A666" s="107"/>
      <c r="F666" s="122"/>
    </row>
    <row r="667" spans="1:6" x14ac:dyDescent="0.25">
      <c r="A667" s="107"/>
      <c r="F667" s="122"/>
    </row>
    <row r="668" spans="1:6" ht="13.8" customHeight="1" thickBot="1" x14ac:dyDescent="0.3">
      <c r="A668" s="107"/>
      <c r="F668" s="122"/>
    </row>
    <row r="669" spans="1:6" ht="13.8" customHeight="1" thickBot="1" x14ac:dyDescent="0.3">
      <c r="A669" s="111" t="s">
        <v>514</v>
      </c>
      <c r="B669" s="112"/>
      <c r="C669" s="117">
        <f>C642-C654</f>
        <v>3420.9099999999871</v>
      </c>
      <c r="D669" s="112"/>
      <c r="E669" s="112"/>
      <c r="F669" s="123" t="s">
        <v>515</v>
      </c>
    </row>
    <row r="671" spans="1:6" ht="13.8" customHeight="1" thickBot="1" x14ac:dyDescent="0.3"/>
    <row r="672" spans="1:6" ht="13.8" customHeight="1" thickBot="1" x14ac:dyDescent="0.3">
      <c r="A672" s="113" t="s">
        <v>516</v>
      </c>
      <c r="B672" s="114"/>
      <c r="C672" s="116">
        <f>'PRIMA NOTA'!A673</f>
        <v>45307</v>
      </c>
      <c r="D672" s="115"/>
      <c r="E672" s="115"/>
      <c r="F672" s="120" t="s">
        <v>503</v>
      </c>
    </row>
    <row r="673" spans="1:6" x14ac:dyDescent="0.25">
      <c r="A673" s="107"/>
      <c r="F673" s="121"/>
    </row>
    <row r="674" spans="1:6" x14ac:dyDescent="0.25">
      <c r="A674" s="107"/>
      <c r="F674" s="122"/>
    </row>
    <row r="675" spans="1:6" x14ac:dyDescent="0.25">
      <c r="A675" s="110"/>
      <c r="F675" s="122"/>
    </row>
    <row r="676" spans="1:6" x14ac:dyDescent="0.25">
      <c r="A676" s="107"/>
      <c r="F676" s="122"/>
    </row>
    <row r="677" spans="1:6" x14ac:dyDescent="0.25">
      <c r="A677" s="110" t="s">
        <v>504</v>
      </c>
      <c r="C677" s="106">
        <f>'PRIMA NOTA'!Z730</f>
        <v>88002.760000000009</v>
      </c>
      <c r="F677" s="122">
        <f>C677</f>
        <v>88002.760000000009</v>
      </c>
    </row>
    <row r="678" spans="1:6" x14ac:dyDescent="0.25">
      <c r="A678" s="107" t="s">
        <v>70</v>
      </c>
      <c r="C678" s="106">
        <f>'PRIMA NOTA'!L722</f>
        <v>2809.7099999999996</v>
      </c>
      <c r="F678" s="122"/>
    </row>
    <row r="679" spans="1:6" x14ac:dyDescent="0.25">
      <c r="A679" s="107" t="s">
        <v>505</v>
      </c>
      <c r="C679" s="109">
        <f>'PRIMA NOTA'!L721</f>
        <v>0</v>
      </c>
      <c r="F679" s="122">
        <v>77587.009999999995</v>
      </c>
    </row>
    <row r="680" spans="1:6" x14ac:dyDescent="0.25">
      <c r="A680" s="110" t="s">
        <v>506</v>
      </c>
      <c r="C680" s="106">
        <f>'PRIMA NOTA'!L724</f>
        <v>64483.73</v>
      </c>
      <c r="F680" s="122"/>
    </row>
    <row r="681" spans="1:6" x14ac:dyDescent="0.25">
      <c r="A681" s="107" t="s">
        <v>517</v>
      </c>
      <c r="C681">
        <f>'PRIMA NOTA'!L723</f>
        <v>19624.990000000002</v>
      </c>
      <c r="F681" s="122"/>
    </row>
    <row r="682" spans="1:6" x14ac:dyDescent="0.25">
      <c r="A682" s="110" t="s">
        <v>11</v>
      </c>
      <c r="C682" s="108">
        <f>SUM(C677:C681)</f>
        <v>174921.19</v>
      </c>
      <c r="F682" s="122"/>
    </row>
    <row r="683" spans="1:6" x14ac:dyDescent="0.25">
      <c r="A683" s="107"/>
      <c r="F683" s="122"/>
    </row>
    <row r="684" spans="1:6" x14ac:dyDescent="0.25">
      <c r="A684" s="107"/>
      <c r="F684" s="122"/>
    </row>
    <row r="685" spans="1:6" x14ac:dyDescent="0.25">
      <c r="A685" s="107" t="s">
        <v>507</v>
      </c>
      <c r="F685" s="122"/>
    </row>
    <row r="686" spans="1:6" x14ac:dyDescent="0.25">
      <c r="A686" s="107"/>
      <c r="F686" s="122"/>
    </row>
    <row r="687" spans="1:6" x14ac:dyDescent="0.25">
      <c r="A687" s="107"/>
      <c r="F687" s="122"/>
    </row>
    <row r="688" spans="1:6" x14ac:dyDescent="0.25">
      <c r="A688" s="107" t="s">
        <v>35</v>
      </c>
      <c r="C688" s="106">
        <f>'PRIMA NOTA'!D730</f>
        <v>82531.399999999994</v>
      </c>
      <c r="F688" s="122"/>
    </row>
    <row r="689" spans="1:6" x14ac:dyDescent="0.25">
      <c r="A689" s="107" t="s">
        <v>508</v>
      </c>
      <c r="C689" s="106">
        <f>'PRIMA NOTA'!A730</f>
        <v>62098.36</v>
      </c>
      <c r="F689" s="122"/>
    </row>
    <row r="690" spans="1:6" x14ac:dyDescent="0.25">
      <c r="A690" s="107" t="s">
        <v>509</v>
      </c>
      <c r="C690" s="106">
        <f>'PRIMA NOTA'!E730</f>
        <v>65.27000000000001</v>
      </c>
      <c r="F690" s="122"/>
    </row>
    <row r="691" spans="1:6" x14ac:dyDescent="0.25">
      <c r="A691" s="107" t="s">
        <v>510</v>
      </c>
      <c r="C691" s="106">
        <f>'PRIMA NOTA'!B730</f>
        <v>3548.3300000000008</v>
      </c>
      <c r="F691" s="122"/>
    </row>
    <row r="692" spans="1:6" x14ac:dyDescent="0.25">
      <c r="A692" s="107" t="s">
        <v>511</v>
      </c>
      <c r="C692" s="106">
        <f>'PRIMA NOTA'!B677</f>
        <v>811.27</v>
      </c>
      <c r="F692" s="122"/>
    </row>
    <row r="693" spans="1:6" x14ac:dyDescent="0.25">
      <c r="A693" s="107"/>
      <c r="F693" s="122"/>
    </row>
    <row r="694" spans="1:6" x14ac:dyDescent="0.25">
      <c r="A694" s="110"/>
      <c r="E694" s="93"/>
      <c r="F694" s="122"/>
    </row>
    <row r="695" spans="1:6" x14ac:dyDescent="0.25">
      <c r="A695" s="107"/>
      <c r="F695" s="122"/>
    </row>
    <row r="696" spans="1:6" x14ac:dyDescent="0.25">
      <c r="A696" s="110"/>
      <c r="F696" s="122"/>
    </row>
    <row r="697" spans="1:6" x14ac:dyDescent="0.25">
      <c r="A697" s="107"/>
      <c r="F697" s="122"/>
    </row>
    <row r="698" spans="1:6" x14ac:dyDescent="0.25">
      <c r="A698" s="110"/>
      <c r="C698" s="108">
        <f>SUM(C688:C697)</f>
        <v>149054.62999999998</v>
      </c>
      <c r="F698" s="122"/>
    </row>
    <row r="699" spans="1:6" x14ac:dyDescent="0.25">
      <c r="A699" s="107"/>
      <c r="F699" s="122"/>
    </row>
    <row r="700" spans="1:6" x14ac:dyDescent="0.25">
      <c r="A700" s="110"/>
      <c r="C700" s="109"/>
      <c r="F700" s="122"/>
    </row>
    <row r="701" spans="1:6" x14ac:dyDescent="0.25">
      <c r="A701" s="110" t="s">
        <v>512</v>
      </c>
      <c r="C701" s="109">
        <f>'PRIMA NOTA'!N705</f>
        <v>1277.45</v>
      </c>
      <c r="F701" s="122"/>
    </row>
    <row r="702" spans="1:6" x14ac:dyDescent="0.25">
      <c r="A702" s="110"/>
      <c r="C702" s="109"/>
      <c r="F702" s="122"/>
    </row>
    <row r="703" spans="1:6" x14ac:dyDescent="0.25">
      <c r="A703" s="110" t="s">
        <v>17</v>
      </c>
      <c r="C703" s="109">
        <f>C682-C698-C701</f>
        <v>24589.110000000026</v>
      </c>
      <c r="F703" s="122"/>
    </row>
    <row r="704" spans="1:6" x14ac:dyDescent="0.25">
      <c r="A704" s="110"/>
      <c r="F704" s="122"/>
    </row>
    <row r="705" spans="1:6" x14ac:dyDescent="0.25">
      <c r="A705" s="110"/>
      <c r="E705" s="93"/>
      <c r="F705" s="122"/>
    </row>
    <row r="706" spans="1:6" x14ac:dyDescent="0.25">
      <c r="A706" s="110"/>
      <c r="C706" s="108"/>
      <c r="F706" s="122"/>
    </row>
    <row r="707" spans="1:6" x14ac:dyDescent="0.25">
      <c r="A707" s="110"/>
      <c r="C707" s="108"/>
      <c r="F707" s="122"/>
    </row>
    <row r="708" spans="1:6" x14ac:dyDescent="0.25">
      <c r="A708" s="110"/>
      <c r="C708" s="108"/>
      <c r="F708" s="122"/>
    </row>
    <row r="709" spans="1:6" x14ac:dyDescent="0.25">
      <c r="A709" s="110"/>
      <c r="C709" s="108"/>
      <c r="F709" s="122"/>
    </row>
    <row r="710" spans="1:6" x14ac:dyDescent="0.25">
      <c r="A710" s="110" t="s">
        <v>133</v>
      </c>
      <c r="C710" s="109">
        <f>'PRIMA NOTA'!H675</f>
        <v>8489.5099999999984</v>
      </c>
      <c r="F710" s="122"/>
    </row>
    <row r="711" spans="1:6" x14ac:dyDescent="0.25">
      <c r="A711" s="107" t="s">
        <v>135</v>
      </c>
      <c r="C711" s="109">
        <f>'PRIMA NOTA'!H677</f>
        <v>12188.539999999999</v>
      </c>
      <c r="F711" s="122"/>
    </row>
    <row r="712" spans="1:6" x14ac:dyDescent="0.25">
      <c r="A712" s="107" t="s">
        <v>139</v>
      </c>
      <c r="C712" s="109">
        <f>'PRIMA NOTA'!H679</f>
        <v>23.73</v>
      </c>
      <c r="F712" s="122"/>
    </row>
    <row r="713" spans="1:6" x14ac:dyDescent="0.25">
      <c r="A713" s="107" t="s">
        <v>513</v>
      </c>
      <c r="C713" s="109">
        <f>'PRIMA NOTA'!H681</f>
        <v>1197.67</v>
      </c>
      <c r="F713" s="122"/>
    </row>
    <row r="714" spans="1:6" x14ac:dyDescent="0.25">
      <c r="A714" s="107"/>
      <c r="C714" s="108"/>
      <c r="F714" s="122"/>
    </row>
    <row r="715" spans="1:6" x14ac:dyDescent="0.25">
      <c r="A715" s="110" t="s">
        <v>11</v>
      </c>
      <c r="C715" s="108">
        <f>SUM(C710:C714)</f>
        <v>21899.449999999997</v>
      </c>
      <c r="F715" s="122"/>
    </row>
    <row r="716" spans="1:6" x14ac:dyDescent="0.25">
      <c r="A716" s="110"/>
      <c r="C716" s="108"/>
      <c r="F716" s="122"/>
    </row>
    <row r="717" spans="1:6" x14ac:dyDescent="0.25">
      <c r="A717" s="110"/>
      <c r="C717" s="108"/>
      <c r="F717" s="122"/>
    </row>
    <row r="718" spans="1:6" x14ac:dyDescent="0.25">
      <c r="A718" s="110"/>
      <c r="C718" s="108"/>
      <c r="F718" s="122"/>
    </row>
    <row r="719" spans="1:6" x14ac:dyDescent="0.25">
      <c r="A719" s="110"/>
      <c r="C719" s="108"/>
      <c r="F719" s="122"/>
    </row>
    <row r="720" spans="1:6" x14ac:dyDescent="0.25">
      <c r="A720" s="110"/>
      <c r="C720" s="108"/>
      <c r="F720" s="122"/>
    </row>
    <row r="721" spans="1:6" x14ac:dyDescent="0.25">
      <c r="A721" s="110"/>
      <c r="C721" s="108"/>
      <c r="F721" s="122"/>
    </row>
    <row r="722" spans="1:6" x14ac:dyDescent="0.25">
      <c r="A722" s="110"/>
      <c r="C722" s="108"/>
      <c r="F722" s="122"/>
    </row>
    <row r="723" spans="1:6" x14ac:dyDescent="0.25">
      <c r="A723" s="110"/>
      <c r="C723" s="108"/>
      <c r="F723" s="122"/>
    </row>
    <row r="724" spans="1:6" x14ac:dyDescent="0.25">
      <c r="A724" s="110"/>
      <c r="C724" s="108"/>
      <c r="F724" s="122"/>
    </row>
    <row r="725" spans="1:6" x14ac:dyDescent="0.25">
      <c r="A725" s="110"/>
      <c r="C725" s="108"/>
      <c r="F725" s="122"/>
    </row>
    <row r="726" spans="1:6" x14ac:dyDescent="0.25">
      <c r="A726" s="110"/>
      <c r="C726" s="108"/>
      <c r="F726" s="122"/>
    </row>
    <row r="727" spans="1:6" x14ac:dyDescent="0.25">
      <c r="A727" s="107"/>
      <c r="F727" s="122"/>
    </row>
    <row r="728" spans="1:6" x14ac:dyDescent="0.25">
      <c r="A728" s="107"/>
      <c r="F728" s="122"/>
    </row>
    <row r="729" spans="1:6" ht="13.8" customHeight="1" thickBot="1" x14ac:dyDescent="0.3">
      <c r="A729" s="107"/>
      <c r="F729" s="122"/>
    </row>
    <row r="730" spans="1:6" ht="13.8" customHeight="1" thickBot="1" x14ac:dyDescent="0.3">
      <c r="A730" s="111" t="s">
        <v>514</v>
      </c>
      <c r="B730" s="112"/>
      <c r="C730" s="117">
        <f>C703-C715</f>
        <v>2689.660000000029</v>
      </c>
      <c r="D730" s="112"/>
      <c r="E730" s="112"/>
      <c r="F730" s="123" t="s">
        <v>515</v>
      </c>
    </row>
    <row r="732" spans="1:6" ht="13.8" customHeight="1" thickBot="1" x14ac:dyDescent="0.3"/>
    <row r="733" spans="1:6" ht="13.8" customHeight="1" thickBot="1" x14ac:dyDescent="0.3">
      <c r="A733" s="113" t="s">
        <v>516</v>
      </c>
      <c r="B733" s="114"/>
      <c r="C733" s="116">
        <f>'PRIMA NOTA'!A734</f>
        <v>45308</v>
      </c>
      <c r="D733" s="115"/>
      <c r="E733" s="115"/>
      <c r="F733" s="120" t="s">
        <v>503</v>
      </c>
    </row>
    <row r="734" spans="1:6" x14ac:dyDescent="0.25">
      <c r="A734" s="107"/>
      <c r="F734" s="121"/>
    </row>
    <row r="735" spans="1:6" x14ac:dyDescent="0.25">
      <c r="A735" s="107"/>
      <c r="F735" s="122"/>
    </row>
    <row r="736" spans="1:6" x14ac:dyDescent="0.25">
      <c r="A736" s="110"/>
      <c r="F736" s="122"/>
    </row>
    <row r="737" spans="1:6" x14ac:dyDescent="0.25">
      <c r="A737" s="107"/>
      <c r="F737" s="122"/>
    </row>
    <row r="738" spans="1:6" x14ac:dyDescent="0.25">
      <c r="A738" s="110" t="s">
        <v>504</v>
      </c>
      <c r="C738" s="106">
        <f>'PRIMA NOTA'!Z791</f>
        <v>151372</v>
      </c>
      <c r="F738" s="122">
        <f>C738</f>
        <v>151372</v>
      </c>
    </row>
    <row r="739" spans="1:6" x14ac:dyDescent="0.25">
      <c r="A739" s="107" t="s">
        <v>70</v>
      </c>
      <c r="C739" s="106">
        <f>'PRIMA NOTA'!L783</f>
        <v>4439.7100000000009</v>
      </c>
      <c r="F739" s="122"/>
    </row>
    <row r="740" spans="1:6" x14ac:dyDescent="0.25">
      <c r="A740" s="107" t="s">
        <v>505</v>
      </c>
      <c r="C740" s="109">
        <f>'PRIMA NOTA'!L782</f>
        <v>0</v>
      </c>
      <c r="F740" s="122">
        <v>77587.009999999995</v>
      </c>
    </row>
    <row r="741" spans="1:6" x14ac:dyDescent="0.25">
      <c r="A741" s="110" t="s">
        <v>506</v>
      </c>
      <c r="C741" s="106">
        <f>'PRIMA NOTA'!L785</f>
        <v>20718.669999999998</v>
      </c>
      <c r="F741" s="122"/>
    </row>
    <row r="742" spans="1:6" x14ac:dyDescent="0.25">
      <c r="A742" s="107" t="s">
        <v>517</v>
      </c>
      <c r="C742">
        <f>'PRIMA NOTA'!L784</f>
        <v>19106.98</v>
      </c>
      <c r="F742" s="122"/>
    </row>
    <row r="743" spans="1:6" x14ac:dyDescent="0.25">
      <c r="A743" s="110" t="s">
        <v>11</v>
      </c>
      <c r="C743" s="108">
        <f>SUM(C738:C742)</f>
        <v>195637.36000000002</v>
      </c>
      <c r="F743" s="122"/>
    </row>
    <row r="744" spans="1:6" x14ac:dyDescent="0.25">
      <c r="A744" s="107"/>
      <c r="F744" s="122"/>
    </row>
    <row r="745" spans="1:6" x14ac:dyDescent="0.25">
      <c r="A745" s="107"/>
      <c r="F745" s="122"/>
    </row>
    <row r="746" spans="1:6" x14ac:dyDescent="0.25">
      <c r="A746" s="107" t="s">
        <v>507</v>
      </c>
      <c r="F746" s="122"/>
    </row>
    <row r="747" spans="1:6" x14ac:dyDescent="0.25">
      <c r="A747" s="107"/>
      <c r="F747" s="122"/>
    </row>
    <row r="748" spans="1:6" x14ac:dyDescent="0.25">
      <c r="A748" s="107"/>
      <c r="F748" s="122"/>
    </row>
    <row r="749" spans="1:6" x14ac:dyDescent="0.25">
      <c r="A749" s="107" t="s">
        <v>35</v>
      </c>
      <c r="C749" s="106">
        <f>'PRIMA NOTA'!D791</f>
        <v>95058.01</v>
      </c>
      <c r="F749" s="122"/>
    </row>
    <row r="750" spans="1:6" x14ac:dyDescent="0.25">
      <c r="A750" s="107" t="s">
        <v>508</v>
      </c>
      <c r="C750" s="106">
        <f>'PRIMA NOTA'!A791</f>
        <v>68132.84</v>
      </c>
      <c r="F750" s="122"/>
    </row>
    <row r="751" spans="1:6" x14ac:dyDescent="0.25">
      <c r="A751" s="107" t="s">
        <v>509</v>
      </c>
      <c r="C751" s="106">
        <f>'PRIMA NOTA'!E791</f>
        <v>65.27000000000001</v>
      </c>
      <c r="F751" s="122"/>
    </row>
    <row r="752" spans="1:6" x14ac:dyDescent="0.25">
      <c r="A752" s="107" t="s">
        <v>510</v>
      </c>
      <c r="C752" s="106">
        <f>'PRIMA NOTA'!B791</f>
        <v>3548.3300000000008</v>
      </c>
      <c r="F752" s="122"/>
    </row>
    <row r="753" spans="1:6" x14ac:dyDescent="0.25">
      <c r="A753" s="107" t="s">
        <v>511</v>
      </c>
      <c r="C753" s="106">
        <f>'PRIMA NOTA'!B738</f>
        <v>811.27</v>
      </c>
      <c r="F753" s="122"/>
    </row>
    <row r="754" spans="1:6" x14ac:dyDescent="0.25">
      <c r="A754" s="107"/>
      <c r="F754" s="122"/>
    </row>
    <row r="755" spans="1:6" x14ac:dyDescent="0.25">
      <c r="A755" s="110"/>
      <c r="E755" s="93"/>
      <c r="F755" s="122"/>
    </row>
    <row r="756" spans="1:6" x14ac:dyDescent="0.25">
      <c r="A756" s="107"/>
      <c r="F756" s="122"/>
    </row>
    <row r="757" spans="1:6" x14ac:dyDescent="0.25">
      <c r="A757" s="110"/>
      <c r="F757" s="122"/>
    </row>
    <row r="758" spans="1:6" x14ac:dyDescent="0.25">
      <c r="A758" s="107"/>
      <c r="F758" s="122"/>
    </row>
    <row r="759" spans="1:6" x14ac:dyDescent="0.25">
      <c r="A759" s="110"/>
      <c r="C759" s="108">
        <f>SUM(C749:C758)</f>
        <v>167615.71999999994</v>
      </c>
      <c r="F759" s="122"/>
    </row>
    <row r="760" spans="1:6" x14ac:dyDescent="0.25">
      <c r="A760" s="107"/>
      <c r="F760" s="122"/>
    </row>
    <row r="761" spans="1:6" x14ac:dyDescent="0.25">
      <c r="A761" s="110"/>
      <c r="C761" s="109"/>
      <c r="F761" s="122"/>
    </row>
    <row r="762" spans="1:6" x14ac:dyDescent="0.25">
      <c r="A762" s="110" t="s">
        <v>512</v>
      </c>
      <c r="C762" s="109">
        <f>'PRIMA NOTA'!N766</f>
        <v>1277.45</v>
      </c>
      <c r="F762" s="122"/>
    </row>
    <row r="763" spans="1:6" x14ac:dyDescent="0.25">
      <c r="A763" s="110"/>
      <c r="C763" s="109"/>
      <c r="F763" s="122"/>
    </row>
    <row r="764" spans="1:6" x14ac:dyDescent="0.25">
      <c r="A764" s="110" t="s">
        <v>17</v>
      </c>
      <c r="C764" s="109">
        <f>C743-C759-C762</f>
        <v>26744.190000000071</v>
      </c>
      <c r="F764" s="122"/>
    </row>
    <row r="765" spans="1:6" x14ac:dyDescent="0.25">
      <c r="A765" s="110"/>
      <c r="F765" s="122"/>
    </row>
    <row r="766" spans="1:6" x14ac:dyDescent="0.25">
      <c r="A766" s="110"/>
      <c r="E766" s="93"/>
      <c r="F766" s="122"/>
    </row>
    <row r="767" spans="1:6" x14ac:dyDescent="0.25">
      <c r="A767" s="110"/>
      <c r="C767" s="108"/>
      <c r="F767" s="122"/>
    </row>
    <row r="768" spans="1:6" x14ac:dyDescent="0.25">
      <c r="A768" s="110"/>
      <c r="C768" s="108"/>
      <c r="F768" s="122"/>
    </row>
    <row r="769" spans="1:6" x14ac:dyDescent="0.25">
      <c r="A769" s="110"/>
      <c r="C769" s="108"/>
      <c r="F769" s="122"/>
    </row>
    <row r="770" spans="1:6" x14ac:dyDescent="0.25">
      <c r="A770" s="110"/>
      <c r="C770" s="108"/>
      <c r="F770" s="122"/>
    </row>
    <row r="771" spans="1:6" x14ac:dyDescent="0.25">
      <c r="A771" s="110" t="s">
        <v>133</v>
      </c>
      <c r="C771" s="109">
        <f>'PRIMA NOTA'!H736</f>
        <v>9407.5799999999981</v>
      </c>
      <c r="F771" s="122"/>
    </row>
    <row r="772" spans="1:6" x14ac:dyDescent="0.25">
      <c r="A772" s="107" t="s">
        <v>135</v>
      </c>
      <c r="C772" s="109">
        <f>'PRIMA NOTA'!H738</f>
        <v>13428.05</v>
      </c>
      <c r="F772" s="122"/>
    </row>
    <row r="773" spans="1:6" x14ac:dyDescent="0.25">
      <c r="A773" s="107" t="s">
        <v>139</v>
      </c>
      <c r="C773" s="109">
        <f>'PRIMA NOTA'!H740</f>
        <v>23.73</v>
      </c>
      <c r="F773" s="122"/>
    </row>
    <row r="774" spans="1:6" x14ac:dyDescent="0.25">
      <c r="A774" s="107" t="s">
        <v>513</v>
      </c>
      <c r="C774" s="109">
        <f>'PRIMA NOTA'!H742</f>
        <v>1197.67</v>
      </c>
      <c r="F774" s="122"/>
    </row>
    <row r="775" spans="1:6" x14ac:dyDescent="0.25">
      <c r="A775" s="107"/>
      <c r="C775" s="108"/>
      <c r="F775" s="122"/>
    </row>
    <row r="776" spans="1:6" x14ac:dyDescent="0.25">
      <c r="A776" s="110" t="s">
        <v>11</v>
      </c>
      <c r="C776" s="108">
        <f>SUM(C771:C775)</f>
        <v>24057.03</v>
      </c>
      <c r="F776" s="122"/>
    </row>
    <row r="777" spans="1:6" x14ac:dyDescent="0.25">
      <c r="A777" s="110"/>
      <c r="C777" s="108"/>
      <c r="F777" s="122"/>
    </row>
    <row r="778" spans="1:6" x14ac:dyDescent="0.25">
      <c r="A778" s="110"/>
      <c r="C778" s="108"/>
      <c r="F778" s="122"/>
    </row>
    <row r="779" spans="1:6" x14ac:dyDescent="0.25">
      <c r="A779" s="110"/>
      <c r="C779" s="108"/>
      <c r="F779" s="122"/>
    </row>
    <row r="780" spans="1:6" x14ac:dyDescent="0.25">
      <c r="A780" s="110"/>
      <c r="C780" s="108"/>
      <c r="F780" s="122"/>
    </row>
    <row r="781" spans="1:6" x14ac:dyDescent="0.25">
      <c r="A781" s="110"/>
      <c r="C781" s="108"/>
      <c r="F781" s="122"/>
    </row>
    <row r="782" spans="1:6" x14ac:dyDescent="0.25">
      <c r="A782" s="110"/>
      <c r="C782" s="108"/>
      <c r="F782" s="122"/>
    </row>
    <row r="783" spans="1:6" x14ac:dyDescent="0.25">
      <c r="A783" s="110"/>
      <c r="C783" s="108"/>
      <c r="F783" s="122"/>
    </row>
    <row r="784" spans="1:6" x14ac:dyDescent="0.25">
      <c r="A784" s="110"/>
      <c r="C784" s="108"/>
      <c r="F784" s="122"/>
    </row>
    <row r="785" spans="1:6" x14ac:dyDescent="0.25">
      <c r="A785" s="110"/>
      <c r="C785" s="108"/>
      <c r="F785" s="122"/>
    </row>
    <row r="786" spans="1:6" x14ac:dyDescent="0.25">
      <c r="A786" s="110"/>
      <c r="C786" s="108"/>
      <c r="F786" s="122"/>
    </row>
    <row r="787" spans="1:6" x14ac:dyDescent="0.25">
      <c r="A787" s="110"/>
      <c r="C787" s="108"/>
      <c r="F787" s="122"/>
    </row>
    <row r="788" spans="1:6" x14ac:dyDescent="0.25">
      <c r="A788" s="107"/>
      <c r="F788" s="122"/>
    </row>
    <row r="789" spans="1:6" x14ac:dyDescent="0.25">
      <c r="A789" s="107"/>
      <c r="F789" s="122"/>
    </row>
    <row r="790" spans="1:6" ht="13.8" customHeight="1" thickBot="1" x14ac:dyDescent="0.3">
      <c r="A790" s="107"/>
      <c r="F790" s="122"/>
    </row>
    <row r="791" spans="1:6" ht="13.8" customHeight="1" thickBot="1" x14ac:dyDescent="0.3">
      <c r="A791" s="111" t="s">
        <v>514</v>
      </c>
      <c r="B791" s="112"/>
      <c r="C791" s="117">
        <f>C764-C776</f>
        <v>2687.1600000000726</v>
      </c>
      <c r="D791" s="112"/>
      <c r="E791" s="112"/>
      <c r="F791" s="123" t="s">
        <v>515</v>
      </c>
    </row>
    <row r="793" spans="1:6" ht="13.8" customHeight="1" thickBot="1" x14ac:dyDescent="0.3"/>
    <row r="794" spans="1:6" ht="13.8" customHeight="1" thickBot="1" x14ac:dyDescent="0.3">
      <c r="A794" s="113" t="s">
        <v>516</v>
      </c>
      <c r="B794" s="114"/>
      <c r="C794" s="116">
        <f>'PRIMA NOTA'!A795</f>
        <v>45309</v>
      </c>
      <c r="D794" s="115"/>
      <c r="E794" s="115"/>
      <c r="F794" s="120" t="s">
        <v>503</v>
      </c>
    </row>
    <row r="795" spans="1:6" x14ac:dyDescent="0.25">
      <c r="A795" s="107"/>
      <c r="F795" s="121"/>
    </row>
    <row r="796" spans="1:6" x14ac:dyDescent="0.25">
      <c r="A796" s="107"/>
      <c r="F796" s="122"/>
    </row>
    <row r="797" spans="1:6" x14ac:dyDescent="0.25">
      <c r="A797" s="110"/>
      <c r="F797" s="122"/>
    </row>
    <row r="798" spans="1:6" x14ac:dyDescent="0.25">
      <c r="A798" s="107"/>
      <c r="F798" s="122"/>
    </row>
    <row r="799" spans="1:6" x14ac:dyDescent="0.25">
      <c r="A799" s="110" t="s">
        <v>504</v>
      </c>
      <c r="C799" s="106">
        <f>'PRIMA NOTA'!Z852</f>
        <v>166080.18</v>
      </c>
      <c r="F799" s="122">
        <f>C799</f>
        <v>166080.18</v>
      </c>
    </row>
    <row r="800" spans="1:6" x14ac:dyDescent="0.25">
      <c r="A800" s="107" t="s">
        <v>70</v>
      </c>
      <c r="C800" s="106">
        <f>'PRIMA NOTA'!L844</f>
        <v>4439.7100000000009</v>
      </c>
      <c r="F800" s="122"/>
    </row>
    <row r="801" spans="1:6" x14ac:dyDescent="0.25">
      <c r="A801" s="107" t="s">
        <v>505</v>
      </c>
      <c r="C801" s="109">
        <f>'PRIMA NOTA'!L843</f>
        <v>0</v>
      </c>
      <c r="F801" s="122">
        <v>77587.009999999995</v>
      </c>
    </row>
    <row r="802" spans="1:6" x14ac:dyDescent="0.25">
      <c r="A802" s="110" t="s">
        <v>506</v>
      </c>
      <c r="C802" s="106">
        <f>'PRIMA NOTA'!L846</f>
        <v>51808.829999999994</v>
      </c>
      <c r="F802" s="122"/>
    </row>
    <row r="803" spans="1:6" x14ac:dyDescent="0.25">
      <c r="A803" s="107" t="s">
        <v>517</v>
      </c>
      <c r="C803">
        <f>'PRIMA NOTA'!L845</f>
        <v>25117.47</v>
      </c>
      <c r="F803" s="122"/>
    </row>
    <row r="804" spans="1:6" x14ac:dyDescent="0.25">
      <c r="A804" s="110" t="s">
        <v>11</v>
      </c>
      <c r="C804" s="108">
        <f>SUM(C799:C803)</f>
        <v>247446.18999999997</v>
      </c>
      <c r="F804" s="122"/>
    </row>
    <row r="805" spans="1:6" x14ac:dyDescent="0.25">
      <c r="A805" s="107"/>
      <c r="F805" s="122"/>
    </row>
    <row r="806" spans="1:6" x14ac:dyDescent="0.25">
      <c r="A806" s="107"/>
      <c r="F806" s="122"/>
    </row>
    <row r="807" spans="1:6" x14ac:dyDescent="0.25">
      <c r="A807" s="107" t="s">
        <v>507</v>
      </c>
      <c r="F807" s="122"/>
    </row>
    <row r="808" spans="1:6" x14ac:dyDescent="0.25">
      <c r="A808" s="107"/>
      <c r="F808" s="122"/>
    </row>
    <row r="809" spans="1:6" x14ac:dyDescent="0.25">
      <c r="A809" s="107"/>
      <c r="F809" s="122"/>
    </row>
    <row r="810" spans="1:6" x14ac:dyDescent="0.25">
      <c r="A810" s="107" t="s">
        <v>35</v>
      </c>
      <c r="C810" s="106">
        <f>'PRIMA NOTA'!D852</f>
        <v>129947.68999999999</v>
      </c>
      <c r="F810" s="122"/>
    </row>
    <row r="811" spans="1:6" x14ac:dyDescent="0.25">
      <c r="A811" s="107" t="s">
        <v>508</v>
      </c>
      <c r="C811" s="106">
        <f>'PRIMA NOTA'!A852</f>
        <v>78615.94</v>
      </c>
      <c r="F811" s="122"/>
    </row>
    <row r="812" spans="1:6" x14ac:dyDescent="0.25">
      <c r="A812" s="107" t="s">
        <v>509</v>
      </c>
      <c r="C812" s="106">
        <f>'PRIMA NOTA'!E852</f>
        <v>65.27000000000001</v>
      </c>
      <c r="F812" s="122"/>
    </row>
    <row r="813" spans="1:6" x14ac:dyDescent="0.25">
      <c r="A813" s="107" t="s">
        <v>510</v>
      </c>
      <c r="C813" s="106">
        <f>'PRIMA NOTA'!B852</f>
        <v>3943.5900000000011</v>
      </c>
      <c r="F813" s="122"/>
    </row>
    <row r="814" spans="1:6" x14ac:dyDescent="0.25">
      <c r="A814" s="107" t="s">
        <v>511</v>
      </c>
      <c r="C814" s="106">
        <f>'PRIMA NOTA'!B799</f>
        <v>811.27</v>
      </c>
      <c r="F814" s="122"/>
    </row>
    <row r="815" spans="1:6" x14ac:dyDescent="0.25">
      <c r="A815" s="107"/>
      <c r="F815" s="122"/>
    </row>
    <row r="816" spans="1:6" x14ac:dyDescent="0.25">
      <c r="A816" s="110"/>
      <c r="E816" s="93"/>
      <c r="F816" s="122"/>
    </row>
    <row r="817" spans="1:6" x14ac:dyDescent="0.25">
      <c r="A817" s="107"/>
      <c r="F817" s="122"/>
    </row>
    <row r="818" spans="1:6" x14ac:dyDescent="0.25">
      <c r="A818" s="110"/>
      <c r="F818" s="122"/>
    </row>
    <row r="819" spans="1:6" x14ac:dyDescent="0.25">
      <c r="A819" s="107"/>
      <c r="F819" s="122"/>
    </row>
    <row r="820" spans="1:6" x14ac:dyDescent="0.25">
      <c r="A820" s="110"/>
      <c r="C820" s="108">
        <f>SUM(C810:C819)</f>
        <v>213383.75999999998</v>
      </c>
      <c r="F820" s="122"/>
    </row>
    <row r="821" spans="1:6" x14ac:dyDescent="0.25">
      <c r="A821" s="107"/>
      <c r="F821" s="122"/>
    </row>
    <row r="822" spans="1:6" x14ac:dyDescent="0.25">
      <c r="A822" s="110"/>
      <c r="C822" s="109"/>
      <c r="F822" s="122"/>
    </row>
    <row r="823" spans="1:6" x14ac:dyDescent="0.25">
      <c r="A823" s="110" t="s">
        <v>512</v>
      </c>
      <c r="C823" s="109">
        <f>'PRIMA NOTA'!N827</f>
        <v>1277.45</v>
      </c>
      <c r="F823" s="122"/>
    </row>
    <row r="824" spans="1:6" x14ac:dyDescent="0.25">
      <c r="A824" s="110"/>
      <c r="C824" s="109"/>
      <c r="F824" s="122"/>
    </row>
    <row r="825" spans="1:6" x14ac:dyDescent="0.25">
      <c r="A825" s="110" t="s">
        <v>17</v>
      </c>
      <c r="C825" s="109">
        <f>C804-C820-C823</f>
        <v>32784.979999999996</v>
      </c>
      <c r="F825" s="122"/>
    </row>
    <row r="826" spans="1:6" x14ac:dyDescent="0.25">
      <c r="A826" s="110"/>
      <c r="F826" s="122"/>
    </row>
    <row r="827" spans="1:6" x14ac:dyDescent="0.25">
      <c r="A827" s="110"/>
      <c r="E827" s="93"/>
      <c r="F827" s="122"/>
    </row>
    <row r="828" spans="1:6" x14ac:dyDescent="0.25">
      <c r="A828" s="110"/>
      <c r="C828" s="108"/>
      <c r="F828" s="122"/>
    </row>
    <row r="829" spans="1:6" x14ac:dyDescent="0.25">
      <c r="A829" s="110"/>
      <c r="C829" s="108"/>
      <c r="F829" s="122"/>
    </row>
    <row r="830" spans="1:6" x14ac:dyDescent="0.25">
      <c r="A830" s="110"/>
      <c r="C830" s="108"/>
      <c r="F830" s="122"/>
    </row>
    <row r="831" spans="1:6" x14ac:dyDescent="0.25">
      <c r="A831" s="110"/>
      <c r="C831" s="108"/>
      <c r="F831" s="122"/>
    </row>
    <row r="832" spans="1:6" x14ac:dyDescent="0.25">
      <c r="A832" s="110" t="s">
        <v>133</v>
      </c>
      <c r="C832" s="109">
        <f>'PRIMA NOTA'!H797</f>
        <v>13282.419999999998</v>
      </c>
      <c r="F832" s="122"/>
    </row>
    <row r="833" spans="1:6" x14ac:dyDescent="0.25">
      <c r="A833" s="107" t="s">
        <v>135</v>
      </c>
      <c r="C833" s="109">
        <f>'PRIMA NOTA'!H799</f>
        <v>15459.259999999998</v>
      </c>
      <c r="F833" s="122"/>
    </row>
    <row r="834" spans="1:6" x14ac:dyDescent="0.25">
      <c r="A834" s="107" t="s">
        <v>139</v>
      </c>
      <c r="C834" s="109">
        <f>'PRIMA NOTA'!H801</f>
        <v>23.73</v>
      </c>
      <c r="F834" s="122"/>
    </row>
    <row r="835" spans="1:6" x14ac:dyDescent="0.25">
      <c r="A835" s="107" t="s">
        <v>513</v>
      </c>
      <c r="C835" s="109">
        <f>'PRIMA NOTA'!H803</f>
        <v>1332.41</v>
      </c>
      <c r="F835" s="122"/>
    </row>
    <row r="836" spans="1:6" x14ac:dyDescent="0.25">
      <c r="A836" s="107"/>
      <c r="C836" s="108"/>
      <c r="F836" s="122"/>
    </row>
    <row r="837" spans="1:6" x14ac:dyDescent="0.25">
      <c r="A837" s="110" t="s">
        <v>11</v>
      </c>
      <c r="C837" s="108">
        <f>SUM(C832:C836)</f>
        <v>30097.819999999996</v>
      </c>
      <c r="F837" s="122"/>
    </row>
    <row r="838" spans="1:6" x14ac:dyDescent="0.25">
      <c r="A838" s="110"/>
      <c r="C838" s="108"/>
      <c r="F838" s="122"/>
    </row>
    <row r="839" spans="1:6" x14ac:dyDescent="0.25">
      <c r="A839" s="110"/>
      <c r="C839" s="108"/>
      <c r="F839" s="122"/>
    </row>
    <row r="840" spans="1:6" x14ac:dyDescent="0.25">
      <c r="A840" s="110"/>
      <c r="C840" s="108"/>
      <c r="F840" s="122"/>
    </row>
    <row r="841" spans="1:6" x14ac:dyDescent="0.25">
      <c r="A841" s="110"/>
      <c r="C841" s="108"/>
      <c r="F841" s="122"/>
    </row>
    <row r="842" spans="1:6" x14ac:dyDescent="0.25">
      <c r="A842" s="110"/>
      <c r="C842" s="108"/>
      <c r="F842" s="122"/>
    </row>
    <row r="843" spans="1:6" x14ac:dyDescent="0.25">
      <c r="A843" s="110"/>
      <c r="C843" s="108"/>
      <c r="F843" s="122"/>
    </row>
    <row r="844" spans="1:6" x14ac:dyDescent="0.25">
      <c r="A844" s="110"/>
      <c r="C844" s="108"/>
      <c r="F844" s="122"/>
    </row>
    <row r="845" spans="1:6" x14ac:dyDescent="0.25">
      <c r="A845" s="110"/>
      <c r="C845" s="108"/>
      <c r="F845" s="122"/>
    </row>
    <row r="846" spans="1:6" x14ac:dyDescent="0.25">
      <c r="A846" s="110"/>
      <c r="C846" s="108"/>
      <c r="F846" s="122"/>
    </row>
    <row r="847" spans="1:6" x14ac:dyDescent="0.25">
      <c r="A847" s="110"/>
      <c r="C847" s="108"/>
      <c r="F847" s="122"/>
    </row>
    <row r="848" spans="1:6" x14ac:dyDescent="0.25">
      <c r="A848" s="110"/>
      <c r="C848" s="108"/>
      <c r="F848" s="122"/>
    </row>
    <row r="849" spans="1:6" x14ac:dyDescent="0.25">
      <c r="A849" s="107"/>
      <c r="F849" s="122"/>
    </row>
    <row r="850" spans="1:6" x14ac:dyDescent="0.25">
      <c r="A850" s="107"/>
      <c r="F850" s="122"/>
    </row>
    <row r="851" spans="1:6" ht="13.8" customHeight="1" thickBot="1" x14ac:dyDescent="0.3">
      <c r="A851" s="107"/>
      <c r="F851" s="122"/>
    </row>
    <row r="852" spans="1:6" ht="13.8" customHeight="1" thickBot="1" x14ac:dyDescent="0.3">
      <c r="A852" s="111" t="s">
        <v>514</v>
      </c>
      <c r="B852" s="112"/>
      <c r="C852" s="117">
        <f>C825-C837</f>
        <v>2687.16</v>
      </c>
      <c r="D852" s="112"/>
      <c r="E852" s="112"/>
      <c r="F852" s="123" t="s">
        <v>515</v>
      </c>
    </row>
    <row r="854" spans="1:6" ht="13.8" customHeight="1" thickBot="1" x14ac:dyDescent="0.3"/>
    <row r="855" spans="1:6" ht="13.8" customHeight="1" thickBot="1" x14ac:dyDescent="0.3">
      <c r="A855" s="113" t="s">
        <v>516</v>
      </c>
      <c r="B855" s="114"/>
      <c r="C855" s="116">
        <f>'PRIMA NOTA'!A856</f>
        <v>45310</v>
      </c>
      <c r="D855" s="115"/>
      <c r="E855" s="115"/>
      <c r="F855" s="120" t="s">
        <v>503</v>
      </c>
    </row>
    <row r="856" spans="1:6" x14ac:dyDescent="0.25">
      <c r="A856" s="107"/>
      <c r="F856" s="121"/>
    </row>
    <row r="857" spans="1:6" x14ac:dyDescent="0.25">
      <c r="A857" s="107"/>
      <c r="F857" s="122"/>
    </row>
    <row r="858" spans="1:6" x14ac:dyDescent="0.25">
      <c r="A858" s="110"/>
      <c r="F858" s="122"/>
    </row>
    <row r="859" spans="1:6" x14ac:dyDescent="0.25">
      <c r="A859" s="107"/>
      <c r="F859" s="122"/>
    </row>
    <row r="860" spans="1:6" x14ac:dyDescent="0.25">
      <c r="A860" s="110" t="s">
        <v>504</v>
      </c>
      <c r="C860" s="106">
        <f>'PRIMA NOTA'!Z913</f>
        <v>221802.47</v>
      </c>
      <c r="F860" s="122">
        <f>C860</f>
        <v>221802.47</v>
      </c>
    </row>
    <row r="861" spans="1:6" x14ac:dyDescent="0.25">
      <c r="A861" s="107" t="s">
        <v>70</v>
      </c>
      <c r="C861" s="106">
        <f>'PRIMA NOTA'!L905</f>
        <v>6616.11</v>
      </c>
      <c r="F861" s="122"/>
    </row>
    <row r="862" spans="1:6" x14ac:dyDescent="0.25">
      <c r="A862" s="107" t="s">
        <v>505</v>
      </c>
      <c r="C862" s="109">
        <f>'PRIMA NOTA'!L904</f>
        <v>0</v>
      </c>
      <c r="F862" s="122">
        <v>77587.009999999995</v>
      </c>
    </row>
    <row r="863" spans="1:6" x14ac:dyDescent="0.25">
      <c r="A863" s="110" t="s">
        <v>506</v>
      </c>
      <c r="C863" s="106">
        <f>'PRIMA NOTA'!L907</f>
        <v>11143.48</v>
      </c>
      <c r="F863" s="122"/>
    </row>
    <row r="864" spans="1:6" x14ac:dyDescent="0.25">
      <c r="A864" s="107" t="s">
        <v>517</v>
      </c>
      <c r="C864">
        <f>'PRIMA NOTA'!L906</f>
        <v>19027.36</v>
      </c>
      <c r="F864" s="122"/>
    </row>
    <row r="865" spans="1:6" x14ac:dyDescent="0.25">
      <c r="A865" s="110" t="s">
        <v>11</v>
      </c>
      <c r="C865" s="108">
        <f>SUM(C860:C864)</f>
        <v>258589.41999999998</v>
      </c>
      <c r="F865" s="122"/>
    </row>
    <row r="866" spans="1:6" x14ac:dyDescent="0.25">
      <c r="A866" s="107"/>
      <c r="F866" s="122"/>
    </row>
    <row r="867" spans="1:6" x14ac:dyDescent="0.25">
      <c r="A867" s="107"/>
      <c r="F867" s="122"/>
    </row>
    <row r="868" spans="1:6" x14ac:dyDescent="0.25">
      <c r="A868" s="107" t="s">
        <v>507</v>
      </c>
      <c r="F868" s="122"/>
    </row>
    <row r="869" spans="1:6" x14ac:dyDescent="0.25">
      <c r="A869" s="107"/>
      <c r="F869" s="122"/>
    </row>
    <row r="870" spans="1:6" x14ac:dyDescent="0.25">
      <c r="A870" s="107"/>
      <c r="F870" s="122"/>
    </row>
    <row r="871" spans="1:6" x14ac:dyDescent="0.25">
      <c r="A871" s="107" t="s">
        <v>35</v>
      </c>
      <c r="C871" s="106">
        <f>'PRIMA NOTA'!D913</f>
        <v>129102.79999999999</v>
      </c>
      <c r="F871" s="122"/>
    </row>
    <row r="872" spans="1:6" x14ac:dyDescent="0.25">
      <c r="A872" s="107" t="s">
        <v>508</v>
      </c>
      <c r="C872" s="106">
        <f>'PRIMA NOTA'!A913</f>
        <v>87164.98</v>
      </c>
      <c r="F872" s="122"/>
    </row>
    <row r="873" spans="1:6" x14ac:dyDescent="0.25">
      <c r="A873" s="107" t="s">
        <v>509</v>
      </c>
      <c r="C873" s="106">
        <f>'PRIMA NOTA'!E913</f>
        <v>65.27000000000001</v>
      </c>
      <c r="F873" s="122"/>
    </row>
    <row r="874" spans="1:6" x14ac:dyDescent="0.25">
      <c r="A874" s="107" t="s">
        <v>510</v>
      </c>
      <c r="C874" s="106">
        <f>'PRIMA NOTA'!B913</f>
        <v>4068.2600000000011</v>
      </c>
      <c r="F874" s="122"/>
    </row>
    <row r="875" spans="1:6" x14ac:dyDescent="0.25">
      <c r="A875" s="107" t="s">
        <v>511</v>
      </c>
      <c r="C875" s="106">
        <f>'PRIMA NOTA'!B860</f>
        <v>811.27</v>
      </c>
      <c r="F875" s="122"/>
    </row>
    <row r="876" spans="1:6" x14ac:dyDescent="0.25">
      <c r="A876" s="107"/>
      <c r="F876" s="122"/>
    </row>
    <row r="877" spans="1:6" x14ac:dyDescent="0.25">
      <c r="A877" s="110"/>
      <c r="E877" s="93"/>
      <c r="F877" s="122"/>
    </row>
    <row r="878" spans="1:6" x14ac:dyDescent="0.25">
      <c r="A878" s="107"/>
      <c r="F878" s="122"/>
    </row>
    <row r="879" spans="1:6" x14ac:dyDescent="0.25">
      <c r="A879" s="110"/>
      <c r="F879" s="122"/>
    </row>
    <row r="880" spans="1:6" x14ac:dyDescent="0.25">
      <c r="A880" s="107"/>
      <c r="F880" s="122"/>
    </row>
    <row r="881" spans="1:6" x14ac:dyDescent="0.25">
      <c r="A881" s="110"/>
      <c r="C881" s="108">
        <f>SUM(C871:C880)</f>
        <v>221212.57999999996</v>
      </c>
      <c r="F881" s="122"/>
    </row>
    <row r="882" spans="1:6" x14ac:dyDescent="0.25">
      <c r="A882" s="107"/>
      <c r="F882" s="122"/>
    </row>
    <row r="883" spans="1:6" x14ac:dyDescent="0.25">
      <c r="A883" s="110"/>
      <c r="C883" s="109"/>
      <c r="F883" s="122"/>
    </row>
    <row r="884" spans="1:6" x14ac:dyDescent="0.25">
      <c r="A884" s="110" t="s">
        <v>512</v>
      </c>
      <c r="C884" s="109">
        <f>'PRIMA NOTA'!N888</f>
        <v>1277.45</v>
      </c>
      <c r="F884" s="122"/>
    </row>
    <row r="885" spans="1:6" x14ac:dyDescent="0.25">
      <c r="A885" s="110"/>
      <c r="C885" s="109"/>
      <c r="F885" s="122"/>
    </row>
    <row r="886" spans="1:6" x14ac:dyDescent="0.25">
      <c r="A886" s="110" t="s">
        <v>17</v>
      </c>
      <c r="C886" s="109">
        <f>C865-C881-C884</f>
        <v>36099.390000000029</v>
      </c>
      <c r="F886" s="122"/>
    </row>
    <row r="887" spans="1:6" x14ac:dyDescent="0.25">
      <c r="A887" s="110"/>
      <c r="F887" s="122"/>
    </row>
    <row r="888" spans="1:6" x14ac:dyDescent="0.25">
      <c r="A888" s="110"/>
      <c r="E888" s="93"/>
      <c r="F888" s="122"/>
    </row>
    <row r="889" spans="1:6" x14ac:dyDescent="0.25">
      <c r="A889" s="110"/>
      <c r="C889" s="108"/>
      <c r="F889" s="122"/>
    </row>
    <row r="890" spans="1:6" x14ac:dyDescent="0.25">
      <c r="A890" s="110"/>
      <c r="C890" s="108"/>
      <c r="F890" s="122"/>
    </row>
    <row r="891" spans="1:6" x14ac:dyDescent="0.25">
      <c r="A891" s="110"/>
      <c r="C891" s="108"/>
      <c r="F891" s="122"/>
    </row>
    <row r="892" spans="1:6" x14ac:dyDescent="0.25">
      <c r="A892" s="110"/>
      <c r="C892" s="108"/>
      <c r="F892" s="122"/>
    </row>
    <row r="893" spans="1:6" x14ac:dyDescent="0.25">
      <c r="A893" s="110" t="s">
        <v>133</v>
      </c>
      <c r="C893" s="109">
        <f>'PRIMA NOTA'!H858</f>
        <v>15025.309999999998</v>
      </c>
      <c r="F893" s="122"/>
    </row>
    <row r="894" spans="1:6" x14ac:dyDescent="0.25">
      <c r="A894" s="107" t="s">
        <v>135</v>
      </c>
      <c r="C894" s="109">
        <f>'PRIMA NOTA'!H860</f>
        <v>16985.699999999997</v>
      </c>
      <c r="F894" s="122"/>
    </row>
    <row r="895" spans="1:6" x14ac:dyDescent="0.25">
      <c r="A895" s="107" t="s">
        <v>139</v>
      </c>
      <c r="C895" s="109">
        <f>'PRIMA NOTA'!H862</f>
        <v>23.73</v>
      </c>
      <c r="F895" s="122"/>
    </row>
    <row r="896" spans="1:6" x14ac:dyDescent="0.25">
      <c r="A896" s="107" t="s">
        <v>513</v>
      </c>
      <c r="C896" s="109">
        <f>'PRIMA NOTA'!H864</f>
        <v>1377.74</v>
      </c>
      <c r="F896" s="122"/>
    </row>
    <row r="897" spans="1:6" x14ac:dyDescent="0.25">
      <c r="A897" s="107"/>
      <c r="C897" s="108"/>
      <c r="F897" s="122"/>
    </row>
    <row r="898" spans="1:6" x14ac:dyDescent="0.25">
      <c r="A898" s="110" t="s">
        <v>11</v>
      </c>
      <c r="C898" s="108">
        <f>SUM(C893:C897)</f>
        <v>33412.479999999996</v>
      </c>
      <c r="F898" s="122"/>
    </row>
    <row r="899" spans="1:6" x14ac:dyDescent="0.25">
      <c r="A899" s="110"/>
      <c r="C899" s="108"/>
      <c r="F899" s="122"/>
    </row>
    <row r="900" spans="1:6" x14ac:dyDescent="0.25">
      <c r="A900" s="110"/>
      <c r="C900" s="108"/>
      <c r="F900" s="122"/>
    </row>
    <row r="901" spans="1:6" x14ac:dyDescent="0.25">
      <c r="A901" s="110"/>
      <c r="C901" s="108"/>
      <c r="F901" s="122"/>
    </row>
    <row r="902" spans="1:6" x14ac:dyDescent="0.25">
      <c r="A902" s="110"/>
      <c r="C902" s="108"/>
      <c r="F902" s="122"/>
    </row>
    <row r="903" spans="1:6" x14ac:dyDescent="0.25">
      <c r="A903" s="110"/>
      <c r="C903" s="108"/>
      <c r="F903" s="122"/>
    </row>
    <row r="904" spans="1:6" x14ac:dyDescent="0.25">
      <c r="A904" s="110"/>
      <c r="C904" s="108"/>
      <c r="F904" s="122"/>
    </row>
    <row r="905" spans="1:6" x14ac:dyDescent="0.25">
      <c r="A905" s="110"/>
      <c r="C905" s="108"/>
      <c r="F905" s="122"/>
    </row>
    <row r="906" spans="1:6" x14ac:dyDescent="0.25">
      <c r="A906" s="110"/>
      <c r="C906" s="108"/>
      <c r="F906" s="122"/>
    </row>
    <row r="907" spans="1:6" x14ac:dyDescent="0.25">
      <c r="A907" s="110"/>
      <c r="C907" s="108"/>
      <c r="F907" s="122"/>
    </row>
    <row r="908" spans="1:6" x14ac:dyDescent="0.25">
      <c r="A908" s="110"/>
      <c r="C908" s="108"/>
      <c r="F908" s="122"/>
    </row>
    <row r="909" spans="1:6" x14ac:dyDescent="0.25">
      <c r="A909" s="110"/>
      <c r="C909" s="108"/>
      <c r="F909" s="122"/>
    </row>
    <row r="910" spans="1:6" x14ac:dyDescent="0.25">
      <c r="A910" s="107"/>
      <c r="F910" s="122"/>
    </row>
    <row r="911" spans="1:6" x14ac:dyDescent="0.25">
      <c r="A911" s="107"/>
      <c r="F911" s="122"/>
    </row>
    <row r="912" spans="1:6" ht="13.8" customHeight="1" thickBot="1" x14ac:dyDescent="0.3">
      <c r="A912" s="107"/>
      <c r="F912" s="122"/>
    </row>
    <row r="913" spans="1:6" ht="13.8" customHeight="1" thickBot="1" x14ac:dyDescent="0.3">
      <c r="A913" s="111" t="s">
        <v>514</v>
      </c>
      <c r="B913" s="112"/>
      <c r="C913" s="117">
        <f>C886-C898</f>
        <v>2686.9100000000326</v>
      </c>
      <c r="D913" s="112"/>
      <c r="E913" s="112"/>
      <c r="F913" s="123" t="s">
        <v>515</v>
      </c>
    </row>
    <row r="915" spans="1:6" ht="13.8" customHeight="1" thickBot="1" x14ac:dyDescent="0.3"/>
    <row r="916" spans="1:6" ht="13.8" customHeight="1" thickBot="1" x14ac:dyDescent="0.3">
      <c r="A916" s="113" t="s">
        <v>516</v>
      </c>
      <c r="B916" s="114"/>
      <c r="C916" s="116">
        <f>'PRIMA NOTA'!A917</f>
        <v>45313</v>
      </c>
      <c r="D916" s="115"/>
      <c r="E916" s="115"/>
      <c r="F916" s="120" t="s">
        <v>503</v>
      </c>
    </row>
    <row r="917" spans="1:6" x14ac:dyDescent="0.25">
      <c r="A917" s="107"/>
      <c r="F917" s="121"/>
    </row>
    <row r="918" spans="1:6" x14ac:dyDescent="0.25">
      <c r="A918" s="107"/>
      <c r="F918" s="122"/>
    </row>
    <row r="919" spans="1:6" x14ac:dyDescent="0.25">
      <c r="A919" s="110"/>
      <c r="F919" s="122"/>
    </row>
    <row r="920" spans="1:6" x14ac:dyDescent="0.25">
      <c r="A920" s="107"/>
      <c r="F920" s="122"/>
    </row>
    <row r="921" spans="1:6" x14ac:dyDescent="0.25">
      <c r="A921" s="110" t="s">
        <v>504</v>
      </c>
      <c r="C921" s="106">
        <f>'PRIMA NOTA'!Z974</f>
        <v>218842.15000000002</v>
      </c>
      <c r="F921" s="122">
        <f>C921</f>
        <v>218842.15000000002</v>
      </c>
    </row>
    <row r="922" spans="1:6" x14ac:dyDescent="0.25">
      <c r="A922" s="107" t="s">
        <v>70</v>
      </c>
      <c r="C922" s="106">
        <f>'PRIMA NOTA'!L966</f>
        <v>6125.47</v>
      </c>
      <c r="F922" s="122"/>
    </row>
    <row r="923" spans="1:6" x14ac:dyDescent="0.25">
      <c r="A923" s="107" t="s">
        <v>505</v>
      </c>
      <c r="C923" s="109">
        <f>'PRIMA NOTA'!L965</f>
        <v>0</v>
      </c>
      <c r="F923" s="122"/>
    </row>
    <row r="924" spans="1:6" x14ac:dyDescent="0.25">
      <c r="A924" s="110" t="s">
        <v>506</v>
      </c>
      <c r="C924" s="106">
        <f>'PRIMA NOTA'!L968</f>
        <v>16997.95</v>
      </c>
      <c r="F924" s="122"/>
    </row>
    <row r="925" spans="1:6" x14ac:dyDescent="0.25">
      <c r="A925" s="107" t="s">
        <v>517</v>
      </c>
      <c r="C925">
        <f>'PRIMA NOTA'!L967</f>
        <v>1942.49</v>
      </c>
      <c r="F925" s="122"/>
    </row>
    <row r="926" spans="1:6" x14ac:dyDescent="0.25">
      <c r="A926" s="110" t="s">
        <v>11</v>
      </c>
      <c r="C926" s="108">
        <f>SUM(C921:C925)</f>
        <v>243908.06000000003</v>
      </c>
      <c r="F926" s="122"/>
    </row>
    <row r="927" spans="1:6" x14ac:dyDescent="0.25">
      <c r="A927" s="107"/>
      <c r="F927" s="122"/>
    </row>
    <row r="928" spans="1:6" x14ac:dyDescent="0.25">
      <c r="A928" s="107"/>
      <c r="F928" s="122"/>
    </row>
    <row r="929" spans="1:6" x14ac:dyDescent="0.25">
      <c r="A929" s="107" t="s">
        <v>507</v>
      </c>
      <c r="F929" s="122"/>
    </row>
    <row r="930" spans="1:6" x14ac:dyDescent="0.25">
      <c r="A930" s="107"/>
      <c r="F930" s="122"/>
    </row>
    <row r="931" spans="1:6" x14ac:dyDescent="0.25">
      <c r="A931" s="107"/>
      <c r="F931" s="122"/>
    </row>
    <row r="932" spans="1:6" x14ac:dyDescent="0.25">
      <c r="A932" s="107" t="s">
        <v>35</v>
      </c>
      <c r="C932" s="106">
        <f>'PRIMA NOTA'!D974</f>
        <v>130509.72999999998</v>
      </c>
      <c r="E932" t="s">
        <v>239</v>
      </c>
      <c r="F932" s="122"/>
    </row>
    <row r="933" spans="1:6" x14ac:dyDescent="0.25">
      <c r="A933" s="107" t="s">
        <v>508</v>
      </c>
      <c r="C933" s="106">
        <f>'PRIMA NOTA'!A974</f>
        <v>99923.66</v>
      </c>
      <c r="E933" t="s">
        <v>239</v>
      </c>
      <c r="F933" s="122"/>
    </row>
    <row r="934" spans="1:6" x14ac:dyDescent="0.25">
      <c r="A934" s="107" t="s">
        <v>509</v>
      </c>
      <c r="C934" s="106">
        <f>'PRIMA NOTA'!E974</f>
        <v>0</v>
      </c>
      <c r="E934" t="s">
        <v>239</v>
      </c>
      <c r="F934" s="122"/>
    </row>
    <row r="935" spans="1:6" x14ac:dyDescent="0.25">
      <c r="A935" s="107" t="s">
        <v>510</v>
      </c>
      <c r="C935" s="106">
        <f>'PRIMA NOTA'!B974</f>
        <v>4393.9000000000015</v>
      </c>
      <c r="E935" t="s">
        <v>239</v>
      </c>
      <c r="F935" s="122"/>
    </row>
    <row r="936" spans="1:6" x14ac:dyDescent="0.25">
      <c r="A936" s="107" t="s">
        <v>511</v>
      </c>
      <c r="C936" s="106">
        <f>'PRIMA NOTA'!B921</f>
        <v>811.27</v>
      </c>
      <c r="E936" t="s">
        <v>518</v>
      </c>
      <c r="F936" s="122"/>
    </row>
    <row r="937" spans="1:6" x14ac:dyDescent="0.25">
      <c r="A937" s="107"/>
      <c r="F937" s="122"/>
    </row>
    <row r="938" spans="1:6" x14ac:dyDescent="0.25">
      <c r="A938" s="110"/>
      <c r="E938" s="93"/>
      <c r="F938" s="122"/>
    </row>
    <row r="939" spans="1:6" x14ac:dyDescent="0.25">
      <c r="A939" s="107"/>
      <c r="F939" s="122"/>
    </row>
    <row r="940" spans="1:6" x14ac:dyDescent="0.25">
      <c r="A940" s="110"/>
      <c r="F940" s="122"/>
    </row>
    <row r="941" spans="1:6" x14ac:dyDescent="0.25">
      <c r="A941" s="107"/>
      <c r="F941" s="122"/>
    </row>
    <row r="942" spans="1:6" x14ac:dyDescent="0.25">
      <c r="A942" s="110" t="s">
        <v>519</v>
      </c>
      <c r="C942" s="108">
        <f>SUM(C932:C941)</f>
        <v>235638.55999999997</v>
      </c>
      <c r="F942" s="122"/>
    </row>
    <row r="943" spans="1:6" x14ac:dyDescent="0.25">
      <c r="A943" s="107"/>
      <c r="F943" s="122"/>
    </row>
    <row r="944" spans="1:6" x14ac:dyDescent="0.25">
      <c r="A944" s="110"/>
      <c r="C944" s="109"/>
      <c r="F944" s="122"/>
    </row>
    <row r="945" spans="1:6" x14ac:dyDescent="0.25">
      <c r="A945" s="110" t="s">
        <v>512</v>
      </c>
      <c r="C945" s="109">
        <f>'PRIMA NOTA'!N949</f>
        <v>1277.45</v>
      </c>
      <c r="F945" s="122"/>
    </row>
    <row r="946" spans="1:6" x14ac:dyDescent="0.25">
      <c r="A946" s="110"/>
      <c r="C946" s="109"/>
      <c r="F946" s="122"/>
    </row>
    <row r="947" spans="1:6" x14ac:dyDescent="0.25">
      <c r="A947" s="110" t="s">
        <v>17</v>
      </c>
      <c r="C947" s="109">
        <f>C926-C942-C945</f>
        <v>6992.0500000000584</v>
      </c>
      <c r="F947" s="122"/>
    </row>
    <row r="948" spans="1:6" x14ac:dyDescent="0.25">
      <c r="A948" s="110"/>
      <c r="F948" s="122"/>
    </row>
    <row r="949" spans="1:6" x14ac:dyDescent="0.25">
      <c r="A949" s="110"/>
      <c r="E949" s="93"/>
      <c r="F949" s="122"/>
    </row>
    <row r="950" spans="1:6" x14ac:dyDescent="0.25">
      <c r="A950" s="110"/>
      <c r="C950" s="108"/>
      <c r="F950" s="122"/>
    </row>
    <row r="951" spans="1:6" x14ac:dyDescent="0.25">
      <c r="A951" s="110"/>
      <c r="C951" s="108"/>
      <c r="F951" s="122"/>
    </row>
    <row r="952" spans="1:6" x14ac:dyDescent="0.25">
      <c r="A952" s="110"/>
      <c r="C952" s="108"/>
      <c r="F952" s="122"/>
    </row>
    <row r="953" spans="1:6" x14ac:dyDescent="0.25">
      <c r="A953" s="110"/>
      <c r="C953" s="108">
        <v>811.69</v>
      </c>
      <c r="F953" s="122"/>
    </row>
    <row r="954" spans="1:6" x14ac:dyDescent="0.25">
      <c r="A954" s="110" t="s">
        <v>133</v>
      </c>
      <c r="C954" s="109">
        <f>'PRIMA NOTA'!H919</f>
        <v>373.08</v>
      </c>
      <c r="F954" s="122"/>
    </row>
    <row r="955" spans="1:6" x14ac:dyDescent="0.25">
      <c r="A955" s="107" t="s">
        <v>135</v>
      </c>
      <c r="C955" s="109">
        <f>'PRIMA NOTA'!H921</f>
        <v>979.76</v>
      </c>
      <c r="F955" s="122"/>
    </row>
    <row r="956" spans="1:6" x14ac:dyDescent="0.25">
      <c r="A956" s="107" t="s">
        <v>139</v>
      </c>
      <c r="C956" s="109">
        <f>'PRIMA NOTA'!H923</f>
        <v>23.73</v>
      </c>
      <c r="F956" s="122"/>
    </row>
    <row r="957" spans="1:6" x14ac:dyDescent="0.25">
      <c r="A957" s="107" t="s">
        <v>513</v>
      </c>
      <c r="C957" s="109">
        <f>'PRIMA NOTA'!H925</f>
        <v>1486.6</v>
      </c>
      <c r="F957" s="122"/>
    </row>
    <row r="958" spans="1:6" x14ac:dyDescent="0.25">
      <c r="A958" s="107"/>
      <c r="C958" s="108"/>
      <c r="F958" s="122"/>
    </row>
    <row r="959" spans="1:6" x14ac:dyDescent="0.25">
      <c r="A959" s="110" t="s">
        <v>11</v>
      </c>
      <c r="C959" s="108">
        <f>SUM(C953:C958)</f>
        <v>3674.8599999999997</v>
      </c>
      <c r="F959" s="122"/>
    </row>
    <row r="960" spans="1:6" x14ac:dyDescent="0.25">
      <c r="A960" s="110"/>
      <c r="C960" s="108"/>
      <c r="F960" s="122"/>
    </row>
    <row r="961" spans="1:6" x14ac:dyDescent="0.25">
      <c r="A961" s="110"/>
      <c r="C961" s="108"/>
      <c r="F961" s="122"/>
    </row>
    <row r="962" spans="1:6" x14ac:dyDescent="0.25">
      <c r="A962" s="110"/>
      <c r="C962" s="108"/>
      <c r="F962" s="122"/>
    </row>
    <row r="963" spans="1:6" x14ac:dyDescent="0.25">
      <c r="A963" s="110"/>
      <c r="C963" s="108"/>
      <c r="F963" s="122"/>
    </row>
    <row r="964" spans="1:6" x14ac:dyDescent="0.25">
      <c r="A964" s="110"/>
      <c r="C964" s="108"/>
      <c r="F964" s="122"/>
    </row>
    <row r="965" spans="1:6" x14ac:dyDescent="0.25">
      <c r="A965" s="110"/>
      <c r="C965" s="108"/>
      <c r="F965" s="122"/>
    </row>
    <row r="966" spans="1:6" x14ac:dyDescent="0.25">
      <c r="A966" s="110"/>
      <c r="C966" s="108"/>
      <c r="F966" s="122"/>
    </row>
    <row r="967" spans="1:6" x14ac:dyDescent="0.25">
      <c r="A967" s="110"/>
      <c r="C967" s="108"/>
      <c r="F967" s="122"/>
    </row>
    <row r="968" spans="1:6" x14ac:dyDescent="0.25">
      <c r="A968" s="110"/>
      <c r="C968" s="108"/>
      <c r="F968" s="122"/>
    </row>
    <row r="969" spans="1:6" x14ac:dyDescent="0.25">
      <c r="A969" s="110"/>
      <c r="C969" s="108"/>
      <c r="F969" s="122"/>
    </row>
    <row r="970" spans="1:6" x14ac:dyDescent="0.25">
      <c r="A970" s="110"/>
      <c r="C970" s="108"/>
      <c r="F970" s="122"/>
    </row>
    <row r="971" spans="1:6" x14ac:dyDescent="0.25">
      <c r="A971" s="107"/>
      <c r="F971" s="122"/>
    </row>
    <row r="972" spans="1:6" x14ac:dyDescent="0.25">
      <c r="A972" s="107"/>
      <c r="F972" s="122"/>
    </row>
    <row r="973" spans="1:6" ht="13.8" customHeight="1" thickBot="1" x14ac:dyDescent="0.3">
      <c r="A973" s="107"/>
      <c r="F973" s="122"/>
    </row>
    <row r="974" spans="1:6" ht="13.8" customHeight="1" thickBot="1" x14ac:dyDescent="0.3">
      <c r="A974" s="111" t="s">
        <v>514</v>
      </c>
      <c r="B974" s="112"/>
      <c r="C974" s="117">
        <f>C947-C959</f>
        <v>3317.1900000000587</v>
      </c>
      <c r="D974" s="112"/>
      <c r="E974" s="112"/>
      <c r="F974" s="123"/>
    </row>
    <row r="976" spans="1:6" ht="13.8" customHeight="1" thickBot="1" x14ac:dyDescent="0.3"/>
    <row r="977" spans="1:6" ht="13.8" customHeight="1" thickBot="1" x14ac:dyDescent="0.3">
      <c r="A977" s="113" t="s">
        <v>516</v>
      </c>
      <c r="B977" s="114"/>
      <c r="C977" s="116">
        <f>'PRIMA NOTA'!A978</f>
        <v>45314</v>
      </c>
      <c r="D977" s="115"/>
      <c r="E977" s="115"/>
      <c r="F977" s="120" t="s">
        <v>503</v>
      </c>
    </row>
    <row r="978" spans="1:6" x14ac:dyDescent="0.25">
      <c r="A978" s="107"/>
      <c r="F978" s="121"/>
    </row>
    <row r="979" spans="1:6" x14ac:dyDescent="0.25">
      <c r="A979" s="107"/>
      <c r="F979" s="122"/>
    </row>
    <row r="980" spans="1:6" x14ac:dyDescent="0.25">
      <c r="A980" s="110"/>
      <c r="F980" s="122"/>
    </row>
    <row r="981" spans="1:6" x14ac:dyDescent="0.25">
      <c r="A981" s="107"/>
      <c r="F981" s="122"/>
    </row>
    <row r="982" spans="1:6" x14ac:dyDescent="0.25">
      <c r="A982" s="110" t="s">
        <v>504</v>
      </c>
      <c r="C982" s="106">
        <f>'PRIMA NOTA'!Z1035</f>
        <v>10656.690000000002</v>
      </c>
      <c r="F982" s="122">
        <f>C982</f>
        <v>10656.690000000002</v>
      </c>
    </row>
    <row r="983" spans="1:6" x14ac:dyDescent="0.25">
      <c r="A983" s="107" t="s">
        <v>70</v>
      </c>
      <c r="C983" s="106">
        <f>'PRIMA NOTA'!L1027</f>
        <v>5728.5</v>
      </c>
      <c r="F983" s="122"/>
    </row>
    <row r="984" spans="1:6" x14ac:dyDescent="0.25">
      <c r="A984" s="107" t="s">
        <v>505</v>
      </c>
      <c r="C984" s="109">
        <f>'PRIMA NOTA'!L1026</f>
        <v>0</v>
      </c>
      <c r="F984" s="122">
        <v>77587.009999999995</v>
      </c>
    </row>
    <row r="985" spans="1:6" x14ac:dyDescent="0.25">
      <c r="A985" s="110" t="s">
        <v>506</v>
      </c>
      <c r="C985" s="106">
        <f>'PRIMA NOTA'!L1029</f>
        <v>10406.209999999999</v>
      </c>
      <c r="F985" s="122"/>
    </row>
    <row r="986" spans="1:6" x14ac:dyDescent="0.25">
      <c r="A986" s="107" t="s">
        <v>517</v>
      </c>
      <c r="C986">
        <f>'PRIMA NOTA'!L1028</f>
        <v>11255.09</v>
      </c>
      <c r="F986" s="122"/>
    </row>
    <row r="987" spans="1:6" x14ac:dyDescent="0.25">
      <c r="A987" s="110" t="s">
        <v>11</v>
      </c>
      <c r="C987" s="108">
        <f>SUM(C982:C986)</f>
        <v>38046.490000000005</v>
      </c>
      <c r="F987" s="122"/>
    </row>
    <row r="988" spans="1:6" x14ac:dyDescent="0.25">
      <c r="A988" s="107"/>
      <c r="F988" s="122"/>
    </row>
    <row r="989" spans="1:6" x14ac:dyDescent="0.25">
      <c r="A989" s="107"/>
      <c r="F989" s="122"/>
    </row>
    <row r="990" spans="1:6" x14ac:dyDescent="0.25">
      <c r="A990" s="107" t="s">
        <v>507</v>
      </c>
      <c r="F990" s="122"/>
    </row>
    <row r="991" spans="1:6" x14ac:dyDescent="0.25">
      <c r="A991" s="107"/>
      <c r="F991" s="122"/>
    </row>
    <row r="992" spans="1:6" x14ac:dyDescent="0.25">
      <c r="A992" s="107"/>
      <c r="F992" s="122"/>
    </row>
    <row r="993" spans="1:6" x14ac:dyDescent="0.25">
      <c r="A993" s="107" t="s">
        <v>35</v>
      </c>
      <c r="C993" s="106">
        <f>'PRIMA NOTA'!D1035</f>
        <v>4518.1799999999785</v>
      </c>
      <c r="F993" s="122"/>
    </row>
    <row r="994" spans="1:6" x14ac:dyDescent="0.25">
      <c r="A994" s="107" t="s">
        <v>508</v>
      </c>
      <c r="C994" s="106">
        <f>'PRIMA NOTA'!A1035</f>
        <v>18195.450000000012</v>
      </c>
      <c r="F994" s="122"/>
    </row>
    <row r="995" spans="1:6" x14ac:dyDescent="0.25">
      <c r="A995" s="107" t="s">
        <v>509</v>
      </c>
      <c r="C995" s="106">
        <f>'PRIMA NOTA'!E1035</f>
        <v>0</v>
      </c>
      <c r="F995" s="122"/>
    </row>
    <row r="996" spans="1:6" x14ac:dyDescent="0.25">
      <c r="A996" s="107" t="s">
        <v>510</v>
      </c>
      <c r="C996" s="106">
        <f>'PRIMA NOTA'!B1035</f>
        <v>4393.9000000000015</v>
      </c>
      <c r="F996" s="122"/>
    </row>
    <row r="997" spans="1:6" x14ac:dyDescent="0.25">
      <c r="A997" s="107" t="s">
        <v>511</v>
      </c>
      <c r="C997" s="106">
        <f>'PRIMA NOTA'!B982</f>
        <v>811.27</v>
      </c>
      <c r="F997" s="122"/>
    </row>
    <row r="998" spans="1:6" x14ac:dyDescent="0.25">
      <c r="A998" s="107"/>
      <c r="F998" s="122"/>
    </row>
    <row r="999" spans="1:6" x14ac:dyDescent="0.25">
      <c r="A999" s="110"/>
      <c r="E999" s="93"/>
      <c r="F999" s="122"/>
    </row>
    <row r="1000" spans="1:6" x14ac:dyDescent="0.25">
      <c r="A1000" s="107"/>
      <c r="F1000" s="122"/>
    </row>
    <row r="1001" spans="1:6" x14ac:dyDescent="0.25">
      <c r="A1001" s="110"/>
      <c r="F1001" s="122"/>
    </row>
    <row r="1002" spans="1:6" x14ac:dyDescent="0.25">
      <c r="A1002" s="107"/>
      <c r="F1002" s="122"/>
    </row>
    <row r="1003" spans="1:6" x14ac:dyDescent="0.25">
      <c r="A1003" s="110"/>
      <c r="C1003" s="108">
        <f>SUM(C993:C1002)</f>
        <v>27918.799999999992</v>
      </c>
      <c r="F1003" s="122"/>
    </row>
    <row r="1004" spans="1:6" x14ac:dyDescent="0.25">
      <c r="A1004" s="107"/>
      <c r="F1004" s="122"/>
    </row>
    <row r="1005" spans="1:6" x14ac:dyDescent="0.25">
      <c r="A1005" s="110"/>
      <c r="C1005" s="109"/>
      <c r="F1005" s="122"/>
    </row>
    <row r="1006" spans="1:6" x14ac:dyDescent="0.25">
      <c r="A1006" s="110" t="s">
        <v>512</v>
      </c>
      <c r="C1006" s="109">
        <f>'PRIMA NOTA'!N1010</f>
        <v>1277.45</v>
      </c>
      <c r="F1006" s="122"/>
    </row>
    <row r="1007" spans="1:6" x14ac:dyDescent="0.25">
      <c r="A1007" s="110"/>
      <c r="C1007" s="109"/>
      <c r="F1007" s="122"/>
    </row>
    <row r="1008" spans="1:6" x14ac:dyDescent="0.25">
      <c r="A1008" s="110" t="s">
        <v>17</v>
      </c>
      <c r="C1008" s="109">
        <f>C987-C1003-C1006</f>
        <v>8850.2400000000125</v>
      </c>
      <c r="F1008" s="122"/>
    </row>
    <row r="1009" spans="1:6" x14ac:dyDescent="0.25">
      <c r="A1009" s="110"/>
      <c r="F1009" s="122"/>
    </row>
    <row r="1010" spans="1:6" x14ac:dyDescent="0.25">
      <c r="A1010" s="110"/>
      <c r="E1010" s="93"/>
      <c r="F1010" s="122"/>
    </row>
    <row r="1011" spans="1:6" x14ac:dyDescent="0.25">
      <c r="A1011" s="110"/>
      <c r="C1011" s="108"/>
      <c r="F1011" s="122"/>
    </row>
    <row r="1012" spans="1:6" x14ac:dyDescent="0.25">
      <c r="A1012" s="110"/>
      <c r="C1012" s="108"/>
      <c r="F1012" s="122"/>
    </row>
    <row r="1013" spans="1:6" x14ac:dyDescent="0.25">
      <c r="A1013" s="110"/>
      <c r="C1013" s="108"/>
      <c r="F1013" s="122"/>
    </row>
    <row r="1014" spans="1:6" x14ac:dyDescent="0.25">
      <c r="A1014" s="110"/>
      <c r="C1014" s="108"/>
      <c r="F1014" s="122"/>
    </row>
    <row r="1015" spans="1:6" x14ac:dyDescent="0.25">
      <c r="A1015" s="110" t="s">
        <v>133</v>
      </c>
      <c r="C1015" s="109">
        <f>'PRIMA NOTA'!H980</f>
        <v>815.56</v>
      </c>
      <c r="F1015" s="122"/>
    </row>
    <row r="1016" spans="1:6" x14ac:dyDescent="0.25">
      <c r="A1016" s="107" t="s">
        <v>135</v>
      </c>
      <c r="C1016" s="109">
        <f>'PRIMA NOTA'!H982</f>
        <v>2395.4700000000003</v>
      </c>
      <c r="F1016" s="122"/>
    </row>
    <row r="1017" spans="1:6" x14ac:dyDescent="0.25">
      <c r="A1017" s="107" t="s">
        <v>139</v>
      </c>
      <c r="C1017" s="109">
        <f>'PRIMA NOTA'!H984</f>
        <v>23.73</v>
      </c>
      <c r="F1017" s="122"/>
    </row>
    <row r="1018" spans="1:6" x14ac:dyDescent="0.25">
      <c r="A1018" s="107" t="s">
        <v>513</v>
      </c>
      <c r="C1018" s="109">
        <f>'PRIMA NOTA'!H986</f>
        <v>1486.6</v>
      </c>
      <c r="F1018" s="122"/>
    </row>
    <row r="1019" spans="1:6" x14ac:dyDescent="0.25">
      <c r="A1019" s="107"/>
      <c r="C1019" s="108"/>
      <c r="F1019" s="122"/>
    </row>
    <row r="1020" spans="1:6" x14ac:dyDescent="0.25">
      <c r="A1020" s="110" t="s">
        <v>11</v>
      </c>
      <c r="C1020" s="108">
        <f>SUM(C1015:C1019)</f>
        <v>4721.3600000000006</v>
      </c>
      <c r="F1020" s="122"/>
    </row>
    <row r="1021" spans="1:6" x14ac:dyDescent="0.25">
      <c r="A1021" s="110"/>
      <c r="C1021" s="108"/>
      <c r="F1021" s="122"/>
    </row>
    <row r="1022" spans="1:6" x14ac:dyDescent="0.25">
      <c r="A1022" s="110"/>
      <c r="C1022" s="108"/>
      <c r="F1022" s="122"/>
    </row>
    <row r="1023" spans="1:6" x14ac:dyDescent="0.25">
      <c r="A1023" s="110"/>
      <c r="C1023" s="108"/>
      <c r="F1023" s="122"/>
    </row>
    <row r="1024" spans="1:6" x14ac:dyDescent="0.25">
      <c r="A1024" s="110"/>
      <c r="C1024" s="108"/>
      <c r="F1024" s="122"/>
    </row>
    <row r="1025" spans="1:6" x14ac:dyDescent="0.25">
      <c r="A1025" s="110"/>
      <c r="C1025" s="108"/>
      <c r="F1025" s="122"/>
    </row>
    <row r="1026" spans="1:6" x14ac:dyDescent="0.25">
      <c r="A1026" s="110"/>
      <c r="C1026" s="108"/>
      <c r="F1026" s="122"/>
    </row>
    <row r="1027" spans="1:6" x14ac:dyDescent="0.25">
      <c r="A1027" s="110"/>
      <c r="C1027" s="108"/>
      <c r="F1027" s="122"/>
    </row>
    <row r="1028" spans="1:6" x14ac:dyDescent="0.25">
      <c r="A1028" s="110"/>
      <c r="C1028" s="108"/>
      <c r="F1028" s="122"/>
    </row>
    <row r="1029" spans="1:6" x14ac:dyDescent="0.25">
      <c r="A1029" s="110"/>
      <c r="C1029" s="108"/>
      <c r="F1029" s="122"/>
    </row>
    <row r="1030" spans="1:6" x14ac:dyDescent="0.25">
      <c r="A1030" s="110"/>
      <c r="C1030" s="108"/>
      <c r="F1030" s="122"/>
    </row>
    <row r="1031" spans="1:6" x14ac:dyDescent="0.25">
      <c r="A1031" s="110"/>
      <c r="C1031" s="108"/>
      <c r="F1031" s="122"/>
    </row>
    <row r="1032" spans="1:6" x14ac:dyDescent="0.25">
      <c r="A1032" s="107"/>
      <c r="F1032" s="122"/>
    </row>
    <row r="1033" spans="1:6" x14ac:dyDescent="0.25">
      <c r="A1033" s="107"/>
      <c r="F1033" s="122"/>
    </row>
    <row r="1034" spans="1:6" ht="13.8" customHeight="1" thickBot="1" x14ac:dyDescent="0.3">
      <c r="A1034" s="107"/>
      <c r="F1034" s="122"/>
    </row>
    <row r="1035" spans="1:6" ht="13.8" customHeight="1" thickBot="1" x14ac:dyDescent="0.3">
      <c r="A1035" s="111" t="s">
        <v>514</v>
      </c>
      <c r="B1035" s="112"/>
      <c r="C1035" s="117">
        <f>C1008-C1020</f>
        <v>4128.8800000000119</v>
      </c>
      <c r="D1035" s="112"/>
      <c r="E1035" s="112"/>
      <c r="F1035" s="123" t="s">
        <v>515</v>
      </c>
    </row>
    <row r="1037" spans="1:6" ht="13.8" customHeight="1" thickBot="1" x14ac:dyDescent="0.3"/>
    <row r="1038" spans="1:6" ht="13.8" customHeight="1" thickBot="1" x14ac:dyDescent="0.3">
      <c r="A1038" s="113" t="s">
        <v>516</v>
      </c>
      <c r="B1038" s="114"/>
      <c r="C1038" s="116">
        <f>'PRIMA NOTA'!A1039</f>
        <v>45315</v>
      </c>
      <c r="D1038" s="115"/>
      <c r="E1038" s="115"/>
      <c r="F1038" s="120" t="s">
        <v>503</v>
      </c>
    </row>
    <row r="1039" spans="1:6" x14ac:dyDescent="0.25">
      <c r="A1039" s="107"/>
      <c r="F1039" s="121"/>
    </row>
    <row r="1040" spans="1:6" x14ac:dyDescent="0.25">
      <c r="A1040" s="107"/>
      <c r="F1040" s="122"/>
    </row>
    <row r="1041" spans="1:6" x14ac:dyDescent="0.25">
      <c r="A1041" s="110"/>
      <c r="F1041" s="122"/>
    </row>
    <row r="1042" spans="1:6" x14ac:dyDescent="0.25">
      <c r="A1042" s="107"/>
      <c r="F1042" s="122"/>
    </row>
    <row r="1043" spans="1:6" x14ac:dyDescent="0.25">
      <c r="A1043" s="110" t="s">
        <v>504</v>
      </c>
      <c r="C1043" s="106">
        <f>'PRIMA NOTA'!Z1096</f>
        <v>23805.61</v>
      </c>
      <c r="F1043" s="122">
        <f>C1043</f>
        <v>23805.61</v>
      </c>
    </row>
    <row r="1044" spans="1:6" x14ac:dyDescent="0.25">
      <c r="A1044" s="107" t="s">
        <v>70</v>
      </c>
      <c r="C1044" s="106">
        <f>'PRIMA NOTA'!L1088</f>
        <v>5941</v>
      </c>
      <c r="F1044" s="122"/>
    </row>
    <row r="1045" spans="1:6" x14ac:dyDescent="0.25">
      <c r="A1045" s="107" t="s">
        <v>505</v>
      </c>
      <c r="C1045" s="109">
        <f>'PRIMA NOTA'!L1087</f>
        <v>0</v>
      </c>
      <c r="F1045" s="122">
        <v>77587.009999999995</v>
      </c>
    </row>
    <row r="1046" spans="1:6" x14ac:dyDescent="0.25">
      <c r="A1046" s="110" t="s">
        <v>506</v>
      </c>
      <c r="C1046" s="106">
        <f>'PRIMA NOTA'!L1090</f>
        <v>12365.04</v>
      </c>
      <c r="F1046" s="122"/>
    </row>
    <row r="1047" spans="1:6" x14ac:dyDescent="0.25">
      <c r="A1047" s="107" t="s">
        <v>517</v>
      </c>
      <c r="C1047">
        <f>'PRIMA NOTA'!L1089</f>
        <v>7772.91</v>
      </c>
      <c r="F1047" s="122"/>
    </row>
    <row r="1048" spans="1:6" x14ac:dyDescent="0.25">
      <c r="A1048" s="110" t="s">
        <v>11</v>
      </c>
      <c r="C1048" s="108">
        <f>SUM(C1043:C1047)</f>
        <v>49884.56</v>
      </c>
      <c r="F1048" s="122"/>
    </row>
    <row r="1049" spans="1:6" x14ac:dyDescent="0.25">
      <c r="A1049" s="107"/>
      <c r="F1049" s="122"/>
    </row>
    <row r="1050" spans="1:6" x14ac:dyDescent="0.25">
      <c r="A1050" s="107"/>
      <c r="F1050" s="122"/>
    </row>
    <row r="1051" spans="1:6" x14ac:dyDescent="0.25">
      <c r="A1051" s="107" t="s">
        <v>507</v>
      </c>
      <c r="F1051" s="122"/>
    </row>
    <row r="1052" spans="1:6" x14ac:dyDescent="0.25">
      <c r="A1052" s="107"/>
      <c r="F1052" s="122"/>
    </row>
    <row r="1053" spans="1:6" x14ac:dyDescent="0.25">
      <c r="A1053" s="107"/>
      <c r="F1053" s="122"/>
    </row>
    <row r="1054" spans="1:6" x14ac:dyDescent="0.25">
      <c r="A1054" s="107" t="s">
        <v>35</v>
      </c>
      <c r="C1054" s="106">
        <f>'PRIMA NOTA'!D1096</f>
        <v>9361.3599999999788</v>
      </c>
      <c r="F1054" s="122"/>
    </row>
    <row r="1055" spans="1:6" x14ac:dyDescent="0.25">
      <c r="A1055" s="107" t="s">
        <v>508</v>
      </c>
      <c r="C1055" s="106">
        <f>'PRIMA NOTA'!A1096</f>
        <v>23012.420000000013</v>
      </c>
      <c r="F1055" s="122"/>
    </row>
    <row r="1056" spans="1:6" x14ac:dyDescent="0.25">
      <c r="A1056" s="107" t="s">
        <v>509</v>
      </c>
      <c r="C1056" s="106">
        <f>'PRIMA NOTA'!E1096</f>
        <v>0</v>
      </c>
      <c r="F1056" s="122"/>
    </row>
    <row r="1057" spans="1:6" x14ac:dyDescent="0.25">
      <c r="A1057" s="107" t="s">
        <v>510</v>
      </c>
      <c r="C1057" s="106">
        <f>'PRIMA NOTA'!B1096</f>
        <v>4393.9000000000015</v>
      </c>
      <c r="F1057" s="122"/>
    </row>
    <row r="1058" spans="1:6" x14ac:dyDescent="0.25">
      <c r="A1058" s="107" t="s">
        <v>511</v>
      </c>
      <c r="C1058" s="106">
        <f>'PRIMA NOTA'!B1043</f>
        <v>2198.27</v>
      </c>
      <c r="F1058" s="122"/>
    </row>
    <row r="1059" spans="1:6" x14ac:dyDescent="0.25">
      <c r="A1059" s="107"/>
      <c r="F1059" s="122"/>
    </row>
    <row r="1060" spans="1:6" x14ac:dyDescent="0.25">
      <c r="A1060" s="110"/>
      <c r="E1060" s="93"/>
      <c r="F1060" s="122"/>
    </row>
    <row r="1061" spans="1:6" x14ac:dyDescent="0.25">
      <c r="A1061" s="107"/>
      <c r="F1061" s="122"/>
    </row>
    <row r="1062" spans="1:6" x14ac:dyDescent="0.25">
      <c r="A1062" s="110"/>
      <c r="F1062" s="122"/>
    </row>
    <row r="1063" spans="1:6" x14ac:dyDescent="0.25">
      <c r="A1063" s="107"/>
      <c r="F1063" s="122"/>
    </row>
    <row r="1064" spans="1:6" x14ac:dyDescent="0.25">
      <c r="A1064" s="110"/>
      <c r="C1064" s="108">
        <f>SUM(C1054:C1063)</f>
        <v>38965.94999999999</v>
      </c>
      <c r="F1064" s="122"/>
    </row>
    <row r="1065" spans="1:6" x14ac:dyDescent="0.25">
      <c r="A1065" s="107"/>
      <c r="F1065" s="122"/>
    </row>
    <row r="1066" spans="1:6" x14ac:dyDescent="0.25">
      <c r="A1066" s="110"/>
      <c r="C1066" s="109"/>
      <c r="F1066" s="122"/>
    </row>
    <row r="1067" spans="1:6" x14ac:dyDescent="0.25">
      <c r="A1067" s="110" t="s">
        <v>512</v>
      </c>
      <c r="C1067" s="109">
        <f>'PRIMA NOTA'!N1071</f>
        <v>1277.45</v>
      </c>
      <c r="F1067" s="122"/>
    </row>
    <row r="1068" spans="1:6" x14ac:dyDescent="0.25">
      <c r="A1068" s="110"/>
      <c r="C1068" s="109"/>
      <c r="F1068" s="122"/>
    </row>
    <row r="1069" spans="1:6" x14ac:dyDescent="0.25">
      <c r="A1069" s="110" t="s">
        <v>17</v>
      </c>
      <c r="C1069" s="109">
        <f>C1048-C1064-C1067</f>
        <v>9641.1600000000071</v>
      </c>
      <c r="F1069" s="122"/>
    </row>
    <row r="1070" spans="1:6" x14ac:dyDescent="0.25">
      <c r="A1070" s="110"/>
      <c r="F1070" s="122"/>
    </row>
    <row r="1071" spans="1:6" x14ac:dyDescent="0.25">
      <c r="A1071" s="110"/>
      <c r="E1071" s="93"/>
      <c r="F1071" s="122"/>
    </row>
    <row r="1072" spans="1:6" x14ac:dyDescent="0.25">
      <c r="A1072" s="110"/>
      <c r="C1072" s="108"/>
      <c r="F1072" s="122"/>
    </row>
    <row r="1073" spans="1:6" x14ac:dyDescent="0.25">
      <c r="A1073" s="110"/>
      <c r="C1073" s="108"/>
      <c r="F1073" s="122"/>
    </row>
    <row r="1074" spans="1:6" x14ac:dyDescent="0.25">
      <c r="A1074" s="110"/>
      <c r="C1074" s="108"/>
      <c r="F1074" s="122"/>
    </row>
    <row r="1075" spans="1:6" x14ac:dyDescent="0.25">
      <c r="A1075" s="110"/>
      <c r="C1075" s="108"/>
      <c r="F1075" s="122"/>
    </row>
    <row r="1076" spans="1:6" x14ac:dyDescent="0.25">
      <c r="A1076" s="110" t="s">
        <v>133</v>
      </c>
      <c r="C1076" s="109">
        <f>'PRIMA NOTA'!H1041</f>
        <v>1278.42</v>
      </c>
      <c r="F1076" s="122"/>
    </row>
    <row r="1077" spans="1:6" x14ac:dyDescent="0.25">
      <c r="A1077" s="107" t="s">
        <v>135</v>
      </c>
      <c r="C1077" s="109">
        <f>'PRIMA NOTA'!H1043</f>
        <v>3250.5</v>
      </c>
      <c r="F1077" s="122"/>
    </row>
    <row r="1078" spans="1:6" x14ac:dyDescent="0.25">
      <c r="A1078" s="107" t="s">
        <v>139</v>
      </c>
      <c r="C1078" s="109">
        <f>'PRIMA NOTA'!H1045</f>
        <v>23.73</v>
      </c>
      <c r="F1078" s="122"/>
    </row>
    <row r="1079" spans="1:6" x14ac:dyDescent="0.25">
      <c r="A1079" s="107" t="s">
        <v>513</v>
      </c>
      <c r="C1079" s="109">
        <f>'PRIMA NOTA'!H1047</f>
        <v>1486.6</v>
      </c>
      <c r="F1079" s="122"/>
    </row>
    <row r="1080" spans="1:6" x14ac:dyDescent="0.25">
      <c r="A1080" s="107"/>
      <c r="C1080" s="108"/>
      <c r="F1080" s="122"/>
    </row>
    <row r="1081" spans="1:6" x14ac:dyDescent="0.25">
      <c r="A1081" s="110" t="s">
        <v>11</v>
      </c>
      <c r="C1081" s="108">
        <f>SUM(C1076:C1080)</f>
        <v>6039.25</v>
      </c>
      <c r="F1081" s="122"/>
    </row>
    <row r="1082" spans="1:6" x14ac:dyDescent="0.25">
      <c r="A1082" s="110"/>
      <c r="C1082" s="108"/>
      <c r="F1082" s="122"/>
    </row>
    <row r="1083" spans="1:6" x14ac:dyDescent="0.25">
      <c r="A1083" s="110"/>
      <c r="C1083" s="108"/>
      <c r="F1083" s="122"/>
    </row>
    <row r="1084" spans="1:6" x14ac:dyDescent="0.25">
      <c r="A1084" s="110"/>
      <c r="C1084" s="108"/>
      <c r="F1084" s="122"/>
    </row>
    <row r="1085" spans="1:6" x14ac:dyDescent="0.25">
      <c r="A1085" s="110"/>
      <c r="C1085" s="108"/>
      <c r="F1085" s="122"/>
    </row>
    <row r="1086" spans="1:6" x14ac:dyDescent="0.25">
      <c r="A1086" s="110"/>
      <c r="C1086" s="108"/>
      <c r="F1086" s="122"/>
    </row>
    <row r="1087" spans="1:6" x14ac:dyDescent="0.25">
      <c r="A1087" s="110"/>
      <c r="C1087" s="108"/>
      <c r="F1087" s="122"/>
    </row>
    <row r="1088" spans="1:6" x14ac:dyDescent="0.25">
      <c r="A1088" s="110"/>
      <c r="C1088" s="108"/>
      <c r="F1088" s="122"/>
    </row>
    <row r="1089" spans="1:6" x14ac:dyDescent="0.25">
      <c r="A1089" s="110"/>
      <c r="C1089" s="108"/>
      <c r="F1089" s="122"/>
    </row>
    <row r="1090" spans="1:6" x14ac:dyDescent="0.25">
      <c r="A1090" s="110"/>
      <c r="C1090" s="108"/>
      <c r="F1090" s="122"/>
    </row>
    <row r="1091" spans="1:6" x14ac:dyDescent="0.25">
      <c r="A1091" s="110"/>
      <c r="C1091" s="108"/>
      <c r="F1091" s="122"/>
    </row>
    <row r="1092" spans="1:6" x14ac:dyDescent="0.25">
      <c r="A1092" s="110"/>
      <c r="C1092" s="108"/>
      <c r="F1092" s="122"/>
    </row>
    <row r="1093" spans="1:6" x14ac:dyDescent="0.25">
      <c r="A1093" s="107"/>
      <c r="F1093" s="122"/>
    </row>
    <row r="1094" spans="1:6" x14ac:dyDescent="0.25">
      <c r="A1094" s="107"/>
      <c r="F1094" s="122"/>
    </row>
    <row r="1095" spans="1:6" ht="13.8" customHeight="1" thickBot="1" x14ac:dyDescent="0.3">
      <c r="A1095" s="107"/>
      <c r="F1095" s="122"/>
    </row>
    <row r="1096" spans="1:6" ht="13.8" customHeight="1" thickBot="1" x14ac:dyDescent="0.3">
      <c r="A1096" s="111" t="s">
        <v>514</v>
      </c>
      <c r="B1096" s="112"/>
      <c r="C1096" s="117">
        <f>C1069-C1081</f>
        <v>3601.9100000000071</v>
      </c>
      <c r="D1096" s="112"/>
      <c r="E1096" s="112"/>
      <c r="F1096" s="123" t="s">
        <v>515</v>
      </c>
    </row>
    <row r="1098" spans="1:6" ht="13.8" customHeight="1" thickBot="1" x14ac:dyDescent="0.3"/>
    <row r="1099" spans="1:6" ht="13.8" customHeight="1" thickBot="1" x14ac:dyDescent="0.3">
      <c r="A1099" s="113" t="s">
        <v>516</v>
      </c>
      <c r="B1099" s="114"/>
      <c r="C1099" s="116">
        <f>'PRIMA NOTA'!A1100</f>
        <v>45316</v>
      </c>
      <c r="D1099" s="115"/>
      <c r="E1099" s="115"/>
      <c r="F1099" s="120" t="s">
        <v>503</v>
      </c>
    </row>
    <row r="1100" spans="1:6" x14ac:dyDescent="0.25">
      <c r="A1100" s="107"/>
      <c r="F1100" s="121"/>
    </row>
    <row r="1101" spans="1:6" x14ac:dyDescent="0.25">
      <c r="A1101" s="107"/>
      <c r="F1101" s="122"/>
    </row>
    <row r="1102" spans="1:6" x14ac:dyDescent="0.25">
      <c r="A1102" s="110"/>
      <c r="F1102" s="122"/>
    </row>
    <row r="1103" spans="1:6" x14ac:dyDescent="0.25">
      <c r="A1103" s="107"/>
      <c r="F1103" s="122"/>
    </row>
    <row r="1104" spans="1:6" x14ac:dyDescent="0.25">
      <c r="A1104" s="110" t="s">
        <v>504</v>
      </c>
      <c r="C1104" s="106">
        <f>'PRIMA NOTA'!Z1157</f>
        <v>31574.15</v>
      </c>
      <c r="F1104" s="122">
        <f>C1104</f>
        <v>31574.15</v>
      </c>
    </row>
    <row r="1105" spans="1:6" x14ac:dyDescent="0.25">
      <c r="A1105" s="107" t="s">
        <v>70</v>
      </c>
      <c r="C1105" s="106">
        <f>'PRIMA NOTA'!L1149</f>
        <v>5941</v>
      </c>
      <c r="F1105" s="122"/>
    </row>
    <row r="1106" spans="1:6" x14ac:dyDescent="0.25">
      <c r="A1106" s="107" t="s">
        <v>505</v>
      </c>
      <c r="C1106" s="109">
        <f>'PRIMA NOTA'!L1148</f>
        <v>0</v>
      </c>
      <c r="F1106" s="122">
        <v>77587.009999999995</v>
      </c>
    </row>
    <row r="1107" spans="1:6" x14ac:dyDescent="0.25">
      <c r="A1107" s="110" t="s">
        <v>506</v>
      </c>
      <c r="C1107" s="106">
        <f>'PRIMA NOTA'!L1151</f>
        <v>25015.040000000001</v>
      </c>
      <c r="F1107" s="122"/>
    </row>
    <row r="1108" spans="1:6" x14ac:dyDescent="0.25">
      <c r="A1108" s="107" t="s">
        <v>517</v>
      </c>
      <c r="C1108">
        <f>'PRIMA NOTA'!L1150</f>
        <v>12369.41</v>
      </c>
      <c r="F1108" s="122"/>
    </row>
    <row r="1109" spans="1:6" x14ac:dyDescent="0.25">
      <c r="A1109" s="110" t="s">
        <v>11</v>
      </c>
      <c r="C1109" s="108">
        <f>SUM(C1104:C1108)</f>
        <v>74899.600000000006</v>
      </c>
      <c r="F1109" s="122"/>
    </row>
    <row r="1110" spans="1:6" x14ac:dyDescent="0.25">
      <c r="A1110" s="107"/>
      <c r="F1110" s="122"/>
    </row>
    <row r="1111" spans="1:6" x14ac:dyDescent="0.25">
      <c r="A1111" s="107"/>
      <c r="F1111" s="122"/>
    </row>
    <row r="1112" spans="1:6" x14ac:dyDescent="0.25">
      <c r="A1112" s="107" t="s">
        <v>507</v>
      </c>
      <c r="F1112" s="122"/>
    </row>
    <row r="1113" spans="1:6" x14ac:dyDescent="0.25">
      <c r="A1113" s="107"/>
      <c r="F1113" s="122"/>
    </row>
    <row r="1114" spans="1:6" x14ac:dyDescent="0.25">
      <c r="A1114" s="107"/>
      <c r="F1114" s="122"/>
    </row>
    <row r="1115" spans="1:6" x14ac:dyDescent="0.25">
      <c r="A1115" s="107" t="s">
        <v>35</v>
      </c>
      <c r="C1115" s="106">
        <f>'PRIMA NOTA'!D1157</f>
        <v>20899.959999999977</v>
      </c>
      <c r="F1115" s="122"/>
    </row>
    <row r="1116" spans="1:6" x14ac:dyDescent="0.25">
      <c r="A1116" s="107" t="s">
        <v>508</v>
      </c>
      <c r="C1116" s="106">
        <f>'PRIMA NOTA'!A1157</f>
        <v>32556.410000000011</v>
      </c>
      <c r="F1116" s="122"/>
    </row>
    <row r="1117" spans="1:6" x14ac:dyDescent="0.25">
      <c r="A1117" s="107" t="s">
        <v>509</v>
      </c>
      <c r="C1117" s="106">
        <f>'PRIMA NOTA'!E1157</f>
        <v>0</v>
      </c>
      <c r="F1117" s="122"/>
    </row>
    <row r="1118" spans="1:6" x14ac:dyDescent="0.25">
      <c r="A1118" s="107" t="s">
        <v>510</v>
      </c>
      <c r="C1118" s="106">
        <f>'PRIMA NOTA'!B1157</f>
        <v>5083.840000000002</v>
      </c>
      <c r="F1118" s="122"/>
    </row>
    <row r="1119" spans="1:6" x14ac:dyDescent="0.25">
      <c r="A1119" s="107" t="s">
        <v>511</v>
      </c>
      <c r="C1119" s="106">
        <f>'PRIMA NOTA'!B1104</f>
        <v>2198.27</v>
      </c>
      <c r="F1119" s="122"/>
    </row>
    <row r="1120" spans="1:6" x14ac:dyDescent="0.25">
      <c r="A1120" s="107"/>
      <c r="F1120" s="122"/>
    </row>
    <row r="1121" spans="1:6" x14ac:dyDescent="0.25">
      <c r="A1121" s="110"/>
      <c r="E1121" s="93"/>
      <c r="F1121" s="122"/>
    </row>
    <row r="1122" spans="1:6" x14ac:dyDescent="0.25">
      <c r="A1122" s="107"/>
      <c r="F1122" s="122"/>
    </row>
    <row r="1123" spans="1:6" x14ac:dyDescent="0.25">
      <c r="A1123" s="110"/>
      <c r="F1123" s="122"/>
    </row>
    <row r="1124" spans="1:6" x14ac:dyDescent="0.25">
      <c r="A1124" s="107"/>
      <c r="F1124" s="122"/>
    </row>
    <row r="1125" spans="1:6" x14ac:dyDescent="0.25">
      <c r="A1125" s="110"/>
      <c r="C1125" s="108">
        <f>SUM(C1115:C1124)</f>
        <v>60738.479999999989</v>
      </c>
      <c r="F1125" s="122"/>
    </row>
    <row r="1126" spans="1:6" x14ac:dyDescent="0.25">
      <c r="A1126" s="107"/>
      <c r="F1126" s="122"/>
    </row>
    <row r="1127" spans="1:6" x14ac:dyDescent="0.25">
      <c r="A1127" s="110"/>
      <c r="C1127" s="109"/>
      <c r="F1127" s="122"/>
    </row>
    <row r="1128" spans="1:6" x14ac:dyDescent="0.25">
      <c r="A1128" s="110" t="s">
        <v>512</v>
      </c>
      <c r="C1128" s="109">
        <f>'PRIMA NOTA'!N1132</f>
        <v>1277.45</v>
      </c>
      <c r="F1128" s="122"/>
    </row>
    <row r="1129" spans="1:6" x14ac:dyDescent="0.25">
      <c r="A1129" s="110"/>
      <c r="C1129" s="109"/>
      <c r="F1129" s="122"/>
    </row>
    <row r="1130" spans="1:6" x14ac:dyDescent="0.25">
      <c r="A1130" s="110" t="s">
        <v>17</v>
      </c>
      <c r="C1130" s="109">
        <f>C1109-C1125-C1128</f>
        <v>12883.670000000016</v>
      </c>
      <c r="F1130" s="122"/>
    </row>
    <row r="1131" spans="1:6" x14ac:dyDescent="0.25">
      <c r="A1131" s="110"/>
      <c r="F1131" s="122"/>
    </row>
    <row r="1132" spans="1:6" x14ac:dyDescent="0.25">
      <c r="A1132" s="110"/>
      <c r="E1132" s="93"/>
      <c r="F1132" s="122"/>
    </row>
    <row r="1133" spans="1:6" x14ac:dyDescent="0.25">
      <c r="A1133" s="110"/>
      <c r="C1133" s="108"/>
      <c r="F1133" s="122"/>
    </row>
    <row r="1134" spans="1:6" x14ac:dyDescent="0.25">
      <c r="A1134" s="110"/>
      <c r="C1134" s="108"/>
      <c r="F1134" s="122"/>
    </row>
    <row r="1135" spans="1:6" x14ac:dyDescent="0.25">
      <c r="A1135" s="110"/>
      <c r="C1135" s="108"/>
      <c r="F1135" s="122"/>
    </row>
    <row r="1136" spans="1:6" x14ac:dyDescent="0.25">
      <c r="A1136" s="110"/>
      <c r="C1136" s="108"/>
      <c r="F1136" s="122"/>
    </row>
    <row r="1137" spans="1:6" x14ac:dyDescent="0.25">
      <c r="A1137" s="110" t="s">
        <v>133</v>
      </c>
      <c r="C1137" s="109">
        <f>'PRIMA NOTA'!H1102</f>
        <v>2399.3900000000003</v>
      </c>
      <c r="F1137" s="122"/>
    </row>
    <row r="1138" spans="1:6" x14ac:dyDescent="0.25">
      <c r="A1138" s="107" t="s">
        <v>135</v>
      </c>
      <c r="C1138" s="109">
        <f>'PRIMA NOTA'!H1104</f>
        <v>5140.4799999999996</v>
      </c>
      <c r="F1138" s="122"/>
    </row>
    <row r="1139" spans="1:6" x14ac:dyDescent="0.25">
      <c r="A1139" s="107" t="s">
        <v>139</v>
      </c>
      <c r="C1139" s="109">
        <f>'PRIMA NOTA'!H1106</f>
        <v>23.73</v>
      </c>
      <c r="F1139" s="122"/>
    </row>
    <row r="1140" spans="1:6" x14ac:dyDescent="0.25">
      <c r="A1140" s="107" t="s">
        <v>513</v>
      </c>
      <c r="C1140" s="109">
        <f>'PRIMA NOTA'!H1108</f>
        <v>1718.1599999999999</v>
      </c>
      <c r="F1140" s="122"/>
    </row>
    <row r="1141" spans="1:6" x14ac:dyDescent="0.25">
      <c r="A1141" s="107"/>
      <c r="C1141" s="108"/>
      <c r="F1141" s="122"/>
    </row>
    <row r="1142" spans="1:6" x14ac:dyDescent="0.25">
      <c r="A1142" s="110" t="s">
        <v>11</v>
      </c>
      <c r="C1142" s="108">
        <f>SUM(C1137:C1141)</f>
        <v>9281.7599999999984</v>
      </c>
      <c r="F1142" s="122"/>
    </row>
    <row r="1143" spans="1:6" x14ac:dyDescent="0.25">
      <c r="A1143" s="110"/>
      <c r="C1143" s="108"/>
      <c r="F1143" s="122"/>
    </row>
    <row r="1144" spans="1:6" x14ac:dyDescent="0.25">
      <c r="A1144" s="110"/>
      <c r="C1144" s="108"/>
      <c r="F1144" s="122"/>
    </row>
    <row r="1145" spans="1:6" x14ac:dyDescent="0.25">
      <c r="A1145" s="110"/>
      <c r="C1145" s="108"/>
      <c r="F1145" s="122"/>
    </row>
    <row r="1146" spans="1:6" x14ac:dyDescent="0.25">
      <c r="A1146" s="110"/>
      <c r="C1146" s="108"/>
      <c r="F1146" s="122"/>
    </row>
    <row r="1147" spans="1:6" x14ac:dyDescent="0.25">
      <c r="A1147" s="110"/>
      <c r="C1147" s="108"/>
      <c r="F1147" s="122"/>
    </row>
    <row r="1148" spans="1:6" x14ac:dyDescent="0.25">
      <c r="A1148" s="110"/>
      <c r="C1148" s="108"/>
      <c r="F1148" s="122"/>
    </row>
    <row r="1149" spans="1:6" x14ac:dyDescent="0.25">
      <c r="A1149" s="110"/>
      <c r="C1149" s="108"/>
      <c r="F1149" s="122"/>
    </row>
    <row r="1150" spans="1:6" x14ac:dyDescent="0.25">
      <c r="A1150" s="110"/>
      <c r="C1150" s="108"/>
      <c r="F1150" s="122"/>
    </row>
    <row r="1151" spans="1:6" x14ac:dyDescent="0.25">
      <c r="A1151" s="110"/>
      <c r="C1151" s="108"/>
      <c r="F1151" s="122"/>
    </row>
    <row r="1152" spans="1:6" x14ac:dyDescent="0.25">
      <c r="A1152" s="110"/>
      <c r="C1152" s="108"/>
      <c r="F1152" s="122"/>
    </row>
    <row r="1153" spans="1:6" x14ac:dyDescent="0.25">
      <c r="A1153" s="110"/>
      <c r="C1153" s="108"/>
      <c r="F1153" s="122"/>
    </row>
    <row r="1154" spans="1:6" x14ac:dyDescent="0.25">
      <c r="A1154" s="107"/>
      <c r="F1154" s="122"/>
    </row>
    <row r="1155" spans="1:6" x14ac:dyDescent="0.25">
      <c r="A1155" s="107"/>
      <c r="F1155" s="122"/>
    </row>
    <row r="1156" spans="1:6" ht="13.8" customHeight="1" thickBot="1" x14ac:dyDescent="0.3">
      <c r="A1156" s="107"/>
      <c r="F1156" s="122"/>
    </row>
    <row r="1157" spans="1:6" ht="13.8" customHeight="1" thickBot="1" x14ac:dyDescent="0.3">
      <c r="A1157" s="111" t="s">
        <v>514</v>
      </c>
      <c r="B1157" s="112"/>
      <c r="C1157" s="117">
        <f>C1130-C1142</f>
        <v>3601.910000000018</v>
      </c>
      <c r="D1157" s="112"/>
      <c r="E1157" s="112"/>
      <c r="F1157" s="123" t="s">
        <v>515</v>
      </c>
    </row>
    <row r="1159" spans="1:6" ht="13.8" customHeight="1" thickBot="1" x14ac:dyDescent="0.3"/>
    <row r="1160" spans="1:6" ht="13.8" customHeight="1" thickBot="1" x14ac:dyDescent="0.3">
      <c r="A1160" s="113" t="s">
        <v>516</v>
      </c>
      <c r="B1160" s="114"/>
      <c r="C1160" s="116">
        <f>'PRIMA NOTA'!A1161</f>
        <v>45317</v>
      </c>
      <c r="D1160" s="115"/>
      <c r="E1160" s="115"/>
      <c r="F1160" s="120" t="s">
        <v>503</v>
      </c>
    </row>
    <row r="1161" spans="1:6" x14ac:dyDescent="0.25">
      <c r="A1161" s="107"/>
      <c r="F1161" s="121"/>
    </row>
    <row r="1162" spans="1:6" x14ac:dyDescent="0.25">
      <c r="A1162" s="107"/>
      <c r="F1162" s="122"/>
    </row>
    <row r="1163" spans="1:6" x14ac:dyDescent="0.25">
      <c r="A1163" s="110"/>
      <c r="F1163" s="122"/>
    </row>
    <row r="1164" spans="1:6" x14ac:dyDescent="0.25">
      <c r="A1164" s="107"/>
      <c r="F1164" s="122"/>
    </row>
    <row r="1165" spans="1:6" x14ac:dyDescent="0.25">
      <c r="A1165" s="110" t="s">
        <v>504</v>
      </c>
      <c r="C1165" s="106">
        <f>'PRIMA NOTA'!Z1218</f>
        <v>72300.600000000006</v>
      </c>
      <c r="F1165" s="122">
        <f>C1165</f>
        <v>72300.600000000006</v>
      </c>
    </row>
    <row r="1166" spans="1:6" x14ac:dyDescent="0.25">
      <c r="A1166" s="107" t="s">
        <v>70</v>
      </c>
      <c r="C1166" s="106">
        <f>'PRIMA NOTA'!L1210</f>
        <v>2599</v>
      </c>
      <c r="F1166" s="122"/>
    </row>
    <row r="1167" spans="1:6" x14ac:dyDescent="0.25">
      <c r="A1167" s="107" t="s">
        <v>505</v>
      </c>
      <c r="C1167" s="109">
        <f>'PRIMA NOTA'!L1209</f>
        <v>0</v>
      </c>
      <c r="F1167" s="122">
        <v>77587.009999999995</v>
      </c>
    </row>
    <row r="1168" spans="1:6" x14ac:dyDescent="0.25">
      <c r="A1168" s="110" t="s">
        <v>506</v>
      </c>
      <c r="C1168" s="106">
        <f>'PRIMA NOTA'!L1212</f>
        <v>5908.95</v>
      </c>
      <c r="F1168" s="122"/>
    </row>
    <row r="1169" spans="1:6" x14ac:dyDescent="0.25">
      <c r="A1169" s="107" t="s">
        <v>517</v>
      </c>
      <c r="C1169">
        <f>'PRIMA NOTA'!L1211</f>
        <v>0</v>
      </c>
      <c r="F1169" s="122"/>
    </row>
    <row r="1170" spans="1:6" x14ac:dyDescent="0.25">
      <c r="A1170" s="110" t="s">
        <v>11</v>
      </c>
      <c r="C1170" s="108">
        <f>SUM(C1165:C1169)</f>
        <v>80808.55</v>
      </c>
      <c r="F1170" s="122"/>
    </row>
    <row r="1171" spans="1:6" x14ac:dyDescent="0.25">
      <c r="A1171" s="107"/>
      <c r="F1171" s="122"/>
    </row>
    <row r="1172" spans="1:6" x14ac:dyDescent="0.25">
      <c r="A1172" s="107"/>
      <c r="F1172" s="122"/>
    </row>
    <row r="1173" spans="1:6" x14ac:dyDescent="0.25">
      <c r="A1173" s="107" t="s">
        <v>507</v>
      </c>
      <c r="F1173" s="122"/>
    </row>
    <row r="1174" spans="1:6" x14ac:dyDescent="0.25">
      <c r="A1174" s="107"/>
      <c r="F1174" s="122"/>
    </row>
    <row r="1175" spans="1:6" x14ac:dyDescent="0.25">
      <c r="A1175" s="107"/>
      <c r="F1175" s="122"/>
    </row>
    <row r="1176" spans="1:6" x14ac:dyDescent="0.25">
      <c r="A1176" s="107" t="s">
        <v>35</v>
      </c>
      <c r="C1176" s="106">
        <f>'PRIMA NOTA'!D1218</f>
        <v>21023.929999999978</v>
      </c>
      <c r="F1176" s="122"/>
    </row>
    <row r="1177" spans="1:6" x14ac:dyDescent="0.25">
      <c r="A1177" s="107" t="s">
        <v>508</v>
      </c>
      <c r="C1177" s="106">
        <f>'PRIMA NOTA'!A1218</f>
        <v>36293.080000000009</v>
      </c>
      <c r="F1177" s="122"/>
    </row>
    <row r="1178" spans="1:6" x14ac:dyDescent="0.25">
      <c r="A1178" s="107" t="s">
        <v>509</v>
      </c>
      <c r="C1178" s="106">
        <f>'PRIMA NOTA'!E1218</f>
        <v>271.87</v>
      </c>
      <c r="F1178" s="122"/>
    </row>
    <row r="1179" spans="1:6" x14ac:dyDescent="0.25">
      <c r="A1179" s="107" t="s">
        <v>510</v>
      </c>
      <c r="C1179" s="106">
        <f>'PRIMA NOTA'!B1218</f>
        <v>5150.6000000000022</v>
      </c>
      <c r="F1179" s="122"/>
    </row>
    <row r="1180" spans="1:6" x14ac:dyDescent="0.25">
      <c r="A1180" s="107" t="s">
        <v>511</v>
      </c>
      <c r="C1180" s="106">
        <f>'PRIMA NOTA'!B1165</f>
        <v>2993.27</v>
      </c>
      <c r="F1180" s="122"/>
    </row>
    <row r="1181" spans="1:6" x14ac:dyDescent="0.25">
      <c r="A1181" s="107"/>
      <c r="F1181" s="122"/>
    </row>
    <row r="1182" spans="1:6" x14ac:dyDescent="0.25">
      <c r="A1182" s="110"/>
      <c r="E1182" s="93"/>
      <c r="F1182" s="122"/>
    </row>
    <row r="1183" spans="1:6" x14ac:dyDescent="0.25">
      <c r="A1183" s="107"/>
      <c r="F1183" s="122"/>
    </row>
    <row r="1184" spans="1:6" x14ac:dyDescent="0.25">
      <c r="A1184" s="110"/>
      <c r="F1184" s="122"/>
    </row>
    <row r="1185" spans="1:6" x14ac:dyDescent="0.25">
      <c r="A1185" s="107"/>
      <c r="F1185" s="122"/>
    </row>
    <row r="1186" spans="1:6" x14ac:dyDescent="0.25">
      <c r="A1186" s="110"/>
      <c r="C1186" s="108">
        <f>SUM(C1176:C1185)</f>
        <v>65732.75</v>
      </c>
      <c r="F1186" s="122"/>
    </row>
    <row r="1187" spans="1:6" x14ac:dyDescent="0.25">
      <c r="A1187" s="107"/>
      <c r="F1187" s="122"/>
    </row>
    <row r="1188" spans="1:6" x14ac:dyDescent="0.25">
      <c r="A1188" s="110"/>
      <c r="C1188" s="109"/>
      <c r="F1188" s="122"/>
    </row>
    <row r="1189" spans="1:6" x14ac:dyDescent="0.25">
      <c r="A1189" s="110" t="s">
        <v>512</v>
      </c>
      <c r="C1189" s="109">
        <f>'PRIMA NOTA'!N1193</f>
        <v>1277.45</v>
      </c>
      <c r="F1189" s="122"/>
    </row>
    <row r="1190" spans="1:6" x14ac:dyDescent="0.25">
      <c r="A1190" s="110"/>
      <c r="C1190" s="109"/>
      <c r="F1190" s="122"/>
    </row>
    <row r="1191" spans="1:6" x14ac:dyDescent="0.25">
      <c r="A1191" s="110" t="s">
        <v>17</v>
      </c>
      <c r="C1191" s="109">
        <f>C1170-C1186-C1189</f>
        <v>13798.350000000002</v>
      </c>
      <c r="F1191" s="122"/>
    </row>
    <row r="1192" spans="1:6" x14ac:dyDescent="0.25">
      <c r="A1192" s="110"/>
      <c r="F1192" s="122"/>
    </row>
    <row r="1193" spans="1:6" x14ac:dyDescent="0.25">
      <c r="A1193" s="110"/>
      <c r="E1193" s="93"/>
      <c r="F1193" s="122"/>
    </row>
    <row r="1194" spans="1:6" x14ac:dyDescent="0.25">
      <c r="A1194" s="110"/>
      <c r="C1194" s="108"/>
      <c r="F1194" s="122"/>
    </row>
    <row r="1195" spans="1:6" x14ac:dyDescent="0.25">
      <c r="A1195" s="110"/>
      <c r="C1195" s="108"/>
      <c r="F1195" s="122"/>
    </row>
    <row r="1196" spans="1:6" x14ac:dyDescent="0.25">
      <c r="A1196" s="110"/>
      <c r="C1196" s="108"/>
      <c r="F1196" s="122"/>
    </row>
    <row r="1197" spans="1:6" x14ac:dyDescent="0.25">
      <c r="A1197" s="110"/>
      <c r="C1197" s="108"/>
      <c r="F1197" s="122"/>
    </row>
    <row r="1198" spans="1:6" x14ac:dyDescent="0.25">
      <c r="A1198" s="110" t="s">
        <v>133</v>
      </c>
      <c r="C1198" s="109">
        <f>'PRIMA NOTA'!H1163</f>
        <v>2432.4300000000003</v>
      </c>
      <c r="F1198" s="122"/>
    </row>
    <row r="1199" spans="1:6" x14ac:dyDescent="0.25">
      <c r="A1199" s="107" t="s">
        <v>135</v>
      </c>
      <c r="C1199" s="109">
        <f>'PRIMA NOTA'!H1165</f>
        <v>5877.75</v>
      </c>
      <c r="F1199" s="122"/>
    </row>
    <row r="1200" spans="1:6" x14ac:dyDescent="0.25">
      <c r="A1200" s="107" t="s">
        <v>139</v>
      </c>
      <c r="C1200" s="109">
        <f>'PRIMA NOTA'!H1167</f>
        <v>143.85999999999999</v>
      </c>
      <c r="F1200" s="122"/>
    </row>
    <row r="1201" spans="1:6" x14ac:dyDescent="0.25">
      <c r="A1201" s="107" t="s">
        <v>513</v>
      </c>
      <c r="C1201" s="109">
        <f>'PRIMA NOTA'!H1169</f>
        <v>1742.3999999999999</v>
      </c>
      <c r="F1201" s="122"/>
    </row>
    <row r="1202" spans="1:6" x14ac:dyDescent="0.25">
      <c r="A1202" s="107"/>
      <c r="C1202" s="108"/>
      <c r="F1202" s="122"/>
    </row>
    <row r="1203" spans="1:6" x14ac:dyDescent="0.25">
      <c r="A1203" s="110" t="s">
        <v>11</v>
      </c>
      <c r="C1203" s="108">
        <f>SUM(C1198:C1202)</f>
        <v>10196.44</v>
      </c>
      <c r="F1203" s="122"/>
    </row>
    <row r="1204" spans="1:6" x14ac:dyDescent="0.25">
      <c r="A1204" s="110"/>
      <c r="C1204" s="108"/>
      <c r="F1204" s="122"/>
    </row>
    <row r="1205" spans="1:6" x14ac:dyDescent="0.25">
      <c r="A1205" s="110"/>
      <c r="C1205" s="108"/>
      <c r="F1205" s="122"/>
    </row>
    <row r="1206" spans="1:6" x14ac:dyDescent="0.25">
      <c r="A1206" s="110"/>
      <c r="C1206" s="108"/>
      <c r="F1206" s="122"/>
    </row>
    <row r="1207" spans="1:6" x14ac:dyDescent="0.25">
      <c r="A1207" s="110"/>
      <c r="C1207" s="108"/>
      <c r="F1207" s="122"/>
    </row>
    <row r="1208" spans="1:6" x14ac:dyDescent="0.25">
      <c r="A1208" s="110"/>
      <c r="C1208" s="108"/>
      <c r="F1208" s="122"/>
    </row>
    <row r="1209" spans="1:6" x14ac:dyDescent="0.25">
      <c r="A1209" s="110"/>
      <c r="C1209" s="108"/>
      <c r="F1209" s="122"/>
    </row>
    <row r="1210" spans="1:6" x14ac:dyDescent="0.25">
      <c r="A1210" s="110"/>
      <c r="C1210" s="108"/>
      <c r="F1210" s="122"/>
    </row>
    <row r="1211" spans="1:6" x14ac:dyDescent="0.25">
      <c r="A1211" s="110"/>
      <c r="C1211" s="108"/>
      <c r="F1211" s="122"/>
    </row>
    <row r="1212" spans="1:6" x14ac:dyDescent="0.25">
      <c r="A1212" s="110"/>
      <c r="C1212" s="108"/>
      <c r="F1212" s="122"/>
    </row>
    <row r="1213" spans="1:6" x14ac:dyDescent="0.25">
      <c r="A1213" s="110"/>
      <c r="C1213" s="108"/>
      <c r="F1213" s="122"/>
    </row>
    <row r="1214" spans="1:6" x14ac:dyDescent="0.25">
      <c r="A1214" s="110"/>
      <c r="C1214" s="108"/>
      <c r="F1214" s="122"/>
    </row>
    <row r="1215" spans="1:6" x14ac:dyDescent="0.25">
      <c r="A1215" s="107"/>
      <c r="F1215" s="122"/>
    </row>
    <row r="1216" spans="1:6" x14ac:dyDescent="0.25">
      <c r="A1216" s="107"/>
      <c r="F1216" s="122"/>
    </row>
    <row r="1217" spans="1:6" ht="13.8" customHeight="1" thickBot="1" x14ac:dyDescent="0.3">
      <c r="A1217" s="107"/>
      <c r="F1217" s="122"/>
    </row>
    <row r="1218" spans="1:6" ht="13.8" customHeight="1" thickBot="1" x14ac:dyDescent="0.3">
      <c r="A1218" s="111" t="s">
        <v>514</v>
      </c>
      <c r="B1218" s="112"/>
      <c r="C1218" s="117">
        <f>C1191-C1203</f>
        <v>3601.9100000000017</v>
      </c>
      <c r="D1218" s="112"/>
      <c r="E1218" s="112"/>
      <c r="F1218" s="123" t="s">
        <v>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26"/>
  <sheetViews>
    <sheetView topLeftCell="A1460" workbookViewId="0">
      <selection activeCell="B1615" sqref="B1615:D1640"/>
    </sheetView>
  </sheetViews>
  <sheetFormatPr defaultRowHeight="13.2" x14ac:dyDescent="0.25"/>
  <cols>
    <col min="1" max="1" width="10.109375" bestFit="1" customWidth="1"/>
    <col min="2" max="2" width="13" style="97" customWidth="1"/>
    <col min="3" max="3" width="21" style="97" customWidth="1"/>
    <col min="4" max="4" width="26.33203125" customWidth="1"/>
    <col min="5" max="5" width="52.5546875" customWidth="1"/>
  </cols>
  <sheetData>
    <row r="1" spans="1:5" x14ac:dyDescent="0.25">
      <c r="A1" s="94" t="s">
        <v>0</v>
      </c>
      <c r="B1" s="99" t="s">
        <v>27</v>
      </c>
      <c r="C1" s="99"/>
      <c r="D1" s="94" t="s">
        <v>520</v>
      </c>
      <c r="E1" s="94"/>
    </row>
    <row r="2" spans="1:5" x14ac:dyDescent="0.25">
      <c r="A2" s="95">
        <v>45293</v>
      </c>
      <c r="B2" s="99">
        <v>884</v>
      </c>
      <c r="C2" s="99" t="s">
        <v>521</v>
      </c>
      <c r="D2" s="94" t="s">
        <v>522</v>
      </c>
      <c r="E2" s="94"/>
    </row>
    <row r="3" spans="1:5" x14ac:dyDescent="0.25">
      <c r="A3" s="94" t="s">
        <v>239</v>
      </c>
      <c r="B3" s="96">
        <v>531.5</v>
      </c>
      <c r="C3" t="s">
        <v>523</v>
      </c>
      <c r="D3" t="s">
        <v>524</v>
      </c>
      <c r="E3" s="94"/>
    </row>
    <row r="4" spans="1:5" x14ac:dyDescent="0.25">
      <c r="A4" s="94" t="s">
        <v>239</v>
      </c>
      <c r="B4">
        <v>309.5</v>
      </c>
      <c r="C4" s="93" t="s">
        <v>525</v>
      </c>
      <c r="D4" s="93" t="s">
        <v>526</v>
      </c>
      <c r="E4" s="94"/>
    </row>
    <row r="5" spans="1:5" x14ac:dyDescent="0.25">
      <c r="A5" s="94" t="s">
        <v>239</v>
      </c>
      <c r="B5">
        <v>146.02000000000001</v>
      </c>
      <c r="C5" t="s">
        <v>527</v>
      </c>
      <c r="D5" t="s">
        <v>528</v>
      </c>
      <c r="E5" s="94" t="s">
        <v>529</v>
      </c>
    </row>
    <row r="6" spans="1:5" x14ac:dyDescent="0.25">
      <c r="A6" s="94" t="s">
        <v>239</v>
      </c>
      <c r="B6">
        <v>120</v>
      </c>
      <c r="C6" t="s">
        <v>530</v>
      </c>
      <c r="D6" t="s">
        <v>528</v>
      </c>
      <c r="E6" s="94"/>
    </row>
    <row r="7" spans="1:5" x14ac:dyDescent="0.25">
      <c r="A7" s="94" t="s">
        <v>239</v>
      </c>
      <c r="B7">
        <v>625</v>
      </c>
      <c r="C7" t="s">
        <v>531</v>
      </c>
      <c r="D7" t="s">
        <v>532</v>
      </c>
      <c r="E7" s="94"/>
    </row>
    <row r="8" spans="1:5" x14ac:dyDescent="0.25">
      <c r="A8" s="94" t="s">
        <v>239</v>
      </c>
      <c r="B8" s="96">
        <v>455</v>
      </c>
      <c r="C8" t="s">
        <v>533</v>
      </c>
      <c r="D8" t="s">
        <v>534</v>
      </c>
      <c r="E8" s="94"/>
    </row>
    <row r="9" spans="1:5" x14ac:dyDescent="0.25">
      <c r="A9" s="94" t="s">
        <v>239</v>
      </c>
      <c r="B9">
        <v>1032.5</v>
      </c>
      <c r="C9" t="s">
        <v>535</v>
      </c>
      <c r="D9" t="s">
        <v>536</v>
      </c>
      <c r="E9" s="94"/>
    </row>
    <row r="10" spans="1:5" x14ac:dyDescent="0.25">
      <c r="A10" s="94"/>
      <c r="B10" s="99">
        <v>137</v>
      </c>
      <c r="C10" t="s">
        <v>537</v>
      </c>
      <c r="D10" t="s">
        <v>538</v>
      </c>
      <c r="E10" s="94"/>
    </row>
    <row r="11" spans="1:5" x14ac:dyDescent="0.25">
      <c r="A11" s="94"/>
      <c r="B11" s="99">
        <v>100</v>
      </c>
      <c r="C11" t="s">
        <v>539</v>
      </c>
      <c r="D11" t="s">
        <v>540</v>
      </c>
      <c r="E11" s="94"/>
    </row>
    <row r="12" spans="1:5" x14ac:dyDescent="0.25">
      <c r="A12" s="94"/>
      <c r="B12" s="99">
        <v>476</v>
      </c>
      <c r="C12" t="s">
        <v>541</v>
      </c>
      <c r="D12" t="s">
        <v>542</v>
      </c>
      <c r="E12" s="94"/>
    </row>
    <row r="13" spans="1:5" x14ac:dyDescent="0.25">
      <c r="A13" s="94"/>
      <c r="B13" s="99">
        <v>243</v>
      </c>
      <c r="C13" s="99" t="s">
        <v>543</v>
      </c>
      <c r="D13" s="94" t="s">
        <v>544</v>
      </c>
      <c r="E13" s="94"/>
    </row>
    <row r="14" spans="1:5" x14ac:dyDescent="0.25">
      <c r="A14" s="94"/>
      <c r="B14" s="99">
        <v>60</v>
      </c>
      <c r="C14" s="99" t="s">
        <v>545</v>
      </c>
      <c r="D14" s="94" t="s">
        <v>546</v>
      </c>
      <c r="E14" s="94"/>
    </row>
    <row r="15" spans="1:5" x14ac:dyDescent="0.25">
      <c r="A15" s="94"/>
      <c r="B15" s="99">
        <v>300.99</v>
      </c>
      <c r="C15" s="99" t="s">
        <v>547</v>
      </c>
      <c r="D15" s="94" t="s">
        <v>548</v>
      </c>
      <c r="E15" s="94"/>
    </row>
    <row r="16" spans="1:5" x14ac:dyDescent="0.25">
      <c r="A16" s="94"/>
      <c r="B16" s="99">
        <v>100</v>
      </c>
      <c r="C16" s="99" t="s">
        <v>549</v>
      </c>
      <c r="D16" s="94" t="s">
        <v>550</v>
      </c>
      <c r="E16" s="94"/>
    </row>
    <row r="17" spans="1:5" x14ac:dyDescent="0.25">
      <c r="A17" s="94"/>
      <c r="B17" s="99">
        <v>155</v>
      </c>
      <c r="C17" s="99" t="s">
        <v>551</v>
      </c>
      <c r="D17" s="94" t="s">
        <v>552</v>
      </c>
      <c r="E17" s="94"/>
    </row>
    <row r="18" spans="1:5" x14ac:dyDescent="0.25">
      <c r="A18" s="94"/>
      <c r="B18" s="99">
        <v>102</v>
      </c>
      <c r="C18" s="99" t="s">
        <v>553</v>
      </c>
      <c r="D18" s="94" t="s">
        <v>554</v>
      </c>
      <c r="E18" s="94"/>
    </row>
    <row r="19" spans="1:5" x14ac:dyDescent="0.25">
      <c r="A19" s="94"/>
      <c r="B19" s="99">
        <v>527.99</v>
      </c>
      <c r="C19" s="99" t="s">
        <v>555</v>
      </c>
      <c r="D19" s="94" t="s">
        <v>556</v>
      </c>
      <c r="E19" s="94"/>
    </row>
    <row r="20" spans="1:5" x14ac:dyDescent="0.25">
      <c r="A20" s="94"/>
      <c r="B20" s="99">
        <v>350</v>
      </c>
      <c r="C20" s="99" t="s">
        <v>557</v>
      </c>
      <c r="D20" s="94" t="s">
        <v>558</v>
      </c>
      <c r="E20" s="94"/>
    </row>
    <row r="21" spans="1:5" x14ac:dyDescent="0.25">
      <c r="A21" s="94"/>
      <c r="B21" s="99">
        <v>550</v>
      </c>
      <c r="C21" s="99" t="s">
        <v>557</v>
      </c>
      <c r="D21" s="94" t="s">
        <v>559</v>
      </c>
      <c r="E21" s="94"/>
    </row>
    <row r="22" spans="1:5" x14ac:dyDescent="0.25">
      <c r="A22" s="94"/>
      <c r="B22" s="99">
        <v>0</v>
      </c>
      <c r="C22" s="99"/>
      <c r="D22" s="94"/>
      <c r="E22" s="94"/>
    </row>
    <row r="23" spans="1:5" x14ac:dyDescent="0.25">
      <c r="A23" s="94"/>
      <c r="B23" s="99"/>
      <c r="C23" s="99"/>
      <c r="D23" s="94"/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/>
      <c r="B42" s="100"/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7" x14ac:dyDescent="0.25">
      <c r="A49" s="94"/>
      <c r="B49" s="99"/>
      <c r="C49" s="99"/>
      <c r="D49" s="94"/>
      <c r="E49" s="94"/>
    </row>
    <row r="50" spans="1:7" x14ac:dyDescent="0.25">
      <c r="A50" s="98" t="s">
        <v>17</v>
      </c>
      <c r="B50" s="100">
        <f>SUM(B2:B49)</f>
        <v>7205.5</v>
      </c>
      <c r="C50" s="100"/>
      <c r="D50" s="94"/>
      <c r="E50" s="94"/>
    </row>
    <row r="53" spans="1:7" x14ac:dyDescent="0.25">
      <c r="A53" s="94" t="s">
        <v>0</v>
      </c>
      <c r="B53" s="99" t="s">
        <v>27</v>
      </c>
      <c r="C53" s="99" t="s">
        <v>560</v>
      </c>
      <c r="D53" s="94" t="s">
        <v>561</v>
      </c>
      <c r="E53" s="94" t="s">
        <v>174</v>
      </c>
    </row>
    <row r="54" spans="1:7" x14ac:dyDescent="0.25">
      <c r="A54" s="95">
        <v>45294</v>
      </c>
      <c r="B54" s="99"/>
      <c r="C54" s="99"/>
      <c r="D54" s="94"/>
      <c r="E54" s="94"/>
    </row>
    <row r="55" spans="1:7" x14ac:dyDescent="0.25">
      <c r="A55" s="98" t="s">
        <v>239</v>
      </c>
      <c r="B55" s="96">
        <v>1000</v>
      </c>
      <c r="C55" t="s">
        <v>562</v>
      </c>
      <c r="D55" t="s">
        <v>563</v>
      </c>
      <c r="E55" s="98" t="s">
        <v>564</v>
      </c>
    </row>
    <row r="56" spans="1:7" x14ac:dyDescent="0.25">
      <c r="A56" s="98" t="s">
        <v>239</v>
      </c>
      <c r="B56">
        <v>200</v>
      </c>
      <c r="C56" t="s">
        <v>565</v>
      </c>
      <c r="D56" t="s">
        <v>566</v>
      </c>
      <c r="E56" s="98" t="s">
        <v>567</v>
      </c>
    </row>
    <row r="57" spans="1:7" x14ac:dyDescent="0.25">
      <c r="A57" s="98" t="s">
        <v>239</v>
      </c>
      <c r="B57">
        <v>530</v>
      </c>
      <c r="C57" t="s">
        <v>568</v>
      </c>
      <c r="D57" t="s">
        <v>566</v>
      </c>
      <c r="E57" s="98" t="s">
        <v>567</v>
      </c>
    </row>
    <row r="58" spans="1:7" x14ac:dyDescent="0.25">
      <c r="A58" s="98" t="s">
        <v>239</v>
      </c>
      <c r="B58">
        <v>830</v>
      </c>
      <c r="C58" t="s">
        <v>569</v>
      </c>
      <c r="D58" t="s">
        <v>570</v>
      </c>
      <c r="E58" s="94"/>
    </row>
    <row r="59" spans="1:7" x14ac:dyDescent="0.25">
      <c r="A59" s="98" t="s">
        <v>239</v>
      </c>
      <c r="B59">
        <v>305</v>
      </c>
      <c r="C59" t="s">
        <v>571</v>
      </c>
      <c r="D59" t="s">
        <v>572</v>
      </c>
      <c r="E59" s="139" t="s">
        <v>573</v>
      </c>
      <c r="G59" s="93"/>
    </row>
    <row r="60" spans="1:7" x14ac:dyDescent="0.25">
      <c r="A60" s="98" t="s">
        <v>239</v>
      </c>
      <c r="B60">
        <v>154</v>
      </c>
      <c r="C60" t="s">
        <v>574</v>
      </c>
      <c r="D60" t="s">
        <v>575</v>
      </c>
      <c r="E60" s="98" t="s">
        <v>576</v>
      </c>
      <c r="G60" s="93"/>
    </row>
    <row r="61" spans="1:7" x14ac:dyDescent="0.25">
      <c r="A61" s="98" t="s">
        <v>239</v>
      </c>
      <c r="B61">
        <v>489</v>
      </c>
      <c r="C61" t="s">
        <v>577</v>
      </c>
      <c r="D61" t="s">
        <v>575</v>
      </c>
      <c r="E61" s="98" t="s">
        <v>576</v>
      </c>
      <c r="G61" s="93"/>
    </row>
    <row r="62" spans="1:7" x14ac:dyDescent="0.25">
      <c r="A62" s="98" t="s">
        <v>239</v>
      </c>
      <c r="B62">
        <v>209.5</v>
      </c>
      <c r="C62" t="s">
        <v>578</v>
      </c>
      <c r="D62" t="s">
        <v>579</v>
      </c>
      <c r="E62" s="98" t="s">
        <v>580</v>
      </c>
      <c r="G62" s="93"/>
    </row>
    <row r="63" spans="1:7" x14ac:dyDescent="0.25">
      <c r="A63" s="98" t="s">
        <v>239</v>
      </c>
      <c r="B63" s="96">
        <v>1000.5</v>
      </c>
      <c r="C63" t="s">
        <v>581</v>
      </c>
      <c r="D63" t="s">
        <v>579</v>
      </c>
      <c r="E63" s="98" t="s">
        <v>580</v>
      </c>
    </row>
    <row r="64" spans="1:7" x14ac:dyDescent="0.25">
      <c r="A64" s="98" t="s">
        <v>239</v>
      </c>
      <c r="B64" s="96">
        <v>5687.5</v>
      </c>
      <c r="C64" t="s">
        <v>582</v>
      </c>
      <c r="D64" t="s">
        <v>583</v>
      </c>
      <c r="E64" s="94" t="s">
        <v>584</v>
      </c>
    </row>
    <row r="65" spans="1:5" x14ac:dyDescent="0.25">
      <c r="A65" s="98" t="s">
        <v>239</v>
      </c>
      <c r="B65" s="96">
        <v>1450</v>
      </c>
      <c r="C65" t="s">
        <v>585</v>
      </c>
      <c r="D65" t="s">
        <v>583</v>
      </c>
      <c r="E65" s="94" t="s">
        <v>584</v>
      </c>
    </row>
    <row r="66" spans="1:5" x14ac:dyDescent="0.25">
      <c r="A66" s="98" t="s">
        <v>239</v>
      </c>
      <c r="B66" s="96">
        <v>1396.5</v>
      </c>
      <c r="C66" t="s">
        <v>586</v>
      </c>
      <c r="D66" t="s">
        <v>583</v>
      </c>
      <c r="E66" s="94" t="s">
        <v>584</v>
      </c>
    </row>
    <row r="67" spans="1:5" x14ac:dyDescent="0.25">
      <c r="A67" s="98" t="s">
        <v>239</v>
      </c>
      <c r="B67">
        <v>452.5</v>
      </c>
      <c r="C67" t="s">
        <v>587</v>
      </c>
      <c r="D67" t="s">
        <v>583</v>
      </c>
      <c r="E67" s="94" t="s">
        <v>584</v>
      </c>
    </row>
    <row r="68" spans="1:5" x14ac:dyDescent="0.25">
      <c r="A68" s="98" t="s">
        <v>239</v>
      </c>
      <c r="B68" s="96">
        <v>1098</v>
      </c>
      <c r="C68" t="s">
        <v>588</v>
      </c>
      <c r="D68" t="s">
        <v>583</v>
      </c>
      <c r="E68" s="94" t="s">
        <v>584</v>
      </c>
    </row>
    <row r="69" spans="1:5" x14ac:dyDescent="0.25">
      <c r="A69" s="98" t="s">
        <v>239</v>
      </c>
      <c r="B69" s="96">
        <v>2557</v>
      </c>
      <c r="C69" t="s">
        <v>589</v>
      </c>
      <c r="D69" t="s">
        <v>583</v>
      </c>
      <c r="E69" s="94" t="s">
        <v>584</v>
      </c>
    </row>
    <row r="70" spans="1:5" x14ac:dyDescent="0.25">
      <c r="A70" s="98" t="s">
        <v>239</v>
      </c>
      <c r="B70" s="96">
        <v>2572</v>
      </c>
      <c r="C70" t="s">
        <v>590</v>
      </c>
      <c r="D70" t="s">
        <v>583</v>
      </c>
      <c r="E70" s="94" t="s">
        <v>584</v>
      </c>
    </row>
    <row r="71" spans="1:5" x14ac:dyDescent="0.25">
      <c r="A71" s="98" t="s">
        <v>239</v>
      </c>
      <c r="B71" s="96">
        <v>1509</v>
      </c>
      <c r="C71" t="s">
        <v>591</v>
      </c>
      <c r="D71" t="s">
        <v>583</v>
      </c>
      <c r="E71" s="94" t="s">
        <v>584</v>
      </c>
    </row>
    <row r="72" spans="1:5" x14ac:dyDescent="0.25">
      <c r="A72" s="98" t="s">
        <v>239</v>
      </c>
      <c r="B72" s="96">
        <v>1936</v>
      </c>
      <c r="C72" t="s">
        <v>592</v>
      </c>
      <c r="D72" t="s">
        <v>583</v>
      </c>
      <c r="E72" s="94" t="s">
        <v>584</v>
      </c>
    </row>
    <row r="73" spans="1:5" x14ac:dyDescent="0.25">
      <c r="A73" s="98" t="s">
        <v>239</v>
      </c>
      <c r="B73" s="96">
        <v>1371.5</v>
      </c>
      <c r="C73" t="s">
        <v>593</v>
      </c>
      <c r="D73" t="s">
        <v>583</v>
      </c>
      <c r="E73" s="94" t="s">
        <v>584</v>
      </c>
    </row>
    <row r="74" spans="1:5" x14ac:dyDescent="0.25">
      <c r="A74" s="98" t="s">
        <v>239</v>
      </c>
      <c r="B74">
        <v>809</v>
      </c>
      <c r="C74" t="s">
        <v>594</v>
      </c>
      <c r="D74" t="s">
        <v>583</v>
      </c>
      <c r="E74" s="94" t="s">
        <v>584</v>
      </c>
    </row>
    <row r="75" spans="1:5" x14ac:dyDescent="0.25">
      <c r="A75" s="98" t="s">
        <v>239</v>
      </c>
      <c r="B75" s="96">
        <v>1098</v>
      </c>
      <c r="C75" t="s">
        <v>595</v>
      </c>
      <c r="D75" t="s">
        <v>583</v>
      </c>
      <c r="E75" s="94" t="s">
        <v>584</v>
      </c>
    </row>
    <row r="76" spans="1:5" x14ac:dyDescent="0.25">
      <c r="A76" s="98" t="s">
        <v>239</v>
      </c>
      <c r="B76">
        <v>307.5</v>
      </c>
      <c r="C76" t="s">
        <v>596</v>
      </c>
      <c r="D76" t="s">
        <v>597</v>
      </c>
      <c r="E76" s="94"/>
    </row>
    <row r="77" spans="1:5" x14ac:dyDescent="0.25">
      <c r="A77" s="98" t="s">
        <v>239</v>
      </c>
      <c r="B77">
        <v>339</v>
      </c>
      <c r="C77" t="s">
        <v>598</v>
      </c>
      <c r="D77" t="s">
        <v>599</v>
      </c>
      <c r="E77" s="94"/>
    </row>
    <row r="78" spans="1:5" x14ac:dyDescent="0.25">
      <c r="A78" s="98" t="s">
        <v>239</v>
      </c>
      <c r="B78">
        <v>448.5</v>
      </c>
      <c r="C78" t="s">
        <v>600</v>
      </c>
      <c r="D78" t="s">
        <v>601</v>
      </c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/>
      <c r="B94" s="100"/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5" x14ac:dyDescent="0.25">
      <c r="A97" s="94"/>
      <c r="B97" s="99"/>
      <c r="C97" s="99"/>
      <c r="D97" s="94"/>
      <c r="E97" s="94"/>
    </row>
    <row r="98" spans="1:5" x14ac:dyDescent="0.25">
      <c r="A98" s="94"/>
      <c r="B98" s="99"/>
      <c r="C98" s="99"/>
      <c r="D98" s="94"/>
      <c r="E98" s="94"/>
    </row>
    <row r="99" spans="1:5" x14ac:dyDescent="0.25">
      <c r="A99" s="94"/>
      <c r="B99" s="99"/>
      <c r="C99" s="99"/>
      <c r="D99" s="94"/>
      <c r="E99" s="94"/>
    </row>
    <row r="100" spans="1:5" x14ac:dyDescent="0.25">
      <c r="A100" s="94"/>
      <c r="B100" s="99"/>
      <c r="C100" s="99"/>
      <c r="D100" s="94"/>
      <c r="E100" s="94"/>
    </row>
    <row r="101" spans="1:5" x14ac:dyDescent="0.25">
      <c r="A101" s="94"/>
      <c r="B101" s="99"/>
      <c r="C101" s="99"/>
      <c r="D101" s="94"/>
      <c r="E101" s="94"/>
    </row>
    <row r="102" spans="1:5" x14ac:dyDescent="0.25">
      <c r="A102" s="98" t="s">
        <v>17</v>
      </c>
      <c r="B102" s="100">
        <f>SUM(B54:B101)</f>
        <v>27750</v>
      </c>
      <c r="C102" s="100"/>
      <c r="D102" s="94"/>
      <c r="E102" s="94"/>
    </row>
    <row r="105" spans="1:5" x14ac:dyDescent="0.25">
      <c r="A105" s="94" t="s">
        <v>0</v>
      </c>
      <c r="B105" s="99" t="s">
        <v>27</v>
      </c>
      <c r="C105" s="99" t="s">
        <v>560</v>
      </c>
      <c r="D105" s="94" t="s">
        <v>561</v>
      </c>
      <c r="E105" s="94" t="s">
        <v>174</v>
      </c>
    </row>
    <row r="106" spans="1:5" x14ac:dyDescent="0.25">
      <c r="A106" s="95">
        <v>45295</v>
      </c>
      <c r="B106" s="99"/>
      <c r="C106" s="99"/>
      <c r="D106" s="94"/>
      <c r="E106" s="94"/>
    </row>
    <row r="107" spans="1:5" x14ac:dyDescent="0.25">
      <c r="A107" s="94" t="s">
        <v>492</v>
      </c>
      <c r="B107">
        <v>300</v>
      </c>
      <c r="C107" t="s">
        <v>602</v>
      </c>
      <c r="D107" t="s">
        <v>603</v>
      </c>
      <c r="E107" s="94"/>
    </row>
    <row r="108" spans="1:5" x14ac:dyDescent="0.25">
      <c r="A108" s="94" t="s">
        <v>492</v>
      </c>
      <c r="B108">
        <v>135</v>
      </c>
      <c r="C108" t="s">
        <v>604</v>
      </c>
      <c r="D108" t="s">
        <v>605</v>
      </c>
      <c r="E108" s="94"/>
    </row>
    <row r="109" spans="1:5" x14ac:dyDescent="0.25">
      <c r="A109" s="94" t="s">
        <v>492</v>
      </c>
      <c r="B109">
        <v>873.99</v>
      </c>
      <c r="C109" t="s">
        <v>606</v>
      </c>
      <c r="D109" t="s">
        <v>607</v>
      </c>
      <c r="E109" s="94"/>
    </row>
    <row r="110" spans="1:5" x14ac:dyDescent="0.25">
      <c r="A110" s="94" t="s">
        <v>492</v>
      </c>
      <c r="B110">
        <v>902</v>
      </c>
      <c r="C110" t="s">
        <v>608</v>
      </c>
      <c r="D110" t="s">
        <v>609</v>
      </c>
      <c r="E110" s="94" t="s">
        <v>610</v>
      </c>
    </row>
    <row r="111" spans="1:5" x14ac:dyDescent="0.25">
      <c r="A111" s="94" t="s">
        <v>492</v>
      </c>
      <c r="B111">
        <v>128.01</v>
      </c>
      <c r="C111" t="s">
        <v>611</v>
      </c>
      <c r="D111" t="s">
        <v>612</v>
      </c>
      <c r="E111" s="94" t="s">
        <v>610</v>
      </c>
    </row>
    <row r="112" spans="1:5" x14ac:dyDescent="0.25">
      <c r="A112" s="94" t="s">
        <v>492</v>
      </c>
      <c r="B112">
        <v>279.02</v>
      </c>
      <c r="C112" t="s">
        <v>613</v>
      </c>
      <c r="D112" t="s">
        <v>612</v>
      </c>
      <c r="E112" s="94" t="s">
        <v>610</v>
      </c>
    </row>
    <row r="113" spans="1:5" x14ac:dyDescent="0.25">
      <c r="A113" s="94" t="s">
        <v>492</v>
      </c>
      <c r="B113">
        <v>158.93</v>
      </c>
      <c r="C113" t="s">
        <v>614</v>
      </c>
      <c r="D113" t="s">
        <v>609</v>
      </c>
      <c r="E113" s="94" t="s">
        <v>610</v>
      </c>
    </row>
    <row r="114" spans="1:5" x14ac:dyDescent="0.25">
      <c r="A114" s="94" t="s">
        <v>492</v>
      </c>
      <c r="B114">
        <v>76.150000000000006</v>
      </c>
      <c r="C114" t="s">
        <v>615</v>
      </c>
      <c r="D114" t="s">
        <v>609</v>
      </c>
      <c r="E114" s="94" t="s">
        <v>610</v>
      </c>
    </row>
    <row r="115" spans="1:5" x14ac:dyDescent="0.25">
      <c r="A115" s="94" t="s">
        <v>492</v>
      </c>
      <c r="B115">
        <v>226.5</v>
      </c>
      <c r="C115" t="s">
        <v>616</v>
      </c>
      <c r="D115" t="s">
        <v>617</v>
      </c>
      <c r="E115" s="94"/>
    </row>
    <row r="116" spans="1:5" x14ac:dyDescent="0.25">
      <c r="A116" s="94" t="s">
        <v>492</v>
      </c>
      <c r="B116">
        <v>281.5</v>
      </c>
      <c r="C116" t="s">
        <v>618</v>
      </c>
      <c r="D116" t="s">
        <v>619</v>
      </c>
      <c r="E116" s="94"/>
    </row>
    <row r="117" spans="1:5" x14ac:dyDescent="0.25">
      <c r="A117" s="94" t="s">
        <v>492</v>
      </c>
      <c r="B117">
        <v>141</v>
      </c>
      <c r="C117" t="s">
        <v>620</v>
      </c>
      <c r="D117" t="s">
        <v>621</v>
      </c>
      <c r="E117" s="94"/>
    </row>
    <row r="118" spans="1:5" x14ac:dyDescent="0.25">
      <c r="A118" s="94" t="s">
        <v>492</v>
      </c>
      <c r="B118">
        <v>98</v>
      </c>
      <c r="C118" t="s">
        <v>622</v>
      </c>
      <c r="D118" t="s">
        <v>623</v>
      </c>
      <c r="E118" s="94"/>
    </row>
    <row r="119" spans="1:5" x14ac:dyDescent="0.25">
      <c r="A119" s="94" t="s">
        <v>492</v>
      </c>
      <c r="B119">
        <v>472.5</v>
      </c>
      <c r="C119" t="s">
        <v>624</v>
      </c>
      <c r="D119" t="s">
        <v>623</v>
      </c>
      <c r="E119" s="94"/>
    </row>
    <row r="120" spans="1:5" x14ac:dyDescent="0.25">
      <c r="A120" s="94" t="s">
        <v>492</v>
      </c>
      <c r="B120">
        <v>567.5</v>
      </c>
      <c r="C120" t="s">
        <v>625</v>
      </c>
      <c r="D120" t="s">
        <v>623</v>
      </c>
      <c r="E120" s="94"/>
    </row>
    <row r="121" spans="1:5" x14ac:dyDescent="0.25">
      <c r="A121" s="94"/>
      <c r="B121" s="99">
        <v>0</v>
      </c>
      <c r="C121" s="99"/>
      <c r="D121" s="94"/>
      <c r="E121" s="94"/>
    </row>
    <row r="122" spans="1:5" x14ac:dyDescent="0.25">
      <c r="A122" s="94"/>
      <c r="B122" s="99">
        <v>0</v>
      </c>
      <c r="C122" s="99"/>
      <c r="D122" s="94"/>
      <c r="E122" s="94"/>
    </row>
    <row r="123" spans="1:5" x14ac:dyDescent="0.25">
      <c r="A123" s="94"/>
      <c r="B123" s="103">
        <v>0</v>
      </c>
      <c r="C123" s="99"/>
      <c r="D123" s="94"/>
      <c r="E123" s="94"/>
    </row>
    <row r="124" spans="1:5" x14ac:dyDescent="0.25">
      <c r="A124" s="94"/>
      <c r="B124" s="99">
        <v>0</v>
      </c>
      <c r="C124" s="99"/>
      <c r="D124" s="94"/>
      <c r="E124" s="94"/>
    </row>
    <row r="125" spans="1:5" x14ac:dyDescent="0.25">
      <c r="A125" s="94"/>
      <c r="B125" s="99">
        <v>0</v>
      </c>
      <c r="C125" s="99"/>
      <c r="D125" s="94"/>
      <c r="E125" s="94"/>
    </row>
    <row r="126" spans="1:5" x14ac:dyDescent="0.25">
      <c r="A126" s="94"/>
      <c r="B126" s="99">
        <v>0</v>
      </c>
      <c r="C126" s="99"/>
      <c r="D126" s="94"/>
      <c r="E126" s="94"/>
    </row>
    <row r="127" spans="1:5" x14ac:dyDescent="0.25">
      <c r="A127" s="94"/>
      <c r="B127" s="99"/>
      <c r="C127" s="99"/>
      <c r="D127" s="94"/>
      <c r="E127" s="94"/>
    </row>
    <row r="128" spans="1:5" x14ac:dyDescent="0.25">
      <c r="A128" s="94"/>
      <c r="B128" s="99"/>
      <c r="C128" s="99"/>
      <c r="D128" s="94"/>
      <c r="E128" s="94"/>
    </row>
    <row r="129" spans="1:5" x14ac:dyDescent="0.25">
      <c r="A129" s="94"/>
      <c r="B129" s="99"/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/>
      <c r="B146" s="100"/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17</v>
      </c>
      <c r="B154" s="100">
        <f>SUM(B106:B153)</f>
        <v>4640.1000000000004</v>
      </c>
      <c r="C154" s="100"/>
      <c r="D154" s="94"/>
      <c r="E154" s="94"/>
    </row>
    <row r="157" spans="1:5" x14ac:dyDescent="0.25">
      <c r="A157" s="94" t="s">
        <v>0</v>
      </c>
      <c r="B157" s="99" t="s">
        <v>27</v>
      </c>
      <c r="C157" s="99" t="s">
        <v>560</v>
      </c>
      <c r="D157" s="94" t="s">
        <v>561</v>
      </c>
      <c r="E157" s="94" t="s">
        <v>174</v>
      </c>
    </row>
    <row r="158" spans="1:5" x14ac:dyDescent="0.25">
      <c r="A158" s="95">
        <v>45296</v>
      </c>
      <c r="B158" s="99"/>
      <c r="C158" s="99"/>
      <c r="D158" s="94"/>
      <c r="E158" s="94"/>
    </row>
    <row r="159" spans="1:5" x14ac:dyDescent="0.25">
      <c r="A159" s="94" t="s">
        <v>492</v>
      </c>
      <c r="B159">
        <v>296</v>
      </c>
      <c r="C159" t="s">
        <v>626</v>
      </c>
      <c r="D159" t="s">
        <v>627</v>
      </c>
      <c r="E159" s="94"/>
    </row>
    <row r="160" spans="1:5" x14ac:dyDescent="0.25">
      <c r="A160" s="94" t="s">
        <v>492</v>
      </c>
      <c r="B160">
        <v>901</v>
      </c>
      <c r="C160" t="s">
        <v>628</v>
      </c>
      <c r="D160" t="s">
        <v>629</v>
      </c>
      <c r="E160" s="94"/>
    </row>
    <row r="161" spans="1:5" x14ac:dyDescent="0.25">
      <c r="A161" s="94" t="s">
        <v>492</v>
      </c>
      <c r="B161">
        <v>80</v>
      </c>
      <c r="C161" t="s">
        <v>630</v>
      </c>
      <c r="D161" t="s">
        <v>631</v>
      </c>
      <c r="E161" s="94"/>
    </row>
    <row r="162" spans="1:5" x14ac:dyDescent="0.25">
      <c r="A162" s="94" t="s">
        <v>492</v>
      </c>
      <c r="B162">
        <v>237.5</v>
      </c>
      <c r="C162" t="s">
        <v>632</v>
      </c>
      <c r="D162" t="s">
        <v>633</v>
      </c>
      <c r="E162" s="94"/>
    </row>
    <row r="163" spans="1:5" x14ac:dyDescent="0.25">
      <c r="A163" s="94" t="s">
        <v>492</v>
      </c>
      <c r="B163">
        <v>301.5</v>
      </c>
      <c r="C163" t="s">
        <v>634</v>
      </c>
      <c r="D163" t="s">
        <v>635</v>
      </c>
      <c r="E163" s="94"/>
    </row>
    <row r="164" spans="1:5" x14ac:dyDescent="0.25">
      <c r="A164" s="140" t="s">
        <v>492</v>
      </c>
      <c r="B164" s="143">
        <v>787.5</v>
      </c>
      <c r="C164" s="143" t="s">
        <v>636</v>
      </c>
      <c r="D164" s="143" t="s">
        <v>637</v>
      </c>
      <c r="E164" s="140" t="s">
        <v>638</v>
      </c>
    </row>
    <row r="165" spans="1:5" x14ac:dyDescent="0.25">
      <c r="A165" s="94" t="s">
        <v>492</v>
      </c>
      <c r="B165" s="99">
        <v>144</v>
      </c>
      <c r="C165">
        <v>730229507</v>
      </c>
      <c r="D165" t="s">
        <v>639</v>
      </c>
      <c r="E165" s="94" t="s">
        <v>640</v>
      </c>
    </row>
    <row r="166" spans="1:5" x14ac:dyDescent="0.25">
      <c r="A166" s="94" t="s">
        <v>492</v>
      </c>
      <c r="B166" s="99">
        <v>835</v>
      </c>
      <c r="C166">
        <v>181779591</v>
      </c>
      <c r="D166" t="s">
        <v>639</v>
      </c>
      <c r="E166" s="94" t="s">
        <v>640</v>
      </c>
    </row>
    <row r="167" spans="1:5" x14ac:dyDescent="0.25">
      <c r="A167" s="94"/>
      <c r="B167" s="99">
        <v>0</v>
      </c>
      <c r="D167" s="94"/>
      <c r="E167" s="94"/>
    </row>
    <row r="168" spans="1:5" x14ac:dyDescent="0.25">
      <c r="A168" s="94"/>
      <c r="B168" s="99">
        <v>0</v>
      </c>
      <c r="C168" s="94"/>
      <c r="D168" s="94"/>
      <c r="E168" s="94"/>
    </row>
    <row r="169" spans="1:5" x14ac:dyDescent="0.25">
      <c r="A169" s="94"/>
      <c r="B169" s="99">
        <v>0</v>
      </c>
      <c r="C169" s="94"/>
      <c r="D169" s="94"/>
      <c r="E169" s="94"/>
    </row>
    <row r="170" spans="1:5" x14ac:dyDescent="0.25">
      <c r="A170" s="94"/>
      <c r="B170" s="99">
        <v>0</v>
      </c>
      <c r="C170" s="94"/>
      <c r="D170" s="94"/>
      <c r="E170" s="94"/>
    </row>
    <row r="171" spans="1:5" x14ac:dyDescent="0.25">
      <c r="A171" s="94"/>
      <c r="B171" s="99">
        <v>0</v>
      </c>
      <c r="C171" s="94"/>
      <c r="D171" s="94"/>
      <c r="E171" s="94"/>
    </row>
    <row r="172" spans="1:5" x14ac:dyDescent="0.25">
      <c r="A172" s="94"/>
      <c r="B172" s="99">
        <v>0</v>
      </c>
      <c r="C172" s="94"/>
      <c r="D172" s="94"/>
      <c r="E172" s="94"/>
    </row>
    <row r="173" spans="1:5" x14ac:dyDescent="0.25">
      <c r="A173" s="94"/>
      <c r="B173" s="99">
        <v>0</v>
      </c>
      <c r="C173" s="99"/>
      <c r="D173" s="94"/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/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/>
      <c r="E178" s="94"/>
    </row>
    <row r="179" spans="1:5" x14ac:dyDescent="0.25">
      <c r="A179" s="94"/>
      <c r="B179" s="99"/>
      <c r="C179" s="99"/>
      <c r="D179" s="94"/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/>
      <c r="B198" s="100"/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17</v>
      </c>
      <c r="B206" s="100">
        <f>SUM(B158:B205)</f>
        <v>3582.5</v>
      </c>
      <c r="C206" s="100"/>
      <c r="D206" s="94"/>
      <c r="E206" s="94"/>
    </row>
    <row r="209" spans="1:5" x14ac:dyDescent="0.25">
      <c r="A209" s="94" t="s">
        <v>0</v>
      </c>
      <c r="B209" s="99" t="s">
        <v>27</v>
      </c>
      <c r="C209" s="99" t="s">
        <v>560</v>
      </c>
      <c r="D209" s="94" t="s">
        <v>561</v>
      </c>
      <c r="E209" s="94" t="s">
        <v>174</v>
      </c>
    </row>
    <row r="210" spans="1:5" x14ac:dyDescent="0.25">
      <c r="A210" s="95">
        <v>45299</v>
      </c>
      <c r="B210" s="99"/>
      <c r="C210" s="99"/>
      <c r="D210" s="94"/>
      <c r="E210" s="94"/>
    </row>
    <row r="211" spans="1:5" x14ac:dyDescent="0.25">
      <c r="A211" s="94" t="s">
        <v>492</v>
      </c>
      <c r="B211" s="96">
        <v>1787</v>
      </c>
      <c r="C211" t="s">
        <v>641</v>
      </c>
      <c r="D211" t="s">
        <v>642</v>
      </c>
      <c r="E211" s="94"/>
    </row>
    <row r="212" spans="1:5" x14ac:dyDescent="0.25">
      <c r="A212" s="94" t="s">
        <v>492</v>
      </c>
      <c r="B212">
        <v>271</v>
      </c>
      <c r="C212" t="s">
        <v>643</v>
      </c>
      <c r="D212" t="s">
        <v>644</v>
      </c>
      <c r="E212" s="94"/>
    </row>
    <row r="213" spans="1:5" x14ac:dyDescent="0.25">
      <c r="A213" s="94" t="s">
        <v>492</v>
      </c>
      <c r="B213" s="96">
        <v>1250</v>
      </c>
      <c r="C213" t="s">
        <v>645</v>
      </c>
      <c r="D213" t="s">
        <v>646</v>
      </c>
      <c r="E213" s="94"/>
    </row>
    <row r="214" spans="1:5" x14ac:dyDescent="0.25">
      <c r="A214" s="94" t="s">
        <v>492</v>
      </c>
      <c r="B214" s="96">
        <v>1000</v>
      </c>
      <c r="C214" t="s">
        <v>647</v>
      </c>
      <c r="D214" t="s">
        <v>648</v>
      </c>
      <c r="E214" s="94"/>
    </row>
    <row r="215" spans="1:5" x14ac:dyDescent="0.25">
      <c r="A215" s="94" t="s">
        <v>492</v>
      </c>
      <c r="B215">
        <v>375.5</v>
      </c>
      <c r="C215" t="s">
        <v>649</v>
      </c>
      <c r="D215" t="s">
        <v>650</v>
      </c>
      <c r="E215" s="94"/>
    </row>
    <row r="216" spans="1:5" x14ac:dyDescent="0.25">
      <c r="A216" s="94"/>
      <c r="B216" s="99">
        <v>0</v>
      </c>
      <c r="C216" s="94"/>
      <c r="D216" s="94"/>
      <c r="E216" s="94"/>
    </row>
    <row r="217" spans="1:5" x14ac:dyDescent="0.25">
      <c r="A217" s="94"/>
      <c r="B217" s="99">
        <v>0</v>
      </c>
      <c r="C217" s="94"/>
      <c r="D217" s="94"/>
      <c r="E217" s="94"/>
    </row>
    <row r="218" spans="1:5" x14ac:dyDescent="0.25">
      <c r="A218" s="94"/>
      <c r="B218" s="99">
        <v>0</v>
      </c>
      <c r="C218" s="94"/>
      <c r="D218" s="94"/>
      <c r="E218" s="94"/>
    </row>
    <row r="219" spans="1:5" x14ac:dyDescent="0.25">
      <c r="A219" s="94"/>
      <c r="B219" s="99">
        <v>0</v>
      </c>
      <c r="C219" s="94"/>
      <c r="D219" s="94"/>
      <c r="E219" s="94"/>
    </row>
    <row r="220" spans="1:5" x14ac:dyDescent="0.25">
      <c r="A220" s="94"/>
      <c r="B220" s="99">
        <v>0</v>
      </c>
      <c r="C220" s="94"/>
      <c r="D220" s="94"/>
      <c r="E220" s="94"/>
    </row>
    <row r="221" spans="1:5" x14ac:dyDescent="0.25">
      <c r="A221" s="94"/>
      <c r="B221" s="99">
        <v>0</v>
      </c>
      <c r="C221" s="94"/>
      <c r="D221" s="94"/>
      <c r="E221" s="94"/>
    </row>
    <row r="222" spans="1:5" x14ac:dyDescent="0.25">
      <c r="A222" s="94"/>
      <c r="B222" s="99">
        <v>0</v>
      </c>
      <c r="C222" s="94"/>
      <c r="D222" s="94"/>
      <c r="E222" s="94"/>
    </row>
    <row r="223" spans="1:5" x14ac:dyDescent="0.25">
      <c r="A223" s="94"/>
      <c r="B223" s="99">
        <v>0</v>
      </c>
      <c r="C223" s="94"/>
      <c r="D223" s="94"/>
      <c r="E223" s="94"/>
    </row>
    <row r="224" spans="1:5" x14ac:dyDescent="0.25">
      <c r="A224" s="94"/>
      <c r="B224" s="99">
        <v>0</v>
      </c>
      <c r="C224" s="94"/>
      <c r="D224" s="94"/>
      <c r="E224" s="94"/>
    </row>
    <row r="225" spans="1:5" x14ac:dyDescent="0.25">
      <c r="A225" s="94"/>
      <c r="B225" s="99">
        <v>0</v>
      </c>
      <c r="C225" s="99"/>
      <c r="D225" s="94"/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/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/>
      <c r="E230" s="94"/>
    </row>
    <row r="231" spans="1:5" x14ac:dyDescent="0.25">
      <c r="A231" s="94"/>
      <c r="B231" s="99"/>
      <c r="C231" s="99"/>
      <c r="D231" s="94"/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/>
      <c r="B250" s="100"/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17</v>
      </c>
      <c r="B258" s="100">
        <f>SUM(B210:B257)</f>
        <v>4683.5</v>
      </c>
      <c r="C258" s="100"/>
      <c r="D258" s="94"/>
      <c r="E258" s="94"/>
    </row>
    <row r="261" spans="1:5" x14ac:dyDescent="0.25">
      <c r="A261" s="94" t="s">
        <v>0</v>
      </c>
      <c r="B261" s="99" t="s">
        <v>27</v>
      </c>
      <c r="C261" s="99" t="s">
        <v>560</v>
      </c>
      <c r="D261" s="94" t="s">
        <v>561</v>
      </c>
      <c r="E261" s="94" t="s">
        <v>174</v>
      </c>
    </row>
    <row r="262" spans="1:5" x14ac:dyDescent="0.25">
      <c r="A262" s="95">
        <v>44935</v>
      </c>
      <c r="B262" s="99"/>
      <c r="C262" s="99"/>
      <c r="D262" s="94"/>
      <c r="E262" s="94"/>
    </row>
    <row r="263" spans="1:5" x14ac:dyDescent="0.25">
      <c r="A263" s="94" t="s">
        <v>492</v>
      </c>
      <c r="B263">
        <v>195.99</v>
      </c>
      <c r="C263" t="s">
        <v>651</v>
      </c>
      <c r="D263" t="s">
        <v>652</v>
      </c>
      <c r="E263" s="94" t="s">
        <v>653</v>
      </c>
    </row>
    <row r="264" spans="1:5" x14ac:dyDescent="0.25">
      <c r="A264" s="94" t="s">
        <v>492</v>
      </c>
      <c r="B264">
        <v>454</v>
      </c>
      <c r="C264" t="s">
        <v>654</v>
      </c>
      <c r="D264" t="s">
        <v>652</v>
      </c>
      <c r="E264" s="94" t="s">
        <v>653</v>
      </c>
    </row>
    <row r="265" spans="1:5" x14ac:dyDescent="0.25">
      <c r="A265" s="94" t="s">
        <v>492</v>
      </c>
      <c r="B265">
        <v>657.5</v>
      </c>
      <c r="C265" t="s">
        <v>655</v>
      </c>
      <c r="D265" t="s">
        <v>656</v>
      </c>
      <c r="E265" s="94" t="s">
        <v>657</v>
      </c>
    </row>
    <row r="266" spans="1:5" x14ac:dyDescent="0.25">
      <c r="A266" s="94" t="s">
        <v>492</v>
      </c>
      <c r="B266">
        <v>838</v>
      </c>
      <c r="C266" t="s">
        <v>658</v>
      </c>
      <c r="D266" t="s">
        <v>656</v>
      </c>
      <c r="E266" s="94" t="s">
        <v>657</v>
      </c>
    </row>
    <row r="267" spans="1:5" x14ac:dyDescent="0.25">
      <c r="A267" s="94" t="s">
        <v>492</v>
      </c>
      <c r="B267">
        <v>230</v>
      </c>
      <c r="C267" t="s">
        <v>659</v>
      </c>
      <c r="D267" t="s">
        <v>660</v>
      </c>
      <c r="E267" s="94"/>
    </row>
    <row r="268" spans="1:5" x14ac:dyDescent="0.25">
      <c r="A268" s="94" t="s">
        <v>492</v>
      </c>
      <c r="B268">
        <v>111</v>
      </c>
      <c r="C268" t="s">
        <v>661</v>
      </c>
      <c r="D268" t="s">
        <v>662</v>
      </c>
      <c r="E268" s="94" t="s">
        <v>663</v>
      </c>
    </row>
    <row r="269" spans="1:5" x14ac:dyDescent="0.25">
      <c r="A269" s="94" t="s">
        <v>492</v>
      </c>
      <c r="B269">
        <v>664</v>
      </c>
      <c r="C269" t="s">
        <v>664</v>
      </c>
      <c r="D269" t="s">
        <v>662</v>
      </c>
      <c r="E269" s="94"/>
    </row>
    <row r="270" spans="1:5" x14ac:dyDescent="0.25">
      <c r="A270" s="94" t="s">
        <v>492</v>
      </c>
      <c r="B270">
        <v>550.01</v>
      </c>
      <c r="C270" t="s">
        <v>665</v>
      </c>
      <c r="D270" t="s">
        <v>666</v>
      </c>
      <c r="E270" s="94" t="s">
        <v>667</v>
      </c>
    </row>
    <row r="271" spans="1:5" x14ac:dyDescent="0.25">
      <c r="A271" s="94" t="s">
        <v>492</v>
      </c>
      <c r="B271">
        <v>733.5</v>
      </c>
      <c r="C271" t="s">
        <v>668</v>
      </c>
      <c r="D271" t="s">
        <v>666</v>
      </c>
      <c r="E271" s="94" t="s">
        <v>667</v>
      </c>
    </row>
    <row r="272" spans="1:5" x14ac:dyDescent="0.25">
      <c r="A272" s="94" t="s">
        <v>492</v>
      </c>
      <c r="B272">
        <v>255.5</v>
      </c>
      <c r="C272" t="s">
        <v>669</v>
      </c>
      <c r="D272" t="s">
        <v>666</v>
      </c>
      <c r="E272" s="94" t="s">
        <v>667</v>
      </c>
    </row>
    <row r="273" spans="1:5" x14ac:dyDescent="0.25">
      <c r="A273" s="94" t="s">
        <v>492</v>
      </c>
      <c r="B273">
        <v>122</v>
      </c>
      <c r="C273" t="s">
        <v>670</v>
      </c>
      <c r="D273" t="s">
        <v>666</v>
      </c>
      <c r="E273" s="94" t="s">
        <v>667</v>
      </c>
    </row>
    <row r="274" spans="1:5" x14ac:dyDescent="0.25">
      <c r="A274" s="94" t="s">
        <v>492</v>
      </c>
      <c r="B274">
        <v>382</v>
      </c>
      <c r="C274" t="s">
        <v>671</v>
      </c>
      <c r="D274" t="s">
        <v>672</v>
      </c>
      <c r="E274" s="94"/>
    </row>
    <row r="275" spans="1:5" x14ac:dyDescent="0.25">
      <c r="A275" s="94" t="s">
        <v>492</v>
      </c>
      <c r="B275">
        <v>335</v>
      </c>
      <c r="C275" t="s">
        <v>673</v>
      </c>
      <c r="D275" t="s">
        <v>674</v>
      </c>
      <c r="E275" s="94"/>
    </row>
    <row r="276" spans="1:5" x14ac:dyDescent="0.25">
      <c r="A276" s="94" t="s">
        <v>492</v>
      </c>
      <c r="B276">
        <v>100</v>
      </c>
      <c r="C276" t="s">
        <v>675</v>
      </c>
      <c r="D276" t="s">
        <v>676</v>
      </c>
      <c r="E276" s="94"/>
    </row>
    <row r="277" spans="1:5" x14ac:dyDescent="0.25">
      <c r="A277" s="94" t="s">
        <v>492</v>
      </c>
      <c r="B277">
        <v>135.5</v>
      </c>
      <c r="C277" t="s">
        <v>677</v>
      </c>
      <c r="D277" t="s">
        <v>678</v>
      </c>
      <c r="E277" s="94"/>
    </row>
    <row r="278" spans="1:5" x14ac:dyDescent="0.25">
      <c r="A278" s="94" t="s">
        <v>492</v>
      </c>
      <c r="B278">
        <v>333</v>
      </c>
      <c r="C278" t="s">
        <v>679</v>
      </c>
      <c r="D278" t="s">
        <v>680</v>
      </c>
      <c r="E278" s="94"/>
    </row>
    <row r="279" spans="1:5" x14ac:dyDescent="0.25">
      <c r="A279" s="94" t="s">
        <v>492</v>
      </c>
      <c r="B279">
        <v>830</v>
      </c>
      <c r="C279" t="s">
        <v>681</v>
      </c>
      <c r="D279" t="s">
        <v>682</v>
      </c>
      <c r="E279" s="94" t="s">
        <v>683</v>
      </c>
    </row>
    <row r="280" spans="1:5" x14ac:dyDescent="0.25">
      <c r="A280" s="94" t="s">
        <v>492</v>
      </c>
      <c r="B280">
        <v>300</v>
      </c>
      <c r="C280" t="s">
        <v>684</v>
      </c>
      <c r="D280" t="s">
        <v>682</v>
      </c>
      <c r="E280" s="94" t="s">
        <v>683</v>
      </c>
    </row>
    <row r="281" spans="1:5" x14ac:dyDescent="0.25">
      <c r="A281" s="94" t="s">
        <v>492</v>
      </c>
      <c r="B281">
        <v>137</v>
      </c>
      <c r="C281" t="s">
        <v>685</v>
      </c>
      <c r="D281" t="s">
        <v>682</v>
      </c>
      <c r="E281" s="94" t="s">
        <v>683</v>
      </c>
    </row>
    <row r="282" spans="1:5" x14ac:dyDescent="0.25">
      <c r="A282" s="94" t="s">
        <v>492</v>
      </c>
      <c r="B282">
        <v>324.5</v>
      </c>
      <c r="C282" t="s">
        <v>686</v>
      </c>
      <c r="D282" t="s">
        <v>687</v>
      </c>
      <c r="E282" s="94"/>
    </row>
    <row r="283" spans="1:5" x14ac:dyDescent="0.25">
      <c r="A283" s="94" t="s">
        <v>492</v>
      </c>
      <c r="B283" s="99">
        <v>2301</v>
      </c>
      <c r="C283" s="99">
        <v>18023502</v>
      </c>
      <c r="D283" s="94" t="s">
        <v>688</v>
      </c>
      <c r="E283" s="94"/>
    </row>
    <row r="284" spans="1:5" x14ac:dyDescent="0.25">
      <c r="A284" s="94"/>
      <c r="B284" s="99"/>
      <c r="C284" s="99"/>
      <c r="D284" s="94"/>
      <c r="E284" s="94"/>
    </row>
    <row r="285" spans="1:5" x14ac:dyDescent="0.25">
      <c r="A285" s="94"/>
      <c r="B285" s="99"/>
      <c r="C285" s="99"/>
      <c r="D285" s="94"/>
      <c r="E285" s="94"/>
    </row>
    <row r="286" spans="1:5" x14ac:dyDescent="0.25">
      <c r="A286" s="94"/>
      <c r="B286" s="99"/>
      <c r="C286" s="99"/>
      <c r="D286" s="94"/>
      <c r="E286" s="94"/>
    </row>
    <row r="287" spans="1:5" x14ac:dyDescent="0.25">
      <c r="A287" s="94"/>
      <c r="B287" s="99"/>
      <c r="C287" s="99"/>
      <c r="D287" s="94"/>
      <c r="E287" s="94"/>
    </row>
    <row r="288" spans="1:5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/>
      <c r="B302" s="100"/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17</v>
      </c>
      <c r="B310" s="100">
        <f>SUM(B262:B309)</f>
        <v>9989.5</v>
      </c>
      <c r="C310" s="100"/>
      <c r="D310" s="94"/>
      <c r="E310" s="94"/>
    </row>
    <row r="313" spans="1:5" x14ac:dyDescent="0.25">
      <c r="A313" s="94" t="s">
        <v>0</v>
      </c>
      <c r="B313" s="99" t="s">
        <v>27</v>
      </c>
      <c r="C313" s="99" t="s">
        <v>560</v>
      </c>
      <c r="D313" s="94" t="s">
        <v>561</v>
      </c>
      <c r="E313" s="94" t="s">
        <v>174</v>
      </c>
    </row>
    <row r="314" spans="1:5" x14ac:dyDescent="0.25">
      <c r="A314" s="95">
        <v>45301</v>
      </c>
      <c r="B314" s="99"/>
      <c r="C314" s="99"/>
      <c r="D314" s="94"/>
      <c r="E314" s="94"/>
    </row>
    <row r="315" spans="1:5" x14ac:dyDescent="0.25">
      <c r="A315" s="94" t="s">
        <v>492</v>
      </c>
      <c r="B315">
        <v>145.01</v>
      </c>
      <c r="C315" t="s">
        <v>689</v>
      </c>
      <c r="D315" t="s">
        <v>690</v>
      </c>
      <c r="E315" s="94"/>
    </row>
    <row r="316" spans="1:5" x14ac:dyDescent="0.25">
      <c r="A316" s="94"/>
      <c r="B316">
        <v>0</v>
      </c>
      <c r="E316" s="94"/>
    </row>
    <row r="317" spans="1:5" x14ac:dyDescent="0.25">
      <c r="A317" s="94"/>
      <c r="B317">
        <v>0</v>
      </c>
      <c r="E317" s="94"/>
    </row>
    <row r="318" spans="1:5" x14ac:dyDescent="0.25">
      <c r="A318" s="94" t="s">
        <v>492</v>
      </c>
      <c r="B318">
        <v>853.5</v>
      </c>
      <c r="C318" t="s">
        <v>691</v>
      </c>
      <c r="D318" t="s">
        <v>692</v>
      </c>
      <c r="E318" s="94"/>
    </row>
    <row r="319" spans="1:5" x14ac:dyDescent="0.25">
      <c r="A319" s="94" t="s">
        <v>492</v>
      </c>
      <c r="B319">
        <v>507</v>
      </c>
      <c r="C319" t="s">
        <v>693</v>
      </c>
      <c r="D319" t="s">
        <v>694</v>
      </c>
      <c r="E319" s="94" t="s">
        <v>695</v>
      </c>
    </row>
    <row r="320" spans="1:5" x14ac:dyDescent="0.25">
      <c r="A320" s="94"/>
      <c r="B320">
        <v>0</v>
      </c>
      <c r="E320" s="94"/>
    </row>
    <row r="321" spans="1:5" x14ac:dyDescent="0.25">
      <c r="A321" s="94" t="s">
        <v>492</v>
      </c>
      <c r="B321">
        <v>131</v>
      </c>
      <c r="C321" t="s">
        <v>696</v>
      </c>
      <c r="D321" t="s">
        <v>697</v>
      </c>
      <c r="E321" s="94"/>
    </row>
    <row r="322" spans="1:5" x14ac:dyDescent="0.25">
      <c r="A322" s="94" t="s">
        <v>492</v>
      </c>
      <c r="B322" s="96">
        <v>1024</v>
      </c>
      <c r="C322" t="s">
        <v>698</v>
      </c>
      <c r="D322" t="s">
        <v>699</v>
      </c>
      <c r="E322" s="94"/>
    </row>
    <row r="323" spans="1:5" x14ac:dyDescent="0.25">
      <c r="A323" s="94" t="s">
        <v>492</v>
      </c>
      <c r="B323">
        <v>112.5</v>
      </c>
      <c r="C323" t="s">
        <v>700</v>
      </c>
      <c r="D323" t="s">
        <v>701</v>
      </c>
      <c r="E323" s="94"/>
    </row>
    <row r="324" spans="1:5" x14ac:dyDescent="0.25">
      <c r="A324" s="94" t="s">
        <v>492</v>
      </c>
      <c r="B324">
        <v>319</v>
      </c>
      <c r="C324" t="s">
        <v>702</v>
      </c>
      <c r="D324" t="s">
        <v>703</v>
      </c>
      <c r="E324" s="94"/>
    </row>
    <row r="325" spans="1:5" x14ac:dyDescent="0.25">
      <c r="A325" s="94" t="s">
        <v>492</v>
      </c>
      <c r="B325">
        <v>421</v>
      </c>
      <c r="C325" t="s">
        <v>704</v>
      </c>
      <c r="D325" t="s">
        <v>705</v>
      </c>
      <c r="E325" s="94"/>
    </row>
    <row r="326" spans="1:5" x14ac:dyDescent="0.25">
      <c r="A326" s="94" t="s">
        <v>492</v>
      </c>
      <c r="B326">
        <v>356</v>
      </c>
      <c r="C326" t="s">
        <v>706</v>
      </c>
      <c r="D326" t="s">
        <v>707</v>
      </c>
      <c r="E326" s="94"/>
    </row>
    <row r="327" spans="1:5" x14ac:dyDescent="0.25">
      <c r="A327" s="94"/>
      <c r="B327" s="99">
        <v>0</v>
      </c>
      <c r="C327" s="94"/>
      <c r="D327" s="94"/>
      <c r="E327" s="94"/>
    </row>
    <row r="328" spans="1:5" x14ac:dyDescent="0.25">
      <c r="A328" s="94"/>
      <c r="B328" s="99">
        <v>0</v>
      </c>
      <c r="C328" s="94"/>
      <c r="D328" s="94"/>
      <c r="E328" s="94"/>
    </row>
    <row r="329" spans="1:5" x14ac:dyDescent="0.25">
      <c r="A329" s="94"/>
      <c r="B329" s="99">
        <v>0</v>
      </c>
      <c r="C329" s="99"/>
      <c r="D329" s="94"/>
      <c r="E329" s="94"/>
    </row>
    <row r="330" spans="1:5" x14ac:dyDescent="0.25">
      <c r="A330" s="94"/>
      <c r="B330" s="99">
        <v>0</v>
      </c>
      <c r="C330" s="99"/>
      <c r="D330" s="94"/>
      <c r="E330" s="94"/>
    </row>
    <row r="331" spans="1:5" x14ac:dyDescent="0.25">
      <c r="A331" s="94"/>
      <c r="B331" s="99">
        <v>0</v>
      </c>
      <c r="C331" s="99"/>
      <c r="D331" s="94"/>
      <c r="E331" s="94"/>
    </row>
    <row r="332" spans="1:5" x14ac:dyDescent="0.25">
      <c r="A332" s="94"/>
      <c r="B332" s="99">
        <v>0</v>
      </c>
      <c r="C332" s="99"/>
      <c r="D332" s="94"/>
      <c r="E332" s="94"/>
    </row>
    <row r="333" spans="1:5" x14ac:dyDescent="0.25">
      <c r="A333" s="94"/>
      <c r="B333" s="99">
        <v>0</v>
      </c>
      <c r="C333" s="99"/>
      <c r="D333" s="94"/>
      <c r="E333" s="94"/>
    </row>
    <row r="334" spans="1:5" x14ac:dyDescent="0.25">
      <c r="A334" s="94"/>
      <c r="B334" s="99">
        <v>0</v>
      </c>
      <c r="C334" s="99"/>
      <c r="D334" s="94"/>
      <c r="E334" s="94"/>
    </row>
    <row r="335" spans="1:5" x14ac:dyDescent="0.25">
      <c r="A335" s="94"/>
      <c r="B335" s="99"/>
      <c r="C335" s="99"/>
      <c r="D335" s="94"/>
      <c r="E335" s="94"/>
    </row>
    <row r="336" spans="1:5" x14ac:dyDescent="0.25">
      <c r="A336" s="94"/>
      <c r="B336" s="99"/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/>
      <c r="B354" s="100"/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17</v>
      </c>
      <c r="B362" s="100">
        <f>SUM(B314:B361)</f>
        <v>3869.01</v>
      </c>
      <c r="C362" s="100"/>
      <c r="D362" s="94"/>
      <c r="E362" s="94"/>
    </row>
    <row r="365" spans="1:5" x14ac:dyDescent="0.25">
      <c r="A365" s="94" t="s">
        <v>0</v>
      </c>
      <c r="B365" s="99" t="s">
        <v>27</v>
      </c>
      <c r="C365" s="99" t="s">
        <v>560</v>
      </c>
      <c r="D365" s="94" t="s">
        <v>561</v>
      </c>
      <c r="E365" s="94" t="s">
        <v>174</v>
      </c>
    </row>
    <row r="366" spans="1:5" x14ac:dyDescent="0.25">
      <c r="A366" s="95">
        <v>45302</v>
      </c>
      <c r="B366" s="99"/>
      <c r="C366" s="99"/>
      <c r="D366" s="94"/>
      <c r="E366" s="94"/>
    </row>
    <row r="367" spans="1:5" x14ac:dyDescent="0.25">
      <c r="A367" s="94"/>
      <c r="B367">
        <v>0</v>
      </c>
      <c r="E367" s="94"/>
    </row>
    <row r="368" spans="1:5" x14ac:dyDescent="0.25">
      <c r="A368" s="94" t="s">
        <v>492</v>
      </c>
      <c r="B368">
        <v>435.5</v>
      </c>
      <c r="C368" t="s">
        <v>708</v>
      </c>
      <c r="D368" t="s">
        <v>709</v>
      </c>
      <c r="E368" s="94"/>
    </row>
    <row r="369" spans="1:5" x14ac:dyDescent="0.25">
      <c r="A369" s="94" t="s">
        <v>492</v>
      </c>
      <c r="B369" s="96">
        <v>1405.87</v>
      </c>
      <c r="C369" t="s">
        <v>710</v>
      </c>
      <c r="D369" t="s">
        <v>711</v>
      </c>
      <c r="E369" s="94" t="s">
        <v>712</v>
      </c>
    </row>
    <row r="370" spans="1:5" x14ac:dyDescent="0.25">
      <c r="A370" s="94" t="s">
        <v>492</v>
      </c>
      <c r="B370">
        <v>816</v>
      </c>
      <c r="C370" t="s">
        <v>713</v>
      </c>
      <c r="D370" t="s">
        <v>711</v>
      </c>
      <c r="E370" s="94" t="s">
        <v>712</v>
      </c>
    </row>
    <row r="371" spans="1:5" x14ac:dyDescent="0.25">
      <c r="A371" s="94" t="s">
        <v>492</v>
      </c>
      <c r="B371" s="96">
        <v>8618.9599999999991</v>
      </c>
      <c r="C371" t="s">
        <v>714</v>
      </c>
      <c r="D371" t="s">
        <v>711</v>
      </c>
      <c r="E371" s="94" t="s">
        <v>712</v>
      </c>
    </row>
    <row r="372" spans="1:5" x14ac:dyDescent="0.25">
      <c r="A372" s="94" t="s">
        <v>492</v>
      </c>
      <c r="B372">
        <v>495</v>
      </c>
      <c r="C372" t="s">
        <v>715</v>
      </c>
      <c r="D372" t="s">
        <v>716</v>
      </c>
      <c r="E372" s="94"/>
    </row>
    <row r="373" spans="1:5" x14ac:dyDescent="0.25">
      <c r="A373" s="94"/>
      <c r="E373" s="94"/>
    </row>
    <row r="374" spans="1:5" x14ac:dyDescent="0.25">
      <c r="A374" s="94"/>
      <c r="E374" s="94"/>
    </row>
    <row r="375" spans="1:5" x14ac:dyDescent="0.25">
      <c r="A375" s="94" t="s">
        <v>492</v>
      </c>
      <c r="B375">
        <v>70</v>
      </c>
      <c r="C375" t="s">
        <v>717</v>
      </c>
      <c r="D375" t="s">
        <v>718</v>
      </c>
      <c r="E375" s="94"/>
    </row>
    <row r="376" spans="1:5" x14ac:dyDescent="0.25">
      <c r="A376" s="94" t="s">
        <v>492</v>
      </c>
      <c r="B376">
        <v>113</v>
      </c>
      <c r="C376" t="s">
        <v>719</v>
      </c>
      <c r="D376" t="s">
        <v>720</v>
      </c>
      <c r="E376" s="94"/>
    </row>
    <row r="377" spans="1:5" x14ac:dyDescent="0.25">
      <c r="A377" s="94" t="s">
        <v>492</v>
      </c>
      <c r="B377">
        <v>233.5</v>
      </c>
      <c r="C377" t="s">
        <v>721</v>
      </c>
      <c r="D377" t="s">
        <v>722</v>
      </c>
      <c r="E377" s="94"/>
    </row>
    <row r="378" spans="1:5" x14ac:dyDescent="0.25">
      <c r="A378" s="94" t="s">
        <v>492</v>
      </c>
      <c r="B378">
        <v>404.5</v>
      </c>
      <c r="C378" t="s">
        <v>723</v>
      </c>
      <c r="D378" t="s">
        <v>724</v>
      </c>
      <c r="E378" s="94"/>
    </row>
    <row r="379" spans="1:5" x14ac:dyDescent="0.25">
      <c r="A379" s="94" t="s">
        <v>492</v>
      </c>
      <c r="B379" s="96">
        <v>1532</v>
      </c>
      <c r="C379" t="s">
        <v>725</v>
      </c>
      <c r="D379" t="s">
        <v>726</v>
      </c>
      <c r="E379" s="94"/>
    </row>
    <row r="380" spans="1:5" x14ac:dyDescent="0.25">
      <c r="A380" s="94"/>
      <c r="B380" s="99">
        <v>0</v>
      </c>
      <c r="C380" s="94"/>
      <c r="D380" s="94"/>
      <c r="E380" s="94"/>
    </row>
    <row r="381" spans="1:5" x14ac:dyDescent="0.25">
      <c r="A381" s="94"/>
      <c r="B381" s="99">
        <v>0</v>
      </c>
      <c r="C381" s="99"/>
      <c r="D381" s="94"/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/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/>
      <c r="E386" s="94"/>
    </row>
    <row r="387" spans="1:5" x14ac:dyDescent="0.25">
      <c r="A387" s="94"/>
      <c r="B387" s="99"/>
      <c r="C387" s="99"/>
      <c r="D387" s="94"/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/>
      <c r="B406" s="100"/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17</v>
      </c>
      <c r="B414" s="100">
        <f>SUM(B366:B413)</f>
        <v>14124.329999999998</v>
      </c>
      <c r="C414" s="100"/>
      <c r="D414" s="94"/>
      <c r="E414" s="94"/>
    </row>
    <row r="417" spans="1:5" x14ac:dyDescent="0.25">
      <c r="A417" s="94" t="s">
        <v>0</v>
      </c>
      <c r="B417" s="99" t="s">
        <v>27</v>
      </c>
      <c r="C417" s="99" t="s">
        <v>560</v>
      </c>
      <c r="D417" s="94" t="s">
        <v>561</v>
      </c>
      <c r="E417" s="94" t="s">
        <v>174</v>
      </c>
    </row>
    <row r="418" spans="1:5" x14ac:dyDescent="0.25">
      <c r="A418" s="95">
        <v>45303</v>
      </c>
      <c r="B418" s="99"/>
      <c r="C418" s="99"/>
      <c r="D418" s="94"/>
      <c r="E418" s="94"/>
    </row>
    <row r="419" spans="1:5" x14ac:dyDescent="0.25">
      <c r="A419" s="94" t="s">
        <v>492</v>
      </c>
      <c r="B419" s="96">
        <v>1076</v>
      </c>
      <c r="C419" t="s">
        <v>727</v>
      </c>
      <c r="D419" t="s">
        <v>493</v>
      </c>
      <c r="E419" s="94" t="s">
        <v>728</v>
      </c>
    </row>
    <row r="420" spans="1:5" x14ac:dyDescent="0.25">
      <c r="A420" s="94" t="s">
        <v>492</v>
      </c>
      <c r="B420">
        <v>277</v>
      </c>
      <c r="C420" t="s">
        <v>729</v>
      </c>
      <c r="D420" t="s">
        <v>730</v>
      </c>
      <c r="E420" s="94" t="s">
        <v>728</v>
      </c>
    </row>
    <row r="421" spans="1:5" x14ac:dyDescent="0.25">
      <c r="A421" s="94" t="s">
        <v>492</v>
      </c>
      <c r="B421">
        <v>25</v>
      </c>
      <c r="C421" t="s">
        <v>731</v>
      </c>
      <c r="D421" t="s">
        <v>732</v>
      </c>
      <c r="E421" s="94"/>
    </row>
    <row r="422" spans="1:5" x14ac:dyDescent="0.25">
      <c r="A422" s="94" t="s">
        <v>492</v>
      </c>
      <c r="B422" s="96">
        <v>1380</v>
      </c>
      <c r="C422" t="s">
        <v>733</v>
      </c>
      <c r="D422" t="s">
        <v>734</v>
      </c>
      <c r="E422" s="94"/>
    </row>
    <row r="423" spans="1:5" x14ac:dyDescent="0.25">
      <c r="A423" s="94" t="s">
        <v>492</v>
      </c>
      <c r="B423">
        <v>584</v>
      </c>
      <c r="C423" t="s">
        <v>735</v>
      </c>
      <c r="D423" t="s">
        <v>697</v>
      </c>
      <c r="E423" s="94"/>
    </row>
    <row r="424" spans="1:5" x14ac:dyDescent="0.25">
      <c r="A424" s="94" t="s">
        <v>492</v>
      </c>
      <c r="B424">
        <v>628</v>
      </c>
      <c r="C424" t="s">
        <v>736</v>
      </c>
      <c r="D424" t="s">
        <v>737</v>
      </c>
      <c r="E424" s="94"/>
    </row>
    <row r="425" spans="1:5" x14ac:dyDescent="0.25">
      <c r="A425" s="94" t="s">
        <v>492</v>
      </c>
      <c r="B425">
        <v>143</v>
      </c>
      <c r="C425" t="s">
        <v>738</v>
      </c>
      <c r="D425" t="s">
        <v>739</v>
      </c>
      <c r="E425" s="94"/>
    </row>
    <row r="426" spans="1:5" x14ac:dyDescent="0.25">
      <c r="A426" s="94" t="s">
        <v>492</v>
      </c>
      <c r="B426">
        <v>477</v>
      </c>
      <c r="C426" t="s">
        <v>740</v>
      </c>
      <c r="D426" t="s">
        <v>741</v>
      </c>
      <c r="E426" s="94"/>
    </row>
    <row r="427" spans="1:5" x14ac:dyDescent="0.25">
      <c r="A427" s="94" t="s">
        <v>492</v>
      </c>
      <c r="B427" s="96">
        <v>1489</v>
      </c>
      <c r="C427" t="s">
        <v>742</v>
      </c>
      <c r="D427" t="s">
        <v>743</v>
      </c>
      <c r="E427" s="94"/>
    </row>
    <row r="428" spans="1:5" x14ac:dyDescent="0.25">
      <c r="A428" s="94" t="s">
        <v>492</v>
      </c>
      <c r="B428">
        <v>273.01</v>
      </c>
      <c r="C428" t="s">
        <v>744</v>
      </c>
      <c r="D428" t="s">
        <v>745</v>
      </c>
      <c r="E428" s="94"/>
    </row>
    <row r="429" spans="1:5" x14ac:dyDescent="0.25">
      <c r="A429" s="94" t="s">
        <v>492</v>
      </c>
      <c r="B429">
        <v>924.5</v>
      </c>
      <c r="C429" t="s">
        <v>746</v>
      </c>
      <c r="D429" t="s">
        <v>747</v>
      </c>
      <c r="E429" s="94"/>
    </row>
    <row r="430" spans="1:5" x14ac:dyDescent="0.25">
      <c r="A430" s="94" t="s">
        <v>492</v>
      </c>
      <c r="B430">
        <v>213.5</v>
      </c>
      <c r="C430" t="s">
        <v>748</v>
      </c>
      <c r="D430" t="s">
        <v>749</v>
      </c>
      <c r="E430" s="94"/>
    </row>
    <row r="431" spans="1:5" x14ac:dyDescent="0.25">
      <c r="A431" s="94" t="s">
        <v>492</v>
      </c>
      <c r="B431">
        <v>351.5</v>
      </c>
      <c r="C431" t="s">
        <v>750</v>
      </c>
      <c r="D431" t="s">
        <v>751</v>
      </c>
      <c r="E431" s="94" t="s">
        <v>752</v>
      </c>
    </row>
    <row r="432" spans="1:5" x14ac:dyDescent="0.25">
      <c r="A432" s="94" t="s">
        <v>492</v>
      </c>
      <c r="B432">
        <v>333</v>
      </c>
      <c r="C432" t="s">
        <v>753</v>
      </c>
      <c r="D432" t="s">
        <v>751</v>
      </c>
      <c r="E432" s="94" t="s">
        <v>752</v>
      </c>
    </row>
    <row r="433" spans="1:5" x14ac:dyDescent="0.25">
      <c r="A433" s="94" t="s">
        <v>492</v>
      </c>
      <c r="B433">
        <v>333.14</v>
      </c>
      <c r="C433" t="s">
        <v>754</v>
      </c>
      <c r="D433" t="s">
        <v>755</v>
      </c>
      <c r="E433" s="94"/>
    </row>
    <row r="434" spans="1:5" x14ac:dyDescent="0.25">
      <c r="A434" s="94" t="s">
        <v>492</v>
      </c>
      <c r="B434">
        <v>284</v>
      </c>
      <c r="C434" t="s">
        <v>756</v>
      </c>
      <c r="D434" t="s">
        <v>755</v>
      </c>
      <c r="E434" s="94"/>
    </row>
    <row r="435" spans="1:5" x14ac:dyDescent="0.25">
      <c r="A435" s="94"/>
      <c r="B435" s="99">
        <v>0</v>
      </c>
      <c r="C435" s="99"/>
      <c r="D435" s="94"/>
      <c r="E435" s="94"/>
    </row>
    <row r="436" spans="1:5" x14ac:dyDescent="0.25">
      <c r="A436" s="94"/>
      <c r="B436" s="99">
        <v>0</v>
      </c>
      <c r="C436" s="99"/>
      <c r="D436" s="94"/>
      <c r="E436" s="94"/>
    </row>
    <row r="437" spans="1:5" x14ac:dyDescent="0.25">
      <c r="A437" s="94"/>
      <c r="B437" s="99">
        <v>0</v>
      </c>
      <c r="C437" s="99"/>
      <c r="D437" s="94"/>
      <c r="E437" s="94"/>
    </row>
    <row r="438" spans="1:5" x14ac:dyDescent="0.25">
      <c r="A438" s="94"/>
      <c r="B438" s="99">
        <v>0</v>
      </c>
      <c r="C438" s="99"/>
      <c r="D438" s="94"/>
      <c r="E438" s="94"/>
    </row>
    <row r="439" spans="1:5" x14ac:dyDescent="0.25">
      <c r="A439" s="94"/>
      <c r="B439" s="99"/>
      <c r="C439" s="99"/>
      <c r="D439" s="94"/>
      <c r="E439" s="94"/>
    </row>
    <row r="440" spans="1:5" x14ac:dyDescent="0.25">
      <c r="A440" s="94"/>
      <c r="B440" s="99"/>
      <c r="C440" s="99"/>
      <c r="D440" s="94"/>
      <c r="E440" s="94"/>
    </row>
    <row r="441" spans="1:5" x14ac:dyDescent="0.25">
      <c r="A441" s="94"/>
      <c r="B441" s="99"/>
      <c r="C441" s="99"/>
      <c r="D441" s="94"/>
      <c r="E441" s="94"/>
    </row>
    <row r="442" spans="1:5" x14ac:dyDescent="0.25">
      <c r="A442" s="94"/>
      <c r="B442" s="99"/>
      <c r="C442" s="99"/>
      <c r="D442" s="94"/>
      <c r="E442" s="94"/>
    </row>
    <row r="443" spans="1:5" x14ac:dyDescent="0.25">
      <c r="A443" s="94"/>
      <c r="B443" s="99"/>
      <c r="C443" s="99"/>
      <c r="D443" s="94"/>
      <c r="E443" s="94"/>
    </row>
    <row r="444" spans="1:5" x14ac:dyDescent="0.25">
      <c r="A444" s="94"/>
      <c r="B444" s="99"/>
      <c r="C444" s="99"/>
      <c r="D444" s="94"/>
      <c r="E444" s="94"/>
    </row>
    <row r="445" spans="1:5" x14ac:dyDescent="0.25">
      <c r="A445" s="94"/>
      <c r="B445" s="99"/>
      <c r="C445" s="99"/>
      <c r="D445" s="94"/>
      <c r="E445" s="94"/>
    </row>
    <row r="446" spans="1:5" x14ac:dyDescent="0.25">
      <c r="A446" s="94"/>
      <c r="B446" s="99"/>
      <c r="C446" s="99"/>
      <c r="D446" s="94"/>
      <c r="E446" s="94"/>
    </row>
    <row r="447" spans="1:5" x14ac:dyDescent="0.25">
      <c r="A447" s="94"/>
      <c r="B447" s="99"/>
      <c r="C447" s="99"/>
      <c r="D447" s="94"/>
      <c r="E447" s="94"/>
    </row>
    <row r="448" spans="1:5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/>
      <c r="B458" s="100"/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17</v>
      </c>
      <c r="B466" s="100">
        <f>SUM(B418:B465)</f>
        <v>8791.65</v>
      </c>
      <c r="C466" s="100"/>
      <c r="D466" s="94"/>
      <c r="E466" s="94"/>
    </row>
    <row r="469" spans="1:5" x14ac:dyDescent="0.25">
      <c r="A469" s="94" t="s">
        <v>0</v>
      </c>
      <c r="B469" s="99" t="s">
        <v>27</v>
      </c>
      <c r="C469" s="99" t="s">
        <v>560</v>
      </c>
      <c r="D469" s="94" t="s">
        <v>561</v>
      </c>
      <c r="E469" s="94" t="s">
        <v>174</v>
      </c>
    </row>
    <row r="470" spans="1:5" x14ac:dyDescent="0.25">
      <c r="A470" s="95">
        <v>45306</v>
      </c>
      <c r="B470" s="99"/>
      <c r="C470" s="99"/>
      <c r="D470" s="94"/>
      <c r="E470" s="94"/>
    </row>
    <row r="471" spans="1:5" x14ac:dyDescent="0.25">
      <c r="A471" s="94"/>
      <c r="B471">
        <v>690.33</v>
      </c>
      <c r="C471" t="s">
        <v>757</v>
      </c>
      <c r="D471" t="s">
        <v>758</v>
      </c>
      <c r="E471" s="94"/>
    </row>
    <row r="472" spans="1:5" x14ac:dyDescent="0.25">
      <c r="A472" s="94"/>
      <c r="B472" s="96">
        <v>1336.32</v>
      </c>
      <c r="C472" t="s">
        <v>759</v>
      </c>
      <c r="D472" t="s">
        <v>758</v>
      </c>
      <c r="E472" s="94"/>
    </row>
    <row r="473" spans="1:5" x14ac:dyDescent="0.25">
      <c r="A473" s="94"/>
      <c r="B473">
        <v>256.87</v>
      </c>
      <c r="C473" t="s">
        <v>760</v>
      </c>
      <c r="D473" t="s">
        <v>758</v>
      </c>
      <c r="E473" s="94"/>
    </row>
    <row r="474" spans="1:5" x14ac:dyDescent="0.25">
      <c r="A474" s="94"/>
      <c r="B474">
        <v>667</v>
      </c>
      <c r="C474" t="s">
        <v>761</v>
      </c>
      <c r="D474" t="s">
        <v>758</v>
      </c>
      <c r="E474" s="94"/>
    </row>
    <row r="475" spans="1:5" x14ac:dyDescent="0.25">
      <c r="A475" s="94"/>
      <c r="B475">
        <v>150</v>
      </c>
      <c r="C475" t="s">
        <v>762</v>
      </c>
      <c r="D475" t="s">
        <v>763</v>
      </c>
      <c r="E475" s="94"/>
    </row>
    <row r="476" spans="1:5" x14ac:dyDescent="0.25">
      <c r="A476" s="94"/>
      <c r="B476">
        <v>470</v>
      </c>
      <c r="C476" t="s">
        <v>764</v>
      </c>
      <c r="D476" t="s">
        <v>763</v>
      </c>
      <c r="E476" s="94"/>
    </row>
    <row r="477" spans="1:5" x14ac:dyDescent="0.25">
      <c r="A477" s="94"/>
      <c r="B477">
        <v>928.99</v>
      </c>
      <c r="C477" t="s">
        <v>765</v>
      </c>
      <c r="D477" t="s">
        <v>766</v>
      </c>
      <c r="E477" s="94"/>
    </row>
    <row r="478" spans="1:5" x14ac:dyDescent="0.25">
      <c r="A478" s="94"/>
      <c r="B478">
        <v>41.62</v>
      </c>
      <c r="C478" t="s">
        <v>767</v>
      </c>
      <c r="D478" t="s">
        <v>768</v>
      </c>
      <c r="E478" s="94"/>
    </row>
    <row r="479" spans="1:5" x14ac:dyDescent="0.25">
      <c r="A479" s="94"/>
      <c r="B479">
        <v>772.5</v>
      </c>
      <c r="C479" t="s">
        <v>769</v>
      </c>
      <c r="D479" t="s">
        <v>770</v>
      </c>
      <c r="E479" s="94" t="s">
        <v>771</v>
      </c>
    </row>
    <row r="480" spans="1:5" x14ac:dyDescent="0.25">
      <c r="A480" s="94"/>
      <c r="B480">
        <v>883</v>
      </c>
      <c r="C480" t="s">
        <v>772</v>
      </c>
      <c r="D480" t="s">
        <v>773</v>
      </c>
      <c r="E480" s="94"/>
    </row>
    <row r="481" spans="1:5" x14ac:dyDescent="0.25">
      <c r="A481" s="94"/>
      <c r="B481">
        <v>604.5</v>
      </c>
      <c r="C481" t="s">
        <v>774</v>
      </c>
      <c r="D481" t="s">
        <v>775</v>
      </c>
      <c r="E481" s="94"/>
    </row>
    <row r="482" spans="1:5" x14ac:dyDescent="0.25">
      <c r="A482" s="94"/>
      <c r="B482" s="96">
        <v>1357.5</v>
      </c>
      <c r="C482" t="s">
        <v>776</v>
      </c>
      <c r="D482" t="s">
        <v>777</v>
      </c>
      <c r="E482" s="94"/>
    </row>
    <row r="483" spans="1:5" x14ac:dyDescent="0.25">
      <c r="A483" s="94"/>
      <c r="B483" s="96">
        <v>3553.02</v>
      </c>
      <c r="C483" t="s">
        <v>778</v>
      </c>
      <c r="D483" t="s">
        <v>779</v>
      </c>
      <c r="E483" s="94"/>
    </row>
    <row r="484" spans="1:5" x14ac:dyDescent="0.25">
      <c r="A484" s="94"/>
      <c r="B484">
        <v>254</v>
      </c>
      <c r="C484" t="s">
        <v>780</v>
      </c>
      <c r="D484" t="s">
        <v>781</v>
      </c>
      <c r="E484" s="94"/>
    </row>
    <row r="485" spans="1:5" x14ac:dyDescent="0.25">
      <c r="A485" s="94"/>
      <c r="B485">
        <v>530</v>
      </c>
      <c r="C485" t="s">
        <v>782</v>
      </c>
      <c r="D485" t="s">
        <v>781</v>
      </c>
      <c r="E485" s="94"/>
    </row>
    <row r="486" spans="1:5" x14ac:dyDescent="0.25">
      <c r="A486" s="94"/>
      <c r="B486">
        <v>112</v>
      </c>
      <c r="C486" t="s">
        <v>783</v>
      </c>
      <c r="D486" t="s">
        <v>784</v>
      </c>
      <c r="E486" s="94"/>
    </row>
    <row r="487" spans="1:5" x14ac:dyDescent="0.25">
      <c r="A487" s="94"/>
      <c r="B487">
        <v>440</v>
      </c>
      <c r="C487" t="s">
        <v>785</v>
      </c>
      <c r="D487" t="s">
        <v>786</v>
      </c>
      <c r="E487" s="94"/>
    </row>
    <row r="488" spans="1:5" x14ac:dyDescent="0.25">
      <c r="A488" s="94"/>
      <c r="B488" s="103">
        <v>1050</v>
      </c>
      <c r="C488" s="103">
        <v>181779627</v>
      </c>
      <c r="D488" s="140" t="s">
        <v>787</v>
      </c>
      <c r="E488" s="140" t="s">
        <v>290</v>
      </c>
    </row>
    <row r="489" spans="1:5" x14ac:dyDescent="0.25">
      <c r="A489" s="94"/>
      <c r="B489" s="99">
        <v>0</v>
      </c>
      <c r="C489" s="99"/>
      <c r="D489" s="94"/>
      <c r="E489" s="94"/>
    </row>
    <row r="490" spans="1:5" x14ac:dyDescent="0.25">
      <c r="A490" s="94"/>
      <c r="B490" s="99">
        <v>0</v>
      </c>
      <c r="C490" s="99"/>
      <c r="D490" s="94"/>
      <c r="E490" s="94"/>
    </row>
    <row r="491" spans="1:5" x14ac:dyDescent="0.25">
      <c r="A491" s="94"/>
      <c r="B491" s="99"/>
      <c r="C491" s="99"/>
      <c r="D491" s="94"/>
      <c r="E491" s="94"/>
    </row>
    <row r="492" spans="1:5" x14ac:dyDescent="0.25">
      <c r="A492" s="94"/>
      <c r="B492" s="99"/>
      <c r="C492" s="99"/>
      <c r="D492" s="94"/>
      <c r="E492" s="94"/>
    </row>
    <row r="493" spans="1:5" x14ac:dyDescent="0.25">
      <c r="A493" s="94"/>
      <c r="B493" s="99"/>
      <c r="C493" s="99"/>
      <c r="D493" s="94"/>
      <c r="E493" s="94"/>
    </row>
    <row r="494" spans="1:5" x14ac:dyDescent="0.25">
      <c r="A494" s="94"/>
      <c r="B494" s="99"/>
      <c r="C494" s="99"/>
      <c r="D494" s="94"/>
      <c r="E494" s="94"/>
    </row>
    <row r="495" spans="1:5" x14ac:dyDescent="0.25">
      <c r="A495" s="94"/>
      <c r="B495" s="99"/>
      <c r="C495" s="99"/>
      <c r="D495" s="94"/>
      <c r="E495" s="94"/>
    </row>
    <row r="496" spans="1:5" x14ac:dyDescent="0.25">
      <c r="A496" s="94"/>
      <c r="B496" s="99"/>
      <c r="C496" s="99"/>
      <c r="D496" s="94"/>
      <c r="E496" s="94"/>
    </row>
    <row r="497" spans="1:5" x14ac:dyDescent="0.25">
      <c r="A497" s="94"/>
      <c r="B497" s="99"/>
      <c r="C497" s="99"/>
      <c r="D497" s="94"/>
      <c r="E497" s="94"/>
    </row>
    <row r="498" spans="1:5" x14ac:dyDescent="0.25">
      <c r="A498" s="94"/>
      <c r="B498" s="99"/>
      <c r="C498" s="99"/>
      <c r="D498" s="94"/>
      <c r="E498" s="94"/>
    </row>
    <row r="499" spans="1:5" x14ac:dyDescent="0.25">
      <c r="A499" s="94"/>
      <c r="B499" s="99"/>
      <c r="C499" s="99"/>
      <c r="D499" s="94"/>
      <c r="E499" s="94"/>
    </row>
    <row r="500" spans="1:5" x14ac:dyDescent="0.25">
      <c r="A500" s="94"/>
      <c r="B500" s="99"/>
      <c r="C500" s="99"/>
      <c r="D500" s="94"/>
      <c r="E500" s="94"/>
    </row>
    <row r="501" spans="1:5" x14ac:dyDescent="0.25">
      <c r="A501" s="94"/>
      <c r="B501" s="99"/>
      <c r="C501" s="99"/>
      <c r="D501" s="94"/>
      <c r="E501" s="94"/>
    </row>
    <row r="502" spans="1:5" x14ac:dyDescent="0.25">
      <c r="A502" s="94"/>
      <c r="B502" s="99"/>
      <c r="C502" s="99"/>
      <c r="D502" s="94"/>
      <c r="E502" s="94"/>
    </row>
    <row r="503" spans="1:5" x14ac:dyDescent="0.25">
      <c r="A503" s="94"/>
      <c r="B503" s="99"/>
      <c r="C503" s="99"/>
      <c r="D503" s="94"/>
      <c r="E503" s="94"/>
    </row>
    <row r="504" spans="1:5" x14ac:dyDescent="0.25">
      <c r="A504" s="94"/>
      <c r="B504" s="99"/>
      <c r="C504" s="99"/>
      <c r="D504" s="94"/>
      <c r="E504" s="94"/>
    </row>
    <row r="505" spans="1:5" x14ac:dyDescent="0.25">
      <c r="A505" s="94"/>
      <c r="B505" s="99"/>
      <c r="C505" s="99"/>
      <c r="D505" s="94"/>
      <c r="E505" s="94"/>
    </row>
    <row r="506" spans="1:5" x14ac:dyDescent="0.25">
      <c r="A506" s="94"/>
      <c r="B506" s="99"/>
      <c r="C506" s="99"/>
      <c r="D506" s="94"/>
      <c r="E506" s="94"/>
    </row>
    <row r="507" spans="1:5" x14ac:dyDescent="0.25">
      <c r="A507" s="94"/>
      <c r="B507" s="99"/>
      <c r="C507" s="99"/>
      <c r="D507" s="94"/>
      <c r="E507" s="94"/>
    </row>
    <row r="508" spans="1:5" x14ac:dyDescent="0.25">
      <c r="A508" s="94"/>
      <c r="B508" s="99"/>
      <c r="C508" s="99"/>
      <c r="D508" s="94"/>
      <c r="E508" s="94"/>
    </row>
    <row r="509" spans="1:5" x14ac:dyDescent="0.25">
      <c r="A509" s="94"/>
      <c r="B509" s="99"/>
      <c r="C509" s="99"/>
      <c r="D509" s="94"/>
      <c r="E509" s="94"/>
    </row>
    <row r="510" spans="1:5" x14ac:dyDescent="0.25">
      <c r="A510" s="98"/>
      <c r="B510" s="100"/>
      <c r="C510" s="100"/>
      <c r="D510" s="94"/>
      <c r="E510" s="94"/>
    </row>
    <row r="511" spans="1:5" x14ac:dyDescent="0.25">
      <c r="A511" s="94"/>
      <c r="B511" s="99"/>
      <c r="C511" s="99"/>
      <c r="D511" s="94"/>
      <c r="E511" s="94"/>
    </row>
    <row r="512" spans="1:5" x14ac:dyDescent="0.25">
      <c r="A512" s="94"/>
      <c r="B512" s="99"/>
      <c r="C512" s="99"/>
      <c r="D512" s="94"/>
      <c r="E512" s="94"/>
    </row>
    <row r="513" spans="1:5" x14ac:dyDescent="0.25">
      <c r="A513" s="94"/>
      <c r="B513" s="99"/>
      <c r="C513" s="99"/>
      <c r="D513" s="94"/>
      <c r="E513" s="94"/>
    </row>
    <row r="514" spans="1:5" x14ac:dyDescent="0.25">
      <c r="A514" s="94"/>
      <c r="B514" s="99"/>
      <c r="C514" s="99"/>
      <c r="D514" s="94"/>
      <c r="E514" s="94"/>
    </row>
    <row r="515" spans="1:5" x14ac:dyDescent="0.25">
      <c r="A515" s="94"/>
      <c r="B515" s="99"/>
      <c r="C515" s="99"/>
      <c r="D515" s="94"/>
      <c r="E515" s="94"/>
    </row>
    <row r="516" spans="1:5" x14ac:dyDescent="0.25">
      <c r="A516" s="94"/>
      <c r="B516" s="99"/>
      <c r="C516" s="99"/>
      <c r="D516" s="94"/>
      <c r="E516" s="94"/>
    </row>
    <row r="517" spans="1:5" x14ac:dyDescent="0.25">
      <c r="A517" s="94"/>
      <c r="B517" s="99"/>
      <c r="C517" s="99"/>
      <c r="D517" s="94"/>
      <c r="E517" s="94"/>
    </row>
    <row r="518" spans="1:5" x14ac:dyDescent="0.25">
      <c r="A518" s="98" t="s">
        <v>17</v>
      </c>
      <c r="B518" s="100">
        <f>SUM(B470:B517)</f>
        <v>14097.65</v>
      </c>
      <c r="C518" s="100"/>
      <c r="D518" s="94"/>
      <c r="E518" s="94"/>
    </row>
    <row r="521" spans="1:5" x14ac:dyDescent="0.25">
      <c r="A521" s="94" t="s">
        <v>0</v>
      </c>
      <c r="B521" s="99" t="s">
        <v>27</v>
      </c>
      <c r="C521" s="99" t="s">
        <v>560</v>
      </c>
      <c r="D521" s="94" t="s">
        <v>561</v>
      </c>
      <c r="E521" s="94" t="s">
        <v>174</v>
      </c>
    </row>
    <row r="522" spans="1:5" x14ac:dyDescent="0.25">
      <c r="A522" s="95">
        <v>45307</v>
      </c>
      <c r="B522" s="99"/>
      <c r="C522" s="99"/>
      <c r="D522" s="94"/>
      <c r="E522" s="94"/>
    </row>
    <row r="523" spans="1:5" x14ac:dyDescent="0.25">
      <c r="A523" s="94"/>
      <c r="B523">
        <v>315</v>
      </c>
      <c r="C523" t="s">
        <v>788</v>
      </c>
      <c r="D523" t="s">
        <v>789</v>
      </c>
      <c r="E523" s="94"/>
    </row>
    <row r="524" spans="1:5" x14ac:dyDescent="0.25">
      <c r="A524" s="94"/>
      <c r="B524">
        <v>950</v>
      </c>
      <c r="C524" t="s">
        <v>790</v>
      </c>
      <c r="D524" t="s">
        <v>791</v>
      </c>
      <c r="E524" s="94"/>
    </row>
    <row r="525" spans="1:5" x14ac:dyDescent="0.25">
      <c r="A525" s="94"/>
      <c r="B525">
        <v>560</v>
      </c>
      <c r="C525" t="s">
        <v>792</v>
      </c>
      <c r="D525" t="s">
        <v>793</v>
      </c>
      <c r="E525" s="94"/>
    </row>
    <row r="526" spans="1:5" x14ac:dyDescent="0.25">
      <c r="A526" s="94"/>
      <c r="B526">
        <v>188</v>
      </c>
      <c r="C526" t="s">
        <v>794</v>
      </c>
      <c r="D526" t="s">
        <v>795</v>
      </c>
      <c r="E526" s="94"/>
    </row>
    <row r="527" spans="1:5" x14ac:dyDescent="0.25">
      <c r="A527" s="94"/>
      <c r="B527">
        <v>607</v>
      </c>
      <c r="C527" t="s">
        <v>796</v>
      </c>
      <c r="D527" t="s">
        <v>795</v>
      </c>
      <c r="E527" s="94"/>
    </row>
    <row r="528" spans="1:5" x14ac:dyDescent="0.25">
      <c r="A528" s="94"/>
      <c r="B528">
        <v>320</v>
      </c>
      <c r="C528" t="s">
        <v>797</v>
      </c>
      <c r="D528" t="s">
        <v>798</v>
      </c>
      <c r="E528" s="94"/>
    </row>
    <row r="529" spans="1:5" x14ac:dyDescent="0.25">
      <c r="A529" s="94"/>
      <c r="B529">
        <v>57.23</v>
      </c>
      <c r="C529" t="s">
        <v>799</v>
      </c>
      <c r="D529" t="s">
        <v>800</v>
      </c>
      <c r="E529" s="94"/>
    </row>
    <row r="530" spans="1:5" x14ac:dyDescent="0.25">
      <c r="A530" s="94"/>
      <c r="B530">
        <v>674</v>
      </c>
      <c r="C530" t="s">
        <v>801</v>
      </c>
      <c r="D530" t="s">
        <v>802</v>
      </c>
      <c r="E530" s="94"/>
    </row>
    <row r="531" spans="1:5" x14ac:dyDescent="0.25">
      <c r="A531" s="94"/>
      <c r="B531">
        <v>854</v>
      </c>
      <c r="C531" t="s">
        <v>803</v>
      </c>
      <c r="D531" t="s">
        <v>804</v>
      </c>
      <c r="E531" s="94"/>
    </row>
    <row r="532" spans="1:5" x14ac:dyDescent="0.25">
      <c r="A532" s="94"/>
      <c r="B532">
        <v>867.5</v>
      </c>
      <c r="C532" t="s">
        <v>805</v>
      </c>
      <c r="D532" t="s">
        <v>804</v>
      </c>
      <c r="E532" s="94"/>
    </row>
    <row r="533" spans="1:5" x14ac:dyDescent="0.25">
      <c r="A533" s="94"/>
      <c r="B533">
        <v>390.5</v>
      </c>
      <c r="C533" t="s">
        <v>806</v>
      </c>
      <c r="D533" t="s">
        <v>807</v>
      </c>
      <c r="E533" s="94"/>
    </row>
    <row r="534" spans="1:5" x14ac:dyDescent="0.25">
      <c r="A534" s="94"/>
      <c r="B534" s="96">
        <v>1000</v>
      </c>
      <c r="C534" t="s">
        <v>808</v>
      </c>
      <c r="D534" t="s">
        <v>809</v>
      </c>
      <c r="E534" s="94"/>
    </row>
    <row r="535" spans="1:5" x14ac:dyDescent="0.25">
      <c r="A535" s="94"/>
      <c r="B535" s="96">
        <v>1799.99</v>
      </c>
      <c r="C535" t="s">
        <v>810</v>
      </c>
      <c r="D535" t="s">
        <v>809</v>
      </c>
      <c r="E535" s="94"/>
    </row>
    <row r="536" spans="1:5" x14ac:dyDescent="0.25">
      <c r="A536" s="94"/>
      <c r="B536" s="96">
        <v>1000</v>
      </c>
      <c r="C536" t="s">
        <v>811</v>
      </c>
      <c r="D536" t="s">
        <v>563</v>
      </c>
      <c r="E536" s="94"/>
    </row>
    <row r="537" spans="1:5" x14ac:dyDescent="0.25">
      <c r="A537" s="94"/>
      <c r="B537">
        <v>0</v>
      </c>
      <c r="E537" s="94"/>
    </row>
    <row r="538" spans="1:5" x14ac:dyDescent="0.25">
      <c r="A538" s="94"/>
      <c r="B538" s="143">
        <v>800</v>
      </c>
      <c r="C538" s="143" t="s">
        <v>812</v>
      </c>
      <c r="D538" s="143" t="s">
        <v>813</v>
      </c>
      <c r="E538" s="140" t="s">
        <v>814</v>
      </c>
    </row>
    <row r="539" spans="1:5" x14ac:dyDescent="0.25">
      <c r="A539" s="94"/>
      <c r="B539" s="96">
        <v>1477</v>
      </c>
      <c r="C539" t="s">
        <v>815</v>
      </c>
      <c r="D539" t="s">
        <v>816</v>
      </c>
      <c r="E539" s="94"/>
    </row>
    <row r="540" spans="1:5" x14ac:dyDescent="0.25">
      <c r="A540" s="94"/>
      <c r="B540" s="96">
        <v>1269</v>
      </c>
      <c r="C540" t="s">
        <v>817</v>
      </c>
      <c r="D540" t="s">
        <v>818</v>
      </c>
      <c r="E540" s="94"/>
    </row>
    <row r="541" spans="1:5" x14ac:dyDescent="0.25">
      <c r="A541" s="94"/>
      <c r="B541">
        <v>392.5</v>
      </c>
      <c r="C541" t="s">
        <v>819</v>
      </c>
      <c r="D541" t="s">
        <v>820</v>
      </c>
      <c r="E541" s="94"/>
    </row>
    <row r="542" spans="1:5" x14ac:dyDescent="0.25">
      <c r="A542" s="94"/>
      <c r="B542">
        <v>446</v>
      </c>
      <c r="C542" t="s">
        <v>821</v>
      </c>
      <c r="D542" t="s">
        <v>822</v>
      </c>
      <c r="E542" s="94"/>
    </row>
    <row r="543" spans="1:5" x14ac:dyDescent="0.25">
      <c r="A543" s="94"/>
      <c r="B543" s="99"/>
      <c r="C543" s="99"/>
      <c r="D543" s="94"/>
      <c r="E543" s="94"/>
    </row>
    <row r="544" spans="1:5" x14ac:dyDescent="0.25">
      <c r="A544" s="94"/>
      <c r="B544" s="99"/>
      <c r="C544" s="99"/>
      <c r="D544" s="94"/>
      <c r="E544" s="94"/>
    </row>
    <row r="545" spans="1:5" x14ac:dyDescent="0.25">
      <c r="A545" s="94"/>
      <c r="B545" s="99"/>
      <c r="C545" s="99"/>
      <c r="D545" s="94"/>
      <c r="E545" s="94"/>
    </row>
    <row r="546" spans="1:5" x14ac:dyDescent="0.25">
      <c r="A546" s="94"/>
      <c r="B546" s="99"/>
      <c r="C546" s="99"/>
      <c r="D546" s="94"/>
      <c r="E546" s="94"/>
    </row>
    <row r="547" spans="1:5" x14ac:dyDescent="0.25">
      <c r="A547" s="94"/>
      <c r="B547" s="99"/>
      <c r="C547" s="99"/>
      <c r="D547" s="94"/>
      <c r="E547" s="94"/>
    </row>
    <row r="548" spans="1:5" x14ac:dyDescent="0.25">
      <c r="A548" s="94"/>
      <c r="B548" s="99"/>
      <c r="C548" s="99"/>
      <c r="D548" s="94"/>
      <c r="E548" s="94"/>
    </row>
    <row r="549" spans="1:5" x14ac:dyDescent="0.25">
      <c r="A549" s="94"/>
      <c r="B549" s="99"/>
      <c r="C549" s="99"/>
      <c r="D549" s="94"/>
      <c r="E549" s="94"/>
    </row>
    <row r="550" spans="1:5" x14ac:dyDescent="0.25">
      <c r="A550" s="94"/>
      <c r="B550" s="99"/>
      <c r="C550" s="99"/>
      <c r="D550" s="94"/>
      <c r="E550" s="94"/>
    </row>
    <row r="551" spans="1:5" x14ac:dyDescent="0.25">
      <c r="A551" s="94"/>
      <c r="B551" s="99"/>
      <c r="C551" s="99"/>
      <c r="D551" s="94"/>
      <c r="E551" s="94"/>
    </row>
    <row r="552" spans="1:5" x14ac:dyDescent="0.25">
      <c r="A552" s="94"/>
      <c r="B552" s="99"/>
      <c r="C552" s="99"/>
      <c r="D552" s="94"/>
      <c r="E552" s="94"/>
    </row>
    <row r="553" spans="1:5" x14ac:dyDescent="0.25">
      <c r="A553" s="94"/>
      <c r="B553" s="99"/>
      <c r="C553" s="99"/>
      <c r="D553" s="94"/>
      <c r="E553" s="94"/>
    </row>
    <row r="554" spans="1:5" x14ac:dyDescent="0.25">
      <c r="A554" s="94"/>
      <c r="B554" s="99"/>
      <c r="C554" s="99"/>
      <c r="D554" s="94"/>
      <c r="E554" s="94"/>
    </row>
    <row r="555" spans="1:5" x14ac:dyDescent="0.25">
      <c r="A555" s="94"/>
      <c r="B555" s="99"/>
      <c r="C555" s="99"/>
      <c r="D555" s="94"/>
      <c r="E555" s="94"/>
    </row>
    <row r="556" spans="1:5" x14ac:dyDescent="0.25">
      <c r="A556" s="94"/>
      <c r="B556" s="99"/>
      <c r="C556" s="99"/>
      <c r="D556" s="94"/>
      <c r="E556" s="94"/>
    </row>
    <row r="557" spans="1:5" x14ac:dyDescent="0.25">
      <c r="A557" s="94"/>
      <c r="B557" s="99"/>
      <c r="C557" s="99"/>
      <c r="D557" s="94"/>
      <c r="E557" s="94"/>
    </row>
    <row r="558" spans="1:5" x14ac:dyDescent="0.25">
      <c r="A558" s="94"/>
      <c r="B558" s="99"/>
      <c r="C558" s="99"/>
      <c r="D558" s="94"/>
      <c r="E558" s="94"/>
    </row>
    <row r="559" spans="1:5" x14ac:dyDescent="0.25">
      <c r="A559" s="94"/>
      <c r="B559" s="99"/>
      <c r="C559" s="99"/>
      <c r="D559" s="94"/>
      <c r="E559" s="94"/>
    </row>
    <row r="560" spans="1:5" x14ac:dyDescent="0.25">
      <c r="A560" s="94"/>
      <c r="B560" s="99"/>
      <c r="C560" s="99"/>
      <c r="D560" s="94"/>
      <c r="E560" s="94"/>
    </row>
    <row r="561" spans="1:5" x14ac:dyDescent="0.25">
      <c r="A561" s="94"/>
      <c r="B561" s="99"/>
      <c r="C561" s="99"/>
      <c r="D561" s="94"/>
      <c r="E561" s="94"/>
    </row>
    <row r="562" spans="1:5" x14ac:dyDescent="0.25">
      <c r="A562" s="98"/>
      <c r="B562" s="100"/>
      <c r="C562" s="100"/>
      <c r="D562" s="94"/>
      <c r="E562" s="94"/>
    </row>
    <row r="563" spans="1:5" x14ac:dyDescent="0.25">
      <c r="A563" s="94"/>
      <c r="B563" s="99"/>
      <c r="C563" s="99"/>
      <c r="D563" s="94"/>
      <c r="E563" s="94"/>
    </row>
    <row r="564" spans="1:5" x14ac:dyDescent="0.25">
      <c r="A564" s="94"/>
      <c r="B564" s="99"/>
      <c r="C564" s="99"/>
      <c r="D564" s="94"/>
      <c r="E564" s="94"/>
    </row>
    <row r="565" spans="1:5" x14ac:dyDescent="0.25">
      <c r="A565" s="94"/>
      <c r="B565" s="99"/>
      <c r="C565" s="99"/>
      <c r="D565" s="94"/>
      <c r="E565" s="94"/>
    </row>
    <row r="566" spans="1:5" x14ac:dyDescent="0.25">
      <c r="A566" s="94"/>
      <c r="B566" s="99"/>
      <c r="C566" s="99"/>
      <c r="D566" s="94"/>
      <c r="E566" s="94"/>
    </row>
    <row r="567" spans="1:5" x14ac:dyDescent="0.25">
      <c r="A567" s="94"/>
      <c r="B567" s="99"/>
      <c r="C567" s="99"/>
      <c r="D567" s="94"/>
      <c r="E567" s="94"/>
    </row>
    <row r="568" spans="1:5" x14ac:dyDescent="0.25">
      <c r="A568" s="94"/>
      <c r="B568" s="99"/>
      <c r="C568" s="99"/>
      <c r="D568" s="94"/>
      <c r="E568" s="94"/>
    </row>
    <row r="569" spans="1:5" x14ac:dyDescent="0.25">
      <c r="A569" s="94"/>
      <c r="B569" s="99"/>
      <c r="C569" s="99"/>
      <c r="D569" s="94"/>
      <c r="E569" s="94"/>
    </row>
    <row r="570" spans="1:5" x14ac:dyDescent="0.25">
      <c r="A570" s="98" t="s">
        <v>17</v>
      </c>
      <c r="B570" s="100">
        <f>SUM(B522:B569)</f>
        <v>13967.72</v>
      </c>
      <c r="C570" s="100"/>
      <c r="D570" s="94"/>
      <c r="E570" s="94"/>
    </row>
    <row r="573" spans="1:5" x14ac:dyDescent="0.25">
      <c r="A573" s="94" t="s">
        <v>0</v>
      </c>
      <c r="B573" s="99" t="s">
        <v>27</v>
      </c>
      <c r="C573" s="99" t="s">
        <v>560</v>
      </c>
      <c r="D573" s="94" t="s">
        <v>561</v>
      </c>
      <c r="E573" s="94" t="s">
        <v>174</v>
      </c>
    </row>
    <row r="574" spans="1:5" x14ac:dyDescent="0.25">
      <c r="A574" s="95">
        <v>45308</v>
      </c>
      <c r="B574" s="99"/>
      <c r="C574" s="99"/>
      <c r="D574" s="94"/>
      <c r="E574" s="94"/>
    </row>
    <row r="575" spans="1:5" x14ac:dyDescent="0.25">
      <c r="A575" s="94"/>
      <c r="B575">
        <v>704.5</v>
      </c>
      <c r="C575" t="s">
        <v>823</v>
      </c>
      <c r="D575" t="s">
        <v>824</v>
      </c>
      <c r="E575" s="94"/>
    </row>
    <row r="576" spans="1:5" x14ac:dyDescent="0.25">
      <c r="A576" s="94"/>
      <c r="B576">
        <v>285</v>
      </c>
      <c r="C576" t="s">
        <v>825</v>
      </c>
      <c r="D576" t="s">
        <v>650</v>
      </c>
      <c r="E576" s="94"/>
    </row>
    <row r="577" spans="1:5" x14ac:dyDescent="0.25">
      <c r="A577" s="94"/>
      <c r="B577">
        <v>557.5</v>
      </c>
      <c r="C577" t="s">
        <v>826</v>
      </c>
      <c r="D577" t="s">
        <v>827</v>
      </c>
      <c r="E577" s="94"/>
    </row>
    <row r="578" spans="1:5" x14ac:dyDescent="0.25">
      <c r="A578" s="94"/>
      <c r="B578">
        <v>423.5</v>
      </c>
      <c r="C578" t="s">
        <v>828</v>
      </c>
      <c r="D578" t="s">
        <v>827</v>
      </c>
      <c r="E578" s="94"/>
    </row>
    <row r="579" spans="1:5" x14ac:dyDescent="0.25">
      <c r="A579" s="94"/>
      <c r="B579" s="96">
        <v>0</v>
      </c>
      <c r="C579" s="93"/>
      <c r="D579" s="93"/>
      <c r="E579" s="94"/>
    </row>
    <row r="580" spans="1:5" x14ac:dyDescent="0.25">
      <c r="A580" s="94"/>
      <c r="B580">
        <v>560.5</v>
      </c>
      <c r="C580" t="s">
        <v>829</v>
      </c>
      <c r="D580" t="s">
        <v>830</v>
      </c>
      <c r="E580" s="94"/>
    </row>
    <row r="581" spans="1:5" x14ac:dyDescent="0.25">
      <c r="A581" s="94"/>
      <c r="B581">
        <v>712.5</v>
      </c>
      <c r="C581" t="s">
        <v>831</v>
      </c>
      <c r="D581" t="s">
        <v>832</v>
      </c>
      <c r="E581" s="94"/>
    </row>
    <row r="582" spans="1:5" x14ac:dyDescent="0.25">
      <c r="A582" s="94"/>
      <c r="B582">
        <v>559</v>
      </c>
      <c r="C582" t="s">
        <v>833</v>
      </c>
      <c r="D582" t="s">
        <v>834</v>
      </c>
      <c r="E582" s="94"/>
    </row>
    <row r="583" spans="1:5" x14ac:dyDescent="0.25">
      <c r="A583" s="94"/>
      <c r="B583" s="103">
        <v>731</v>
      </c>
      <c r="C583" s="140"/>
      <c r="D583" s="139" t="s">
        <v>835</v>
      </c>
      <c r="E583" s="94"/>
    </row>
    <row r="584" spans="1:5" x14ac:dyDescent="0.25">
      <c r="A584" s="94"/>
      <c r="B584" s="99">
        <v>0</v>
      </c>
      <c r="C584" s="94"/>
      <c r="D584" s="94"/>
      <c r="E584" s="94"/>
    </row>
    <row r="585" spans="1:5" x14ac:dyDescent="0.25">
      <c r="A585" s="94"/>
      <c r="B585" s="99">
        <v>0</v>
      </c>
      <c r="C585" s="94"/>
      <c r="D585" s="94"/>
      <c r="E585" s="94"/>
    </row>
    <row r="586" spans="1:5" x14ac:dyDescent="0.25">
      <c r="A586" s="94"/>
      <c r="B586" s="99">
        <v>0</v>
      </c>
      <c r="C586" s="94"/>
      <c r="D586" s="94"/>
      <c r="E586" s="94"/>
    </row>
    <row r="587" spans="1:5" x14ac:dyDescent="0.25">
      <c r="A587" s="94"/>
      <c r="B587" s="99">
        <v>0</v>
      </c>
      <c r="C587" s="94"/>
      <c r="D587" s="94"/>
      <c r="E587" s="94"/>
    </row>
    <row r="588" spans="1:5" x14ac:dyDescent="0.25">
      <c r="A588" s="94"/>
      <c r="B588" s="99">
        <v>0</v>
      </c>
      <c r="C588" s="94"/>
      <c r="D588" s="94"/>
      <c r="E588" s="94"/>
    </row>
    <row r="589" spans="1:5" x14ac:dyDescent="0.25">
      <c r="A589" s="94"/>
      <c r="B589" s="99">
        <v>0</v>
      </c>
      <c r="C589" s="99"/>
      <c r="D589" s="94"/>
      <c r="E589" s="94"/>
    </row>
    <row r="590" spans="1:5" x14ac:dyDescent="0.25">
      <c r="A590" s="94"/>
      <c r="B590" s="99">
        <v>0</v>
      </c>
      <c r="C590" s="99"/>
      <c r="D590" s="94"/>
      <c r="E590" s="94"/>
    </row>
    <row r="591" spans="1:5" x14ac:dyDescent="0.25">
      <c r="A591" s="94"/>
      <c r="B591" s="99">
        <v>0</v>
      </c>
      <c r="C591" s="99"/>
      <c r="D591" s="94"/>
      <c r="E591" s="94"/>
    </row>
    <row r="592" spans="1:5" x14ac:dyDescent="0.25">
      <c r="A592" s="94"/>
      <c r="B592" s="99">
        <v>0</v>
      </c>
      <c r="C592" s="99"/>
      <c r="D592" s="94"/>
      <c r="E592" s="94"/>
    </row>
    <row r="593" spans="1:5" x14ac:dyDescent="0.25">
      <c r="A593" s="94"/>
      <c r="B593" s="99">
        <v>0</v>
      </c>
      <c r="C593" s="99"/>
      <c r="D593" s="94"/>
      <c r="E593" s="94"/>
    </row>
    <row r="594" spans="1:5" x14ac:dyDescent="0.25">
      <c r="A594" s="94"/>
      <c r="B594" s="99">
        <v>0</v>
      </c>
      <c r="C594" s="99"/>
      <c r="D594" s="94"/>
      <c r="E594" s="94"/>
    </row>
    <row r="595" spans="1:5" x14ac:dyDescent="0.25">
      <c r="A595" s="94"/>
      <c r="B595" s="99"/>
      <c r="C595" s="99"/>
      <c r="D595" s="94"/>
      <c r="E595" s="94"/>
    </row>
    <row r="596" spans="1:5" x14ac:dyDescent="0.25">
      <c r="A596" s="94"/>
      <c r="B596" s="99"/>
      <c r="C596" s="99"/>
      <c r="D596" s="94"/>
      <c r="E596" s="94"/>
    </row>
    <row r="597" spans="1:5" x14ac:dyDescent="0.25">
      <c r="A597" s="94"/>
      <c r="B597" s="99"/>
      <c r="C597" s="99"/>
      <c r="D597" s="94"/>
      <c r="E597" s="94"/>
    </row>
    <row r="598" spans="1:5" x14ac:dyDescent="0.25">
      <c r="A598" s="94"/>
      <c r="B598" s="99"/>
      <c r="C598" s="99"/>
      <c r="D598" s="94"/>
      <c r="E598" s="94"/>
    </row>
    <row r="599" spans="1:5" x14ac:dyDescent="0.25">
      <c r="A599" s="94"/>
      <c r="B599" s="99"/>
      <c r="C599" s="99"/>
      <c r="D599" s="94"/>
      <c r="E599" s="94"/>
    </row>
    <row r="600" spans="1:5" x14ac:dyDescent="0.25">
      <c r="A600" s="94"/>
      <c r="B600" s="99"/>
      <c r="C600" s="99"/>
      <c r="D600" s="94"/>
      <c r="E600" s="94"/>
    </row>
    <row r="601" spans="1:5" x14ac:dyDescent="0.25">
      <c r="A601" s="94"/>
      <c r="B601" s="99"/>
      <c r="C601" s="99"/>
      <c r="D601" s="94"/>
      <c r="E601" s="94"/>
    </row>
    <row r="602" spans="1:5" x14ac:dyDescent="0.25">
      <c r="A602" s="94"/>
      <c r="B602" s="99"/>
      <c r="C602" s="99"/>
      <c r="D602" s="94"/>
      <c r="E602" s="94"/>
    </row>
    <row r="603" spans="1:5" x14ac:dyDescent="0.25">
      <c r="A603" s="94"/>
      <c r="B603" s="99"/>
      <c r="C603" s="99"/>
      <c r="D603" s="94"/>
      <c r="E603" s="94"/>
    </row>
    <row r="604" spans="1:5" x14ac:dyDescent="0.25">
      <c r="A604" s="94"/>
      <c r="B604" s="99"/>
      <c r="C604" s="99"/>
      <c r="D604" s="94"/>
      <c r="E604" s="94"/>
    </row>
    <row r="605" spans="1:5" x14ac:dyDescent="0.25">
      <c r="A605" s="94"/>
      <c r="B605" s="99"/>
      <c r="C605" s="99"/>
      <c r="D605" s="94"/>
      <c r="E605" s="94"/>
    </row>
    <row r="606" spans="1:5" x14ac:dyDescent="0.25">
      <c r="A606" s="94"/>
      <c r="B606" s="99"/>
      <c r="C606" s="99"/>
      <c r="D606" s="94"/>
      <c r="E606" s="94"/>
    </row>
    <row r="607" spans="1:5" x14ac:dyDescent="0.25">
      <c r="A607" s="94"/>
      <c r="B607" s="99"/>
      <c r="C607" s="99"/>
      <c r="D607" s="94"/>
      <c r="E607" s="94"/>
    </row>
    <row r="608" spans="1:5" x14ac:dyDescent="0.25">
      <c r="A608" s="94"/>
      <c r="B608" s="99"/>
      <c r="C608" s="99"/>
      <c r="D608" s="94"/>
      <c r="E608" s="94"/>
    </row>
    <row r="609" spans="1:5" x14ac:dyDescent="0.25">
      <c r="A609" s="94"/>
      <c r="B609" s="99"/>
      <c r="C609" s="99"/>
      <c r="D609" s="94"/>
      <c r="E609" s="94"/>
    </row>
    <row r="610" spans="1:5" x14ac:dyDescent="0.25">
      <c r="A610" s="94"/>
      <c r="B610" s="99"/>
      <c r="C610" s="99"/>
      <c r="D610" s="94"/>
      <c r="E610" s="94"/>
    </row>
    <row r="611" spans="1:5" x14ac:dyDescent="0.25">
      <c r="A611" s="94"/>
      <c r="B611" s="99"/>
      <c r="C611" s="99"/>
      <c r="D611" s="94"/>
      <c r="E611" s="94"/>
    </row>
    <row r="612" spans="1:5" x14ac:dyDescent="0.25">
      <c r="A612" s="94"/>
      <c r="B612" s="99"/>
      <c r="C612" s="99"/>
      <c r="D612" s="94"/>
      <c r="E612" s="94"/>
    </row>
    <row r="613" spans="1:5" x14ac:dyDescent="0.25">
      <c r="A613" s="94"/>
      <c r="B613" s="99"/>
      <c r="C613" s="99"/>
      <c r="D613" s="94"/>
      <c r="E613" s="94"/>
    </row>
    <row r="614" spans="1:5" x14ac:dyDescent="0.25">
      <c r="A614" s="98"/>
      <c r="B614" s="100"/>
      <c r="C614" s="100"/>
      <c r="D614" s="94"/>
      <c r="E614" s="94"/>
    </row>
    <row r="615" spans="1:5" x14ac:dyDescent="0.25">
      <c r="A615" s="94"/>
      <c r="B615" s="99"/>
      <c r="C615" s="99"/>
      <c r="D615" s="94"/>
      <c r="E615" s="94"/>
    </row>
    <row r="616" spans="1:5" x14ac:dyDescent="0.25">
      <c r="A616" s="94"/>
      <c r="B616" s="99"/>
      <c r="C616" s="99"/>
      <c r="D616" s="94"/>
      <c r="E616" s="94"/>
    </row>
    <row r="617" spans="1:5" x14ac:dyDescent="0.25">
      <c r="A617" s="94"/>
      <c r="B617" s="99"/>
      <c r="C617" s="99"/>
      <c r="D617" s="94"/>
      <c r="E617" s="94"/>
    </row>
    <row r="618" spans="1:5" x14ac:dyDescent="0.25">
      <c r="A618" s="94"/>
      <c r="B618" s="99"/>
      <c r="C618" s="99"/>
      <c r="D618" s="94"/>
      <c r="E618" s="94"/>
    </row>
    <row r="619" spans="1:5" x14ac:dyDescent="0.25">
      <c r="A619" s="94"/>
      <c r="B619" s="99"/>
      <c r="C619" s="99"/>
      <c r="D619" s="94"/>
      <c r="E619" s="94"/>
    </row>
    <row r="620" spans="1:5" x14ac:dyDescent="0.25">
      <c r="A620" s="94"/>
      <c r="B620" s="99"/>
      <c r="C620" s="99"/>
      <c r="D620" s="94"/>
      <c r="E620" s="94"/>
    </row>
    <row r="621" spans="1:5" x14ac:dyDescent="0.25">
      <c r="A621" s="94"/>
      <c r="B621" s="99"/>
      <c r="C621" s="99"/>
      <c r="D621" s="94"/>
      <c r="E621" s="94"/>
    </row>
    <row r="622" spans="1:5" x14ac:dyDescent="0.25">
      <c r="A622" s="98" t="s">
        <v>17</v>
      </c>
      <c r="B622" s="100">
        <f>SUM(B574:B621)</f>
        <v>4533.5</v>
      </c>
      <c r="C622" s="100"/>
      <c r="D622" s="94"/>
      <c r="E622" s="94"/>
    </row>
    <row r="625" spans="1:5" x14ac:dyDescent="0.25">
      <c r="A625" s="94" t="s">
        <v>0</v>
      </c>
      <c r="B625" s="99" t="s">
        <v>27</v>
      </c>
      <c r="C625" s="99" t="s">
        <v>560</v>
      </c>
      <c r="D625" s="94" t="s">
        <v>561</v>
      </c>
      <c r="E625" s="94" t="s">
        <v>174</v>
      </c>
    </row>
    <row r="626" spans="1:5" x14ac:dyDescent="0.25">
      <c r="A626" s="95">
        <v>45309</v>
      </c>
      <c r="B626" s="99"/>
      <c r="C626" s="99"/>
      <c r="D626" s="94"/>
      <c r="E626" s="94"/>
    </row>
    <row r="627" spans="1:5" x14ac:dyDescent="0.25">
      <c r="A627" s="94" t="s">
        <v>492</v>
      </c>
      <c r="B627" s="96">
        <v>1490</v>
      </c>
      <c r="C627" t="s">
        <v>836</v>
      </c>
      <c r="D627" t="s">
        <v>837</v>
      </c>
      <c r="E627" s="94"/>
    </row>
    <row r="628" spans="1:5" x14ac:dyDescent="0.25">
      <c r="A628" s="94" t="s">
        <v>492</v>
      </c>
      <c r="B628">
        <v>718.5</v>
      </c>
      <c r="C628" t="s">
        <v>838</v>
      </c>
      <c r="D628" t="s">
        <v>839</v>
      </c>
      <c r="E628" s="94"/>
    </row>
    <row r="629" spans="1:5" x14ac:dyDescent="0.25">
      <c r="A629" s="94" t="s">
        <v>492</v>
      </c>
      <c r="B629">
        <v>359</v>
      </c>
      <c r="C629" t="s">
        <v>840</v>
      </c>
      <c r="D629" t="s">
        <v>841</v>
      </c>
      <c r="E629" s="94"/>
    </row>
    <row r="630" spans="1:5" x14ac:dyDescent="0.25">
      <c r="A630" s="94" t="s">
        <v>492</v>
      </c>
      <c r="B630">
        <v>274.5</v>
      </c>
      <c r="C630" t="s">
        <v>842</v>
      </c>
      <c r="D630" t="s">
        <v>843</v>
      </c>
      <c r="E630" s="94"/>
    </row>
    <row r="631" spans="1:5" x14ac:dyDescent="0.25">
      <c r="A631" s="94" t="s">
        <v>492</v>
      </c>
      <c r="B631">
        <v>360</v>
      </c>
      <c r="C631" t="s">
        <v>844</v>
      </c>
      <c r="D631" t="s">
        <v>845</v>
      </c>
      <c r="E631" s="94"/>
    </row>
    <row r="632" spans="1:5" x14ac:dyDescent="0.25">
      <c r="A632" s="94" t="s">
        <v>492</v>
      </c>
      <c r="B632">
        <v>108.5</v>
      </c>
      <c r="C632" t="s">
        <v>846</v>
      </c>
      <c r="D632" t="s">
        <v>847</v>
      </c>
      <c r="E632" s="94"/>
    </row>
    <row r="633" spans="1:5" x14ac:dyDescent="0.25">
      <c r="A633" s="94" t="s">
        <v>492</v>
      </c>
      <c r="B633">
        <v>724</v>
      </c>
      <c r="C633" t="s">
        <v>848</v>
      </c>
      <c r="D633" t="s">
        <v>849</v>
      </c>
      <c r="E633" s="94"/>
    </row>
    <row r="634" spans="1:5" x14ac:dyDescent="0.25">
      <c r="A634" s="94" t="s">
        <v>492</v>
      </c>
      <c r="B634">
        <v>131</v>
      </c>
      <c r="C634" t="s">
        <v>850</v>
      </c>
      <c r="D634" t="s">
        <v>851</v>
      </c>
      <c r="E634" s="94"/>
    </row>
    <row r="635" spans="1:5" x14ac:dyDescent="0.25">
      <c r="A635" s="94" t="s">
        <v>492</v>
      </c>
      <c r="B635">
        <v>340</v>
      </c>
      <c r="C635" t="s">
        <v>852</v>
      </c>
      <c r="D635" t="s">
        <v>853</v>
      </c>
      <c r="E635" s="94" t="s">
        <v>854</v>
      </c>
    </row>
    <row r="636" spans="1:5" x14ac:dyDescent="0.25">
      <c r="A636" s="94" t="s">
        <v>492</v>
      </c>
      <c r="B636">
        <v>107</v>
      </c>
      <c r="C636" t="s">
        <v>855</v>
      </c>
      <c r="D636" t="s">
        <v>853</v>
      </c>
      <c r="E636" s="94" t="s">
        <v>854</v>
      </c>
    </row>
    <row r="637" spans="1:5" x14ac:dyDescent="0.25">
      <c r="A637" s="94" t="s">
        <v>492</v>
      </c>
      <c r="B637">
        <v>283</v>
      </c>
      <c r="C637" t="s">
        <v>856</v>
      </c>
      <c r="D637" t="s">
        <v>857</v>
      </c>
      <c r="E637" s="94"/>
    </row>
    <row r="638" spans="1:5" x14ac:dyDescent="0.25">
      <c r="A638" s="94" t="s">
        <v>492</v>
      </c>
      <c r="B638">
        <v>534</v>
      </c>
      <c r="C638" t="s">
        <v>858</v>
      </c>
      <c r="D638" t="s">
        <v>859</v>
      </c>
      <c r="E638" s="94"/>
    </row>
    <row r="639" spans="1:5" x14ac:dyDescent="0.25">
      <c r="A639" s="94" t="s">
        <v>492</v>
      </c>
      <c r="B639">
        <v>855</v>
      </c>
      <c r="C639" t="s">
        <v>860</v>
      </c>
      <c r="D639" t="s">
        <v>861</v>
      </c>
      <c r="E639" s="94"/>
    </row>
    <row r="640" spans="1:5" x14ac:dyDescent="0.25">
      <c r="A640" s="94" t="s">
        <v>492</v>
      </c>
      <c r="B640">
        <v>193</v>
      </c>
      <c r="C640" t="s">
        <v>862</v>
      </c>
      <c r="D640" t="s">
        <v>863</v>
      </c>
      <c r="E640" s="94"/>
    </row>
    <row r="641" spans="1:5" x14ac:dyDescent="0.25">
      <c r="A641" s="94" t="s">
        <v>492</v>
      </c>
      <c r="B641">
        <v>53</v>
      </c>
      <c r="C641" t="s">
        <v>864</v>
      </c>
      <c r="D641" t="s">
        <v>865</v>
      </c>
      <c r="E641" s="94" t="s">
        <v>866</v>
      </c>
    </row>
    <row r="642" spans="1:5" x14ac:dyDescent="0.25">
      <c r="A642" s="94" t="s">
        <v>492</v>
      </c>
      <c r="B642">
        <v>174</v>
      </c>
      <c r="C642" t="s">
        <v>867</v>
      </c>
      <c r="D642" t="s">
        <v>865</v>
      </c>
      <c r="E642" s="94" t="s">
        <v>866</v>
      </c>
    </row>
    <row r="643" spans="1:5" x14ac:dyDescent="0.25">
      <c r="A643" s="94" t="s">
        <v>492</v>
      </c>
      <c r="B643">
        <v>158.30000000000001</v>
      </c>
      <c r="C643" t="s">
        <v>868</v>
      </c>
      <c r="D643" t="s">
        <v>869</v>
      </c>
      <c r="E643" s="94" t="s">
        <v>870</v>
      </c>
    </row>
    <row r="644" spans="1:5" x14ac:dyDescent="0.25">
      <c r="A644" s="94" t="s">
        <v>492</v>
      </c>
      <c r="B644">
        <v>808</v>
      </c>
      <c r="C644" t="s">
        <v>871</v>
      </c>
      <c r="D644" t="s">
        <v>869</v>
      </c>
      <c r="E644" s="94"/>
    </row>
    <row r="645" spans="1:5" x14ac:dyDescent="0.25">
      <c r="A645" s="94" t="s">
        <v>492</v>
      </c>
      <c r="B645">
        <v>761.5</v>
      </c>
      <c r="C645" t="s">
        <v>872</v>
      </c>
      <c r="D645" t="s">
        <v>873</v>
      </c>
      <c r="E645" s="94"/>
    </row>
    <row r="646" spans="1:5" x14ac:dyDescent="0.25">
      <c r="A646" s="94" t="s">
        <v>492</v>
      </c>
      <c r="B646">
        <v>636.5</v>
      </c>
      <c r="C646" t="s">
        <v>874</v>
      </c>
      <c r="D646" t="s">
        <v>875</v>
      </c>
      <c r="E646" s="94"/>
    </row>
    <row r="647" spans="1:5" x14ac:dyDescent="0.25">
      <c r="A647" s="94"/>
      <c r="B647">
        <v>0</v>
      </c>
      <c r="E647" s="94"/>
    </row>
    <row r="648" spans="1:5" x14ac:dyDescent="0.25">
      <c r="A648" s="94" t="s">
        <v>492</v>
      </c>
      <c r="B648" s="96">
        <v>1207</v>
      </c>
      <c r="C648" t="s">
        <v>876</v>
      </c>
      <c r="D648" t="s">
        <v>550</v>
      </c>
      <c r="E648" s="94"/>
    </row>
    <row r="649" spans="1:5" x14ac:dyDescent="0.25">
      <c r="A649" s="94" t="s">
        <v>492</v>
      </c>
      <c r="B649">
        <v>167</v>
      </c>
      <c r="C649" t="s">
        <v>877</v>
      </c>
      <c r="D649" t="s">
        <v>878</v>
      </c>
      <c r="E649" s="94"/>
    </row>
    <row r="650" spans="1:5" x14ac:dyDescent="0.25">
      <c r="A650" s="140" t="s">
        <v>492</v>
      </c>
      <c r="B650" s="103">
        <v>1025</v>
      </c>
      <c r="C650" s="103"/>
      <c r="D650" s="140" t="s">
        <v>316</v>
      </c>
      <c r="E650" s="140"/>
    </row>
    <row r="651" spans="1:5" x14ac:dyDescent="0.25">
      <c r="A651" s="94"/>
      <c r="B651" s="99"/>
      <c r="C651" s="99"/>
      <c r="D651" s="94"/>
      <c r="E651" s="94"/>
    </row>
    <row r="652" spans="1:5" x14ac:dyDescent="0.25">
      <c r="A652" s="94"/>
      <c r="B652" s="99"/>
      <c r="C652" s="99"/>
      <c r="D652" s="94"/>
      <c r="E652" s="94"/>
    </row>
    <row r="653" spans="1:5" x14ac:dyDescent="0.25">
      <c r="A653" s="94"/>
      <c r="B653" s="99"/>
      <c r="C653" s="99"/>
      <c r="D653" s="94"/>
      <c r="E653" s="94"/>
    </row>
    <row r="654" spans="1:5" x14ac:dyDescent="0.25">
      <c r="A654" s="94"/>
      <c r="B654" s="99"/>
      <c r="C654" s="99"/>
      <c r="D654" s="94"/>
      <c r="E654" s="94"/>
    </row>
    <row r="655" spans="1:5" x14ac:dyDescent="0.25">
      <c r="A655" s="94"/>
      <c r="B655" s="99"/>
      <c r="C655" s="99"/>
      <c r="D655" s="94"/>
      <c r="E655" s="94"/>
    </row>
    <row r="656" spans="1:5" x14ac:dyDescent="0.25">
      <c r="A656" s="94"/>
      <c r="B656" s="99"/>
      <c r="C656" s="99"/>
      <c r="D656" s="94"/>
      <c r="E656" s="94"/>
    </row>
    <row r="657" spans="1:5" x14ac:dyDescent="0.25">
      <c r="A657" s="94"/>
      <c r="B657" s="99"/>
      <c r="C657" s="99"/>
      <c r="D657" s="94"/>
      <c r="E657" s="94"/>
    </row>
    <row r="658" spans="1:5" x14ac:dyDescent="0.25">
      <c r="A658" s="94"/>
      <c r="B658" s="99"/>
      <c r="C658" s="99"/>
      <c r="D658" s="94"/>
      <c r="E658" s="94"/>
    </row>
    <row r="659" spans="1:5" x14ac:dyDescent="0.25">
      <c r="A659" s="94"/>
      <c r="B659" s="99"/>
      <c r="C659" s="99"/>
      <c r="D659" s="94"/>
      <c r="E659" s="94"/>
    </row>
    <row r="660" spans="1:5" x14ac:dyDescent="0.25">
      <c r="A660" s="94"/>
      <c r="B660" s="99"/>
      <c r="C660" s="99"/>
      <c r="D660" s="94"/>
      <c r="E660" s="94"/>
    </row>
    <row r="661" spans="1:5" x14ac:dyDescent="0.25">
      <c r="A661" s="94"/>
      <c r="B661" s="99"/>
      <c r="C661" s="99"/>
      <c r="D661" s="94"/>
      <c r="E661" s="94"/>
    </row>
    <row r="662" spans="1:5" x14ac:dyDescent="0.25">
      <c r="A662" s="94"/>
      <c r="B662" s="99"/>
      <c r="C662" s="99"/>
      <c r="D662" s="94"/>
      <c r="E662" s="94"/>
    </row>
    <row r="663" spans="1:5" x14ac:dyDescent="0.25">
      <c r="A663" s="94"/>
      <c r="B663" s="99"/>
      <c r="C663" s="99"/>
      <c r="D663" s="94"/>
      <c r="E663" s="94"/>
    </row>
    <row r="664" spans="1:5" x14ac:dyDescent="0.25">
      <c r="A664" s="94"/>
      <c r="B664" s="99"/>
      <c r="C664" s="99"/>
      <c r="D664" s="94"/>
      <c r="E664" s="94"/>
    </row>
    <row r="665" spans="1:5" x14ac:dyDescent="0.25">
      <c r="A665" s="94"/>
      <c r="B665" s="99"/>
      <c r="C665" s="99"/>
      <c r="D665" s="94"/>
      <c r="E665" s="94"/>
    </row>
    <row r="666" spans="1:5" x14ac:dyDescent="0.25">
      <c r="A666" s="98"/>
      <c r="B666" s="100"/>
      <c r="C666" s="100"/>
      <c r="D666" s="94"/>
      <c r="E666" s="94"/>
    </row>
    <row r="667" spans="1:5" x14ac:dyDescent="0.25">
      <c r="A667" s="94"/>
      <c r="B667" s="99"/>
      <c r="C667" s="99"/>
      <c r="D667" s="94"/>
      <c r="E667" s="94"/>
    </row>
    <row r="668" spans="1:5" x14ac:dyDescent="0.25">
      <c r="A668" s="94"/>
      <c r="B668" s="99"/>
      <c r="C668" s="99"/>
      <c r="D668" s="94"/>
      <c r="E668" s="94"/>
    </row>
    <row r="669" spans="1:5" x14ac:dyDescent="0.25">
      <c r="A669" s="94"/>
      <c r="B669" s="99"/>
      <c r="C669" s="99"/>
      <c r="D669" s="94"/>
      <c r="E669" s="94"/>
    </row>
    <row r="670" spans="1:5" x14ac:dyDescent="0.25">
      <c r="A670" s="94"/>
      <c r="B670" s="99"/>
      <c r="C670" s="99"/>
      <c r="D670" s="94"/>
      <c r="E670" s="94"/>
    </row>
    <row r="671" spans="1:5" x14ac:dyDescent="0.25">
      <c r="A671" s="94"/>
      <c r="B671" s="99"/>
      <c r="C671" s="99"/>
      <c r="D671" s="94"/>
      <c r="E671" s="94"/>
    </row>
    <row r="672" spans="1:5" x14ac:dyDescent="0.25">
      <c r="A672" s="94"/>
      <c r="B672" s="99"/>
      <c r="C672" s="99"/>
      <c r="D672" s="94"/>
      <c r="E672" s="94"/>
    </row>
    <row r="673" spans="1:5" x14ac:dyDescent="0.25">
      <c r="A673" s="94"/>
      <c r="B673" s="99"/>
      <c r="C673" s="99"/>
      <c r="D673" s="94"/>
      <c r="E673" s="94"/>
    </row>
    <row r="674" spans="1:5" x14ac:dyDescent="0.25">
      <c r="A674" s="98" t="s">
        <v>17</v>
      </c>
      <c r="B674" s="100">
        <f>SUM(B626:B673)</f>
        <v>11467.8</v>
      </c>
      <c r="C674" s="100"/>
      <c r="D674" s="94"/>
      <c r="E674" s="94"/>
    </row>
    <row r="677" spans="1:5" x14ac:dyDescent="0.25">
      <c r="A677" s="94" t="s">
        <v>0</v>
      </c>
      <c r="B677" s="99" t="s">
        <v>27</v>
      </c>
      <c r="C677" s="99" t="s">
        <v>560</v>
      </c>
      <c r="D677" s="94" t="s">
        <v>561</v>
      </c>
      <c r="E677" s="94" t="s">
        <v>174</v>
      </c>
    </row>
    <row r="678" spans="1:5" x14ac:dyDescent="0.25">
      <c r="A678" s="95">
        <v>45310</v>
      </c>
      <c r="B678" s="99"/>
      <c r="C678" s="99"/>
      <c r="D678" s="94"/>
      <c r="E678" s="94"/>
    </row>
    <row r="679" spans="1:5" x14ac:dyDescent="0.25">
      <c r="A679" s="94"/>
      <c r="B679">
        <v>0</v>
      </c>
      <c r="E679" s="94"/>
    </row>
    <row r="680" spans="1:5" x14ac:dyDescent="0.25">
      <c r="A680" s="94"/>
      <c r="B680" s="96">
        <v>0</v>
      </c>
      <c r="E680" s="94"/>
    </row>
    <row r="681" spans="1:5" x14ac:dyDescent="0.25">
      <c r="A681" s="94"/>
      <c r="B681">
        <v>450.5</v>
      </c>
      <c r="C681" t="s">
        <v>879</v>
      </c>
      <c r="D681" t="s">
        <v>880</v>
      </c>
      <c r="E681" s="94"/>
    </row>
    <row r="682" spans="1:5" x14ac:dyDescent="0.25">
      <c r="A682" s="94"/>
      <c r="B682">
        <v>98</v>
      </c>
      <c r="C682" t="s">
        <v>881</v>
      </c>
      <c r="D682" t="s">
        <v>882</v>
      </c>
      <c r="E682" s="94"/>
    </row>
    <row r="683" spans="1:5" x14ac:dyDescent="0.25">
      <c r="A683" s="94"/>
      <c r="B683">
        <v>98</v>
      </c>
      <c r="C683" t="s">
        <v>883</v>
      </c>
      <c r="D683" t="s">
        <v>884</v>
      </c>
      <c r="E683" s="94"/>
    </row>
    <row r="684" spans="1:5" x14ac:dyDescent="0.25">
      <c r="A684" s="94"/>
      <c r="B684">
        <v>299.5</v>
      </c>
      <c r="C684" t="s">
        <v>885</v>
      </c>
      <c r="D684" t="s">
        <v>886</v>
      </c>
      <c r="E684" s="94"/>
    </row>
    <row r="685" spans="1:5" x14ac:dyDescent="0.25">
      <c r="A685" s="94"/>
      <c r="B685">
        <v>376.5</v>
      </c>
      <c r="C685" t="s">
        <v>887</v>
      </c>
      <c r="D685" t="s">
        <v>888</v>
      </c>
      <c r="E685" s="94"/>
    </row>
    <row r="686" spans="1:5" x14ac:dyDescent="0.25">
      <c r="A686" s="94"/>
      <c r="B686">
        <v>160</v>
      </c>
      <c r="C686" t="s">
        <v>889</v>
      </c>
      <c r="D686" t="s">
        <v>890</v>
      </c>
      <c r="E686" s="94"/>
    </row>
    <row r="687" spans="1:5" x14ac:dyDescent="0.25">
      <c r="A687" s="94"/>
      <c r="B687" s="96">
        <v>1610</v>
      </c>
      <c r="C687" t="s">
        <v>891</v>
      </c>
      <c r="D687" t="s">
        <v>892</v>
      </c>
      <c r="E687" s="94"/>
    </row>
    <row r="688" spans="1:5" x14ac:dyDescent="0.25">
      <c r="A688" s="94"/>
      <c r="B688">
        <v>40</v>
      </c>
      <c r="C688" t="s">
        <v>893</v>
      </c>
      <c r="D688" t="s">
        <v>894</v>
      </c>
      <c r="E688" s="94"/>
    </row>
    <row r="689" spans="1:5" x14ac:dyDescent="0.25">
      <c r="A689" s="94"/>
      <c r="B689">
        <v>420</v>
      </c>
      <c r="C689" t="s">
        <v>895</v>
      </c>
      <c r="D689" t="s">
        <v>896</v>
      </c>
      <c r="E689" s="94"/>
    </row>
    <row r="690" spans="1:5" x14ac:dyDescent="0.25">
      <c r="A690" s="94"/>
      <c r="B690">
        <v>520.5</v>
      </c>
      <c r="C690" t="s">
        <v>897</v>
      </c>
      <c r="D690" t="s">
        <v>898</v>
      </c>
      <c r="E690" s="94"/>
    </row>
    <row r="691" spans="1:5" x14ac:dyDescent="0.25">
      <c r="A691" s="94"/>
      <c r="B691">
        <v>0</v>
      </c>
      <c r="E691" s="94"/>
    </row>
    <row r="692" spans="1:5" x14ac:dyDescent="0.25">
      <c r="A692" s="94"/>
      <c r="B692">
        <v>380</v>
      </c>
      <c r="C692" t="s">
        <v>899</v>
      </c>
      <c r="D692" t="s">
        <v>741</v>
      </c>
      <c r="E692" s="94"/>
    </row>
    <row r="693" spans="1:5" x14ac:dyDescent="0.25">
      <c r="A693" s="94"/>
      <c r="B693" s="96">
        <v>1987.5</v>
      </c>
      <c r="C693" t="s">
        <v>900</v>
      </c>
      <c r="D693" t="s">
        <v>901</v>
      </c>
      <c r="E693" s="94"/>
    </row>
    <row r="694" spans="1:5" x14ac:dyDescent="0.25">
      <c r="A694" s="94"/>
      <c r="B694">
        <v>98</v>
      </c>
      <c r="C694" t="s">
        <v>902</v>
      </c>
      <c r="D694" t="s">
        <v>903</v>
      </c>
      <c r="E694" s="94"/>
    </row>
    <row r="695" spans="1:5" x14ac:dyDescent="0.25">
      <c r="A695" s="94"/>
      <c r="B695" s="99">
        <v>0</v>
      </c>
      <c r="C695" s="99"/>
      <c r="D695" s="94"/>
      <c r="E695" s="94"/>
    </row>
    <row r="696" spans="1:5" x14ac:dyDescent="0.25">
      <c r="A696" s="94"/>
      <c r="B696" s="99">
        <v>0</v>
      </c>
      <c r="C696" s="99"/>
      <c r="D696" s="94"/>
      <c r="E696" s="94"/>
    </row>
    <row r="697" spans="1:5" x14ac:dyDescent="0.25">
      <c r="A697" s="94"/>
      <c r="B697" s="99">
        <v>0</v>
      </c>
      <c r="C697" s="99"/>
      <c r="D697" s="94"/>
      <c r="E697" s="94"/>
    </row>
    <row r="698" spans="1:5" x14ac:dyDescent="0.25">
      <c r="A698" s="94"/>
      <c r="B698" s="99">
        <v>0</v>
      </c>
      <c r="C698" s="99"/>
      <c r="D698" s="94"/>
      <c r="E698" s="94"/>
    </row>
    <row r="699" spans="1:5" x14ac:dyDescent="0.25">
      <c r="A699" s="94"/>
      <c r="B699" s="99"/>
      <c r="C699" s="99"/>
      <c r="D699" s="94"/>
      <c r="E699" s="94"/>
    </row>
    <row r="700" spans="1:5" x14ac:dyDescent="0.25">
      <c r="A700" s="94"/>
      <c r="B700" s="99"/>
      <c r="C700" s="99"/>
      <c r="D700" s="94"/>
      <c r="E700" s="94"/>
    </row>
    <row r="701" spans="1:5" x14ac:dyDescent="0.25">
      <c r="A701" s="94"/>
      <c r="B701" s="99"/>
      <c r="C701" s="99"/>
      <c r="D701" s="94"/>
      <c r="E701" s="94"/>
    </row>
    <row r="702" spans="1:5" x14ac:dyDescent="0.25">
      <c r="A702" s="94"/>
      <c r="B702" s="99"/>
      <c r="C702" s="99"/>
      <c r="D702" s="94"/>
      <c r="E702" s="94"/>
    </row>
    <row r="703" spans="1:5" x14ac:dyDescent="0.25">
      <c r="A703" s="94"/>
      <c r="B703" s="99"/>
      <c r="C703" s="99"/>
      <c r="D703" s="94"/>
      <c r="E703" s="94"/>
    </row>
    <row r="704" spans="1:5" x14ac:dyDescent="0.25">
      <c r="A704" s="94"/>
      <c r="B704" s="99"/>
      <c r="C704" s="99"/>
      <c r="D704" s="94"/>
      <c r="E704" s="94"/>
    </row>
    <row r="705" spans="1:5" x14ac:dyDescent="0.25">
      <c r="A705" s="94"/>
      <c r="B705" s="99"/>
      <c r="C705" s="99"/>
      <c r="D705" s="94"/>
      <c r="E705" s="94"/>
    </row>
    <row r="706" spans="1:5" x14ac:dyDescent="0.25">
      <c r="A706" s="94"/>
      <c r="B706" s="99"/>
      <c r="C706" s="99"/>
      <c r="D706" s="94"/>
      <c r="E706" s="94"/>
    </row>
    <row r="707" spans="1:5" x14ac:dyDescent="0.25">
      <c r="A707" s="94"/>
      <c r="B707" s="99"/>
      <c r="C707" s="99"/>
      <c r="D707" s="94"/>
      <c r="E707" s="94"/>
    </row>
    <row r="708" spans="1:5" x14ac:dyDescent="0.25">
      <c r="A708" s="94"/>
      <c r="B708" s="99"/>
      <c r="C708" s="99"/>
      <c r="D708" s="94"/>
      <c r="E708" s="94"/>
    </row>
    <row r="709" spans="1:5" x14ac:dyDescent="0.25">
      <c r="A709" s="94"/>
      <c r="B709" s="99"/>
      <c r="C709" s="99"/>
      <c r="D709" s="94"/>
      <c r="E709" s="94"/>
    </row>
    <row r="710" spans="1:5" x14ac:dyDescent="0.25">
      <c r="A710" s="94"/>
      <c r="B710" s="99"/>
      <c r="C710" s="99"/>
      <c r="D710" s="94"/>
      <c r="E710" s="94"/>
    </row>
    <row r="711" spans="1:5" x14ac:dyDescent="0.25">
      <c r="A711" s="94"/>
      <c r="B711" s="99"/>
      <c r="C711" s="99"/>
      <c r="D711" s="94"/>
      <c r="E711" s="94"/>
    </row>
    <row r="712" spans="1:5" x14ac:dyDescent="0.25">
      <c r="A712" s="94"/>
      <c r="B712" s="99"/>
      <c r="C712" s="99"/>
      <c r="D712" s="94"/>
      <c r="E712" s="94"/>
    </row>
    <row r="713" spans="1:5" x14ac:dyDescent="0.25">
      <c r="A713" s="94"/>
      <c r="B713" s="99"/>
      <c r="C713" s="99"/>
      <c r="D713" s="94"/>
      <c r="E713" s="94"/>
    </row>
    <row r="714" spans="1:5" x14ac:dyDescent="0.25">
      <c r="A714" s="94"/>
      <c r="B714" s="99"/>
      <c r="C714" s="99"/>
      <c r="D714" s="94"/>
      <c r="E714" s="94"/>
    </row>
    <row r="715" spans="1:5" x14ac:dyDescent="0.25">
      <c r="A715" s="94"/>
      <c r="B715" s="99"/>
      <c r="C715" s="99"/>
      <c r="D715" s="94"/>
      <c r="E715" s="94"/>
    </row>
    <row r="716" spans="1:5" x14ac:dyDescent="0.25">
      <c r="A716" s="94"/>
      <c r="B716" s="99"/>
      <c r="C716" s="99"/>
      <c r="D716" s="94"/>
      <c r="E716" s="94"/>
    </row>
    <row r="717" spans="1:5" x14ac:dyDescent="0.25">
      <c r="A717" s="94"/>
      <c r="B717" s="99"/>
      <c r="C717" s="99"/>
      <c r="D717" s="94"/>
      <c r="E717" s="94"/>
    </row>
    <row r="718" spans="1:5" x14ac:dyDescent="0.25">
      <c r="A718" s="98"/>
      <c r="B718" s="100"/>
      <c r="C718" s="100"/>
      <c r="D718" s="94"/>
      <c r="E718" s="94"/>
    </row>
    <row r="719" spans="1:5" x14ac:dyDescent="0.25">
      <c r="A719" s="94"/>
      <c r="B719" s="99"/>
      <c r="C719" s="99"/>
      <c r="D719" s="94"/>
      <c r="E719" s="94"/>
    </row>
    <row r="720" spans="1:5" x14ac:dyDescent="0.25">
      <c r="A720" s="94"/>
      <c r="B720" s="99"/>
      <c r="C720" s="99"/>
      <c r="D720" s="94"/>
      <c r="E720" s="94"/>
    </row>
    <row r="721" spans="1:5" x14ac:dyDescent="0.25">
      <c r="A721" s="94"/>
      <c r="B721" s="99"/>
      <c r="C721" s="99"/>
      <c r="D721" s="94"/>
      <c r="E721" s="94"/>
    </row>
    <row r="722" spans="1:5" x14ac:dyDescent="0.25">
      <c r="A722" s="94"/>
      <c r="B722" s="99"/>
      <c r="C722" s="99"/>
      <c r="D722" s="94"/>
      <c r="E722" s="94"/>
    </row>
    <row r="723" spans="1:5" x14ac:dyDescent="0.25">
      <c r="A723" s="94"/>
      <c r="B723" s="99"/>
      <c r="C723" s="99"/>
      <c r="D723" s="94"/>
      <c r="E723" s="94"/>
    </row>
    <row r="724" spans="1:5" x14ac:dyDescent="0.25">
      <c r="A724" s="94"/>
      <c r="B724" s="99"/>
      <c r="C724" s="99"/>
      <c r="D724" s="94"/>
      <c r="E724" s="94"/>
    </row>
    <row r="725" spans="1:5" x14ac:dyDescent="0.25">
      <c r="A725" s="94"/>
      <c r="B725" s="99"/>
      <c r="C725" s="99"/>
      <c r="D725" s="94"/>
      <c r="E725" s="94"/>
    </row>
    <row r="726" spans="1:5" x14ac:dyDescent="0.25">
      <c r="A726" s="98" t="s">
        <v>17</v>
      </c>
      <c r="B726" s="100">
        <f>SUM(B678:B725)</f>
        <v>6538.5</v>
      </c>
      <c r="C726" s="100"/>
      <c r="D726" s="94"/>
      <c r="E726" s="94"/>
    </row>
    <row r="729" spans="1:5" x14ac:dyDescent="0.25">
      <c r="A729" s="94" t="s">
        <v>0</v>
      </c>
      <c r="B729" s="99" t="s">
        <v>27</v>
      </c>
      <c r="C729" s="99" t="s">
        <v>560</v>
      </c>
      <c r="D729" s="94" t="s">
        <v>561</v>
      </c>
      <c r="E729" s="94" t="s">
        <v>174</v>
      </c>
    </row>
    <row r="730" spans="1:5" x14ac:dyDescent="0.25">
      <c r="A730" s="95">
        <v>45313</v>
      </c>
      <c r="B730" s="99"/>
      <c r="C730" s="99"/>
      <c r="D730" s="94"/>
      <c r="E730" s="94"/>
    </row>
    <row r="731" spans="1:5" x14ac:dyDescent="0.25">
      <c r="A731" s="94"/>
      <c r="B731">
        <v>446</v>
      </c>
      <c r="C731" t="s">
        <v>904</v>
      </c>
      <c r="D731" t="s">
        <v>905</v>
      </c>
      <c r="E731" s="94"/>
    </row>
    <row r="732" spans="1:5" x14ac:dyDescent="0.25">
      <c r="A732" s="94"/>
      <c r="B732" s="96">
        <v>1091</v>
      </c>
      <c r="C732" t="s">
        <v>906</v>
      </c>
      <c r="D732" t="s">
        <v>907</v>
      </c>
      <c r="E732" s="94"/>
    </row>
    <row r="733" spans="1:5" x14ac:dyDescent="0.25">
      <c r="A733" s="94"/>
      <c r="B733">
        <v>100</v>
      </c>
      <c r="C733" t="s">
        <v>908</v>
      </c>
      <c r="D733" t="s">
        <v>909</v>
      </c>
      <c r="E733" s="94"/>
    </row>
    <row r="734" spans="1:5" x14ac:dyDescent="0.25">
      <c r="A734" s="94"/>
      <c r="B734">
        <v>248</v>
      </c>
      <c r="C734" t="s">
        <v>910</v>
      </c>
      <c r="D734" t="s">
        <v>911</v>
      </c>
      <c r="E734" s="94"/>
    </row>
    <row r="735" spans="1:5" x14ac:dyDescent="0.25">
      <c r="A735" s="94"/>
      <c r="B735">
        <v>265</v>
      </c>
      <c r="C735" t="s">
        <v>912</v>
      </c>
      <c r="D735" t="s">
        <v>913</v>
      </c>
      <c r="E735" s="94"/>
    </row>
    <row r="736" spans="1:5" x14ac:dyDescent="0.25">
      <c r="A736" s="94"/>
      <c r="B736">
        <v>219</v>
      </c>
      <c r="C736" t="s">
        <v>914</v>
      </c>
      <c r="D736" t="s">
        <v>913</v>
      </c>
      <c r="E736" s="94"/>
    </row>
    <row r="737" spans="1:5" x14ac:dyDescent="0.25">
      <c r="A737" s="94"/>
      <c r="B737">
        <v>0</v>
      </c>
      <c r="C737" s="93"/>
      <c r="D737" s="93"/>
      <c r="E737" s="94"/>
    </row>
    <row r="738" spans="1:5" x14ac:dyDescent="0.25">
      <c r="A738" s="94"/>
      <c r="B738">
        <v>0</v>
      </c>
      <c r="C738" s="93"/>
      <c r="D738" s="93"/>
      <c r="E738" s="94"/>
    </row>
    <row r="739" spans="1:5" x14ac:dyDescent="0.25">
      <c r="A739" s="94"/>
      <c r="B739" s="96">
        <v>0</v>
      </c>
      <c r="C739" s="93"/>
      <c r="D739" s="93"/>
      <c r="E739" s="94"/>
    </row>
    <row r="740" spans="1:5" x14ac:dyDescent="0.25">
      <c r="A740" s="94"/>
      <c r="B740">
        <v>284.5</v>
      </c>
      <c r="C740" t="s">
        <v>915</v>
      </c>
      <c r="D740" t="s">
        <v>916</v>
      </c>
      <c r="E740" s="94"/>
    </row>
    <row r="741" spans="1:5" x14ac:dyDescent="0.25">
      <c r="A741" s="94"/>
      <c r="B741">
        <v>810</v>
      </c>
      <c r="C741" t="s">
        <v>917</v>
      </c>
      <c r="D741" t="s">
        <v>918</v>
      </c>
      <c r="E741" s="94"/>
    </row>
    <row r="742" spans="1:5" x14ac:dyDescent="0.25">
      <c r="A742" s="94"/>
      <c r="B742">
        <v>218.5</v>
      </c>
      <c r="C742" t="s">
        <v>919</v>
      </c>
      <c r="D742" t="s">
        <v>920</v>
      </c>
      <c r="E742" s="94"/>
    </row>
    <row r="743" spans="1:5" x14ac:dyDescent="0.25">
      <c r="A743" s="94"/>
      <c r="B743">
        <v>70</v>
      </c>
      <c r="C743" t="s">
        <v>921</v>
      </c>
      <c r="D743" t="s">
        <v>922</v>
      </c>
      <c r="E743" s="94"/>
    </row>
    <row r="744" spans="1:5" x14ac:dyDescent="0.25">
      <c r="A744" s="94"/>
      <c r="B744">
        <v>100</v>
      </c>
      <c r="C744" t="s">
        <v>923</v>
      </c>
      <c r="D744" t="s">
        <v>924</v>
      </c>
      <c r="E744" s="94"/>
    </row>
    <row r="745" spans="1:5" x14ac:dyDescent="0.25">
      <c r="A745" s="94"/>
      <c r="B745">
        <v>100</v>
      </c>
      <c r="C745" t="s">
        <v>925</v>
      </c>
      <c r="D745" t="s">
        <v>926</v>
      </c>
      <c r="E745" s="94"/>
    </row>
    <row r="746" spans="1:5" x14ac:dyDescent="0.25">
      <c r="A746" s="94"/>
      <c r="B746" s="93">
        <v>0</v>
      </c>
      <c r="C746" s="93"/>
      <c r="D746" s="93"/>
      <c r="E746" s="94"/>
    </row>
    <row r="747" spans="1:5" x14ac:dyDescent="0.25">
      <c r="A747" s="94"/>
      <c r="B747" s="96">
        <v>0</v>
      </c>
      <c r="C747" s="93"/>
      <c r="D747" s="93"/>
      <c r="E747" s="94"/>
    </row>
    <row r="748" spans="1:5" x14ac:dyDescent="0.25">
      <c r="A748" s="94"/>
      <c r="B748">
        <v>307</v>
      </c>
      <c r="C748" t="s">
        <v>927</v>
      </c>
      <c r="D748" t="s">
        <v>928</v>
      </c>
      <c r="E748" s="94"/>
    </row>
    <row r="749" spans="1:5" x14ac:dyDescent="0.25">
      <c r="A749" s="94"/>
      <c r="B749">
        <v>770.87</v>
      </c>
      <c r="C749" t="s">
        <v>929</v>
      </c>
      <c r="D749" t="s">
        <v>930</v>
      </c>
      <c r="E749" s="94"/>
    </row>
    <row r="750" spans="1:5" x14ac:dyDescent="0.25">
      <c r="A750" s="94"/>
      <c r="B750">
        <v>269.99</v>
      </c>
      <c r="C750" t="s">
        <v>931</v>
      </c>
      <c r="D750" t="s">
        <v>930</v>
      </c>
      <c r="E750" s="94"/>
    </row>
    <row r="751" spans="1:5" x14ac:dyDescent="0.25">
      <c r="A751" s="94"/>
      <c r="B751">
        <v>134.99</v>
      </c>
      <c r="C751" t="s">
        <v>932</v>
      </c>
      <c r="D751" t="s">
        <v>930</v>
      </c>
      <c r="E751" s="94"/>
    </row>
    <row r="752" spans="1:5" x14ac:dyDescent="0.25">
      <c r="A752" s="94"/>
      <c r="B752" s="99"/>
      <c r="C752" s="99"/>
      <c r="D752" s="94"/>
      <c r="E752" s="94"/>
    </row>
    <row r="753" spans="1:5" x14ac:dyDescent="0.25">
      <c r="A753" s="94"/>
      <c r="B753" s="99"/>
      <c r="C753" s="99"/>
      <c r="D753" s="94"/>
      <c r="E753" s="94"/>
    </row>
    <row r="754" spans="1:5" x14ac:dyDescent="0.25">
      <c r="A754" s="94"/>
      <c r="B754" s="99"/>
      <c r="C754" s="99"/>
      <c r="D754" s="94"/>
      <c r="E754" s="94"/>
    </row>
    <row r="755" spans="1:5" x14ac:dyDescent="0.25">
      <c r="A755" s="94"/>
      <c r="B755" s="99"/>
      <c r="C755" s="99"/>
      <c r="D755" s="94"/>
      <c r="E755" s="94"/>
    </row>
    <row r="756" spans="1:5" x14ac:dyDescent="0.25">
      <c r="A756" s="94"/>
      <c r="B756" s="99"/>
      <c r="C756" s="99"/>
      <c r="D756" s="94"/>
      <c r="E756" s="94"/>
    </row>
    <row r="757" spans="1:5" x14ac:dyDescent="0.25">
      <c r="A757" s="94"/>
      <c r="B757" s="99"/>
      <c r="C757" s="99"/>
      <c r="D757" s="94"/>
      <c r="E757" s="94"/>
    </row>
    <row r="758" spans="1:5" x14ac:dyDescent="0.25">
      <c r="A758" s="94"/>
      <c r="B758" s="99"/>
      <c r="C758" s="99"/>
      <c r="D758" s="94"/>
      <c r="E758" s="94"/>
    </row>
    <row r="759" spans="1:5" x14ac:dyDescent="0.25">
      <c r="A759" s="94"/>
      <c r="B759" s="99"/>
      <c r="C759" s="99"/>
      <c r="D759" s="94"/>
      <c r="E759" s="94"/>
    </row>
    <row r="760" spans="1:5" x14ac:dyDescent="0.25">
      <c r="A760" s="94"/>
      <c r="B760" s="99"/>
      <c r="C760" s="99"/>
      <c r="D760" s="94"/>
      <c r="E760" s="94"/>
    </row>
    <row r="761" spans="1:5" x14ac:dyDescent="0.25">
      <c r="A761" s="94"/>
      <c r="B761" s="99"/>
      <c r="C761" s="99"/>
      <c r="D761" s="94"/>
      <c r="E761" s="94"/>
    </row>
    <row r="762" spans="1:5" x14ac:dyDescent="0.25">
      <c r="A762" s="94"/>
      <c r="B762" s="99"/>
      <c r="C762" s="99"/>
      <c r="D762" s="94"/>
      <c r="E762" s="94"/>
    </row>
    <row r="763" spans="1:5" x14ac:dyDescent="0.25">
      <c r="A763" s="94"/>
      <c r="B763" s="99"/>
      <c r="C763" s="99"/>
      <c r="D763" s="94"/>
      <c r="E763" s="94"/>
    </row>
    <row r="764" spans="1:5" x14ac:dyDescent="0.25">
      <c r="A764" s="94"/>
      <c r="B764" s="99"/>
      <c r="C764" s="99"/>
      <c r="D764" s="94"/>
      <c r="E764" s="94"/>
    </row>
    <row r="765" spans="1:5" x14ac:dyDescent="0.25">
      <c r="A765" s="94"/>
      <c r="B765" s="99"/>
      <c r="C765" s="99"/>
      <c r="D765" s="94"/>
      <c r="E765" s="94"/>
    </row>
    <row r="766" spans="1:5" x14ac:dyDescent="0.25">
      <c r="A766" s="94"/>
      <c r="B766" s="99"/>
      <c r="C766" s="99"/>
      <c r="D766" s="94"/>
      <c r="E766" s="94"/>
    </row>
    <row r="767" spans="1:5" x14ac:dyDescent="0.25">
      <c r="A767" s="94"/>
      <c r="B767" s="99"/>
      <c r="C767" s="99"/>
      <c r="D767" s="94"/>
      <c r="E767" s="94"/>
    </row>
    <row r="768" spans="1:5" x14ac:dyDescent="0.25">
      <c r="A768" s="94"/>
      <c r="B768" s="99"/>
      <c r="C768" s="99"/>
      <c r="D768" s="94"/>
      <c r="E768" s="94"/>
    </row>
    <row r="769" spans="1:5" x14ac:dyDescent="0.25">
      <c r="A769" s="94"/>
      <c r="B769" s="99"/>
      <c r="C769" s="99"/>
      <c r="D769" s="94"/>
      <c r="E769" s="94"/>
    </row>
    <row r="770" spans="1:5" x14ac:dyDescent="0.25">
      <c r="A770" s="98"/>
      <c r="B770" s="100"/>
      <c r="C770" s="100"/>
      <c r="D770" s="94"/>
      <c r="E770" s="94"/>
    </row>
    <row r="771" spans="1:5" x14ac:dyDescent="0.25">
      <c r="A771" s="94"/>
      <c r="B771" s="99"/>
      <c r="C771" s="99"/>
      <c r="D771" s="94"/>
      <c r="E771" s="94"/>
    </row>
    <row r="772" spans="1:5" x14ac:dyDescent="0.25">
      <c r="A772" s="94"/>
      <c r="B772" s="99"/>
      <c r="C772" s="99"/>
      <c r="D772" s="94"/>
      <c r="E772" s="94"/>
    </row>
    <row r="773" spans="1:5" x14ac:dyDescent="0.25">
      <c r="A773" s="94"/>
      <c r="B773" s="99"/>
      <c r="C773" s="99"/>
      <c r="D773" s="94"/>
      <c r="E773" s="94"/>
    </row>
    <row r="774" spans="1:5" x14ac:dyDescent="0.25">
      <c r="A774" s="94"/>
      <c r="B774" s="99"/>
      <c r="C774" s="99"/>
      <c r="D774" s="94"/>
      <c r="E774" s="94"/>
    </row>
    <row r="775" spans="1:5" x14ac:dyDescent="0.25">
      <c r="A775" s="94"/>
      <c r="B775" s="99"/>
      <c r="C775" s="99"/>
      <c r="D775" s="94"/>
      <c r="E775" s="94"/>
    </row>
    <row r="776" spans="1:5" x14ac:dyDescent="0.25">
      <c r="A776" s="94"/>
      <c r="B776" s="99"/>
      <c r="C776" s="99"/>
      <c r="D776" s="94"/>
      <c r="E776" s="94"/>
    </row>
    <row r="777" spans="1:5" x14ac:dyDescent="0.25">
      <c r="A777" s="94"/>
      <c r="B777" s="99"/>
      <c r="C777" s="99"/>
      <c r="D777" s="94"/>
      <c r="E777" s="94"/>
    </row>
    <row r="778" spans="1:5" x14ac:dyDescent="0.25">
      <c r="A778" s="98" t="s">
        <v>17</v>
      </c>
      <c r="B778" s="100">
        <f>SUM(B730:B777)</f>
        <v>5434.8499999999995</v>
      </c>
      <c r="C778" s="100"/>
      <c r="D778" s="94"/>
      <c r="E778" s="94"/>
    </row>
    <row r="781" spans="1:5" x14ac:dyDescent="0.25">
      <c r="A781" s="94" t="s">
        <v>0</v>
      </c>
      <c r="B781" s="99" t="s">
        <v>27</v>
      </c>
      <c r="C781" s="99" t="s">
        <v>560</v>
      </c>
      <c r="D781" s="94" t="s">
        <v>561</v>
      </c>
      <c r="E781" s="94" t="s">
        <v>174</v>
      </c>
    </row>
    <row r="782" spans="1:5" x14ac:dyDescent="0.25">
      <c r="A782" s="95">
        <v>45315</v>
      </c>
      <c r="B782" s="99"/>
      <c r="C782" s="99"/>
      <c r="D782" s="94"/>
      <c r="E782" s="94"/>
    </row>
    <row r="783" spans="1:5" x14ac:dyDescent="0.25">
      <c r="A783" s="95" t="s">
        <v>492</v>
      </c>
      <c r="B783">
        <v>53</v>
      </c>
      <c r="C783" t="s">
        <v>933</v>
      </c>
      <c r="D783" t="s">
        <v>934</v>
      </c>
      <c r="E783" s="94"/>
    </row>
    <row r="784" spans="1:5" x14ac:dyDescent="0.25">
      <c r="A784" s="94" t="s">
        <v>492</v>
      </c>
      <c r="B784">
        <v>254</v>
      </c>
      <c r="C784" t="s">
        <v>935</v>
      </c>
      <c r="D784" t="s">
        <v>936</v>
      </c>
      <c r="E784" s="94"/>
    </row>
    <row r="785" spans="1:5" x14ac:dyDescent="0.25">
      <c r="A785" s="94" t="s">
        <v>492</v>
      </c>
      <c r="B785">
        <v>323</v>
      </c>
      <c r="C785" t="s">
        <v>937</v>
      </c>
      <c r="D785" t="s">
        <v>938</v>
      </c>
      <c r="E785" s="94"/>
    </row>
    <row r="786" spans="1:5" x14ac:dyDescent="0.25">
      <c r="A786" s="94" t="s">
        <v>492</v>
      </c>
      <c r="B786">
        <v>376</v>
      </c>
      <c r="C786" t="s">
        <v>939</v>
      </c>
      <c r="D786" t="s">
        <v>940</v>
      </c>
      <c r="E786" s="94"/>
    </row>
    <row r="787" spans="1:5" x14ac:dyDescent="0.25">
      <c r="A787" s="94" t="s">
        <v>492</v>
      </c>
      <c r="B787" s="96">
        <v>1585.2</v>
      </c>
      <c r="C787" t="s">
        <v>941</v>
      </c>
      <c r="D787" t="s">
        <v>942</v>
      </c>
      <c r="E787" s="94"/>
    </row>
    <row r="788" spans="1:5" x14ac:dyDescent="0.25">
      <c r="A788" s="94" t="s">
        <v>492</v>
      </c>
      <c r="B788">
        <v>426</v>
      </c>
      <c r="C788" t="s">
        <v>943</v>
      </c>
      <c r="D788" t="s">
        <v>944</v>
      </c>
      <c r="E788" s="94"/>
    </row>
    <row r="789" spans="1:5" x14ac:dyDescent="0.25">
      <c r="A789" s="94" t="s">
        <v>492</v>
      </c>
      <c r="B789">
        <v>456</v>
      </c>
      <c r="C789" t="s">
        <v>945</v>
      </c>
      <c r="D789" t="s">
        <v>946</v>
      </c>
      <c r="E789" s="94"/>
    </row>
    <row r="790" spans="1:5" x14ac:dyDescent="0.25">
      <c r="A790" s="94" t="s">
        <v>492</v>
      </c>
      <c r="B790">
        <v>185</v>
      </c>
      <c r="C790" t="s">
        <v>947</v>
      </c>
      <c r="D790" t="s">
        <v>948</v>
      </c>
      <c r="E790" s="94"/>
    </row>
    <row r="791" spans="1:5" x14ac:dyDescent="0.25">
      <c r="A791" s="94" t="s">
        <v>492</v>
      </c>
      <c r="B791">
        <v>815.5</v>
      </c>
      <c r="C791" t="s">
        <v>949</v>
      </c>
      <c r="D791" t="s">
        <v>950</v>
      </c>
      <c r="E791" s="94"/>
    </row>
    <row r="792" spans="1:5" x14ac:dyDescent="0.25">
      <c r="A792" s="94"/>
      <c r="B792">
        <v>0</v>
      </c>
      <c r="E792" s="94"/>
    </row>
    <row r="793" spans="1:5" x14ac:dyDescent="0.25">
      <c r="A793" s="94" t="s">
        <v>492</v>
      </c>
      <c r="B793">
        <v>134</v>
      </c>
      <c r="C793" t="s">
        <v>951</v>
      </c>
      <c r="D793" t="s">
        <v>952</v>
      </c>
      <c r="E793" s="94"/>
    </row>
    <row r="794" spans="1:5" x14ac:dyDescent="0.25">
      <c r="A794" s="94" t="s">
        <v>492</v>
      </c>
      <c r="B794">
        <v>156.5</v>
      </c>
      <c r="C794" t="s">
        <v>953</v>
      </c>
      <c r="D794" t="s">
        <v>954</v>
      </c>
      <c r="E794" s="94"/>
    </row>
    <row r="795" spans="1:5" x14ac:dyDescent="0.25">
      <c r="A795" s="94"/>
      <c r="B795" s="99">
        <v>0</v>
      </c>
      <c r="C795" s="94"/>
      <c r="D795" s="94"/>
      <c r="E795" s="94"/>
    </row>
    <row r="796" spans="1:5" x14ac:dyDescent="0.25">
      <c r="A796" s="94"/>
      <c r="B796" s="99">
        <v>0</v>
      </c>
      <c r="C796" s="94"/>
      <c r="D796" s="94"/>
      <c r="E796" s="94"/>
    </row>
    <row r="797" spans="1:5" x14ac:dyDescent="0.25">
      <c r="A797" s="94"/>
      <c r="B797" s="99">
        <v>0</v>
      </c>
      <c r="C797" s="99"/>
      <c r="D797" s="94"/>
      <c r="E797" s="94"/>
    </row>
    <row r="798" spans="1:5" x14ac:dyDescent="0.25">
      <c r="A798" s="94"/>
      <c r="B798" s="99">
        <v>0</v>
      </c>
      <c r="C798" s="99"/>
      <c r="D798" s="94"/>
      <c r="E798" s="94"/>
    </row>
    <row r="799" spans="1:5" x14ac:dyDescent="0.25">
      <c r="A799" s="94"/>
      <c r="B799" s="99">
        <v>0</v>
      </c>
      <c r="C799" s="99"/>
      <c r="D799" s="94"/>
      <c r="E799" s="94"/>
    </row>
    <row r="800" spans="1:5" x14ac:dyDescent="0.25">
      <c r="A800" s="94"/>
      <c r="B800" s="99">
        <v>0</v>
      </c>
      <c r="C800" s="99"/>
      <c r="D800" s="94"/>
      <c r="E800" s="94"/>
    </row>
    <row r="801" spans="1:5" x14ac:dyDescent="0.25">
      <c r="A801" s="94"/>
      <c r="B801" s="99">
        <v>0</v>
      </c>
      <c r="C801" s="99"/>
      <c r="D801" s="94"/>
      <c r="E801" s="94"/>
    </row>
    <row r="802" spans="1:5" x14ac:dyDescent="0.25">
      <c r="A802" s="94"/>
      <c r="B802" s="99">
        <v>0</v>
      </c>
      <c r="C802" s="99"/>
      <c r="D802" s="94"/>
      <c r="E802" s="94"/>
    </row>
    <row r="803" spans="1:5" x14ac:dyDescent="0.25">
      <c r="A803" s="94"/>
      <c r="B803" s="99"/>
      <c r="C803" s="99"/>
      <c r="D803" s="94"/>
      <c r="E803" s="94"/>
    </row>
    <row r="804" spans="1:5" x14ac:dyDescent="0.25">
      <c r="A804" s="94"/>
      <c r="B804" s="99"/>
      <c r="C804" s="99"/>
      <c r="D804" s="94"/>
      <c r="E804" s="94"/>
    </row>
    <row r="805" spans="1:5" x14ac:dyDescent="0.25">
      <c r="A805" s="94"/>
      <c r="B805" s="99"/>
      <c r="C805" s="99"/>
      <c r="D805" s="94"/>
      <c r="E805" s="94"/>
    </row>
    <row r="806" spans="1:5" x14ac:dyDescent="0.25">
      <c r="A806" s="94"/>
      <c r="B806" s="99"/>
      <c r="C806" s="99"/>
      <c r="D806" s="94"/>
      <c r="E806" s="94"/>
    </row>
    <row r="807" spans="1:5" x14ac:dyDescent="0.25">
      <c r="A807" s="94"/>
      <c r="B807" s="99"/>
      <c r="C807" s="99"/>
      <c r="D807" s="94"/>
      <c r="E807" s="94"/>
    </row>
    <row r="808" spans="1:5" x14ac:dyDescent="0.25">
      <c r="A808" s="94"/>
      <c r="B808" s="99"/>
      <c r="C808" s="99"/>
      <c r="D808" s="94"/>
      <c r="E808" s="94"/>
    </row>
    <row r="809" spans="1:5" x14ac:dyDescent="0.25">
      <c r="A809" s="94"/>
      <c r="B809" s="99"/>
      <c r="C809" s="99"/>
      <c r="D809" s="94"/>
      <c r="E809" s="94"/>
    </row>
    <row r="810" spans="1:5" x14ac:dyDescent="0.25">
      <c r="A810" s="94"/>
      <c r="B810" s="99"/>
      <c r="C810" s="99"/>
      <c r="D810" s="94"/>
      <c r="E810" s="94"/>
    </row>
    <row r="811" spans="1:5" x14ac:dyDescent="0.25">
      <c r="A811" s="94"/>
      <c r="B811" s="99"/>
      <c r="C811" s="99"/>
      <c r="D811" s="94"/>
      <c r="E811" s="94"/>
    </row>
    <row r="812" spans="1:5" x14ac:dyDescent="0.25">
      <c r="A812" s="94"/>
      <c r="B812" s="99"/>
      <c r="C812" s="99"/>
      <c r="D812" s="94"/>
      <c r="E812" s="94"/>
    </row>
    <row r="813" spans="1:5" x14ac:dyDescent="0.25">
      <c r="A813" s="94"/>
      <c r="B813" s="99"/>
      <c r="C813" s="99"/>
      <c r="D813" s="94"/>
      <c r="E813" s="94"/>
    </row>
    <row r="814" spans="1:5" x14ac:dyDescent="0.25">
      <c r="A814" s="94"/>
      <c r="B814" s="99"/>
      <c r="C814" s="99"/>
      <c r="D814" s="94"/>
      <c r="E814" s="94"/>
    </row>
    <row r="815" spans="1:5" x14ac:dyDescent="0.25">
      <c r="A815" s="94"/>
      <c r="B815" s="99"/>
      <c r="C815" s="99"/>
      <c r="D815" s="94"/>
      <c r="E815" s="94"/>
    </row>
    <row r="816" spans="1:5" x14ac:dyDescent="0.25">
      <c r="A816" s="94"/>
      <c r="B816" s="99"/>
      <c r="C816" s="99"/>
      <c r="D816" s="94"/>
      <c r="E816" s="94"/>
    </row>
    <row r="817" spans="1:5" x14ac:dyDescent="0.25">
      <c r="A817" s="94"/>
      <c r="B817" s="99"/>
      <c r="C817" s="99"/>
      <c r="D817" s="94"/>
      <c r="E817" s="94"/>
    </row>
    <row r="818" spans="1:5" x14ac:dyDescent="0.25">
      <c r="A818" s="94"/>
      <c r="B818" s="99"/>
      <c r="C818" s="99"/>
      <c r="D818" s="94"/>
      <c r="E818" s="94"/>
    </row>
    <row r="819" spans="1:5" x14ac:dyDescent="0.25">
      <c r="A819" s="94"/>
      <c r="B819" s="99"/>
      <c r="C819" s="99"/>
      <c r="D819" s="94"/>
      <c r="E819" s="94"/>
    </row>
    <row r="820" spans="1:5" x14ac:dyDescent="0.25">
      <c r="A820" s="94"/>
      <c r="B820" s="99"/>
      <c r="C820" s="99"/>
      <c r="D820" s="94"/>
      <c r="E820" s="94"/>
    </row>
    <row r="821" spans="1:5" x14ac:dyDescent="0.25">
      <c r="A821" s="94"/>
      <c r="B821" s="99"/>
      <c r="C821" s="99"/>
      <c r="D821" s="94"/>
      <c r="E821" s="94"/>
    </row>
    <row r="822" spans="1:5" x14ac:dyDescent="0.25">
      <c r="A822" s="98"/>
      <c r="B822" s="100"/>
      <c r="C822" s="100"/>
      <c r="D822" s="94"/>
      <c r="E822" s="94"/>
    </row>
    <row r="823" spans="1:5" x14ac:dyDescent="0.25">
      <c r="A823" s="94"/>
      <c r="B823" s="99"/>
      <c r="C823" s="99"/>
      <c r="D823" s="94"/>
      <c r="E823" s="94"/>
    </row>
    <row r="824" spans="1:5" x14ac:dyDescent="0.25">
      <c r="A824" s="94"/>
      <c r="B824" s="99"/>
      <c r="C824" s="99"/>
      <c r="D824" s="94"/>
      <c r="E824" s="94"/>
    </row>
    <row r="825" spans="1:5" x14ac:dyDescent="0.25">
      <c r="A825" s="94"/>
      <c r="B825" s="99"/>
      <c r="C825" s="99"/>
      <c r="D825" s="94"/>
      <c r="E825" s="94"/>
    </row>
    <row r="826" spans="1:5" x14ac:dyDescent="0.25">
      <c r="A826" s="94"/>
      <c r="B826" s="99"/>
      <c r="C826" s="99"/>
      <c r="D826" s="94"/>
      <c r="E826" s="94"/>
    </row>
    <row r="827" spans="1:5" x14ac:dyDescent="0.25">
      <c r="A827" s="94"/>
      <c r="B827" s="99"/>
      <c r="C827" s="99"/>
      <c r="D827" s="94"/>
      <c r="E827" s="94"/>
    </row>
    <row r="828" spans="1:5" x14ac:dyDescent="0.25">
      <c r="A828" s="94"/>
      <c r="B828" s="99"/>
      <c r="C828" s="99"/>
      <c r="D828" s="94"/>
      <c r="E828" s="94"/>
    </row>
    <row r="829" spans="1:5" x14ac:dyDescent="0.25">
      <c r="A829" s="94"/>
      <c r="B829" s="99"/>
      <c r="C829" s="99"/>
      <c r="D829" s="94"/>
      <c r="E829" s="94"/>
    </row>
    <row r="830" spans="1:5" x14ac:dyDescent="0.25">
      <c r="A830" s="98" t="s">
        <v>17</v>
      </c>
      <c r="B830" s="100">
        <f>SUM(B782:B829)</f>
        <v>4764.2</v>
      </c>
      <c r="C830" s="100"/>
      <c r="D830" s="94"/>
      <c r="E830" s="94"/>
    </row>
    <row r="833" spans="1:5" x14ac:dyDescent="0.25">
      <c r="A833" s="94" t="s">
        <v>0</v>
      </c>
      <c r="B833" s="99" t="s">
        <v>27</v>
      </c>
      <c r="C833" s="99" t="s">
        <v>560</v>
      </c>
      <c r="D833" s="94" t="s">
        <v>561</v>
      </c>
      <c r="E833" s="94" t="s">
        <v>174</v>
      </c>
    </row>
    <row r="834" spans="1:5" x14ac:dyDescent="0.25">
      <c r="A834" s="95">
        <v>45315</v>
      </c>
      <c r="B834" s="99"/>
      <c r="C834" s="99"/>
      <c r="D834" s="94"/>
      <c r="E834" s="94"/>
    </row>
    <row r="835" spans="1:5" x14ac:dyDescent="0.25">
      <c r="A835" s="94" t="s">
        <v>492</v>
      </c>
      <c r="B835">
        <v>730</v>
      </c>
      <c r="C835" t="s">
        <v>955</v>
      </c>
      <c r="D835" t="s">
        <v>956</v>
      </c>
      <c r="E835" s="94"/>
    </row>
    <row r="836" spans="1:5" x14ac:dyDescent="0.25">
      <c r="A836" s="94" t="s">
        <v>492</v>
      </c>
      <c r="B836">
        <v>200</v>
      </c>
      <c r="C836" t="s">
        <v>957</v>
      </c>
      <c r="D836" t="s">
        <v>958</v>
      </c>
      <c r="E836" s="94"/>
    </row>
    <row r="837" spans="1:5" x14ac:dyDescent="0.25">
      <c r="A837" s="94" t="s">
        <v>492</v>
      </c>
      <c r="B837">
        <v>52</v>
      </c>
      <c r="C837" t="s">
        <v>959</v>
      </c>
      <c r="D837" t="s">
        <v>960</v>
      </c>
      <c r="E837" s="94"/>
    </row>
    <row r="838" spans="1:5" x14ac:dyDescent="0.25">
      <c r="A838" s="94" t="s">
        <v>492</v>
      </c>
      <c r="B838">
        <v>197.5</v>
      </c>
      <c r="C838" t="s">
        <v>961</v>
      </c>
      <c r="D838" t="s">
        <v>962</v>
      </c>
      <c r="E838" s="94"/>
    </row>
    <row r="839" spans="1:5" x14ac:dyDescent="0.25">
      <c r="A839" s="94"/>
      <c r="B839" s="96">
        <v>0</v>
      </c>
      <c r="D839" s="94"/>
      <c r="E839" s="94"/>
    </row>
    <row r="840" spans="1:5" x14ac:dyDescent="0.25">
      <c r="A840" s="94"/>
      <c r="B840" s="99">
        <v>0</v>
      </c>
      <c r="C840" s="94"/>
      <c r="D840" s="94"/>
      <c r="E840" s="94"/>
    </row>
    <row r="841" spans="1:5" x14ac:dyDescent="0.25">
      <c r="A841" s="94"/>
      <c r="B841" s="99">
        <v>0</v>
      </c>
      <c r="C841" s="94"/>
      <c r="D841" s="94"/>
      <c r="E841" s="94"/>
    </row>
    <row r="842" spans="1:5" x14ac:dyDescent="0.25">
      <c r="A842" s="94"/>
      <c r="B842" s="99">
        <v>0</v>
      </c>
      <c r="C842" s="94"/>
      <c r="D842" s="94"/>
      <c r="E842" s="94"/>
    </row>
    <row r="843" spans="1:5" x14ac:dyDescent="0.25">
      <c r="A843" s="94"/>
      <c r="B843" s="99">
        <v>0</v>
      </c>
      <c r="C843" s="94"/>
      <c r="D843" s="94"/>
      <c r="E843" s="94"/>
    </row>
    <row r="844" spans="1:5" x14ac:dyDescent="0.25">
      <c r="A844" s="94"/>
      <c r="B844" s="99">
        <v>0</v>
      </c>
      <c r="C844" s="94"/>
      <c r="D844" s="94"/>
      <c r="E844" s="94"/>
    </row>
    <row r="845" spans="1:5" x14ac:dyDescent="0.25">
      <c r="A845" s="94"/>
      <c r="B845" s="99">
        <v>0</v>
      </c>
      <c r="C845" s="94"/>
      <c r="D845" s="94"/>
      <c r="E845" s="94"/>
    </row>
    <row r="846" spans="1:5" x14ac:dyDescent="0.25">
      <c r="A846" s="94"/>
      <c r="B846" s="99">
        <v>0</v>
      </c>
      <c r="C846" s="94"/>
      <c r="D846" s="94"/>
      <c r="E846" s="94"/>
    </row>
    <row r="847" spans="1:5" x14ac:dyDescent="0.25">
      <c r="A847" s="94"/>
      <c r="B847" s="99">
        <v>0</v>
      </c>
      <c r="C847" s="94"/>
      <c r="D847" s="94"/>
      <c r="E847" s="94"/>
    </row>
    <row r="848" spans="1:5" x14ac:dyDescent="0.25">
      <c r="A848" s="94"/>
      <c r="B848" s="99">
        <v>0</v>
      </c>
      <c r="C848" s="94"/>
      <c r="D848" s="94"/>
      <c r="E848" s="94"/>
    </row>
    <row r="849" spans="1:5" x14ac:dyDescent="0.25">
      <c r="A849" s="94"/>
      <c r="B849" s="99">
        <v>0</v>
      </c>
      <c r="C849" s="99"/>
      <c r="D849" s="94"/>
      <c r="E849" s="94"/>
    </row>
    <row r="850" spans="1:5" x14ac:dyDescent="0.25">
      <c r="A850" s="94"/>
      <c r="B850" s="99">
        <v>0</v>
      </c>
      <c r="C850" s="99"/>
      <c r="D850" s="94"/>
      <c r="E850" s="94"/>
    </row>
    <row r="851" spans="1:5" x14ac:dyDescent="0.25">
      <c r="A851" s="94"/>
      <c r="B851" s="99">
        <v>0</v>
      </c>
      <c r="C851" s="99"/>
      <c r="D851" s="94"/>
      <c r="E851" s="94"/>
    </row>
    <row r="852" spans="1:5" x14ac:dyDescent="0.25">
      <c r="A852" s="94"/>
      <c r="B852" s="99">
        <v>0</v>
      </c>
      <c r="C852" s="99"/>
      <c r="D852" s="94"/>
      <c r="E852" s="94"/>
    </row>
    <row r="853" spans="1:5" x14ac:dyDescent="0.25">
      <c r="A853" s="94"/>
      <c r="B853" s="99">
        <v>0</v>
      </c>
      <c r="C853" s="99"/>
      <c r="D853" s="94"/>
      <c r="E853" s="94"/>
    </row>
    <row r="854" spans="1:5" x14ac:dyDescent="0.25">
      <c r="A854" s="94"/>
      <c r="B854" s="99">
        <v>0</v>
      </c>
      <c r="C854" s="99"/>
      <c r="D854" s="94"/>
      <c r="E854" s="94"/>
    </row>
    <row r="855" spans="1:5" x14ac:dyDescent="0.25">
      <c r="A855" s="94"/>
      <c r="B855" s="99"/>
      <c r="C855" s="99"/>
      <c r="D855" s="94"/>
      <c r="E855" s="94"/>
    </row>
    <row r="856" spans="1:5" x14ac:dyDescent="0.25">
      <c r="A856" s="94"/>
      <c r="B856" s="99"/>
      <c r="C856" s="99"/>
      <c r="D856" s="94"/>
      <c r="E856" s="94"/>
    </row>
    <row r="857" spans="1:5" x14ac:dyDescent="0.25">
      <c r="A857" s="94"/>
      <c r="B857" s="99"/>
      <c r="C857" s="99"/>
      <c r="D857" s="94"/>
      <c r="E857" s="94"/>
    </row>
    <row r="858" spans="1:5" x14ac:dyDescent="0.25">
      <c r="A858" s="94"/>
      <c r="B858" s="99"/>
      <c r="C858" s="99"/>
      <c r="D858" s="94"/>
      <c r="E858" s="94"/>
    </row>
    <row r="859" spans="1:5" x14ac:dyDescent="0.25">
      <c r="A859" s="94"/>
      <c r="B859" s="99"/>
      <c r="C859" s="99"/>
      <c r="D859" s="94"/>
      <c r="E859" s="94"/>
    </row>
    <row r="860" spans="1:5" x14ac:dyDescent="0.25">
      <c r="A860" s="94"/>
      <c r="B860" s="99"/>
      <c r="C860" s="99"/>
      <c r="D860" s="94"/>
      <c r="E860" s="94"/>
    </row>
    <row r="861" spans="1:5" x14ac:dyDescent="0.25">
      <c r="A861" s="94"/>
      <c r="B861" s="99"/>
      <c r="C861" s="99"/>
      <c r="D861" s="94"/>
      <c r="E861" s="94"/>
    </row>
    <row r="862" spans="1:5" x14ac:dyDescent="0.25">
      <c r="A862" s="94"/>
      <c r="B862" s="99"/>
      <c r="C862" s="99"/>
      <c r="D862" s="94"/>
      <c r="E862" s="94"/>
    </row>
    <row r="863" spans="1:5" x14ac:dyDescent="0.25">
      <c r="A863" s="94"/>
      <c r="B863" s="99"/>
      <c r="C863" s="99"/>
      <c r="D863" s="94"/>
      <c r="E863" s="94"/>
    </row>
    <row r="864" spans="1:5" x14ac:dyDescent="0.25">
      <c r="A864" s="94"/>
      <c r="B864" s="99"/>
      <c r="C864" s="99"/>
      <c r="D864" s="94"/>
      <c r="E864" s="94"/>
    </row>
    <row r="865" spans="1:5" x14ac:dyDescent="0.25">
      <c r="A865" s="94"/>
      <c r="B865" s="99"/>
      <c r="C865" s="99"/>
      <c r="D865" s="94"/>
      <c r="E865" s="94"/>
    </row>
    <row r="866" spans="1:5" x14ac:dyDescent="0.25">
      <c r="A866" s="94"/>
      <c r="B866" s="99"/>
      <c r="C866" s="99"/>
      <c r="D866" s="94"/>
      <c r="E866" s="94"/>
    </row>
    <row r="867" spans="1:5" x14ac:dyDescent="0.25">
      <c r="A867" s="94"/>
      <c r="B867" s="99"/>
      <c r="C867" s="99"/>
      <c r="D867" s="94"/>
      <c r="E867" s="94"/>
    </row>
    <row r="868" spans="1:5" x14ac:dyDescent="0.25">
      <c r="A868" s="94"/>
      <c r="B868" s="99"/>
      <c r="C868" s="99"/>
      <c r="D868" s="94"/>
      <c r="E868" s="94"/>
    </row>
    <row r="869" spans="1:5" x14ac:dyDescent="0.25">
      <c r="A869" s="94"/>
      <c r="B869" s="99"/>
      <c r="C869" s="99"/>
      <c r="D869" s="94"/>
      <c r="E869" s="94"/>
    </row>
    <row r="870" spans="1:5" x14ac:dyDescent="0.25">
      <c r="A870" s="94"/>
      <c r="B870" s="99"/>
      <c r="C870" s="99"/>
      <c r="D870" s="94"/>
      <c r="E870" s="94"/>
    </row>
    <row r="871" spans="1:5" x14ac:dyDescent="0.25">
      <c r="A871" s="94"/>
      <c r="B871" s="99"/>
      <c r="C871" s="99"/>
      <c r="D871" s="94"/>
      <c r="E871" s="94"/>
    </row>
    <row r="872" spans="1:5" x14ac:dyDescent="0.25">
      <c r="A872" s="94"/>
      <c r="B872" s="99"/>
      <c r="C872" s="99"/>
      <c r="D872" s="94"/>
      <c r="E872" s="94"/>
    </row>
    <row r="873" spans="1:5" x14ac:dyDescent="0.25">
      <c r="A873" s="94"/>
      <c r="B873" s="99"/>
      <c r="C873" s="99"/>
      <c r="D873" s="94"/>
      <c r="E873" s="94"/>
    </row>
    <row r="874" spans="1:5" x14ac:dyDescent="0.25">
      <c r="A874" s="98"/>
      <c r="B874" s="100"/>
      <c r="C874" s="100"/>
      <c r="D874" s="94"/>
      <c r="E874" s="94"/>
    </row>
    <row r="875" spans="1:5" x14ac:dyDescent="0.25">
      <c r="A875" s="94"/>
      <c r="B875" s="99"/>
      <c r="C875" s="99"/>
      <c r="D875" s="94"/>
      <c r="E875" s="94"/>
    </row>
    <row r="876" spans="1:5" x14ac:dyDescent="0.25">
      <c r="A876" s="94"/>
      <c r="B876" s="99"/>
      <c r="C876" s="99"/>
      <c r="D876" s="94"/>
      <c r="E876" s="94"/>
    </row>
    <row r="877" spans="1:5" x14ac:dyDescent="0.25">
      <c r="A877" s="94"/>
      <c r="B877" s="99"/>
      <c r="C877" s="99"/>
      <c r="D877" s="94"/>
      <c r="E877" s="94"/>
    </row>
    <row r="878" spans="1:5" x14ac:dyDescent="0.25">
      <c r="A878" s="94"/>
      <c r="B878" s="99"/>
      <c r="C878" s="99"/>
      <c r="D878" s="94"/>
      <c r="E878" s="94"/>
    </row>
    <row r="879" spans="1:5" x14ac:dyDescent="0.25">
      <c r="A879" s="94"/>
      <c r="B879" s="99"/>
      <c r="C879" s="99"/>
      <c r="D879" s="94"/>
      <c r="E879" s="94"/>
    </row>
    <row r="880" spans="1:5" x14ac:dyDescent="0.25">
      <c r="A880" s="94"/>
      <c r="B880" s="99"/>
      <c r="C880" s="99"/>
      <c r="D880" s="94"/>
      <c r="E880" s="94"/>
    </row>
    <row r="881" spans="1:9" x14ac:dyDescent="0.25">
      <c r="A881" s="94"/>
      <c r="B881" s="99"/>
      <c r="C881" s="99"/>
      <c r="D881" s="94"/>
      <c r="E881" s="94"/>
    </row>
    <row r="882" spans="1:9" x14ac:dyDescent="0.25">
      <c r="A882" s="98" t="s">
        <v>17</v>
      </c>
      <c r="B882" s="100">
        <f>SUM(B834:B881)</f>
        <v>1179.5</v>
      </c>
      <c r="C882" s="100"/>
      <c r="D882" s="94"/>
      <c r="E882" s="94"/>
    </row>
    <row r="885" spans="1:9" x14ac:dyDescent="0.25">
      <c r="A885" s="94" t="s">
        <v>0</v>
      </c>
      <c r="B885" s="99" t="s">
        <v>27</v>
      </c>
      <c r="C885" s="99" t="s">
        <v>560</v>
      </c>
      <c r="D885" s="94" t="s">
        <v>561</v>
      </c>
      <c r="E885" s="94" t="s">
        <v>174</v>
      </c>
    </row>
    <row r="886" spans="1:9" x14ac:dyDescent="0.25">
      <c r="A886" s="95">
        <v>45316</v>
      </c>
      <c r="B886" s="99"/>
      <c r="C886" s="99"/>
      <c r="D886" s="94"/>
      <c r="E886" s="94"/>
    </row>
    <row r="887" spans="1:9" x14ac:dyDescent="0.25">
      <c r="A887" s="94" t="s">
        <v>492</v>
      </c>
      <c r="B887">
        <v>375.5</v>
      </c>
      <c r="C887" t="s">
        <v>963</v>
      </c>
      <c r="D887" t="s">
        <v>964</v>
      </c>
      <c r="E887" s="94"/>
    </row>
    <row r="888" spans="1:9" x14ac:dyDescent="0.25">
      <c r="A888" s="94" t="s">
        <v>492</v>
      </c>
      <c r="B888" s="143">
        <v>200</v>
      </c>
      <c r="C888" s="143" t="s">
        <v>965</v>
      </c>
      <c r="D888" s="143" t="s">
        <v>966</v>
      </c>
      <c r="E888" s="140" t="s">
        <v>967</v>
      </c>
    </row>
    <row r="889" spans="1:9" x14ac:dyDescent="0.25">
      <c r="A889" s="94" t="s">
        <v>492</v>
      </c>
      <c r="B889">
        <v>373</v>
      </c>
      <c r="C889" t="s">
        <v>968</v>
      </c>
      <c r="D889" t="s">
        <v>969</v>
      </c>
      <c r="E889" s="94"/>
    </row>
    <row r="890" spans="1:9" x14ac:dyDescent="0.25">
      <c r="A890" s="94" t="s">
        <v>492</v>
      </c>
      <c r="B890">
        <v>125</v>
      </c>
      <c r="C890" t="s">
        <v>970</v>
      </c>
      <c r="D890" t="s">
        <v>971</v>
      </c>
      <c r="E890" s="94"/>
    </row>
    <row r="891" spans="1:9" x14ac:dyDescent="0.25">
      <c r="A891" s="94" t="s">
        <v>492</v>
      </c>
      <c r="B891">
        <v>737</v>
      </c>
      <c r="C891" t="s">
        <v>972</v>
      </c>
      <c r="D891" t="s">
        <v>973</v>
      </c>
      <c r="E891" s="140" t="s">
        <v>974</v>
      </c>
    </row>
    <row r="892" spans="1:9" x14ac:dyDescent="0.25">
      <c r="A892" s="94" t="s">
        <v>492</v>
      </c>
      <c r="B892">
        <v>88.99</v>
      </c>
      <c r="C892" t="s">
        <v>975</v>
      </c>
      <c r="D892" t="s">
        <v>973</v>
      </c>
      <c r="E892" s="140" t="s">
        <v>974</v>
      </c>
    </row>
    <row r="893" spans="1:9" x14ac:dyDescent="0.25">
      <c r="A893" s="94"/>
      <c r="B893">
        <v>0</v>
      </c>
      <c r="C893" t="s">
        <v>976</v>
      </c>
      <c r="E893" s="94"/>
    </row>
    <row r="894" spans="1:9" x14ac:dyDescent="0.25">
      <c r="A894" s="94"/>
      <c r="B894">
        <v>0</v>
      </c>
      <c r="C894" t="s">
        <v>977</v>
      </c>
      <c r="E894" s="94"/>
      <c r="I894" s="93"/>
    </row>
    <row r="895" spans="1:9" x14ac:dyDescent="0.25">
      <c r="A895" s="94" t="s">
        <v>492</v>
      </c>
      <c r="B895" s="143">
        <v>852.5</v>
      </c>
      <c r="C895" s="143" t="s">
        <v>978</v>
      </c>
      <c r="D895" s="143" t="s">
        <v>979</v>
      </c>
      <c r="E895" s="140" t="s">
        <v>980</v>
      </c>
      <c r="I895" s="93"/>
    </row>
    <row r="896" spans="1:9" x14ac:dyDescent="0.25">
      <c r="A896" s="94" t="s">
        <v>492</v>
      </c>
      <c r="B896">
        <v>457</v>
      </c>
      <c r="C896" t="s">
        <v>981</v>
      </c>
      <c r="D896" t="s">
        <v>982</v>
      </c>
      <c r="E896" s="94"/>
      <c r="I896" s="93"/>
    </row>
    <row r="897" spans="1:5" x14ac:dyDescent="0.25">
      <c r="A897" s="94" t="s">
        <v>492</v>
      </c>
      <c r="B897" s="96">
        <v>2012</v>
      </c>
      <c r="C897" t="s">
        <v>983</v>
      </c>
      <c r="D897" t="s">
        <v>984</v>
      </c>
      <c r="E897" s="94"/>
    </row>
    <row r="898" spans="1:5" x14ac:dyDescent="0.25">
      <c r="A898" s="94" t="s">
        <v>492</v>
      </c>
      <c r="B898">
        <v>464</v>
      </c>
      <c r="C898" t="s">
        <v>985</v>
      </c>
      <c r="D898" t="s">
        <v>986</v>
      </c>
      <c r="E898" s="94"/>
    </row>
    <row r="899" spans="1:5" x14ac:dyDescent="0.25">
      <c r="A899" s="94" t="s">
        <v>492</v>
      </c>
      <c r="B899" s="96">
        <v>1190</v>
      </c>
      <c r="C899" t="s">
        <v>987</v>
      </c>
      <c r="D899" t="s">
        <v>824</v>
      </c>
      <c r="E899" s="94"/>
    </row>
    <row r="900" spans="1:5" x14ac:dyDescent="0.25">
      <c r="A900" s="94" t="s">
        <v>492</v>
      </c>
      <c r="B900">
        <v>790.5</v>
      </c>
      <c r="C900" t="s">
        <v>988</v>
      </c>
      <c r="D900" t="s">
        <v>989</v>
      </c>
      <c r="E900" s="94"/>
    </row>
    <row r="901" spans="1:5" x14ac:dyDescent="0.25">
      <c r="A901" s="94" t="s">
        <v>492</v>
      </c>
      <c r="B901">
        <v>127</v>
      </c>
      <c r="C901" t="s">
        <v>990</v>
      </c>
      <c r="D901" t="s">
        <v>991</v>
      </c>
      <c r="E901" s="94"/>
    </row>
    <row r="902" spans="1:5" x14ac:dyDescent="0.25">
      <c r="A902" s="94"/>
      <c r="B902">
        <v>0</v>
      </c>
      <c r="E902" s="94"/>
    </row>
    <row r="903" spans="1:5" x14ac:dyDescent="0.25">
      <c r="A903" s="94" t="s">
        <v>492</v>
      </c>
      <c r="B903">
        <v>388</v>
      </c>
      <c r="C903" t="s">
        <v>992</v>
      </c>
      <c r="D903" t="s">
        <v>993</v>
      </c>
      <c r="E903" s="94"/>
    </row>
    <row r="904" spans="1:5" x14ac:dyDescent="0.25">
      <c r="A904" s="94" t="s">
        <v>492</v>
      </c>
      <c r="B904">
        <v>571</v>
      </c>
      <c r="C904" t="s">
        <v>994</v>
      </c>
      <c r="D904" t="s">
        <v>995</v>
      </c>
      <c r="E904" s="94"/>
    </row>
    <row r="905" spans="1:5" x14ac:dyDescent="0.25">
      <c r="A905" s="94" t="s">
        <v>492</v>
      </c>
      <c r="B905">
        <v>142.5</v>
      </c>
      <c r="C905" t="s">
        <v>996</v>
      </c>
      <c r="D905" t="s">
        <v>997</v>
      </c>
      <c r="E905" s="94"/>
    </row>
    <row r="906" spans="1:5" x14ac:dyDescent="0.25">
      <c r="A906" s="94" t="s">
        <v>492</v>
      </c>
      <c r="B906">
        <v>850</v>
      </c>
      <c r="C906" t="s">
        <v>998</v>
      </c>
      <c r="D906" t="s">
        <v>999</v>
      </c>
      <c r="E906" s="94"/>
    </row>
    <row r="907" spans="1:5" x14ac:dyDescent="0.25">
      <c r="A907" s="94"/>
      <c r="B907" s="99"/>
      <c r="C907" s="99"/>
      <c r="D907" s="94"/>
      <c r="E907" s="94"/>
    </row>
    <row r="908" spans="1:5" x14ac:dyDescent="0.25">
      <c r="A908" s="94"/>
      <c r="B908" s="99"/>
      <c r="C908" s="99"/>
      <c r="D908" s="94"/>
      <c r="E908" s="94"/>
    </row>
    <row r="909" spans="1:5" x14ac:dyDescent="0.25">
      <c r="A909" s="94" t="s">
        <v>492</v>
      </c>
      <c r="B909" s="103">
        <v>984.5</v>
      </c>
      <c r="C909" s="103"/>
      <c r="D909" s="140" t="s">
        <v>1000</v>
      </c>
      <c r="E909" s="140" t="s">
        <v>1001</v>
      </c>
    </row>
    <row r="910" spans="1:5" x14ac:dyDescent="0.25">
      <c r="A910" s="94"/>
      <c r="B910" s="99"/>
      <c r="C910" s="99"/>
      <c r="D910" s="94"/>
      <c r="E910" s="94"/>
    </row>
    <row r="911" spans="1:5" x14ac:dyDescent="0.25">
      <c r="A911" s="94"/>
      <c r="B911" s="99"/>
      <c r="C911" s="99"/>
      <c r="D911" s="94"/>
      <c r="E911" s="94"/>
    </row>
    <row r="912" spans="1:5" x14ac:dyDescent="0.25">
      <c r="A912" s="94"/>
      <c r="B912" s="99"/>
      <c r="C912" s="99"/>
      <c r="D912" s="94"/>
      <c r="E912" s="94"/>
    </row>
    <row r="913" spans="1:5" x14ac:dyDescent="0.25">
      <c r="A913" s="94"/>
      <c r="B913" s="99"/>
      <c r="C913" s="99"/>
      <c r="D913" s="94"/>
      <c r="E913" s="94"/>
    </row>
    <row r="914" spans="1:5" x14ac:dyDescent="0.25">
      <c r="A914" s="94"/>
      <c r="B914" s="99"/>
      <c r="C914" s="99"/>
      <c r="D914" s="94"/>
      <c r="E914" s="94"/>
    </row>
    <row r="915" spans="1:5" x14ac:dyDescent="0.25">
      <c r="A915" s="94"/>
      <c r="B915" s="99"/>
      <c r="C915" s="99"/>
      <c r="D915" s="94"/>
      <c r="E915" s="94"/>
    </row>
    <row r="916" spans="1:5" x14ac:dyDescent="0.25">
      <c r="A916" s="94"/>
      <c r="B916" s="99"/>
      <c r="C916" s="99"/>
      <c r="D916" s="94"/>
      <c r="E916" s="94"/>
    </row>
    <row r="917" spans="1:5" x14ac:dyDescent="0.25">
      <c r="A917" s="94"/>
      <c r="B917" s="99"/>
      <c r="C917" s="99"/>
      <c r="D917" s="94"/>
      <c r="E917" s="94"/>
    </row>
    <row r="918" spans="1:5" x14ac:dyDescent="0.25">
      <c r="A918" s="94"/>
      <c r="B918" s="99"/>
      <c r="C918" s="99"/>
      <c r="D918" s="94"/>
      <c r="E918" s="94"/>
    </row>
    <row r="919" spans="1:5" x14ac:dyDescent="0.25">
      <c r="A919" s="94"/>
      <c r="B919" s="99"/>
      <c r="C919" s="99"/>
      <c r="D919" s="94"/>
      <c r="E919" s="94"/>
    </row>
    <row r="920" spans="1:5" x14ac:dyDescent="0.25">
      <c r="A920" s="94"/>
      <c r="B920" s="99"/>
      <c r="C920" s="99"/>
      <c r="D920" s="94"/>
      <c r="E920" s="94"/>
    </row>
    <row r="921" spans="1:5" x14ac:dyDescent="0.25">
      <c r="A921" s="94"/>
      <c r="B921" s="99"/>
      <c r="C921" s="99"/>
      <c r="D921" s="94"/>
      <c r="E921" s="94"/>
    </row>
    <row r="922" spans="1:5" x14ac:dyDescent="0.25">
      <c r="A922" s="94"/>
      <c r="B922" s="99"/>
      <c r="C922" s="99"/>
      <c r="D922" s="94"/>
      <c r="E922" s="94"/>
    </row>
    <row r="923" spans="1:5" x14ac:dyDescent="0.25">
      <c r="A923" s="94"/>
      <c r="B923" s="99"/>
      <c r="C923" s="99"/>
      <c r="D923" s="94"/>
      <c r="E923" s="94"/>
    </row>
    <row r="924" spans="1:5" x14ac:dyDescent="0.25">
      <c r="A924" s="94"/>
      <c r="B924" s="99"/>
      <c r="C924" s="99"/>
      <c r="D924" s="94"/>
      <c r="E924" s="94"/>
    </row>
    <row r="925" spans="1:5" x14ac:dyDescent="0.25">
      <c r="A925" s="94"/>
      <c r="B925" s="99"/>
      <c r="C925" s="99"/>
      <c r="D925" s="94"/>
      <c r="E925" s="94"/>
    </row>
    <row r="926" spans="1:5" x14ac:dyDescent="0.25">
      <c r="A926" s="98"/>
      <c r="B926" s="100"/>
      <c r="C926" s="100"/>
      <c r="D926" s="94"/>
      <c r="E926" s="94"/>
    </row>
    <row r="927" spans="1:5" x14ac:dyDescent="0.25">
      <c r="A927" s="94"/>
      <c r="B927" s="99"/>
      <c r="C927" s="99"/>
      <c r="D927" s="94"/>
      <c r="E927" s="94"/>
    </row>
    <row r="928" spans="1:5" x14ac:dyDescent="0.25">
      <c r="A928" s="94"/>
      <c r="B928" s="99"/>
      <c r="C928" s="99"/>
      <c r="D928" s="94"/>
      <c r="E928" s="94"/>
    </row>
    <row r="929" spans="1:5" x14ac:dyDescent="0.25">
      <c r="A929" s="94"/>
      <c r="B929" s="99"/>
      <c r="C929" s="99"/>
      <c r="D929" s="94"/>
      <c r="E929" s="94"/>
    </row>
    <row r="930" spans="1:5" x14ac:dyDescent="0.25">
      <c r="A930" s="94"/>
      <c r="B930" s="99"/>
      <c r="C930" s="99"/>
      <c r="D930" s="94"/>
      <c r="E930" s="94"/>
    </row>
    <row r="931" spans="1:5" x14ac:dyDescent="0.25">
      <c r="A931" s="94"/>
      <c r="B931" s="99"/>
      <c r="C931" s="99"/>
      <c r="D931" s="94"/>
      <c r="E931" s="94"/>
    </row>
    <row r="932" spans="1:5" x14ac:dyDescent="0.25">
      <c r="A932" s="94"/>
      <c r="B932" s="99"/>
      <c r="C932" s="99"/>
      <c r="D932" s="94"/>
      <c r="E932" s="94"/>
    </row>
    <row r="933" spans="1:5" x14ac:dyDescent="0.25">
      <c r="A933" s="94"/>
      <c r="B933" s="99"/>
      <c r="C933" s="99"/>
      <c r="D933" s="94"/>
      <c r="E933" s="94"/>
    </row>
    <row r="934" spans="1:5" x14ac:dyDescent="0.25">
      <c r="A934" s="98" t="s">
        <v>17</v>
      </c>
      <c r="B934" s="100">
        <f>SUM(B886:B933)</f>
        <v>10728.49</v>
      </c>
      <c r="C934" s="100"/>
      <c r="D934" s="94"/>
      <c r="E934" s="94"/>
    </row>
    <row r="937" spans="1:5" x14ac:dyDescent="0.25">
      <c r="A937" s="94" t="s">
        <v>0</v>
      </c>
      <c r="B937" s="99" t="s">
        <v>27</v>
      </c>
      <c r="C937" s="99" t="s">
        <v>560</v>
      </c>
      <c r="D937" s="94" t="s">
        <v>561</v>
      </c>
      <c r="E937" s="94" t="s">
        <v>174</v>
      </c>
    </row>
    <row r="938" spans="1:5" x14ac:dyDescent="0.25">
      <c r="A938" s="95">
        <v>45317</v>
      </c>
      <c r="B938" s="99"/>
      <c r="C938" s="99"/>
      <c r="D938" s="94"/>
      <c r="E938" s="94"/>
    </row>
    <row r="939" spans="1:5" x14ac:dyDescent="0.25">
      <c r="A939" s="94" t="s">
        <v>492</v>
      </c>
      <c r="B939" s="99">
        <v>869.97</v>
      </c>
      <c r="C939" s="94">
        <v>730407459</v>
      </c>
      <c r="D939" s="94" t="s">
        <v>1002</v>
      </c>
      <c r="E939" s="94" t="s">
        <v>1003</v>
      </c>
    </row>
    <row r="940" spans="1:5" x14ac:dyDescent="0.25">
      <c r="A940" s="94" t="s">
        <v>492</v>
      </c>
      <c r="B940" s="99">
        <v>733.97</v>
      </c>
      <c r="C940" s="94">
        <v>7303276</v>
      </c>
      <c r="D940" s="94" t="s">
        <v>1002</v>
      </c>
      <c r="E940" s="94" t="s">
        <v>1003</v>
      </c>
    </row>
    <row r="941" spans="1:5" x14ac:dyDescent="0.25">
      <c r="A941" s="94" t="s">
        <v>492</v>
      </c>
      <c r="B941" s="99">
        <v>666</v>
      </c>
      <c r="C941" s="94"/>
      <c r="D941" s="94"/>
      <c r="E941" s="94"/>
    </row>
    <row r="942" spans="1:5" x14ac:dyDescent="0.25">
      <c r="A942" s="94"/>
      <c r="B942" s="99">
        <v>0</v>
      </c>
      <c r="C942" s="94"/>
      <c r="D942" s="94"/>
      <c r="E942" s="94"/>
    </row>
    <row r="943" spans="1:5" x14ac:dyDescent="0.25">
      <c r="A943" s="94"/>
      <c r="B943" s="99">
        <v>0</v>
      </c>
      <c r="C943" s="94"/>
      <c r="D943" s="94"/>
      <c r="E943" s="94"/>
    </row>
    <row r="944" spans="1:5" x14ac:dyDescent="0.25">
      <c r="A944" s="94"/>
      <c r="B944" s="99">
        <v>0</v>
      </c>
      <c r="C944" s="94"/>
      <c r="D944" s="94"/>
      <c r="E944" s="94"/>
    </row>
    <row r="945" spans="1:5" x14ac:dyDescent="0.25">
      <c r="A945" s="94"/>
      <c r="B945" s="99">
        <v>0</v>
      </c>
      <c r="C945" s="94"/>
      <c r="D945" s="94"/>
      <c r="E945" s="94"/>
    </row>
    <row r="946" spans="1:5" x14ac:dyDescent="0.25">
      <c r="A946" s="94"/>
      <c r="B946" s="99">
        <v>0</v>
      </c>
      <c r="C946" s="94"/>
      <c r="D946" s="94"/>
      <c r="E946" s="94"/>
    </row>
    <row r="947" spans="1:5" x14ac:dyDescent="0.25">
      <c r="A947" s="94"/>
      <c r="B947" s="99">
        <v>0</v>
      </c>
      <c r="C947" s="94"/>
      <c r="D947" s="94"/>
      <c r="E947" s="94"/>
    </row>
    <row r="948" spans="1:5" x14ac:dyDescent="0.25">
      <c r="A948" s="94"/>
      <c r="B948" s="99">
        <v>0</v>
      </c>
      <c r="C948" s="94"/>
      <c r="D948" s="94"/>
      <c r="E948" s="94"/>
    </row>
    <row r="949" spans="1:5" x14ac:dyDescent="0.25">
      <c r="A949" s="94"/>
      <c r="B949" s="99">
        <v>0</v>
      </c>
      <c r="C949" s="94"/>
      <c r="D949" s="94"/>
      <c r="E949" s="94"/>
    </row>
    <row r="950" spans="1:5" x14ac:dyDescent="0.25">
      <c r="A950" s="94"/>
      <c r="B950" s="99">
        <v>0</v>
      </c>
      <c r="C950" s="94"/>
      <c r="D950" s="94"/>
      <c r="E950" s="94"/>
    </row>
    <row r="951" spans="1:5" x14ac:dyDescent="0.25">
      <c r="A951" s="94"/>
      <c r="B951" s="99">
        <v>0</v>
      </c>
      <c r="C951" s="94"/>
      <c r="D951" s="94"/>
      <c r="E951" s="94"/>
    </row>
    <row r="952" spans="1:5" x14ac:dyDescent="0.25">
      <c r="A952" s="94"/>
      <c r="B952" s="99">
        <v>0</v>
      </c>
      <c r="C952" s="94"/>
      <c r="D952" s="94"/>
      <c r="E952" s="94"/>
    </row>
    <row r="953" spans="1:5" x14ac:dyDescent="0.25">
      <c r="A953" s="94"/>
      <c r="B953" s="99">
        <v>0</v>
      </c>
      <c r="C953" s="99"/>
      <c r="D953" s="94"/>
      <c r="E953" s="94"/>
    </row>
    <row r="954" spans="1:5" x14ac:dyDescent="0.25">
      <c r="A954" s="94"/>
      <c r="B954" s="99">
        <v>0</v>
      </c>
      <c r="C954" s="99"/>
      <c r="D954" s="94"/>
      <c r="E954" s="94"/>
    </row>
    <row r="955" spans="1:5" x14ac:dyDescent="0.25">
      <c r="A955" s="94"/>
      <c r="B955" s="99">
        <v>0</v>
      </c>
      <c r="C955" s="99"/>
      <c r="D955" s="94"/>
      <c r="E955" s="94"/>
    </row>
    <row r="956" spans="1:5" x14ac:dyDescent="0.25">
      <c r="A956" s="94"/>
      <c r="B956" s="99">
        <v>0</v>
      </c>
      <c r="C956" s="99"/>
      <c r="D956" s="94"/>
      <c r="E956" s="94"/>
    </row>
    <row r="957" spans="1:5" x14ac:dyDescent="0.25">
      <c r="A957" s="94"/>
      <c r="B957" s="99">
        <v>0</v>
      </c>
      <c r="C957" s="99"/>
      <c r="D957" s="94"/>
      <c r="E957" s="94"/>
    </row>
    <row r="958" spans="1:5" x14ac:dyDescent="0.25">
      <c r="A958" s="94"/>
      <c r="B958" s="99">
        <v>0</v>
      </c>
      <c r="C958" s="99"/>
      <c r="D958" s="94"/>
      <c r="E958" s="94"/>
    </row>
    <row r="959" spans="1:5" x14ac:dyDescent="0.25">
      <c r="A959" s="94"/>
      <c r="B959" s="99"/>
      <c r="C959" s="99"/>
      <c r="D959" s="94"/>
      <c r="E959" s="94"/>
    </row>
    <row r="960" spans="1:5" x14ac:dyDescent="0.25">
      <c r="A960" s="94"/>
      <c r="B960" s="99"/>
      <c r="C960" s="99"/>
      <c r="D960" s="94"/>
      <c r="E960" s="94"/>
    </row>
    <row r="961" spans="1:5" x14ac:dyDescent="0.25">
      <c r="A961" s="94"/>
      <c r="B961" s="99"/>
      <c r="C961" s="99"/>
      <c r="D961" s="94"/>
      <c r="E961" s="94"/>
    </row>
    <row r="962" spans="1:5" x14ac:dyDescent="0.25">
      <c r="A962" s="94"/>
      <c r="B962" s="99"/>
      <c r="C962" s="99"/>
      <c r="D962" s="94"/>
      <c r="E962" s="94"/>
    </row>
    <row r="963" spans="1:5" x14ac:dyDescent="0.25">
      <c r="A963" s="94"/>
      <c r="B963" s="99"/>
      <c r="C963" s="99"/>
      <c r="D963" s="94"/>
      <c r="E963" s="94"/>
    </row>
    <row r="964" spans="1:5" x14ac:dyDescent="0.25">
      <c r="A964" s="94"/>
      <c r="B964" s="99"/>
      <c r="C964" s="99"/>
      <c r="D964" s="94"/>
      <c r="E964" s="94"/>
    </row>
    <row r="965" spans="1:5" x14ac:dyDescent="0.25">
      <c r="A965" s="94"/>
      <c r="B965" s="99"/>
      <c r="C965" s="99"/>
      <c r="D965" s="94"/>
      <c r="E965" s="94"/>
    </row>
    <row r="966" spans="1:5" x14ac:dyDescent="0.25">
      <c r="A966" s="94"/>
      <c r="B966" s="99"/>
      <c r="C966" s="99"/>
      <c r="D966" s="94"/>
      <c r="E966" s="94"/>
    </row>
    <row r="967" spans="1:5" x14ac:dyDescent="0.25">
      <c r="A967" s="94"/>
      <c r="B967" s="99"/>
      <c r="C967" s="99"/>
      <c r="D967" s="94"/>
      <c r="E967" s="94"/>
    </row>
    <row r="968" spans="1:5" x14ac:dyDescent="0.25">
      <c r="A968" s="94"/>
      <c r="B968" s="99"/>
      <c r="C968" s="99"/>
      <c r="D968" s="94"/>
      <c r="E968" s="94"/>
    </row>
    <row r="969" spans="1:5" x14ac:dyDescent="0.25">
      <c r="A969" s="94"/>
      <c r="B969" s="99"/>
      <c r="C969" s="99"/>
      <c r="D969" s="94"/>
      <c r="E969" s="94"/>
    </row>
    <row r="970" spans="1:5" x14ac:dyDescent="0.25">
      <c r="A970" s="94"/>
      <c r="B970" s="99"/>
      <c r="C970" s="99"/>
      <c r="D970" s="94"/>
      <c r="E970" s="94"/>
    </row>
    <row r="971" spans="1:5" x14ac:dyDescent="0.25">
      <c r="A971" s="94"/>
      <c r="B971" s="99"/>
      <c r="C971" s="99"/>
      <c r="D971" s="94"/>
      <c r="E971" s="94"/>
    </row>
    <row r="972" spans="1:5" x14ac:dyDescent="0.25">
      <c r="A972" s="94"/>
      <c r="B972" s="99"/>
      <c r="C972" s="99"/>
      <c r="D972" s="94"/>
      <c r="E972" s="94"/>
    </row>
    <row r="973" spans="1:5" x14ac:dyDescent="0.25">
      <c r="A973" s="94"/>
      <c r="B973" s="99"/>
      <c r="C973" s="99"/>
      <c r="D973" s="94"/>
      <c r="E973" s="94"/>
    </row>
    <row r="974" spans="1:5" x14ac:dyDescent="0.25">
      <c r="A974" s="94"/>
      <c r="B974" s="99"/>
      <c r="C974" s="99"/>
      <c r="D974" s="94"/>
      <c r="E974" s="94"/>
    </row>
    <row r="975" spans="1:5" x14ac:dyDescent="0.25">
      <c r="A975" s="94"/>
      <c r="B975" s="99"/>
      <c r="C975" s="99"/>
      <c r="D975" s="94"/>
      <c r="E975" s="94"/>
    </row>
    <row r="976" spans="1:5" x14ac:dyDescent="0.25">
      <c r="A976" s="94"/>
      <c r="B976" s="99"/>
      <c r="C976" s="99"/>
      <c r="D976" s="94"/>
      <c r="E976" s="94"/>
    </row>
    <row r="977" spans="1:5" x14ac:dyDescent="0.25">
      <c r="A977" s="94"/>
      <c r="B977" s="99"/>
      <c r="C977" s="99"/>
      <c r="D977" s="94"/>
      <c r="E977" s="94"/>
    </row>
    <row r="978" spans="1:5" x14ac:dyDescent="0.25">
      <c r="A978" s="98"/>
      <c r="B978" s="100"/>
      <c r="C978" s="100"/>
      <c r="D978" s="94"/>
      <c r="E978" s="94"/>
    </row>
    <row r="979" spans="1:5" x14ac:dyDescent="0.25">
      <c r="A979" s="94"/>
      <c r="B979" s="99"/>
      <c r="C979" s="99"/>
      <c r="D979" s="94"/>
      <c r="E979" s="94"/>
    </row>
    <row r="980" spans="1:5" x14ac:dyDescent="0.25">
      <c r="A980" s="94"/>
      <c r="B980" s="99"/>
      <c r="C980" s="99"/>
      <c r="D980" s="94"/>
      <c r="E980" s="94"/>
    </row>
    <row r="981" spans="1:5" x14ac:dyDescent="0.25">
      <c r="A981" s="94"/>
      <c r="B981" s="99"/>
      <c r="C981" s="99"/>
      <c r="D981" s="94"/>
      <c r="E981" s="94"/>
    </row>
    <row r="982" spans="1:5" x14ac:dyDescent="0.25">
      <c r="A982" s="94"/>
      <c r="B982" s="99"/>
      <c r="C982" s="99"/>
      <c r="D982" s="94"/>
      <c r="E982" s="94"/>
    </row>
    <row r="983" spans="1:5" x14ac:dyDescent="0.25">
      <c r="A983" s="94"/>
      <c r="B983" s="99"/>
      <c r="C983" s="99"/>
      <c r="D983" s="94"/>
      <c r="E983" s="94"/>
    </row>
    <row r="984" spans="1:5" x14ac:dyDescent="0.25">
      <c r="A984" s="94"/>
      <c r="B984" s="99"/>
      <c r="C984" s="99"/>
      <c r="D984" s="94"/>
      <c r="E984" s="94"/>
    </row>
    <row r="985" spans="1:5" x14ac:dyDescent="0.25">
      <c r="A985" s="94"/>
      <c r="B985" s="99"/>
      <c r="C985" s="99"/>
      <c r="D985" s="94"/>
      <c r="E985" s="94"/>
    </row>
    <row r="986" spans="1:5" x14ac:dyDescent="0.25">
      <c r="A986" s="98" t="s">
        <v>17</v>
      </c>
      <c r="B986" s="100">
        <f>SUM(B938:B985)</f>
        <v>2269.94</v>
      </c>
      <c r="C986" s="100"/>
      <c r="D986" s="94"/>
      <c r="E986" s="94"/>
    </row>
    <row r="989" spans="1:5" x14ac:dyDescent="0.25">
      <c r="A989" s="94" t="s">
        <v>0</v>
      </c>
      <c r="B989" s="99" t="s">
        <v>27</v>
      </c>
      <c r="C989" s="99" t="s">
        <v>560</v>
      </c>
      <c r="D989" s="94" t="s">
        <v>561</v>
      </c>
      <c r="E989" s="94" t="s">
        <v>174</v>
      </c>
    </row>
    <row r="990" spans="1:5" x14ac:dyDescent="0.25">
      <c r="A990" s="95">
        <v>45320</v>
      </c>
      <c r="B990" s="99"/>
      <c r="C990" s="99"/>
      <c r="D990" s="94"/>
      <c r="E990" s="94"/>
    </row>
    <row r="991" spans="1:5" x14ac:dyDescent="0.25">
      <c r="A991" s="94" t="s">
        <v>492</v>
      </c>
      <c r="B991">
        <v>647.5</v>
      </c>
      <c r="C991" t="s">
        <v>1004</v>
      </c>
      <c r="D991" t="s">
        <v>1005</v>
      </c>
      <c r="E991" s="94"/>
    </row>
    <row r="992" spans="1:5" x14ac:dyDescent="0.25">
      <c r="A992" s="94" t="s">
        <v>492</v>
      </c>
      <c r="B992">
        <v>184</v>
      </c>
      <c r="C992" t="s">
        <v>1006</v>
      </c>
      <c r="D992" t="s">
        <v>1007</v>
      </c>
      <c r="E992" s="94" t="s">
        <v>1008</v>
      </c>
    </row>
    <row r="993" spans="1:5" x14ac:dyDescent="0.25">
      <c r="A993" s="94" t="s">
        <v>492</v>
      </c>
      <c r="B993" s="96">
        <v>1856</v>
      </c>
      <c r="C993" t="s">
        <v>1009</v>
      </c>
      <c r="D993" t="s">
        <v>1007</v>
      </c>
      <c r="E993" s="94"/>
    </row>
    <row r="994" spans="1:5" x14ac:dyDescent="0.25">
      <c r="A994" s="94" t="s">
        <v>492</v>
      </c>
      <c r="B994">
        <v>635.5</v>
      </c>
      <c r="C994" t="s">
        <v>1010</v>
      </c>
      <c r="D994" t="s">
        <v>1011</v>
      </c>
      <c r="E994" s="94"/>
    </row>
    <row r="995" spans="1:5" x14ac:dyDescent="0.25">
      <c r="A995" s="94" t="s">
        <v>492</v>
      </c>
      <c r="B995">
        <v>937.5</v>
      </c>
      <c r="C995" t="s">
        <v>1012</v>
      </c>
      <c r="D995" t="s">
        <v>1013</v>
      </c>
      <c r="E995" s="94"/>
    </row>
    <row r="996" spans="1:5" x14ac:dyDescent="0.25">
      <c r="A996" s="94" t="s">
        <v>492</v>
      </c>
      <c r="B996">
        <v>468.5</v>
      </c>
      <c r="C996" t="s">
        <v>1014</v>
      </c>
      <c r="D996" t="s">
        <v>1015</v>
      </c>
      <c r="E996" s="94"/>
    </row>
    <row r="997" spans="1:5" x14ac:dyDescent="0.25">
      <c r="A997" s="94" t="s">
        <v>492</v>
      </c>
      <c r="B997">
        <v>814.5</v>
      </c>
      <c r="C997" t="s">
        <v>1016</v>
      </c>
      <c r="D997" t="s">
        <v>1017</v>
      </c>
      <c r="E997" s="94" t="s">
        <v>1018</v>
      </c>
    </row>
    <row r="998" spans="1:5" x14ac:dyDescent="0.25">
      <c r="A998" s="94" t="s">
        <v>492</v>
      </c>
      <c r="B998">
        <v>54</v>
      </c>
      <c r="C998" t="s">
        <v>1019</v>
      </c>
      <c r="D998" t="s">
        <v>1017</v>
      </c>
      <c r="E998" s="94" t="s">
        <v>1018</v>
      </c>
    </row>
    <row r="999" spans="1:5" x14ac:dyDescent="0.25">
      <c r="A999" s="94" t="s">
        <v>492</v>
      </c>
      <c r="B999">
        <v>581</v>
      </c>
      <c r="C999" t="s">
        <v>1020</v>
      </c>
      <c r="D999" t="s">
        <v>1017</v>
      </c>
      <c r="E999" s="94" t="s">
        <v>1018</v>
      </c>
    </row>
    <row r="1000" spans="1:5" x14ac:dyDescent="0.25">
      <c r="A1000" s="94" t="s">
        <v>492</v>
      </c>
      <c r="B1000">
        <v>652</v>
      </c>
      <c r="C1000" t="s">
        <v>1021</v>
      </c>
      <c r="D1000" t="s">
        <v>1022</v>
      </c>
      <c r="E1000" s="94"/>
    </row>
    <row r="1001" spans="1:5" x14ac:dyDescent="0.25">
      <c r="A1001" s="94" t="s">
        <v>492</v>
      </c>
      <c r="B1001">
        <v>487</v>
      </c>
      <c r="C1001" t="s">
        <v>1023</v>
      </c>
      <c r="D1001" t="s">
        <v>1024</v>
      </c>
      <c r="E1001" s="94"/>
    </row>
    <row r="1002" spans="1:5" x14ac:dyDescent="0.25">
      <c r="A1002" s="94" t="s">
        <v>492</v>
      </c>
      <c r="B1002">
        <v>250</v>
      </c>
      <c r="C1002" t="s">
        <v>1025</v>
      </c>
      <c r="D1002" t="s">
        <v>1026</v>
      </c>
      <c r="E1002" s="94"/>
    </row>
    <row r="1003" spans="1:5" x14ac:dyDescent="0.25">
      <c r="A1003" s="94" t="s">
        <v>492</v>
      </c>
      <c r="B1003">
        <v>130</v>
      </c>
      <c r="C1003" t="s">
        <v>1027</v>
      </c>
      <c r="D1003" t="s">
        <v>1028</v>
      </c>
      <c r="E1003" s="94" t="s">
        <v>1029</v>
      </c>
    </row>
    <row r="1004" spans="1:5" x14ac:dyDescent="0.25">
      <c r="A1004" s="94" t="s">
        <v>492</v>
      </c>
      <c r="B1004">
        <v>140</v>
      </c>
      <c r="C1004" t="s">
        <v>1030</v>
      </c>
      <c r="D1004" t="s">
        <v>1028</v>
      </c>
      <c r="E1004" s="94" t="s">
        <v>1029</v>
      </c>
    </row>
    <row r="1005" spans="1:5" x14ac:dyDescent="0.25">
      <c r="A1005" s="94" t="s">
        <v>492</v>
      </c>
      <c r="B1005">
        <v>677.5</v>
      </c>
      <c r="C1005" t="s">
        <v>1031</v>
      </c>
      <c r="D1005" t="s">
        <v>1032</v>
      </c>
      <c r="E1005" s="94"/>
    </row>
    <row r="1006" spans="1:5" x14ac:dyDescent="0.25">
      <c r="A1006" s="94" t="s">
        <v>492</v>
      </c>
      <c r="B1006">
        <v>617</v>
      </c>
      <c r="C1006" t="s">
        <v>1033</v>
      </c>
      <c r="D1006" t="s">
        <v>1034</v>
      </c>
      <c r="E1006" s="94" t="s">
        <v>1035</v>
      </c>
    </row>
    <row r="1007" spans="1:5" x14ac:dyDescent="0.25">
      <c r="A1007" s="94"/>
      <c r="B1007">
        <v>0</v>
      </c>
      <c r="E1007" s="94"/>
    </row>
    <row r="1008" spans="1:5" x14ac:dyDescent="0.25">
      <c r="A1008" s="94"/>
      <c r="B1008" s="99">
        <v>0</v>
      </c>
      <c r="C1008" s="99"/>
      <c r="D1008" s="94"/>
      <c r="E1008" s="94"/>
    </row>
    <row r="1009" spans="1:5" x14ac:dyDescent="0.25">
      <c r="A1009" s="94"/>
      <c r="B1009" s="99">
        <v>0</v>
      </c>
      <c r="C1009" s="99"/>
      <c r="D1009" s="94"/>
      <c r="E1009" s="94"/>
    </row>
    <row r="1010" spans="1:5" x14ac:dyDescent="0.25">
      <c r="A1010" s="94"/>
      <c r="B1010" s="99">
        <v>0</v>
      </c>
      <c r="C1010" s="99"/>
      <c r="D1010" s="94"/>
      <c r="E1010" s="94"/>
    </row>
    <row r="1011" spans="1:5" x14ac:dyDescent="0.25">
      <c r="A1011" s="94"/>
      <c r="B1011" s="99"/>
      <c r="C1011" s="99"/>
      <c r="D1011" s="94"/>
      <c r="E1011" s="94"/>
    </row>
    <row r="1012" spans="1:5" x14ac:dyDescent="0.25">
      <c r="A1012" s="94"/>
      <c r="B1012" s="99"/>
      <c r="C1012" s="99"/>
      <c r="D1012" s="94"/>
      <c r="E1012" s="94"/>
    </row>
    <row r="1013" spans="1:5" x14ac:dyDescent="0.25">
      <c r="A1013" s="94"/>
      <c r="B1013" s="99"/>
      <c r="C1013" s="99"/>
      <c r="D1013" s="94"/>
      <c r="E1013" s="94"/>
    </row>
    <row r="1014" spans="1:5" x14ac:dyDescent="0.25">
      <c r="A1014" s="94"/>
      <c r="B1014" s="99"/>
      <c r="C1014" s="99"/>
      <c r="D1014" s="94"/>
      <c r="E1014" s="94"/>
    </row>
    <row r="1015" spans="1:5" x14ac:dyDescent="0.25">
      <c r="A1015" s="94"/>
      <c r="B1015" s="99"/>
      <c r="C1015" s="99"/>
      <c r="D1015" s="94"/>
      <c r="E1015" s="94"/>
    </row>
    <row r="1016" spans="1:5" x14ac:dyDescent="0.25">
      <c r="A1016" s="94"/>
      <c r="B1016" s="99"/>
      <c r="C1016" s="99"/>
      <c r="D1016" s="94"/>
      <c r="E1016" s="94"/>
    </row>
    <row r="1017" spans="1:5" x14ac:dyDescent="0.25">
      <c r="A1017" s="94"/>
      <c r="B1017" s="99"/>
      <c r="C1017" s="99"/>
      <c r="D1017" s="94"/>
      <c r="E1017" s="94"/>
    </row>
    <row r="1018" spans="1:5" x14ac:dyDescent="0.25">
      <c r="A1018" s="94"/>
      <c r="B1018" s="99"/>
      <c r="C1018" s="99"/>
      <c r="D1018" s="94"/>
      <c r="E1018" s="94"/>
    </row>
    <row r="1019" spans="1:5" x14ac:dyDescent="0.25">
      <c r="A1019" s="94"/>
      <c r="B1019" s="99"/>
      <c r="C1019" s="99"/>
      <c r="D1019" s="94"/>
      <c r="E1019" s="94"/>
    </row>
    <row r="1020" spans="1:5" x14ac:dyDescent="0.25">
      <c r="A1020" s="94"/>
      <c r="B1020" s="99"/>
      <c r="C1020" s="99"/>
      <c r="D1020" s="94"/>
      <c r="E1020" s="94"/>
    </row>
    <row r="1021" spans="1:5" x14ac:dyDescent="0.25">
      <c r="A1021" s="94"/>
      <c r="B1021" s="99"/>
      <c r="C1021" s="99"/>
      <c r="D1021" s="94"/>
      <c r="E1021" s="94"/>
    </row>
    <row r="1022" spans="1:5" x14ac:dyDescent="0.25">
      <c r="A1022" s="94"/>
      <c r="B1022" s="99"/>
      <c r="C1022" s="99"/>
      <c r="D1022" s="94"/>
      <c r="E1022" s="94"/>
    </row>
    <row r="1023" spans="1:5" x14ac:dyDescent="0.25">
      <c r="A1023" s="94"/>
      <c r="B1023" s="99"/>
      <c r="C1023" s="99"/>
      <c r="D1023" s="94"/>
      <c r="E1023" s="94"/>
    </row>
    <row r="1024" spans="1:5" x14ac:dyDescent="0.25">
      <c r="A1024" s="94"/>
      <c r="B1024" s="99"/>
      <c r="C1024" s="99"/>
      <c r="D1024" s="94"/>
      <c r="E1024" s="94"/>
    </row>
    <row r="1025" spans="1:5" x14ac:dyDescent="0.25">
      <c r="A1025" s="94"/>
      <c r="B1025" s="99"/>
      <c r="C1025" s="99"/>
      <c r="D1025" s="94"/>
      <c r="E1025" s="94"/>
    </row>
    <row r="1026" spans="1:5" x14ac:dyDescent="0.25">
      <c r="A1026" s="94"/>
      <c r="B1026" s="99"/>
      <c r="C1026" s="99"/>
      <c r="D1026" s="94"/>
      <c r="E1026" s="94"/>
    </row>
    <row r="1027" spans="1:5" x14ac:dyDescent="0.25">
      <c r="A1027" s="94"/>
      <c r="B1027" s="99"/>
      <c r="C1027" s="99"/>
      <c r="D1027" s="94"/>
      <c r="E1027" s="94"/>
    </row>
    <row r="1028" spans="1:5" x14ac:dyDescent="0.25">
      <c r="A1028" s="94"/>
      <c r="B1028" s="99"/>
      <c r="C1028" s="99"/>
      <c r="D1028" s="94"/>
      <c r="E1028" s="94"/>
    </row>
    <row r="1029" spans="1:5" x14ac:dyDescent="0.25">
      <c r="A1029" s="94"/>
      <c r="B1029" s="99"/>
      <c r="C1029" s="99"/>
      <c r="D1029" s="94"/>
      <c r="E1029" s="94"/>
    </row>
    <row r="1030" spans="1:5" x14ac:dyDescent="0.25">
      <c r="A1030" s="98"/>
      <c r="B1030" s="100"/>
      <c r="C1030" s="100"/>
      <c r="D1030" s="94"/>
      <c r="E1030" s="94"/>
    </row>
    <row r="1031" spans="1:5" x14ac:dyDescent="0.25">
      <c r="A1031" s="94"/>
      <c r="B1031" s="99"/>
      <c r="C1031" s="99"/>
      <c r="D1031" s="94"/>
      <c r="E1031" s="94"/>
    </row>
    <row r="1032" spans="1:5" x14ac:dyDescent="0.25">
      <c r="A1032" s="94"/>
      <c r="B1032" s="99"/>
      <c r="C1032" s="99"/>
      <c r="D1032" s="94"/>
      <c r="E1032" s="94"/>
    </row>
    <row r="1033" spans="1:5" x14ac:dyDescent="0.25">
      <c r="A1033" s="94"/>
      <c r="B1033" s="99"/>
      <c r="C1033" s="99"/>
      <c r="D1033" s="94"/>
      <c r="E1033" s="94"/>
    </row>
    <row r="1034" spans="1:5" x14ac:dyDescent="0.25">
      <c r="A1034" s="94"/>
      <c r="B1034" s="99"/>
      <c r="C1034" s="99"/>
      <c r="D1034" s="94"/>
      <c r="E1034" s="94"/>
    </row>
    <row r="1035" spans="1:5" x14ac:dyDescent="0.25">
      <c r="A1035" s="94"/>
      <c r="B1035" s="99"/>
      <c r="C1035" s="99"/>
      <c r="D1035" s="94"/>
      <c r="E1035" s="94"/>
    </row>
    <row r="1036" spans="1:5" x14ac:dyDescent="0.25">
      <c r="A1036" s="94"/>
      <c r="B1036" s="99"/>
      <c r="C1036" s="99"/>
      <c r="D1036" s="94"/>
      <c r="E1036" s="94"/>
    </row>
    <row r="1037" spans="1:5" x14ac:dyDescent="0.25">
      <c r="A1037" s="94"/>
      <c r="B1037" s="99"/>
      <c r="C1037" s="99"/>
      <c r="D1037" s="94"/>
      <c r="E1037" s="94"/>
    </row>
    <row r="1038" spans="1:5" x14ac:dyDescent="0.25">
      <c r="A1038" s="98" t="s">
        <v>17</v>
      </c>
      <c r="B1038" s="100">
        <f>SUM(B990:B1037)</f>
        <v>9132</v>
      </c>
      <c r="C1038" s="100"/>
      <c r="D1038" s="94"/>
      <c r="E1038" s="94"/>
    </row>
    <row r="1041" spans="1:5" x14ac:dyDescent="0.25">
      <c r="A1041" s="94" t="s">
        <v>0</v>
      </c>
      <c r="B1041" s="99" t="s">
        <v>27</v>
      </c>
      <c r="C1041" s="99" t="s">
        <v>560</v>
      </c>
      <c r="D1041" s="94" t="s">
        <v>561</v>
      </c>
      <c r="E1041" s="94" t="s">
        <v>174</v>
      </c>
    </row>
    <row r="1042" spans="1:5" x14ac:dyDescent="0.25">
      <c r="A1042" s="95">
        <v>45321</v>
      </c>
      <c r="B1042" s="99"/>
      <c r="C1042" s="99"/>
      <c r="D1042" s="94"/>
      <c r="E1042" s="94"/>
    </row>
    <row r="1043" spans="1:5" x14ac:dyDescent="0.25">
      <c r="A1043" s="94" t="s">
        <v>492</v>
      </c>
      <c r="B1043">
        <v>199</v>
      </c>
      <c r="C1043" t="s">
        <v>1036</v>
      </c>
      <c r="D1043" t="s">
        <v>1037</v>
      </c>
      <c r="E1043" s="94"/>
    </row>
    <row r="1044" spans="1:5" x14ac:dyDescent="0.25">
      <c r="A1044" s="94" t="s">
        <v>492</v>
      </c>
      <c r="B1044">
        <v>364</v>
      </c>
      <c r="C1044" t="s">
        <v>1038</v>
      </c>
      <c r="D1044" t="s">
        <v>1039</v>
      </c>
      <c r="E1044" s="94"/>
    </row>
    <row r="1045" spans="1:5" x14ac:dyDescent="0.25">
      <c r="A1045" s="94" t="s">
        <v>492</v>
      </c>
      <c r="B1045">
        <v>755.5</v>
      </c>
      <c r="C1045" t="s">
        <v>1040</v>
      </c>
      <c r="D1045" t="s">
        <v>1041</v>
      </c>
      <c r="E1045" s="94" t="s">
        <v>1042</v>
      </c>
    </row>
    <row r="1046" spans="1:5" x14ac:dyDescent="0.25">
      <c r="A1046" s="94" t="s">
        <v>492</v>
      </c>
      <c r="B1046">
        <v>109</v>
      </c>
      <c r="C1046" t="s">
        <v>1043</v>
      </c>
      <c r="D1046" t="s">
        <v>1044</v>
      </c>
      <c r="E1046" s="94"/>
    </row>
    <row r="1047" spans="1:5" x14ac:dyDescent="0.25">
      <c r="A1047" s="94" t="s">
        <v>492</v>
      </c>
      <c r="B1047" s="96">
        <v>1250</v>
      </c>
      <c r="C1047" t="s">
        <v>1045</v>
      </c>
      <c r="D1047" t="s">
        <v>1046</v>
      </c>
      <c r="E1047" s="94" t="s">
        <v>1047</v>
      </c>
    </row>
    <row r="1048" spans="1:5" x14ac:dyDescent="0.25">
      <c r="A1048" s="94" t="s">
        <v>492</v>
      </c>
      <c r="B1048" s="96">
        <v>1340</v>
      </c>
      <c r="C1048" t="s">
        <v>1048</v>
      </c>
      <c r="D1048" t="s">
        <v>1049</v>
      </c>
      <c r="E1048" s="94"/>
    </row>
    <row r="1049" spans="1:5" x14ac:dyDescent="0.25">
      <c r="A1049" s="94" t="s">
        <v>492</v>
      </c>
      <c r="B1049">
        <v>763.98</v>
      </c>
      <c r="C1049" t="s">
        <v>1050</v>
      </c>
      <c r="D1049" t="s">
        <v>789</v>
      </c>
      <c r="E1049" s="94"/>
    </row>
    <row r="1050" spans="1:5" x14ac:dyDescent="0.25">
      <c r="A1050" s="94" t="s">
        <v>492</v>
      </c>
      <c r="B1050">
        <v>252</v>
      </c>
      <c r="C1050" t="s">
        <v>1051</v>
      </c>
      <c r="D1050" t="s">
        <v>1052</v>
      </c>
      <c r="E1050" s="94"/>
    </row>
    <row r="1051" spans="1:5" x14ac:dyDescent="0.25">
      <c r="A1051" s="94" t="s">
        <v>492</v>
      </c>
      <c r="B1051">
        <v>508</v>
      </c>
      <c r="C1051" t="s">
        <v>1053</v>
      </c>
      <c r="D1051" t="s">
        <v>1054</v>
      </c>
      <c r="E1051" s="94"/>
    </row>
    <row r="1052" spans="1:5" x14ac:dyDescent="0.25">
      <c r="A1052" s="94" t="s">
        <v>492</v>
      </c>
      <c r="B1052">
        <v>113</v>
      </c>
      <c r="C1052" t="s">
        <v>1055</v>
      </c>
      <c r="D1052" t="s">
        <v>1054</v>
      </c>
      <c r="E1052" s="94"/>
    </row>
    <row r="1053" spans="1:5" x14ac:dyDescent="0.25">
      <c r="A1053" s="94" t="s">
        <v>492</v>
      </c>
      <c r="B1053">
        <v>308.5</v>
      </c>
      <c r="C1053" t="s">
        <v>1056</v>
      </c>
      <c r="D1053" t="s">
        <v>1057</v>
      </c>
      <c r="E1053" s="94"/>
    </row>
    <row r="1054" spans="1:5" x14ac:dyDescent="0.25">
      <c r="A1054" s="94" t="s">
        <v>492</v>
      </c>
      <c r="B1054">
        <v>370</v>
      </c>
      <c r="C1054" t="s">
        <v>1058</v>
      </c>
      <c r="D1054" t="s">
        <v>1059</v>
      </c>
      <c r="E1054" s="94"/>
    </row>
    <row r="1055" spans="1:5" x14ac:dyDescent="0.25">
      <c r="A1055" s="94" t="s">
        <v>492</v>
      </c>
      <c r="B1055">
        <v>380</v>
      </c>
      <c r="C1055" t="s">
        <v>1060</v>
      </c>
      <c r="D1055" t="s">
        <v>1061</v>
      </c>
      <c r="E1055" s="94"/>
    </row>
    <row r="1056" spans="1:5" x14ac:dyDescent="0.25">
      <c r="A1056" s="94" t="s">
        <v>492</v>
      </c>
      <c r="B1056">
        <v>794</v>
      </c>
      <c r="C1056" t="s">
        <v>1062</v>
      </c>
      <c r="D1056" t="s">
        <v>1063</v>
      </c>
      <c r="E1056" s="94"/>
    </row>
    <row r="1057" spans="1:5" x14ac:dyDescent="0.25">
      <c r="A1057" s="94" t="s">
        <v>492</v>
      </c>
      <c r="B1057">
        <v>324</v>
      </c>
      <c r="C1057" t="s">
        <v>1064</v>
      </c>
      <c r="D1057" t="s">
        <v>1065</v>
      </c>
      <c r="E1057" s="94"/>
    </row>
    <row r="1058" spans="1:5" x14ac:dyDescent="0.25">
      <c r="A1058" s="94" t="s">
        <v>492</v>
      </c>
      <c r="B1058">
        <v>862.5</v>
      </c>
      <c r="C1058" t="s">
        <v>1066</v>
      </c>
      <c r="D1058" t="s">
        <v>1067</v>
      </c>
      <c r="E1058" s="94"/>
    </row>
    <row r="1059" spans="1:5" x14ac:dyDescent="0.25">
      <c r="A1059" s="94" t="s">
        <v>492</v>
      </c>
      <c r="B1059">
        <v>523</v>
      </c>
      <c r="C1059" t="s">
        <v>1068</v>
      </c>
      <c r="D1059" t="s">
        <v>1069</v>
      </c>
      <c r="E1059" s="94"/>
    </row>
    <row r="1060" spans="1:5" x14ac:dyDescent="0.25">
      <c r="A1060" s="94"/>
      <c r="B1060" s="99">
        <v>0</v>
      </c>
      <c r="C1060" s="99"/>
      <c r="D1060" s="94"/>
      <c r="E1060" s="94"/>
    </row>
    <row r="1061" spans="1:5" x14ac:dyDescent="0.25">
      <c r="A1061" s="94"/>
      <c r="B1061" s="99">
        <v>0</v>
      </c>
      <c r="C1061" s="99"/>
      <c r="D1061" s="94"/>
      <c r="E1061" s="94"/>
    </row>
    <row r="1062" spans="1:5" x14ac:dyDescent="0.25">
      <c r="A1062" s="94"/>
      <c r="B1062" s="99">
        <v>0</v>
      </c>
      <c r="C1062" s="99"/>
      <c r="D1062" s="94"/>
      <c r="E1062" s="94"/>
    </row>
    <row r="1063" spans="1:5" x14ac:dyDescent="0.25">
      <c r="A1063" s="94"/>
      <c r="B1063" s="99"/>
      <c r="C1063" s="99"/>
      <c r="D1063" s="94"/>
      <c r="E1063" s="94"/>
    </row>
    <row r="1064" spans="1:5" x14ac:dyDescent="0.25">
      <c r="A1064" s="94"/>
      <c r="B1064" s="99"/>
      <c r="C1064" s="99"/>
      <c r="D1064" s="94"/>
      <c r="E1064" s="94"/>
    </row>
    <row r="1065" spans="1:5" x14ac:dyDescent="0.25">
      <c r="A1065" s="94"/>
      <c r="B1065" s="99"/>
      <c r="C1065" s="99"/>
      <c r="D1065" s="94"/>
      <c r="E1065" s="94"/>
    </row>
    <row r="1066" spans="1:5" x14ac:dyDescent="0.25">
      <c r="A1066" s="94"/>
      <c r="B1066" s="99"/>
      <c r="C1066" s="99"/>
      <c r="D1066" s="94"/>
      <c r="E1066" s="94"/>
    </row>
    <row r="1067" spans="1:5" x14ac:dyDescent="0.25">
      <c r="A1067" s="94"/>
      <c r="B1067" s="99"/>
      <c r="C1067" s="99"/>
      <c r="D1067" s="94"/>
      <c r="E1067" s="94"/>
    </row>
    <row r="1068" spans="1:5" x14ac:dyDescent="0.25">
      <c r="A1068" s="94"/>
      <c r="B1068" s="99"/>
      <c r="C1068" s="99"/>
      <c r="D1068" s="94"/>
      <c r="E1068" s="94"/>
    </row>
    <row r="1069" spans="1:5" x14ac:dyDescent="0.25">
      <c r="A1069" s="94"/>
      <c r="B1069" s="99"/>
      <c r="C1069" s="99"/>
      <c r="D1069" s="94"/>
      <c r="E1069" s="94"/>
    </row>
    <row r="1070" spans="1:5" x14ac:dyDescent="0.25">
      <c r="A1070" s="94"/>
      <c r="B1070" s="99"/>
      <c r="C1070" s="99"/>
      <c r="D1070" s="94"/>
      <c r="E1070" s="94"/>
    </row>
    <row r="1071" spans="1:5" x14ac:dyDescent="0.25">
      <c r="A1071" s="94"/>
      <c r="B1071" s="99"/>
      <c r="C1071" s="99"/>
      <c r="D1071" s="94"/>
      <c r="E1071" s="94"/>
    </row>
    <row r="1072" spans="1:5" x14ac:dyDescent="0.25">
      <c r="A1072" s="94"/>
      <c r="B1072" s="99"/>
      <c r="C1072" s="99"/>
      <c r="D1072" s="94"/>
      <c r="E1072" s="94"/>
    </row>
    <row r="1073" spans="1:5" x14ac:dyDescent="0.25">
      <c r="A1073" s="94"/>
      <c r="B1073" s="99"/>
      <c r="C1073" s="99"/>
      <c r="D1073" s="94"/>
      <c r="E1073" s="94"/>
    </row>
    <row r="1074" spans="1:5" x14ac:dyDescent="0.25">
      <c r="A1074" s="94"/>
      <c r="B1074" s="99"/>
      <c r="C1074" s="99"/>
      <c r="D1074" s="94"/>
      <c r="E1074" s="94"/>
    </row>
    <row r="1075" spans="1:5" x14ac:dyDescent="0.25">
      <c r="A1075" s="94"/>
      <c r="B1075" s="99"/>
      <c r="C1075" s="99"/>
      <c r="D1075" s="94"/>
      <c r="E1075" s="94"/>
    </row>
    <row r="1076" spans="1:5" x14ac:dyDescent="0.25">
      <c r="A1076" s="94"/>
      <c r="B1076" s="99"/>
      <c r="C1076" s="99"/>
      <c r="D1076" s="94"/>
      <c r="E1076" s="94"/>
    </row>
    <row r="1077" spans="1:5" x14ac:dyDescent="0.25">
      <c r="A1077" s="94"/>
      <c r="B1077" s="99"/>
      <c r="C1077" s="99"/>
      <c r="D1077" s="94"/>
      <c r="E1077" s="94"/>
    </row>
    <row r="1078" spans="1:5" x14ac:dyDescent="0.25">
      <c r="A1078" s="94"/>
      <c r="B1078" s="99"/>
      <c r="C1078" s="99"/>
      <c r="D1078" s="94"/>
      <c r="E1078" s="94"/>
    </row>
    <row r="1079" spans="1:5" x14ac:dyDescent="0.25">
      <c r="A1079" s="94"/>
      <c r="B1079" s="99"/>
      <c r="C1079" s="99"/>
      <c r="D1079" s="94"/>
      <c r="E1079" s="94"/>
    </row>
    <row r="1080" spans="1:5" x14ac:dyDescent="0.25">
      <c r="A1080" s="94"/>
      <c r="B1080" s="99"/>
      <c r="C1080" s="99"/>
      <c r="D1080" s="94"/>
      <c r="E1080" s="94"/>
    </row>
    <row r="1081" spans="1:5" x14ac:dyDescent="0.25">
      <c r="A1081" s="94"/>
      <c r="B1081" s="99"/>
      <c r="C1081" s="99"/>
      <c r="D1081" s="94"/>
      <c r="E1081" s="94"/>
    </row>
    <row r="1082" spans="1:5" x14ac:dyDescent="0.25">
      <c r="A1082" s="98"/>
      <c r="B1082" s="100"/>
      <c r="C1082" s="100"/>
      <c r="D1082" s="94"/>
      <c r="E1082" s="94"/>
    </row>
    <row r="1083" spans="1:5" x14ac:dyDescent="0.25">
      <c r="A1083" s="94"/>
      <c r="B1083" s="99"/>
      <c r="C1083" s="99"/>
      <c r="D1083" s="94"/>
      <c r="E1083" s="94"/>
    </row>
    <row r="1084" spans="1:5" x14ac:dyDescent="0.25">
      <c r="A1084" s="94"/>
      <c r="B1084" s="99"/>
      <c r="C1084" s="99"/>
      <c r="D1084" s="94"/>
      <c r="E1084" s="94"/>
    </row>
    <row r="1085" spans="1:5" x14ac:dyDescent="0.25">
      <c r="A1085" s="94"/>
      <c r="B1085" s="99"/>
      <c r="C1085" s="99"/>
      <c r="D1085" s="94"/>
      <c r="E1085" s="94"/>
    </row>
    <row r="1086" spans="1:5" x14ac:dyDescent="0.25">
      <c r="A1086" s="94"/>
      <c r="B1086" s="99"/>
      <c r="C1086" s="99"/>
      <c r="D1086" s="94"/>
      <c r="E1086" s="94"/>
    </row>
    <row r="1087" spans="1:5" x14ac:dyDescent="0.25">
      <c r="A1087" s="94"/>
      <c r="B1087" s="99"/>
      <c r="C1087" s="99"/>
      <c r="D1087" s="94"/>
      <c r="E1087" s="94"/>
    </row>
    <row r="1088" spans="1:5" x14ac:dyDescent="0.25">
      <c r="A1088" s="94"/>
      <c r="B1088" s="99"/>
      <c r="C1088" s="99"/>
      <c r="D1088" s="94"/>
      <c r="E1088" s="94"/>
    </row>
    <row r="1089" spans="1:5" x14ac:dyDescent="0.25">
      <c r="A1089" s="94"/>
      <c r="B1089" s="99"/>
      <c r="C1089" s="99"/>
      <c r="D1089" s="94"/>
      <c r="E1089" s="94"/>
    </row>
    <row r="1090" spans="1:5" x14ac:dyDescent="0.25">
      <c r="A1090" s="98" t="s">
        <v>17</v>
      </c>
      <c r="B1090" s="100">
        <f>SUM(B1042:B1089)</f>
        <v>9216.48</v>
      </c>
      <c r="C1090" s="100"/>
      <c r="D1090" s="94"/>
      <c r="E1090" s="94"/>
    </row>
    <row r="1093" spans="1:5" x14ac:dyDescent="0.25">
      <c r="A1093" s="94" t="s">
        <v>0</v>
      </c>
      <c r="B1093" s="99" t="s">
        <v>27</v>
      </c>
      <c r="C1093" s="99" t="s">
        <v>560</v>
      </c>
      <c r="D1093" s="94" t="s">
        <v>561</v>
      </c>
      <c r="E1093" s="94" t="s">
        <v>174</v>
      </c>
    </row>
    <row r="1094" spans="1:5" x14ac:dyDescent="0.25">
      <c r="A1094" s="95">
        <v>45322</v>
      </c>
      <c r="B1094" s="99"/>
      <c r="C1094" s="99"/>
      <c r="D1094" s="94"/>
      <c r="E1094" s="94"/>
    </row>
    <row r="1095" spans="1:5" x14ac:dyDescent="0.25">
      <c r="A1095" s="94" t="s">
        <v>492</v>
      </c>
      <c r="B1095">
        <v>511</v>
      </c>
      <c r="C1095" t="s">
        <v>1070</v>
      </c>
      <c r="D1095" t="s">
        <v>1071</v>
      </c>
      <c r="E1095" s="94"/>
    </row>
    <row r="1096" spans="1:5" x14ac:dyDescent="0.25">
      <c r="A1096" s="94" t="s">
        <v>492</v>
      </c>
      <c r="B1096">
        <v>143</v>
      </c>
      <c r="C1096" t="s">
        <v>1072</v>
      </c>
      <c r="D1096" t="s">
        <v>1073</v>
      </c>
      <c r="E1096" s="94"/>
    </row>
    <row r="1097" spans="1:5" x14ac:dyDescent="0.25">
      <c r="A1097" s="94" t="s">
        <v>492</v>
      </c>
      <c r="B1097">
        <v>56.51</v>
      </c>
      <c r="C1097" t="s">
        <v>1074</v>
      </c>
      <c r="D1097" t="s">
        <v>1075</v>
      </c>
      <c r="E1097" s="94"/>
    </row>
    <row r="1098" spans="1:5" x14ac:dyDescent="0.25">
      <c r="A1098" s="94" t="s">
        <v>492</v>
      </c>
      <c r="B1098">
        <v>425.5</v>
      </c>
      <c r="C1098" t="s">
        <v>1076</v>
      </c>
      <c r="D1098" t="s">
        <v>1075</v>
      </c>
      <c r="E1098" s="94"/>
    </row>
    <row r="1099" spans="1:5" x14ac:dyDescent="0.25">
      <c r="A1099" s="94" t="s">
        <v>492</v>
      </c>
      <c r="B1099">
        <v>146</v>
      </c>
      <c r="C1099" t="s">
        <v>1077</v>
      </c>
      <c r="D1099" t="s">
        <v>1078</v>
      </c>
      <c r="E1099" s="140" t="s">
        <v>1079</v>
      </c>
    </row>
    <row r="1100" spans="1:5" x14ac:dyDescent="0.25">
      <c r="A1100" s="94" t="s">
        <v>492</v>
      </c>
      <c r="B1100">
        <v>805</v>
      </c>
      <c r="C1100" t="s">
        <v>1080</v>
      </c>
      <c r="D1100" t="s">
        <v>1081</v>
      </c>
      <c r="E1100" s="94" t="s">
        <v>1082</v>
      </c>
    </row>
    <row r="1101" spans="1:5" x14ac:dyDescent="0.25">
      <c r="A1101" s="94" t="s">
        <v>492</v>
      </c>
      <c r="B1101" s="96">
        <v>2253.5</v>
      </c>
      <c r="C1101" t="s">
        <v>1083</v>
      </c>
      <c r="D1101" t="s">
        <v>1084</v>
      </c>
      <c r="E1101" s="94" t="s">
        <v>1082</v>
      </c>
    </row>
    <row r="1102" spans="1:5" x14ac:dyDescent="0.25">
      <c r="A1102" s="94" t="s">
        <v>492</v>
      </c>
      <c r="B1102">
        <v>370.5</v>
      </c>
      <c r="C1102" t="s">
        <v>1085</v>
      </c>
      <c r="D1102" t="s">
        <v>1081</v>
      </c>
      <c r="E1102" s="94" t="s">
        <v>1082</v>
      </c>
    </row>
    <row r="1103" spans="1:5" x14ac:dyDescent="0.25">
      <c r="A1103" s="94" t="s">
        <v>492</v>
      </c>
      <c r="B1103">
        <v>571.5</v>
      </c>
      <c r="C1103" t="s">
        <v>1086</v>
      </c>
      <c r="D1103" t="s">
        <v>1081</v>
      </c>
      <c r="E1103" s="94" t="s">
        <v>1082</v>
      </c>
    </row>
    <row r="1104" spans="1:5" x14ac:dyDescent="0.25">
      <c r="A1104" s="94"/>
      <c r="B1104" s="99">
        <v>0</v>
      </c>
      <c r="C1104" s="94"/>
      <c r="D1104" s="94"/>
      <c r="E1104" s="94"/>
    </row>
    <row r="1105" spans="1:5" x14ac:dyDescent="0.25">
      <c r="A1105" s="94"/>
      <c r="B1105" s="99">
        <v>0</v>
      </c>
      <c r="C1105" s="94"/>
      <c r="D1105" s="94"/>
      <c r="E1105" s="94"/>
    </row>
    <row r="1106" spans="1:5" x14ac:dyDescent="0.25">
      <c r="A1106" s="94"/>
      <c r="B1106" s="99">
        <v>0</v>
      </c>
      <c r="C1106" s="94"/>
      <c r="D1106" s="94"/>
      <c r="E1106" s="94"/>
    </row>
    <row r="1107" spans="1:5" x14ac:dyDescent="0.25">
      <c r="A1107" s="94"/>
      <c r="B1107" s="99">
        <v>0</v>
      </c>
      <c r="C1107" s="94"/>
      <c r="D1107" s="94"/>
      <c r="E1107" s="94"/>
    </row>
    <row r="1108" spans="1:5" x14ac:dyDescent="0.25">
      <c r="A1108" s="94"/>
      <c r="B1108" s="99">
        <v>0</v>
      </c>
      <c r="C1108" s="94"/>
      <c r="D1108" s="94"/>
      <c r="E1108" s="94"/>
    </row>
    <row r="1109" spans="1:5" x14ac:dyDescent="0.25">
      <c r="A1109" s="94"/>
      <c r="B1109" s="99">
        <v>0</v>
      </c>
      <c r="C1109" s="99"/>
      <c r="D1109" s="94"/>
      <c r="E1109" s="94"/>
    </row>
    <row r="1110" spans="1:5" x14ac:dyDescent="0.25">
      <c r="A1110" s="94"/>
      <c r="B1110" s="99">
        <v>0</v>
      </c>
      <c r="C1110" s="99"/>
      <c r="D1110" s="94"/>
      <c r="E1110" s="94"/>
    </row>
    <row r="1111" spans="1:5" x14ac:dyDescent="0.25">
      <c r="A1111" s="94"/>
      <c r="B1111" s="99">
        <v>0</v>
      </c>
      <c r="C1111" s="99"/>
      <c r="D1111" s="94"/>
      <c r="E1111" s="94"/>
    </row>
    <row r="1112" spans="1:5" x14ac:dyDescent="0.25">
      <c r="A1112" s="94"/>
      <c r="B1112" s="99">
        <v>0</v>
      </c>
      <c r="C1112" s="99"/>
      <c r="D1112" s="94"/>
      <c r="E1112" s="94"/>
    </row>
    <row r="1113" spans="1:5" x14ac:dyDescent="0.25">
      <c r="A1113" s="94"/>
      <c r="B1113" s="99">
        <v>0</v>
      </c>
      <c r="C1113" s="99"/>
      <c r="D1113" s="94"/>
      <c r="E1113" s="94"/>
    </row>
    <row r="1114" spans="1:5" x14ac:dyDescent="0.25">
      <c r="A1114" s="94"/>
      <c r="B1114" s="99">
        <v>0</v>
      </c>
      <c r="C1114" s="99"/>
      <c r="D1114" s="94"/>
      <c r="E1114" s="94"/>
    </row>
    <row r="1115" spans="1:5" x14ac:dyDescent="0.25">
      <c r="A1115" s="94"/>
      <c r="B1115" s="99"/>
      <c r="C1115" s="99"/>
      <c r="D1115" s="94"/>
      <c r="E1115" s="94"/>
    </row>
    <row r="1116" spans="1:5" x14ac:dyDescent="0.25">
      <c r="A1116" s="94"/>
      <c r="B1116" s="99"/>
      <c r="C1116" s="99"/>
      <c r="D1116" s="94"/>
      <c r="E1116" s="94"/>
    </row>
    <row r="1117" spans="1:5" x14ac:dyDescent="0.25">
      <c r="A1117" s="94"/>
      <c r="B1117" s="99"/>
      <c r="C1117" s="99"/>
      <c r="D1117" s="94"/>
      <c r="E1117" s="94"/>
    </row>
    <row r="1118" spans="1:5" x14ac:dyDescent="0.25">
      <c r="A1118" s="94"/>
      <c r="B1118" s="99"/>
      <c r="C1118" s="99"/>
      <c r="D1118" s="94"/>
      <c r="E1118" s="94"/>
    </row>
    <row r="1119" spans="1:5" x14ac:dyDescent="0.25">
      <c r="A1119" s="94"/>
      <c r="B1119" s="99"/>
      <c r="C1119" s="99"/>
      <c r="D1119" s="94"/>
      <c r="E1119" s="94"/>
    </row>
    <row r="1120" spans="1:5" x14ac:dyDescent="0.25">
      <c r="A1120" s="94"/>
      <c r="B1120" s="99"/>
      <c r="C1120" s="99"/>
      <c r="D1120" s="94"/>
      <c r="E1120" s="94"/>
    </row>
    <row r="1121" spans="1:5" x14ac:dyDescent="0.25">
      <c r="A1121" s="94"/>
      <c r="B1121" s="99"/>
      <c r="C1121" s="99"/>
      <c r="D1121" s="94"/>
      <c r="E1121" s="94"/>
    </row>
    <row r="1122" spans="1:5" x14ac:dyDescent="0.25">
      <c r="A1122" s="94"/>
      <c r="B1122" s="99"/>
      <c r="C1122" s="99"/>
      <c r="D1122" s="94"/>
      <c r="E1122" s="94"/>
    </row>
    <row r="1123" spans="1:5" x14ac:dyDescent="0.25">
      <c r="A1123" s="94"/>
      <c r="B1123" s="99"/>
      <c r="C1123" s="99"/>
      <c r="D1123" s="94"/>
      <c r="E1123" s="94"/>
    </row>
    <row r="1124" spans="1:5" x14ac:dyDescent="0.25">
      <c r="A1124" s="94"/>
      <c r="B1124" s="99"/>
      <c r="C1124" s="99"/>
      <c r="D1124" s="94"/>
      <c r="E1124" s="94"/>
    </row>
    <row r="1125" spans="1:5" x14ac:dyDescent="0.25">
      <c r="A1125" s="94"/>
      <c r="B1125" s="99"/>
      <c r="C1125" s="99"/>
      <c r="D1125" s="94"/>
      <c r="E1125" s="94"/>
    </row>
    <row r="1126" spans="1:5" x14ac:dyDescent="0.25">
      <c r="A1126" s="94"/>
      <c r="B1126" s="99"/>
      <c r="C1126" s="99"/>
      <c r="D1126" s="94"/>
      <c r="E1126" s="94"/>
    </row>
    <row r="1127" spans="1:5" x14ac:dyDescent="0.25">
      <c r="A1127" s="94"/>
      <c r="B1127" s="99"/>
      <c r="C1127" s="99"/>
      <c r="D1127" s="94"/>
      <c r="E1127" s="94"/>
    </row>
    <row r="1128" spans="1:5" x14ac:dyDescent="0.25">
      <c r="A1128" s="94"/>
      <c r="B1128" s="99"/>
      <c r="C1128" s="99"/>
      <c r="D1128" s="94"/>
      <c r="E1128" s="94"/>
    </row>
    <row r="1129" spans="1:5" x14ac:dyDescent="0.25">
      <c r="A1129" s="94"/>
      <c r="B1129" s="99"/>
      <c r="C1129" s="99"/>
      <c r="D1129" s="94"/>
      <c r="E1129" s="94"/>
    </row>
    <row r="1130" spans="1:5" x14ac:dyDescent="0.25">
      <c r="A1130" s="94"/>
      <c r="B1130" s="99"/>
      <c r="C1130" s="99"/>
      <c r="D1130" s="94"/>
      <c r="E1130" s="94"/>
    </row>
    <row r="1131" spans="1:5" x14ac:dyDescent="0.25">
      <c r="A1131" s="94"/>
      <c r="B1131" s="99"/>
      <c r="C1131" s="99"/>
      <c r="D1131" s="94"/>
      <c r="E1131" s="94"/>
    </row>
    <row r="1132" spans="1:5" x14ac:dyDescent="0.25">
      <c r="A1132" s="94"/>
      <c r="B1132" s="99"/>
      <c r="C1132" s="99"/>
      <c r="D1132" s="94"/>
      <c r="E1132" s="94"/>
    </row>
    <row r="1133" spans="1:5" x14ac:dyDescent="0.25">
      <c r="A1133" s="94"/>
      <c r="B1133" s="99"/>
      <c r="C1133" s="99"/>
      <c r="D1133" s="94"/>
      <c r="E1133" s="94"/>
    </row>
    <row r="1134" spans="1:5" x14ac:dyDescent="0.25">
      <c r="A1134" s="98"/>
      <c r="B1134" s="100"/>
      <c r="C1134" s="100"/>
      <c r="D1134" s="94"/>
      <c r="E1134" s="94"/>
    </row>
    <row r="1135" spans="1:5" x14ac:dyDescent="0.25">
      <c r="A1135" s="94"/>
      <c r="B1135" s="99"/>
      <c r="C1135" s="99"/>
      <c r="D1135" s="94"/>
      <c r="E1135" s="94"/>
    </row>
    <row r="1136" spans="1:5" x14ac:dyDescent="0.25">
      <c r="A1136" s="94"/>
      <c r="B1136" s="99"/>
      <c r="C1136" s="99"/>
      <c r="D1136" s="94"/>
      <c r="E1136" s="94"/>
    </row>
    <row r="1137" spans="1:5" x14ac:dyDescent="0.25">
      <c r="A1137" s="94"/>
      <c r="B1137" s="99"/>
      <c r="C1137" s="99"/>
      <c r="D1137" s="94"/>
      <c r="E1137" s="94"/>
    </row>
    <row r="1138" spans="1:5" x14ac:dyDescent="0.25">
      <c r="A1138" s="94"/>
      <c r="B1138" s="99"/>
      <c r="C1138" s="99"/>
      <c r="D1138" s="94"/>
      <c r="E1138" s="94"/>
    </row>
    <row r="1139" spans="1:5" x14ac:dyDescent="0.25">
      <c r="A1139" s="94"/>
      <c r="B1139" s="99"/>
      <c r="C1139" s="99"/>
      <c r="D1139" s="94"/>
      <c r="E1139" s="94"/>
    </row>
    <row r="1140" spans="1:5" x14ac:dyDescent="0.25">
      <c r="A1140" s="94"/>
      <c r="B1140" s="99"/>
      <c r="C1140" s="99"/>
      <c r="D1140" s="94"/>
      <c r="E1140" s="94"/>
    </row>
    <row r="1141" spans="1:5" x14ac:dyDescent="0.25">
      <c r="A1141" s="94"/>
      <c r="B1141" s="99"/>
      <c r="C1141" s="99"/>
      <c r="D1141" s="94"/>
      <c r="E1141" s="94"/>
    </row>
    <row r="1142" spans="1:5" x14ac:dyDescent="0.25">
      <c r="A1142" s="98" t="s">
        <v>17</v>
      </c>
      <c r="B1142" s="100">
        <f>SUM(B1094:B1141)</f>
        <v>5282.51</v>
      </c>
      <c r="C1142" s="100"/>
      <c r="D1142" s="94"/>
      <c r="E1142" s="94"/>
    </row>
    <row r="1145" spans="1:5" x14ac:dyDescent="0.25">
      <c r="A1145" s="94" t="s">
        <v>0</v>
      </c>
      <c r="B1145" s="99" t="s">
        <v>27</v>
      </c>
      <c r="C1145" s="99" t="s">
        <v>560</v>
      </c>
      <c r="D1145" s="94" t="s">
        <v>561</v>
      </c>
      <c r="E1145" s="94" t="s">
        <v>174</v>
      </c>
    </row>
    <row r="1146" spans="1:5" x14ac:dyDescent="0.25">
      <c r="A1146" s="95">
        <v>45323</v>
      </c>
      <c r="B1146" s="99"/>
      <c r="C1146" s="99"/>
      <c r="D1146" s="94"/>
      <c r="E1146" s="94"/>
    </row>
    <row r="1147" spans="1:5" x14ac:dyDescent="0.25">
      <c r="A1147" s="94" t="s">
        <v>492</v>
      </c>
      <c r="B1147">
        <v>884</v>
      </c>
      <c r="C1147" t="s">
        <v>521</v>
      </c>
      <c r="D1147" t="s">
        <v>522</v>
      </c>
      <c r="E1147" s="94" t="s">
        <v>1087</v>
      </c>
    </row>
    <row r="1148" spans="1:5" x14ac:dyDescent="0.25">
      <c r="A1148" s="94" t="s">
        <v>492</v>
      </c>
      <c r="B1148">
        <v>531.5</v>
      </c>
      <c r="C1148" t="s">
        <v>523</v>
      </c>
      <c r="D1148" t="s">
        <v>524</v>
      </c>
      <c r="E1148" s="94"/>
    </row>
    <row r="1149" spans="1:5" x14ac:dyDescent="0.25">
      <c r="A1149" s="94" t="s">
        <v>492</v>
      </c>
      <c r="B1149">
        <v>309.5</v>
      </c>
      <c r="C1149" t="s">
        <v>525</v>
      </c>
      <c r="D1149" t="s">
        <v>526</v>
      </c>
      <c r="E1149" s="94"/>
    </row>
    <row r="1150" spans="1:5" x14ac:dyDescent="0.25">
      <c r="A1150" s="94" t="s">
        <v>492</v>
      </c>
      <c r="B1150">
        <v>146</v>
      </c>
      <c r="C1150" t="s">
        <v>527</v>
      </c>
      <c r="D1150" t="s">
        <v>528</v>
      </c>
      <c r="E1150" s="94" t="s">
        <v>1088</v>
      </c>
    </row>
    <row r="1151" spans="1:5" x14ac:dyDescent="0.25">
      <c r="A1151" s="94" t="s">
        <v>492</v>
      </c>
      <c r="B1151">
        <v>120</v>
      </c>
      <c r="C1151" t="s">
        <v>530</v>
      </c>
      <c r="D1151" t="s">
        <v>528</v>
      </c>
      <c r="E1151" s="94"/>
    </row>
    <row r="1152" spans="1:5" x14ac:dyDescent="0.25">
      <c r="A1152" s="94" t="s">
        <v>492</v>
      </c>
      <c r="B1152">
        <v>625</v>
      </c>
      <c r="C1152" t="s">
        <v>531</v>
      </c>
      <c r="D1152" t="s">
        <v>532</v>
      </c>
      <c r="E1152" s="94"/>
    </row>
    <row r="1153" spans="1:5" x14ac:dyDescent="0.25">
      <c r="A1153" s="94" t="s">
        <v>492</v>
      </c>
      <c r="B1153">
        <v>455</v>
      </c>
      <c r="C1153" t="s">
        <v>533</v>
      </c>
      <c r="D1153" t="s">
        <v>534</v>
      </c>
      <c r="E1153" s="94"/>
    </row>
    <row r="1154" spans="1:5" x14ac:dyDescent="0.25">
      <c r="A1154" s="94" t="s">
        <v>492</v>
      </c>
      <c r="B1154" s="96">
        <v>1032.5</v>
      </c>
      <c r="C1154" t="s">
        <v>535</v>
      </c>
      <c r="D1154" t="s">
        <v>536</v>
      </c>
      <c r="E1154" s="94"/>
    </row>
    <row r="1155" spans="1:5" x14ac:dyDescent="0.25">
      <c r="A1155" s="94" t="s">
        <v>492</v>
      </c>
      <c r="B1155">
        <v>137</v>
      </c>
      <c r="C1155" t="s">
        <v>537</v>
      </c>
      <c r="D1155" t="s">
        <v>538</v>
      </c>
      <c r="E1155" s="94"/>
    </row>
    <row r="1156" spans="1:5" x14ac:dyDescent="0.25">
      <c r="A1156" s="94" t="s">
        <v>492</v>
      </c>
      <c r="B1156">
        <v>100</v>
      </c>
      <c r="C1156" t="s">
        <v>539</v>
      </c>
      <c r="D1156" t="s">
        <v>540</v>
      </c>
      <c r="E1156" s="94"/>
    </row>
    <row r="1157" spans="1:5" x14ac:dyDescent="0.25">
      <c r="A1157" s="94" t="s">
        <v>492</v>
      </c>
      <c r="B1157">
        <v>476</v>
      </c>
      <c r="C1157" t="s">
        <v>541</v>
      </c>
      <c r="D1157" t="s">
        <v>542</v>
      </c>
      <c r="E1157" s="94"/>
    </row>
    <row r="1158" spans="1:5" x14ac:dyDescent="0.25">
      <c r="A1158" s="94" t="s">
        <v>492</v>
      </c>
      <c r="B1158">
        <v>242</v>
      </c>
      <c r="C1158" t="s">
        <v>543</v>
      </c>
      <c r="D1158" t="s">
        <v>544</v>
      </c>
      <c r="E1158" s="94" t="s">
        <v>1089</v>
      </c>
    </row>
    <row r="1159" spans="1:5" x14ac:dyDescent="0.25">
      <c r="A1159" s="94" t="s">
        <v>492</v>
      </c>
      <c r="B1159">
        <v>60</v>
      </c>
      <c r="C1159" t="s">
        <v>545</v>
      </c>
      <c r="D1159" t="s">
        <v>546</v>
      </c>
      <c r="E1159" s="94"/>
    </row>
    <row r="1160" spans="1:5" x14ac:dyDescent="0.25">
      <c r="A1160" s="94" t="s">
        <v>492</v>
      </c>
      <c r="B1160">
        <v>300.99</v>
      </c>
      <c r="C1160" t="s">
        <v>547</v>
      </c>
      <c r="D1160" t="s">
        <v>548</v>
      </c>
      <c r="E1160" s="94"/>
    </row>
    <row r="1161" spans="1:5" x14ac:dyDescent="0.25">
      <c r="A1161" s="94" t="s">
        <v>492</v>
      </c>
      <c r="B1161">
        <v>100</v>
      </c>
      <c r="C1161" t="s">
        <v>549</v>
      </c>
      <c r="D1161" t="s">
        <v>550</v>
      </c>
      <c r="E1161" s="94"/>
    </row>
    <row r="1162" spans="1:5" x14ac:dyDescent="0.25">
      <c r="A1162" s="94" t="s">
        <v>492</v>
      </c>
      <c r="B1162">
        <v>155</v>
      </c>
      <c r="C1162" t="s">
        <v>551</v>
      </c>
      <c r="D1162" t="s">
        <v>552</v>
      </c>
      <c r="E1162" s="94"/>
    </row>
    <row r="1163" spans="1:5" x14ac:dyDescent="0.25">
      <c r="A1163" s="94"/>
      <c r="B1163">
        <v>0</v>
      </c>
      <c r="E1163" s="94"/>
    </row>
    <row r="1164" spans="1:5" x14ac:dyDescent="0.25">
      <c r="A1164" s="94" t="s">
        <v>492</v>
      </c>
      <c r="B1164">
        <v>527.99</v>
      </c>
      <c r="C1164" t="s">
        <v>555</v>
      </c>
      <c r="D1164" t="s">
        <v>556</v>
      </c>
      <c r="E1164" s="94"/>
    </row>
    <row r="1165" spans="1:5" x14ac:dyDescent="0.25">
      <c r="A1165" s="94"/>
      <c r="B1165" s="99">
        <v>0</v>
      </c>
      <c r="E1165" s="94"/>
    </row>
    <row r="1166" spans="1:5" x14ac:dyDescent="0.25">
      <c r="A1166" s="94"/>
      <c r="B1166" s="99">
        <v>0</v>
      </c>
      <c r="E1166" s="94"/>
    </row>
    <row r="1167" spans="1:5" x14ac:dyDescent="0.25">
      <c r="A1167" s="94"/>
      <c r="B1167" s="99"/>
      <c r="C1167" s="99"/>
      <c r="D1167" s="94"/>
      <c r="E1167" s="94"/>
    </row>
    <row r="1168" spans="1:5" x14ac:dyDescent="0.25">
      <c r="A1168" s="94"/>
      <c r="B1168" s="99"/>
      <c r="C1168" s="99"/>
      <c r="D1168" s="94"/>
      <c r="E1168" s="94"/>
    </row>
    <row r="1169" spans="1:5" x14ac:dyDescent="0.25">
      <c r="A1169" s="94"/>
      <c r="B1169" s="99"/>
      <c r="C1169" s="99"/>
      <c r="D1169" s="94"/>
      <c r="E1169" s="94"/>
    </row>
    <row r="1170" spans="1:5" x14ac:dyDescent="0.25">
      <c r="A1170" s="94"/>
      <c r="B1170" s="99"/>
      <c r="C1170" s="99"/>
      <c r="D1170" s="94"/>
      <c r="E1170" s="94"/>
    </row>
    <row r="1171" spans="1:5" x14ac:dyDescent="0.25">
      <c r="A1171" s="94"/>
      <c r="B1171" s="99"/>
      <c r="C1171" s="99"/>
      <c r="D1171" s="94"/>
      <c r="E1171" s="94"/>
    </row>
    <row r="1172" spans="1:5" x14ac:dyDescent="0.25">
      <c r="A1172" s="94"/>
      <c r="B1172" s="99"/>
      <c r="C1172" s="99"/>
      <c r="D1172" s="94"/>
      <c r="E1172" s="94"/>
    </row>
    <row r="1173" spans="1:5" x14ac:dyDescent="0.25">
      <c r="A1173" s="94"/>
      <c r="B1173" s="99"/>
      <c r="C1173" s="99"/>
      <c r="D1173" s="94"/>
      <c r="E1173" s="94"/>
    </row>
    <row r="1174" spans="1:5" x14ac:dyDescent="0.25">
      <c r="A1174" s="94"/>
      <c r="B1174" s="99"/>
      <c r="C1174" s="99"/>
      <c r="D1174" s="94"/>
      <c r="E1174" s="94"/>
    </row>
    <row r="1175" spans="1:5" x14ac:dyDescent="0.25">
      <c r="A1175" s="94"/>
      <c r="B1175" s="99"/>
      <c r="C1175" s="99"/>
      <c r="D1175" s="94"/>
      <c r="E1175" s="94"/>
    </row>
    <row r="1176" spans="1:5" x14ac:dyDescent="0.25">
      <c r="A1176" s="94"/>
      <c r="B1176" s="99"/>
      <c r="C1176" s="99"/>
      <c r="D1176" s="94"/>
      <c r="E1176" s="94"/>
    </row>
    <row r="1177" spans="1:5" x14ac:dyDescent="0.25">
      <c r="A1177" s="94"/>
      <c r="B1177" s="99"/>
      <c r="C1177" s="99"/>
      <c r="D1177" s="94"/>
      <c r="E1177" s="94"/>
    </row>
    <row r="1178" spans="1:5" x14ac:dyDescent="0.25">
      <c r="A1178" s="94"/>
      <c r="B1178" s="99"/>
      <c r="C1178" s="99"/>
      <c r="D1178" s="94"/>
      <c r="E1178" s="94"/>
    </row>
    <row r="1179" spans="1:5" x14ac:dyDescent="0.25">
      <c r="A1179" s="94"/>
      <c r="B1179" s="99"/>
      <c r="C1179" s="99"/>
      <c r="D1179" s="94"/>
      <c r="E1179" s="94"/>
    </row>
    <row r="1180" spans="1:5" x14ac:dyDescent="0.25">
      <c r="A1180" s="94"/>
      <c r="B1180" s="99"/>
      <c r="C1180" s="99"/>
      <c r="D1180" s="94"/>
      <c r="E1180" s="94"/>
    </row>
    <row r="1181" spans="1:5" x14ac:dyDescent="0.25">
      <c r="A1181" s="94"/>
      <c r="B1181" s="99"/>
      <c r="C1181" s="99"/>
      <c r="D1181" s="94"/>
      <c r="E1181" s="94"/>
    </row>
    <row r="1182" spans="1:5" x14ac:dyDescent="0.25">
      <c r="A1182" s="94"/>
      <c r="B1182" s="99"/>
      <c r="C1182" s="99"/>
      <c r="D1182" s="94"/>
      <c r="E1182" s="94"/>
    </row>
    <row r="1183" spans="1:5" x14ac:dyDescent="0.25">
      <c r="A1183" s="94"/>
      <c r="B1183" s="99"/>
      <c r="C1183" s="99"/>
      <c r="D1183" s="94"/>
      <c r="E1183" s="94"/>
    </row>
    <row r="1184" spans="1:5" x14ac:dyDescent="0.25">
      <c r="A1184" s="94"/>
      <c r="B1184" s="99"/>
      <c r="C1184" s="99"/>
      <c r="D1184" s="94"/>
      <c r="E1184" s="94"/>
    </row>
    <row r="1185" spans="1:5" x14ac:dyDescent="0.25">
      <c r="A1185" s="94"/>
      <c r="B1185" s="99"/>
      <c r="C1185" s="99"/>
      <c r="D1185" s="94"/>
      <c r="E1185" s="94"/>
    </row>
    <row r="1186" spans="1:5" x14ac:dyDescent="0.25">
      <c r="A1186" s="98"/>
      <c r="B1186" s="100"/>
      <c r="C1186" s="100"/>
      <c r="D1186" s="94"/>
      <c r="E1186" s="94"/>
    </row>
    <row r="1187" spans="1:5" x14ac:dyDescent="0.25">
      <c r="A1187" s="94"/>
      <c r="B1187" s="99"/>
      <c r="C1187" s="99"/>
      <c r="D1187" s="94"/>
      <c r="E1187" s="94"/>
    </row>
    <row r="1188" spans="1:5" x14ac:dyDescent="0.25">
      <c r="A1188" s="94"/>
      <c r="B1188" s="99"/>
      <c r="C1188" s="99"/>
      <c r="D1188" s="94"/>
      <c r="E1188" s="94"/>
    </row>
    <row r="1189" spans="1:5" x14ac:dyDescent="0.25">
      <c r="A1189" s="94"/>
      <c r="B1189" s="99"/>
      <c r="C1189" s="99"/>
      <c r="D1189" s="94"/>
      <c r="E1189" s="94"/>
    </row>
    <row r="1190" spans="1:5" x14ac:dyDescent="0.25">
      <c r="A1190" s="94"/>
      <c r="B1190" s="99"/>
      <c r="C1190" s="99"/>
      <c r="D1190" s="94"/>
      <c r="E1190" s="94"/>
    </row>
    <row r="1191" spans="1:5" x14ac:dyDescent="0.25">
      <c r="A1191" s="94"/>
      <c r="B1191" s="99"/>
      <c r="C1191" s="99"/>
      <c r="D1191" s="94"/>
      <c r="E1191" s="94"/>
    </row>
    <row r="1192" spans="1:5" x14ac:dyDescent="0.25">
      <c r="A1192" s="94"/>
      <c r="B1192" s="99"/>
      <c r="C1192" s="99"/>
      <c r="D1192" s="94"/>
      <c r="E1192" s="94"/>
    </row>
    <row r="1193" spans="1:5" x14ac:dyDescent="0.25">
      <c r="A1193" s="94"/>
      <c r="B1193" s="99"/>
      <c r="C1193" s="99"/>
      <c r="D1193" s="94"/>
      <c r="E1193" s="94"/>
    </row>
    <row r="1194" spans="1:5" x14ac:dyDescent="0.25">
      <c r="A1194" s="98" t="s">
        <v>17</v>
      </c>
      <c r="B1194" s="100">
        <f>SUM(B1146:B1193)</f>
        <v>6202.48</v>
      </c>
      <c r="C1194" s="100"/>
      <c r="D1194" s="94"/>
      <c r="E1194" s="94"/>
    </row>
    <row r="1197" spans="1:5" x14ac:dyDescent="0.25">
      <c r="A1197" s="94" t="s">
        <v>0</v>
      </c>
      <c r="B1197" s="99" t="s">
        <v>27</v>
      </c>
      <c r="C1197" s="99" t="s">
        <v>560</v>
      </c>
      <c r="D1197" s="94" t="s">
        <v>561</v>
      </c>
      <c r="E1197" s="94" t="s">
        <v>174</v>
      </c>
    </row>
    <row r="1198" spans="1:5" x14ac:dyDescent="0.25">
      <c r="A1198" s="95">
        <v>45324</v>
      </c>
      <c r="B1198" s="99"/>
      <c r="C1198" s="99"/>
      <c r="D1198" s="94"/>
      <c r="E1198" s="94"/>
    </row>
    <row r="1199" spans="1:5" x14ac:dyDescent="0.25">
      <c r="A1199" s="94" t="s">
        <v>492</v>
      </c>
      <c r="B1199">
        <v>152</v>
      </c>
      <c r="C1199" t="s">
        <v>1090</v>
      </c>
      <c r="D1199" t="s">
        <v>1091</v>
      </c>
      <c r="E1199" s="94" t="s">
        <v>1092</v>
      </c>
    </row>
    <row r="1200" spans="1:5" x14ac:dyDescent="0.25">
      <c r="A1200" s="94" t="s">
        <v>492</v>
      </c>
      <c r="B1200">
        <v>107</v>
      </c>
      <c r="C1200" t="s">
        <v>1093</v>
      </c>
      <c r="D1200" t="s">
        <v>1091</v>
      </c>
      <c r="E1200" s="94" t="s">
        <v>1092</v>
      </c>
    </row>
    <row r="1201" spans="1:5" x14ac:dyDescent="0.25">
      <c r="A1201" s="94" t="s">
        <v>492</v>
      </c>
      <c r="B1201">
        <v>486.01</v>
      </c>
      <c r="C1201" t="s">
        <v>1094</v>
      </c>
      <c r="D1201" t="s">
        <v>1091</v>
      </c>
      <c r="E1201" s="94" t="s">
        <v>1092</v>
      </c>
    </row>
    <row r="1202" spans="1:5" x14ac:dyDescent="0.25">
      <c r="A1202" s="94" t="s">
        <v>492</v>
      </c>
      <c r="B1202">
        <v>78</v>
      </c>
      <c r="C1202" t="s">
        <v>1095</v>
      </c>
      <c r="D1202" t="s">
        <v>1091</v>
      </c>
      <c r="E1202" s="94" t="s">
        <v>1092</v>
      </c>
    </row>
    <row r="1203" spans="1:5" x14ac:dyDescent="0.25">
      <c r="A1203" s="94" t="s">
        <v>492</v>
      </c>
      <c r="B1203">
        <v>358.5</v>
      </c>
      <c r="C1203" t="s">
        <v>1096</v>
      </c>
      <c r="D1203" t="s">
        <v>1097</v>
      </c>
      <c r="E1203" s="94" t="s">
        <v>1092</v>
      </c>
    </row>
    <row r="1204" spans="1:5" x14ac:dyDescent="0.25">
      <c r="A1204" s="94" t="s">
        <v>492</v>
      </c>
      <c r="B1204">
        <v>576.5</v>
      </c>
      <c r="C1204" t="s">
        <v>1098</v>
      </c>
      <c r="D1204" t="s">
        <v>1097</v>
      </c>
      <c r="E1204" s="94" t="s">
        <v>1092</v>
      </c>
    </row>
    <row r="1205" spans="1:5" x14ac:dyDescent="0.25">
      <c r="A1205" s="94" t="s">
        <v>492</v>
      </c>
      <c r="B1205">
        <v>417</v>
      </c>
      <c r="C1205" t="s">
        <v>1099</v>
      </c>
      <c r="D1205" t="s">
        <v>1100</v>
      </c>
      <c r="E1205" s="94"/>
    </row>
    <row r="1206" spans="1:5" x14ac:dyDescent="0.25">
      <c r="A1206" s="94" t="s">
        <v>492</v>
      </c>
      <c r="B1206">
        <v>210</v>
      </c>
      <c r="C1206" t="s">
        <v>1101</v>
      </c>
      <c r="D1206" t="s">
        <v>1102</v>
      </c>
      <c r="E1206" s="94"/>
    </row>
    <row r="1207" spans="1:5" x14ac:dyDescent="0.25">
      <c r="A1207" s="94" t="s">
        <v>492</v>
      </c>
      <c r="B1207">
        <v>683</v>
      </c>
      <c r="C1207" t="s">
        <v>1103</v>
      </c>
      <c r="D1207" t="s">
        <v>1104</v>
      </c>
      <c r="E1207" s="94"/>
    </row>
    <row r="1208" spans="1:5" x14ac:dyDescent="0.25">
      <c r="A1208" s="94" t="s">
        <v>492</v>
      </c>
      <c r="B1208">
        <v>295</v>
      </c>
      <c r="C1208" t="s">
        <v>1105</v>
      </c>
      <c r="D1208" t="s">
        <v>1106</v>
      </c>
      <c r="E1208" s="94"/>
    </row>
    <row r="1209" spans="1:5" x14ac:dyDescent="0.25">
      <c r="A1209" s="94" t="s">
        <v>492</v>
      </c>
      <c r="B1209">
        <v>485</v>
      </c>
      <c r="C1209" t="s">
        <v>1107</v>
      </c>
      <c r="D1209" t="s">
        <v>1108</v>
      </c>
      <c r="E1209" s="94"/>
    </row>
    <row r="1210" spans="1:5" x14ac:dyDescent="0.25">
      <c r="A1210" s="94" t="s">
        <v>492</v>
      </c>
      <c r="B1210">
        <v>492</v>
      </c>
      <c r="C1210" t="s">
        <v>1109</v>
      </c>
      <c r="D1210" t="s">
        <v>1110</v>
      </c>
      <c r="E1210" s="94"/>
    </row>
    <row r="1211" spans="1:5" x14ac:dyDescent="0.25">
      <c r="A1211" s="94" t="s">
        <v>492</v>
      </c>
      <c r="B1211">
        <v>182.11</v>
      </c>
      <c r="C1211" t="s">
        <v>1111</v>
      </c>
      <c r="D1211" t="s">
        <v>1112</v>
      </c>
      <c r="E1211" s="94"/>
    </row>
    <row r="1212" spans="1:5" x14ac:dyDescent="0.25">
      <c r="A1212" s="94"/>
      <c r="B1212">
        <v>0</v>
      </c>
      <c r="E1212" s="94"/>
    </row>
    <row r="1213" spans="1:5" x14ac:dyDescent="0.25">
      <c r="A1213" s="94"/>
      <c r="B1213">
        <v>0</v>
      </c>
      <c r="E1213" s="94"/>
    </row>
    <row r="1214" spans="1:5" x14ac:dyDescent="0.25">
      <c r="A1214" s="94"/>
      <c r="B1214">
        <v>0</v>
      </c>
      <c r="E1214" s="94"/>
    </row>
    <row r="1215" spans="1:5" x14ac:dyDescent="0.25">
      <c r="A1215" s="94"/>
      <c r="B1215">
        <v>0</v>
      </c>
      <c r="E1215" s="94"/>
    </row>
    <row r="1216" spans="1:5" x14ac:dyDescent="0.25">
      <c r="A1216" s="94"/>
      <c r="B1216">
        <v>0</v>
      </c>
      <c r="E1216" s="94"/>
    </row>
    <row r="1217" spans="1:5" x14ac:dyDescent="0.25">
      <c r="A1217" s="94"/>
      <c r="B1217" s="99">
        <v>0</v>
      </c>
      <c r="E1217" s="94"/>
    </row>
    <row r="1218" spans="1:5" x14ac:dyDescent="0.25">
      <c r="A1218" s="94"/>
      <c r="B1218" s="99">
        <v>0</v>
      </c>
      <c r="E1218" s="94"/>
    </row>
    <row r="1219" spans="1:5" x14ac:dyDescent="0.25">
      <c r="A1219" s="94"/>
      <c r="B1219" s="99"/>
      <c r="C1219" s="99"/>
      <c r="D1219" s="94"/>
      <c r="E1219" s="94"/>
    </row>
    <row r="1220" spans="1:5" x14ac:dyDescent="0.25">
      <c r="A1220" s="94"/>
      <c r="B1220" s="99"/>
      <c r="C1220" s="99"/>
      <c r="D1220" s="94"/>
      <c r="E1220" s="94"/>
    </row>
    <row r="1221" spans="1:5" x14ac:dyDescent="0.25">
      <c r="A1221" s="94"/>
      <c r="B1221" s="99"/>
      <c r="C1221" s="99"/>
      <c r="D1221" s="94"/>
      <c r="E1221" s="94"/>
    </row>
    <row r="1222" spans="1:5" x14ac:dyDescent="0.25">
      <c r="A1222" s="94"/>
      <c r="B1222" s="99"/>
      <c r="C1222" s="99"/>
      <c r="D1222" s="94"/>
      <c r="E1222" s="94"/>
    </row>
    <row r="1223" spans="1:5" x14ac:dyDescent="0.25">
      <c r="A1223" s="94"/>
      <c r="B1223" s="99"/>
      <c r="C1223" s="99"/>
      <c r="D1223" s="94"/>
      <c r="E1223" s="94"/>
    </row>
    <row r="1224" spans="1:5" x14ac:dyDescent="0.25">
      <c r="A1224" s="94"/>
      <c r="B1224" s="99"/>
      <c r="C1224" s="99"/>
      <c r="D1224" s="94"/>
      <c r="E1224" s="94"/>
    </row>
    <row r="1225" spans="1:5" x14ac:dyDescent="0.25">
      <c r="A1225" s="94"/>
      <c r="B1225" s="99"/>
      <c r="C1225" s="99"/>
      <c r="D1225" s="94"/>
      <c r="E1225" s="94"/>
    </row>
    <row r="1226" spans="1:5" x14ac:dyDescent="0.25">
      <c r="A1226" s="94"/>
      <c r="B1226" s="99"/>
      <c r="C1226" s="99"/>
      <c r="D1226" s="94"/>
      <c r="E1226" s="94"/>
    </row>
    <row r="1227" spans="1:5" x14ac:dyDescent="0.25">
      <c r="A1227" s="94"/>
      <c r="B1227" s="99"/>
      <c r="C1227" s="99"/>
      <c r="D1227" s="94"/>
      <c r="E1227" s="94"/>
    </row>
    <row r="1228" spans="1:5" x14ac:dyDescent="0.25">
      <c r="A1228" s="94"/>
      <c r="B1228" s="99"/>
      <c r="C1228" s="99"/>
      <c r="D1228" s="94"/>
      <c r="E1228" s="94"/>
    </row>
    <row r="1229" spans="1:5" x14ac:dyDescent="0.25">
      <c r="A1229" s="94"/>
      <c r="B1229" s="99"/>
      <c r="C1229" s="99"/>
      <c r="D1229" s="94"/>
      <c r="E1229" s="94"/>
    </row>
    <row r="1230" spans="1:5" x14ac:dyDescent="0.25">
      <c r="A1230" s="94"/>
      <c r="B1230" s="99"/>
      <c r="C1230" s="99"/>
      <c r="D1230" s="94"/>
      <c r="E1230" s="94"/>
    </row>
    <row r="1231" spans="1:5" x14ac:dyDescent="0.25">
      <c r="A1231" s="94"/>
      <c r="B1231" s="99"/>
      <c r="C1231" s="99"/>
      <c r="D1231" s="94"/>
      <c r="E1231" s="94"/>
    </row>
    <row r="1232" spans="1:5" x14ac:dyDescent="0.25">
      <c r="A1232" s="94"/>
      <c r="B1232" s="99"/>
      <c r="C1232" s="99"/>
      <c r="D1232" s="94"/>
      <c r="E1232" s="94"/>
    </row>
    <row r="1233" spans="1:5" x14ac:dyDescent="0.25">
      <c r="A1233" s="94"/>
      <c r="B1233" s="99"/>
      <c r="C1233" s="99"/>
      <c r="D1233" s="94"/>
      <c r="E1233" s="94"/>
    </row>
    <row r="1234" spans="1:5" x14ac:dyDescent="0.25">
      <c r="A1234" s="94"/>
      <c r="B1234" s="99"/>
      <c r="C1234" s="99"/>
      <c r="D1234" s="94"/>
      <c r="E1234" s="94"/>
    </row>
    <row r="1235" spans="1:5" x14ac:dyDescent="0.25">
      <c r="A1235" s="94"/>
      <c r="B1235" s="99"/>
      <c r="C1235" s="99"/>
      <c r="D1235" s="94"/>
      <c r="E1235" s="94"/>
    </row>
    <row r="1236" spans="1:5" x14ac:dyDescent="0.25">
      <c r="A1236" s="94"/>
      <c r="B1236" s="99"/>
      <c r="C1236" s="99"/>
      <c r="D1236" s="94"/>
      <c r="E1236" s="94"/>
    </row>
    <row r="1237" spans="1:5" x14ac:dyDescent="0.25">
      <c r="A1237" s="94"/>
      <c r="B1237" s="99"/>
      <c r="C1237" s="99"/>
      <c r="D1237" s="94"/>
      <c r="E1237" s="94"/>
    </row>
    <row r="1238" spans="1:5" x14ac:dyDescent="0.25">
      <c r="A1238" s="98"/>
      <c r="B1238" s="100"/>
      <c r="C1238" s="100"/>
      <c r="D1238" s="94"/>
      <c r="E1238" s="94"/>
    </row>
    <row r="1239" spans="1:5" x14ac:dyDescent="0.25">
      <c r="A1239" s="94"/>
      <c r="B1239" s="99"/>
      <c r="C1239" s="99"/>
      <c r="D1239" s="94"/>
      <c r="E1239" s="94"/>
    </row>
    <row r="1240" spans="1:5" x14ac:dyDescent="0.25">
      <c r="A1240" s="94"/>
      <c r="B1240" s="99"/>
      <c r="C1240" s="99"/>
      <c r="D1240" s="94"/>
      <c r="E1240" s="94"/>
    </row>
    <row r="1241" spans="1:5" x14ac:dyDescent="0.25">
      <c r="A1241" s="94"/>
      <c r="B1241" s="99"/>
      <c r="C1241" s="99"/>
      <c r="D1241" s="94"/>
      <c r="E1241" s="94"/>
    </row>
    <row r="1242" spans="1:5" x14ac:dyDescent="0.25">
      <c r="A1242" s="94"/>
      <c r="B1242" s="99"/>
      <c r="C1242" s="99"/>
      <c r="D1242" s="94"/>
      <c r="E1242" s="94"/>
    </row>
    <row r="1243" spans="1:5" x14ac:dyDescent="0.25">
      <c r="A1243" s="94"/>
      <c r="B1243" s="99"/>
      <c r="C1243" s="99"/>
      <c r="D1243" s="94"/>
      <c r="E1243" s="94"/>
    </row>
    <row r="1244" spans="1:5" x14ac:dyDescent="0.25">
      <c r="A1244" s="94"/>
      <c r="B1244" s="99"/>
      <c r="C1244" s="99"/>
      <c r="D1244" s="94"/>
      <c r="E1244" s="94"/>
    </row>
    <row r="1245" spans="1:5" x14ac:dyDescent="0.25">
      <c r="A1245" s="94"/>
      <c r="B1245" s="99"/>
      <c r="C1245" s="99"/>
      <c r="D1245" s="94"/>
      <c r="E1245" s="94"/>
    </row>
    <row r="1246" spans="1:5" x14ac:dyDescent="0.25">
      <c r="A1246" s="98" t="s">
        <v>17</v>
      </c>
      <c r="B1246" s="100">
        <f>SUM(B1198:B1245)</f>
        <v>4522.12</v>
      </c>
      <c r="C1246" s="100"/>
      <c r="D1246" s="94"/>
      <c r="E1246" s="94"/>
    </row>
    <row r="1249" spans="1:5" x14ac:dyDescent="0.25">
      <c r="A1249" s="94" t="s">
        <v>0</v>
      </c>
      <c r="B1249" s="99" t="s">
        <v>27</v>
      </c>
      <c r="C1249" s="99" t="s">
        <v>560</v>
      </c>
      <c r="D1249" s="94" t="s">
        <v>561</v>
      </c>
      <c r="E1249" s="94" t="s">
        <v>174</v>
      </c>
    </row>
    <row r="1250" spans="1:5" x14ac:dyDescent="0.25">
      <c r="A1250" s="95">
        <v>45327</v>
      </c>
      <c r="B1250" s="99"/>
      <c r="C1250" s="99"/>
      <c r="D1250" s="94"/>
      <c r="E1250" s="94"/>
    </row>
    <row r="1251" spans="1:5" x14ac:dyDescent="0.25">
      <c r="A1251" s="98" t="s">
        <v>492</v>
      </c>
      <c r="E1251" s="98" t="s">
        <v>1113</v>
      </c>
    </row>
    <row r="1252" spans="1:5" x14ac:dyDescent="0.25">
      <c r="A1252" s="94" t="s">
        <v>492</v>
      </c>
      <c r="B1252" s="96"/>
      <c r="E1252" s="94"/>
    </row>
    <row r="1253" spans="1:5" x14ac:dyDescent="0.25">
      <c r="A1253" s="94" t="s">
        <v>492</v>
      </c>
      <c r="E1253" s="94"/>
    </row>
    <row r="1254" spans="1:5" x14ac:dyDescent="0.25">
      <c r="A1254" s="94" t="s">
        <v>492</v>
      </c>
      <c r="E1254" s="94"/>
    </row>
    <row r="1255" spans="1:5" x14ac:dyDescent="0.25">
      <c r="A1255" s="94" t="s">
        <v>492</v>
      </c>
      <c r="E1255" s="94"/>
    </row>
    <row r="1256" spans="1:5" x14ac:dyDescent="0.25">
      <c r="A1256" s="94" t="s">
        <v>492</v>
      </c>
      <c r="B1256" s="96"/>
      <c r="E1256" s="94"/>
    </row>
    <row r="1257" spans="1:5" x14ac:dyDescent="0.25">
      <c r="A1257" s="94" t="s">
        <v>492</v>
      </c>
      <c r="B1257" s="96"/>
      <c r="E1257" s="94"/>
    </row>
    <row r="1258" spans="1:5" x14ac:dyDescent="0.25">
      <c r="A1258" s="94" t="s">
        <v>492</v>
      </c>
      <c r="E1258" s="94"/>
    </row>
    <row r="1259" spans="1:5" x14ac:dyDescent="0.25">
      <c r="A1259" s="94" t="s">
        <v>492</v>
      </c>
      <c r="E1259" s="94"/>
    </row>
    <row r="1260" spans="1:5" x14ac:dyDescent="0.25">
      <c r="A1260" s="98" t="s">
        <v>492</v>
      </c>
      <c r="E1260" s="98" t="s">
        <v>1113</v>
      </c>
    </row>
    <row r="1261" spans="1:5" x14ac:dyDescent="0.25">
      <c r="A1261" s="140" t="s">
        <v>492</v>
      </c>
      <c r="B1261" s="154"/>
      <c r="C1261" s="143"/>
      <c r="D1261" s="143"/>
      <c r="E1261" s="138" t="s">
        <v>1114</v>
      </c>
    </row>
    <row r="1262" spans="1:5" x14ac:dyDescent="0.25">
      <c r="A1262" s="94" t="s">
        <v>492</v>
      </c>
      <c r="B1262" s="96"/>
      <c r="E1262" s="94"/>
    </row>
    <row r="1263" spans="1:5" x14ac:dyDescent="0.25">
      <c r="A1263" s="98" t="s">
        <v>492</v>
      </c>
      <c r="E1263" s="94"/>
    </row>
    <row r="1264" spans="1:5" x14ac:dyDescent="0.25">
      <c r="A1264" s="98" t="s">
        <v>492</v>
      </c>
      <c r="E1264" s="94"/>
    </row>
    <row r="1265" spans="1:5" x14ac:dyDescent="0.25">
      <c r="A1265" s="98" t="s">
        <v>492</v>
      </c>
      <c r="E1265" s="94"/>
    </row>
    <row r="1266" spans="1:5" x14ac:dyDescent="0.25">
      <c r="A1266" s="98" t="s">
        <v>492</v>
      </c>
      <c r="B1266" s="96"/>
      <c r="E1266" s="94"/>
    </row>
    <row r="1267" spans="1:5" x14ac:dyDescent="0.25">
      <c r="A1267" s="98" t="s">
        <v>492</v>
      </c>
      <c r="E1267" s="94"/>
    </row>
    <row r="1268" spans="1:5" x14ac:dyDescent="0.25">
      <c r="A1268" s="98" t="s">
        <v>492</v>
      </c>
      <c r="E1268" s="98" t="s">
        <v>1115</v>
      </c>
    </row>
    <row r="1269" spans="1:5" x14ac:dyDescent="0.25">
      <c r="A1269" s="94"/>
      <c r="B1269" s="99"/>
      <c r="E1269" s="94"/>
    </row>
    <row r="1270" spans="1:5" x14ac:dyDescent="0.25">
      <c r="A1270" s="94"/>
      <c r="B1270" s="99"/>
      <c r="E1270" s="94"/>
    </row>
    <row r="1271" spans="1:5" x14ac:dyDescent="0.25">
      <c r="A1271" s="94"/>
      <c r="B1271" s="99"/>
      <c r="C1271" s="99"/>
      <c r="D1271" s="94"/>
      <c r="E1271" s="94"/>
    </row>
    <row r="1272" spans="1:5" x14ac:dyDescent="0.25">
      <c r="A1272" s="94"/>
      <c r="B1272" s="99"/>
      <c r="C1272" s="99"/>
      <c r="D1272" s="94"/>
      <c r="E1272" s="94"/>
    </row>
    <row r="1273" spans="1:5" x14ac:dyDescent="0.25">
      <c r="A1273" s="94"/>
      <c r="B1273" s="99"/>
      <c r="C1273" s="99"/>
      <c r="D1273" s="94"/>
      <c r="E1273" s="94"/>
    </row>
    <row r="1274" spans="1:5" x14ac:dyDescent="0.25">
      <c r="A1274" s="94"/>
      <c r="B1274" s="99"/>
      <c r="C1274" s="99"/>
      <c r="D1274" s="94"/>
      <c r="E1274" s="94"/>
    </row>
    <row r="1275" spans="1:5" x14ac:dyDescent="0.25">
      <c r="A1275" s="94"/>
      <c r="B1275" s="99"/>
      <c r="C1275" s="99"/>
      <c r="D1275" s="94"/>
      <c r="E1275" s="94"/>
    </row>
    <row r="1276" spans="1:5" x14ac:dyDescent="0.25">
      <c r="A1276" s="94"/>
      <c r="B1276" s="99"/>
      <c r="C1276" s="99"/>
      <c r="D1276" s="94"/>
      <c r="E1276" s="94"/>
    </row>
    <row r="1277" spans="1:5" x14ac:dyDescent="0.25">
      <c r="A1277" s="94"/>
      <c r="B1277" s="99"/>
      <c r="C1277" s="99"/>
      <c r="D1277" s="94"/>
      <c r="E1277" s="94"/>
    </row>
    <row r="1278" spans="1:5" x14ac:dyDescent="0.25">
      <c r="A1278" s="94"/>
      <c r="B1278" s="99"/>
      <c r="C1278" s="99"/>
      <c r="D1278" s="94"/>
      <c r="E1278" s="94"/>
    </row>
    <row r="1279" spans="1:5" x14ac:dyDescent="0.25">
      <c r="A1279" s="94"/>
      <c r="B1279" s="99"/>
      <c r="C1279" s="99"/>
      <c r="D1279" s="94"/>
      <c r="E1279" s="94"/>
    </row>
    <row r="1280" spans="1:5" x14ac:dyDescent="0.25">
      <c r="A1280" s="94"/>
      <c r="B1280" s="99"/>
      <c r="C1280" s="99"/>
      <c r="D1280" s="94"/>
      <c r="E1280" s="94"/>
    </row>
    <row r="1281" spans="1:5" x14ac:dyDescent="0.25">
      <c r="A1281" s="94"/>
      <c r="B1281" s="99"/>
      <c r="C1281" s="99"/>
      <c r="D1281" s="94"/>
      <c r="E1281" s="94"/>
    </row>
    <row r="1282" spans="1:5" x14ac:dyDescent="0.25">
      <c r="A1282" s="94"/>
      <c r="B1282" s="99"/>
      <c r="C1282" s="99"/>
      <c r="D1282" s="94"/>
      <c r="E1282" s="94"/>
    </row>
    <row r="1283" spans="1:5" x14ac:dyDescent="0.25">
      <c r="A1283" s="94"/>
      <c r="B1283" s="99"/>
      <c r="C1283" s="99"/>
      <c r="D1283" s="94"/>
      <c r="E1283" s="94"/>
    </row>
    <row r="1284" spans="1:5" x14ac:dyDescent="0.25">
      <c r="A1284" s="94"/>
      <c r="B1284" s="99"/>
      <c r="C1284" s="99"/>
      <c r="D1284" s="94"/>
      <c r="E1284" s="94"/>
    </row>
    <row r="1285" spans="1:5" x14ac:dyDescent="0.25">
      <c r="A1285" s="94"/>
      <c r="B1285" s="99"/>
      <c r="C1285" s="99"/>
      <c r="D1285" s="94"/>
      <c r="E1285" s="94"/>
    </row>
    <row r="1286" spans="1:5" x14ac:dyDescent="0.25">
      <c r="A1286" s="94"/>
      <c r="B1286" s="99"/>
      <c r="C1286" s="99"/>
      <c r="D1286" s="94"/>
      <c r="E1286" s="94"/>
    </row>
    <row r="1287" spans="1:5" x14ac:dyDescent="0.25">
      <c r="A1287" s="94"/>
      <c r="B1287" s="99"/>
      <c r="C1287" s="99"/>
      <c r="D1287" s="94"/>
      <c r="E1287" s="94"/>
    </row>
    <row r="1288" spans="1:5" x14ac:dyDescent="0.25">
      <c r="A1288" s="94"/>
      <c r="B1288" s="99"/>
      <c r="C1288" s="99"/>
      <c r="D1288" s="94"/>
      <c r="E1288" s="94"/>
    </row>
    <row r="1289" spans="1:5" x14ac:dyDescent="0.25">
      <c r="A1289" s="94"/>
      <c r="B1289" s="99"/>
      <c r="C1289" s="99"/>
      <c r="D1289" s="94"/>
      <c r="E1289" s="94"/>
    </row>
    <row r="1290" spans="1:5" x14ac:dyDescent="0.25">
      <c r="A1290" s="98"/>
      <c r="B1290" s="100"/>
      <c r="C1290" s="100"/>
      <c r="D1290" s="94"/>
      <c r="E1290" s="94"/>
    </row>
    <row r="1291" spans="1:5" x14ac:dyDescent="0.25">
      <c r="A1291" s="94"/>
      <c r="B1291" s="99"/>
      <c r="C1291" s="99"/>
      <c r="D1291" s="94"/>
      <c r="E1291" s="94"/>
    </row>
    <row r="1292" spans="1:5" x14ac:dyDescent="0.25">
      <c r="A1292" s="94"/>
      <c r="B1292" s="99"/>
      <c r="C1292" s="99"/>
      <c r="D1292" s="94"/>
      <c r="E1292" s="94"/>
    </row>
    <row r="1293" spans="1:5" x14ac:dyDescent="0.25">
      <c r="A1293" s="94"/>
      <c r="B1293" s="99"/>
      <c r="C1293" s="99"/>
      <c r="D1293" s="94"/>
      <c r="E1293" s="94"/>
    </row>
    <row r="1294" spans="1:5" x14ac:dyDescent="0.25">
      <c r="A1294" s="94"/>
      <c r="B1294" s="99"/>
      <c r="C1294" s="99"/>
      <c r="D1294" s="94"/>
      <c r="E1294" s="94"/>
    </row>
    <row r="1295" spans="1:5" x14ac:dyDescent="0.25">
      <c r="A1295" s="94"/>
      <c r="B1295" s="99"/>
      <c r="C1295" s="99"/>
      <c r="D1295" s="94"/>
      <c r="E1295" s="94"/>
    </row>
    <row r="1296" spans="1:5" x14ac:dyDescent="0.25">
      <c r="A1296" s="94"/>
      <c r="B1296" s="99"/>
      <c r="C1296" s="99"/>
      <c r="D1296" s="94"/>
      <c r="E1296" s="94"/>
    </row>
    <row r="1297" spans="1:5" x14ac:dyDescent="0.25">
      <c r="A1297" s="94"/>
      <c r="B1297" s="99"/>
      <c r="C1297" s="99"/>
      <c r="D1297" s="94"/>
      <c r="E1297" s="94"/>
    </row>
    <row r="1298" spans="1:5" x14ac:dyDescent="0.25">
      <c r="A1298" s="98" t="s">
        <v>17</v>
      </c>
      <c r="B1298" s="100">
        <f>SUM(B1250:B1297)</f>
        <v>0</v>
      </c>
      <c r="C1298" s="100"/>
      <c r="D1298" s="94"/>
      <c r="E1298" s="94"/>
    </row>
    <row r="1301" spans="1:5" x14ac:dyDescent="0.25">
      <c r="A1301" s="94" t="s">
        <v>0</v>
      </c>
      <c r="B1301" s="99" t="s">
        <v>27</v>
      </c>
      <c r="C1301" s="99" t="s">
        <v>560</v>
      </c>
      <c r="D1301" s="94" t="s">
        <v>561</v>
      </c>
      <c r="E1301" s="94" t="s">
        <v>174</v>
      </c>
    </row>
    <row r="1302" spans="1:5" x14ac:dyDescent="0.25">
      <c r="A1302" s="95">
        <v>45328</v>
      </c>
      <c r="B1302" s="99"/>
      <c r="C1302" s="99"/>
      <c r="D1302" s="94"/>
      <c r="E1302" s="94"/>
    </row>
    <row r="1303" spans="1:5" x14ac:dyDescent="0.25">
      <c r="A1303" s="98" t="s">
        <v>492</v>
      </c>
      <c r="B1303">
        <v>170</v>
      </c>
      <c r="C1303" t="s">
        <v>1116</v>
      </c>
      <c r="D1303" t="s">
        <v>1117</v>
      </c>
      <c r="E1303" s="94"/>
    </row>
    <row r="1304" spans="1:5" x14ac:dyDescent="0.25">
      <c r="A1304" s="139" t="s">
        <v>492</v>
      </c>
      <c r="B1304" s="143">
        <v>346.97</v>
      </c>
      <c r="C1304" s="143" t="s">
        <v>1118</v>
      </c>
      <c r="D1304" s="143" t="s">
        <v>1119</v>
      </c>
      <c r="E1304" s="138" t="s">
        <v>1120</v>
      </c>
    </row>
    <row r="1305" spans="1:5" x14ac:dyDescent="0.25">
      <c r="A1305" s="94" t="s">
        <v>492</v>
      </c>
      <c r="B1305">
        <v>108.5</v>
      </c>
      <c r="C1305" t="s">
        <v>1121</v>
      </c>
      <c r="D1305" t="s">
        <v>1122</v>
      </c>
      <c r="E1305" s="94"/>
    </row>
    <row r="1306" spans="1:5" x14ac:dyDescent="0.25">
      <c r="A1306" s="140" t="s">
        <v>492</v>
      </c>
      <c r="B1306" s="143">
        <v>185.5</v>
      </c>
      <c r="C1306" s="143" t="s">
        <v>1123</v>
      </c>
      <c r="D1306" s="143" t="s">
        <v>1124</v>
      </c>
      <c r="E1306" s="138" t="s">
        <v>1125</v>
      </c>
    </row>
    <row r="1307" spans="1:5" x14ac:dyDescent="0.25">
      <c r="A1307" s="94" t="s">
        <v>492</v>
      </c>
      <c r="B1307" s="96">
        <v>1003</v>
      </c>
      <c r="C1307" t="s">
        <v>1126</v>
      </c>
      <c r="D1307" t="s">
        <v>1127</v>
      </c>
      <c r="E1307" s="94"/>
    </row>
    <row r="1308" spans="1:5" x14ac:dyDescent="0.25">
      <c r="A1308" s="98" t="s">
        <v>492</v>
      </c>
      <c r="B1308">
        <v>364.5</v>
      </c>
      <c r="C1308" t="s">
        <v>1128</v>
      </c>
      <c r="D1308" t="s">
        <v>1129</v>
      </c>
      <c r="E1308" s="94"/>
    </row>
    <row r="1309" spans="1:5" x14ac:dyDescent="0.25">
      <c r="A1309" s="98"/>
      <c r="B1309">
        <v>319</v>
      </c>
      <c r="C1309" t="s">
        <v>1130</v>
      </c>
      <c r="D1309" t="s">
        <v>1131</v>
      </c>
      <c r="E1309" s="94"/>
    </row>
    <row r="1310" spans="1:5" x14ac:dyDescent="0.25">
      <c r="A1310" s="98"/>
      <c r="B1310">
        <v>100</v>
      </c>
      <c r="C1310" t="s">
        <v>1132</v>
      </c>
      <c r="D1310" t="s">
        <v>1133</v>
      </c>
      <c r="E1310" s="127"/>
    </row>
    <row r="1311" spans="1:5" x14ac:dyDescent="0.25">
      <c r="A1311" s="94"/>
      <c r="E1311" s="94"/>
    </row>
    <row r="1312" spans="1:5" x14ac:dyDescent="0.25">
      <c r="A1312" s="94"/>
      <c r="E1312" s="94"/>
    </row>
    <row r="1313" spans="1:5" x14ac:dyDescent="0.25">
      <c r="A1313" s="94"/>
      <c r="E1313" s="94"/>
    </row>
    <row r="1314" spans="1:5" x14ac:dyDescent="0.25">
      <c r="A1314" s="94"/>
      <c r="E1314" s="94"/>
    </row>
    <row r="1315" spans="1:5" x14ac:dyDescent="0.25">
      <c r="A1315" s="94"/>
      <c r="E1315" s="94"/>
    </row>
    <row r="1316" spans="1:5" x14ac:dyDescent="0.25">
      <c r="A1316" s="94"/>
      <c r="E1316" s="94"/>
    </row>
    <row r="1317" spans="1:5" x14ac:dyDescent="0.25">
      <c r="A1317" s="94"/>
      <c r="E1317" s="94"/>
    </row>
    <row r="1318" spans="1:5" x14ac:dyDescent="0.25">
      <c r="A1318" s="94"/>
      <c r="E1318" s="94"/>
    </row>
    <row r="1319" spans="1:5" x14ac:dyDescent="0.25">
      <c r="A1319" s="94"/>
      <c r="E1319" s="94"/>
    </row>
    <row r="1320" spans="1:5" x14ac:dyDescent="0.25">
      <c r="A1320" s="94"/>
      <c r="E1320" s="94"/>
    </row>
    <row r="1321" spans="1:5" x14ac:dyDescent="0.25">
      <c r="A1321" s="94"/>
      <c r="B1321" s="99"/>
      <c r="E1321" s="94"/>
    </row>
    <row r="1322" spans="1:5" x14ac:dyDescent="0.25">
      <c r="A1322" s="94"/>
      <c r="B1322" s="99"/>
      <c r="E1322" s="94"/>
    </row>
    <row r="1323" spans="1:5" x14ac:dyDescent="0.25">
      <c r="A1323" s="94"/>
      <c r="B1323" s="99"/>
      <c r="C1323" s="99"/>
      <c r="D1323" s="94"/>
      <c r="E1323" s="94"/>
    </row>
    <row r="1324" spans="1:5" x14ac:dyDescent="0.25">
      <c r="A1324" s="94"/>
      <c r="B1324" s="99"/>
      <c r="C1324" s="99"/>
      <c r="D1324" s="94"/>
      <c r="E1324" s="94"/>
    </row>
    <row r="1325" spans="1:5" x14ac:dyDescent="0.25">
      <c r="A1325" s="94"/>
      <c r="B1325" s="99"/>
      <c r="C1325" s="99"/>
      <c r="D1325" s="94"/>
      <c r="E1325" s="94"/>
    </row>
    <row r="1326" spans="1:5" x14ac:dyDescent="0.25">
      <c r="A1326" s="94"/>
      <c r="B1326" s="99"/>
      <c r="C1326" s="99"/>
      <c r="D1326" s="94"/>
      <c r="E1326" s="94"/>
    </row>
    <row r="1327" spans="1:5" x14ac:dyDescent="0.25">
      <c r="A1327" s="94"/>
      <c r="B1327" s="99"/>
      <c r="C1327" s="99"/>
      <c r="D1327" s="94"/>
      <c r="E1327" s="94"/>
    </row>
    <row r="1328" spans="1:5" x14ac:dyDescent="0.25">
      <c r="A1328" s="94"/>
      <c r="B1328" s="99"/>
      <c r="C1328" s="99"/>
      <c r="D1328" s="94"/>
      <c r="E1328" s="94"/>
    </row>
    <row r="1329" spans="1:5" x14ac:dyDescent="0.25">
      <c r="A1329" s="94"/>
      <c r="B1329" s="99"/>
      <c r="C1329" s="99"/>
      <c r="D1329" s="94"/>
      <c r="E1329" s="94"/>
    </row>
    <row r="1330" spans="1:5" x14ac:dyDescent="0.25">
      <c r="A1330" s="94"/>
      <c r="B1330" s="99"/>
      <c r="C1330" s="99"/>
      <c r="D1330" s="94"/>
      <c r="E1330" s="94"/>
    </row>
    <row r="1331" spans="1:5" x14ac:dyDescent="0.25">
      <c r="A1331" s="94"/>
      <c r="B1331" s="99"/>
      <c r="C1331" s="99"/>
      <c r="D1331" s="94"/>
      <c r="E1331" s="94"/>
    </row>
    <row r="1332" spans="1:5" x14ac:dyDescent="0.25">
      <c r="A1332" s="94"/>
      <c r="B1332" s="99"/>
      <c r="C1332" s="99"/>
      <c r="D1332" s="94"/>
      <c r="E1332" s="94"/>
    </row>
    <row r="1333" spans="1:5" x14ac:dyDescent="0.25">
      <c r="A1333" s="94"/>
      <c r="B1333" s="99"/>
      <c r="C1333" s="99"/>
      <c r="D1333" s="94"/>
      <c r="E1333" s="94"/>
    </row>
    <row r="1334" spans="1:5" x14ac:dyDescent="0.25">
      <c r="A1334" s="94"/>
      <c r="B1334" s="99"/>
      <c r="C1334" s="99"/>
      <c r="D1334" s="94"/>
      <c r="E1334" s="94"/>
    </row>
    <row r="1335" spans="1:5" x14ac:dyDescent="0.25">
      <c r="A1335" s="94"/>
      <c r="B1335" s="99"/>
      <c r="C1335" s="99"/>
      <c r="D1335" s="94"/>
      <c r="E1335" s="94"/>
    </row>
    <row r="1336" spans="1:5" x14ac:dyDescent="0.25">
      <c r="A1336" s="94"/>
      <c r="B1336" s="99"/>
      <c r="C1336" s="99"/>
      <c r="D1336" s="94"/>
      <c r="E1336" s="94"/>
    </row>
    <row r="1337" spans="1:5" x14ac:dyDescent="0.25">
      <c r="A1337" s="94"/>
      <c r="B1337" s="99"/>
      <c r="C1337" s="99"/>
      <c r="D1337" s="94"/>
      <c r="E1337" s="94"/>
    </row>
    <row r="1338" spans="1:5" x14ac:dyDescent="0.25">
      <c r="A1338" s="94"/>
      <c r="B1338" s="99"/>
      <c r="C1338" s="99"/>
      <c r="D1338" s="94"/>
      <c r="E1338" s="94"/>
    </row>
    <row r="1339" spans="1:5" x14ac:dyDescent="0.25">
      <c r="A1339" s="94"/>
      <c r="B1339" s="99"/>
      <c r="C1339" s="99"/>
      <c r="D1339" s="94"/>
      <c r="E1339" s="94"/>
    </row>
    <row r="1340" spans="1:5" x14ac:dyDescent="0.25">
      <c r="A1340" s="94"/>
      <c r="B1340" s="99"/>
      <c r="C1340" s="99"/>
      <c r="D1340" s="94"/>
      <c r="E1340" s="94"/>
    </row>
    <row r="1341" spans="1:5" x14ac:dyDescent="0.25">
      <c r="A1341" s="94"/>
      <c r="B1341" s="99"/>
      <c r="C1341" s="99"/>
      <c r="D1341" s="94"/>
      <c r="E1341" s="94"/>
    </row>
    <row r="1342" spans="1:5" x14ac:dyDescent="0.25">
      <c r="A1342" s="98"/>
      <c r="B1342" s="100"/>
      <c r="C1342" s="100"/>
      <c r="D1342" s="94"/>
      <c r="E1342" s="94"/>
    </row>
    <row r="1343" spans="1:5" x14ac:dyDescent="0.25">
      <c r="A1343" s="94"/>
      <c r="B1343" s="99"/>
      <c r="C1343" s="99"/>
      <c r="D1343" s="94"/>
      <c r="E1343" s="94"/>
    </row>
    <row r="1344" spans="1:5" x14ac:dyDescent="0.25">
      <c r="A1344" s="94"/>
      <c r="B1344" s="99"/>
      <c r="C1344" s="99"/>
      <c r="D1344" s="94"/>
      <c r="E1344" s="94"/>
    </row>
    <row r="1345" spans="1:5" x14ac:dyDescent="0.25">
      <c r="A1345" s="94"/>
      <c r="B1345" s="99"/>
      <c r="C1345" s="99"/>
      <c r="D1345" s="94"/>
      <c r="E1345" s="94"/>
    </row>
    <row r="1346" spans="1:5" x14ac:dyDescent="0.25">
      <c r="A1346" s="94"/>
      <c r="B1346" s="99"/>
      <c r="C1346" s="99"/>
      <c r="D1346" s="94"/>
      <c r="E1346" s="94"/>
    </row>
    <row r="1347" spans="1:5" x14ac:dyDescent="0.25">
      <c r="A1347" s="94"/>
      <c r="B1347" s="99"/>
      <c r="C1347" s="99"/>
      <c r="D1347" s="94"/>
      <c r="E1347" s="94"/>
    </row>
    <row r="1348" spans="1:5" x14ac:dyDescent="0.25">
      <c r="A1348" s="94"/>
      <c r="B1348" s="99"/>
      <c r="C1348" s="99"/>
      <c r="D1348" s="94"/>
      <c r="E1348" s="94"/>
    </row>
    <row r="1349" spans="1:5" x14ac:dyDescent="0.25">
      <c r="A1349" s="94"/>
      <c r="B1349" s="99"/>
      <c r="C1349" s="99"/>
      <c r="D1349" s="94"/>
      <c r="E1349" s="94"/>
    </row>
    <row r="1350" spans="1:5" x14ac:dyDescent="0.25">
      <c r="A1350" s="98" t="s">
        <v>17</v>
      </c>
      <c r="B1350" s="100">
        <f>SUM(B1302:B1349)</f>
        <v>2597.4700000000003</v>
      </c>
      <c r="C1350" s="100"/>
      <c r="D1350" s="94"/>
      <c r="E1350" s="94"/>
    </row>
    <row r="1353" spans="1:5" x14ac:dyDescent="0.25">
      <c r="A1353" s="94" t="s">
        <v>0</v>
      </c>
      <c r="B1353" s="99" t="s">
        <v>27</v>
      </c>
      <c r="C1353" s="99" t="s">
        <v>560</v>
      </c>
      <c r="D1353" s="94" t="s">
        <v>561</v>
      </c>
      <c r="E1353" s="94" t="s">
        <v>174</v>
      </c>
    </row>
    <row r="1354" spans="1:5" x14ac:dyDescent="0.25">
      <c r="A1354" s="95">
        <v>45329</v>
      </c>
      <c r="B1354" s="99"/>
      <c r="C1354" s="99"/>
      <c r="D1354" s="94"/>
      <c r="E1354" s="94"/>
    </row>
    <row r="1355" spans="1:5" x14ac:dyDescent="0.25">
      <c r="A1355" s="94" t="s">
        <v>492</v>
      </c>
      <c r="B1355">
        <v>62</v>
      </c>
      <c r="C1355" t="s">
        <v>1134</v>
      </c>
      <c r="D1355" t="s">
        <v>1135</v>
      </c>
      <c r="E1355" s="94"/>
    </row>
    <row r="1356" spans="1:5" x14ac:dyDescent="0.25">
      <c r="A1356" s="94" t="s">
        <v>492</v>
      </c>
      <c r="B1356">
        <v>630.75</v>
      </c>
      <c r="C1356" t="s">
        <v>1136</v>
      </c>
      <c r="D1356" t="s">
        <v>1137</v>
      </c>
      <c r="E1356" s="94"/>
    </row>
    <row r="1357" spans="1:5" x14ac:dyDescent="0.25">
      <c r="A1357" s="94" t="s">
        <v>492</v>
      </c>
      <c r="B1357">
        <v>557</v>
      </c>
      <c r="C1357" t="s">
        <v>1138</v>
      </c>
      <c r="D1357" t="s">
        <v>1139</v>
      </c>
      <c r="E1357" s="94"/>
    </row>
    <row r="1358" spans="1:5" x14ac:dyDescent="0.25">
      <c r="A1358" s="94" t="s">
        <v>492</v>
      </c>
      <c r="B1358">
        <v>227.5</v>
      </c>
      <c r="C1358" t="s">
        <v>1140</v>
      </c>
      <c r="D1358" t="s">
        <v>1141</v>
      </c>
      <c r="E1358" s="94"/>
    </row>
    <row r="1359" spans="1:5" x14ac:dyDescent="0.25">
      <c r="A1359" s="94" t="s">
        <v>492</v>
      </c>
      <c r="B1359">
        <v>986</v>
      </c>
      <c r="C1359" t="s">
        <v>1142</v>
      </c>
      <c r="D1359" t="s">
        <v>1143</v>
      </c>
      <c r="E1359" s="94"/>
    </row>
    <row r="1360" spans="1:5" x14ac:dyDescent="0.25">
      <c r="A1360" s="94" t="s">
        <v>492</v>
      </c>
      <c r="B1360">
        <v>127</v>
      </c>
      <c r="C1360" t="s">
        <v>1144</v>
      </c>
      <c r="D1360" t="s">
        <v>1145</v>
      </c>
      <c r="E1360" s="94"/>
    </row>
    <row r="1361" spans="1:5" x14ac:dyDescent="0.25">
      <c r="A1361" s="94" t="s">
        <v>492</v>
      </c>
      <c r="B1361">
        <v>743</v>
      </c>
      <c r="C1361" t="s">
        <v>1146</v>
      </c>
      <c r="D1361" t="s">
        <v>1147</v>
      </c>
      <c r="E1361" s="94"/>
    </row>
    <row r="1362" spans="1:5" x14ac:dyDescent="0.25">
      <c r="A1362" s="140" t="s">
        <v>492</v>
      </c>
      <c r="B1362" s="143">
        <v>88.99</v>
      </c>
      <c r="C1362" s="143" t="s">
        <v>1148</v>
      </c>
      <c r="D1362" s="143" t="s">
        <v>1149</v>
      </c>
      <c r="E1362" s="140" t="s">
        <v>1150</v>
      </c>
    </row>
    <row r="1363" spans="1:5" x14ac:dyDescent="0.25">
      <c r="A1363" s="140" t="s">
        <v>492</v>
      </c>
      <c r="B1363" s="154">
        <v>1160</v>
      </c>
      <c r="C1363" s="143" t="s">
        <v>1151</v>
      </c>
      <c r="D1363" s="143" t="s">
        <v>1149</v>
      </c>
      <c r="E1363" s="140" t="s">
        <v>1150</v>
      </c>
    </row>
    <row r="1364" spans="1:5" x14ac:dyDescent="0.25">
      <c r="A1364" s="94"/>
      <c r="B1364">
        <v>51</v>
      </c>
      <c r="C1364" t="s">
        <v>557</v>
      </c>
      <c r="D1364" t="s">
        <v>1152</v>
      </c>
      <c r="E1364" s="94"/>
    </row>
    <row r="1365" spans="1:5" x14ac:dyDescent="0.25">
      <c r="A1365" s="94"/>
      <c r="B1365">
        <v>639</v>
      </c>
      <c r="C1365" t="s">
        <v>557</v>
      </c>
      <c r="D1365" t="s">
        <v>1153</v>
      </c>
      <c r="E1365" s="94"/>
    </row>
    <row r="1366" spans="1:5" x14ac:dyDescent="0.25">
      <c r="A1366" s="94" t="s">
        <v>492</v>
      </c>
      <c r="B1366">
        <v>435.5</v>
      </c>
      <c r="C1366" t="s">
        <v>1154</v>
      </c>
      <c r="D1366" t="s">
        <v>1155</v>
      </c>
      <c r="E1366" s="94"/>
    </row>
    <row r="1367" spans="1:5" x14ac:dyDescent="0.25">
      <c r="A1367" s="94"/>
      <c r="E1367" s="94"/>
    </row>
    <row r="1368" spans="1:5" x14ac:dyDescent="0.25">
      <c r="A1368" s="94"/>
      <c r="E1368" s="94"/>
    </row>
    <row r="1369" spans="1:5" x14ac:dyDescent="0.25">
      <c r="A1369" s="94"/>
      <c r="E1369" s="94"/>
    </row>
    <row r="1370" spans="1:5" x14ac:dyDescent="0.25">
      <c r="A1370" s="94"/>
      <c r="E1370" s="94"/>
    </row>
    <row r="1371" spans="1:5" x14ac:dyDescent="0.25">
      <c r="A1371" s="94"/>
      <c r="E1371" s="94"/>
    </row>
    <row r="1372" spans="1:5" x14ac:dyDescent="0.25">
      <c r="A1372" s="94"/>
      <c r="E1372" s="94"/>
    </row>
    <row r="1373" spans="1:5" x14ac:dyDescent="0.25">
      <c r="A1373" s="94"/>
      <c r="B1373" s="99"/>
      <c r="E1373" s="94"/>
    </row>
    <row r="1374" spans="1:5" x14ac:dyDescent="0.25">
      <c r="A1374" s="94"/>
      <c r="B1374" s="99"/>
      <c r="E1374" s="94"/>
    </row>
    <row r="1375" spans="1:5" x14ac:dyDescent="0.25">
      <c r="A1375" s="94"/>
      <c r="B1375" s="99"/>
      <c r="C1375" s="99"/>
      <c r="D1375" s="94"/>
      <c r="E1375" s="94"/>
    </row>
    <row r="1376" spans="1:5" x14ac:dyDescent="0.25">
      <c r="A1376" s="94"/>
      <c r="B1376" s="99"/>
      <c r="C1376" s="99"/>
      <c r="D1376" s="94"/>
      <c r="E1376" s="94"/>
    </row>
    <row r="1377" spans="1:5" x14ac:dyDescent="0.25">
      <c r="A1377" s="94"/>
      <c r="B1377" s="99"/>
      <c r="C1377" s="99"/>
      <c r="D1377" s="94"/>
      <c r="E1377" s="94"/>
    </row>
    <row r="1378" spans="1:5" x14ac:dyDescent="0.25">
      <c r="A1378" s="94"/>
      <c r="B1378" s="99"/>
      <c r="C1378" s="99"/>
      <c r="D1378" s="94"/>
      <c r="E1378" s="94"/>
    </row>
    <row r="1379" spans="1:5" x14ac:dyDescent="0.25">
      <c r="A1379" s="94"/>
      <c r="B1379" s="99"/>
      <c r="C1379" s="99"/>
      <c r="D1379" s="94"/>
      <c r="E1379" s="94"/>
    </row>
    <row r="1380" spans="1:5" x14ac:dyDescent="0.25">
      <c r="A1380" s="94"/>
      <c r="B1380" s="99"/>
      <c r="C1380" s="99"/>
      <c r="D1380" s="94"/>
      <c r="E1380" s="94"/>
    </row>
    <row r="1381" spans="1:5" x14ac:dyDescent="0.25">
      <c r="A1381" s="94"/>
      <c r="B1381" s="99"/>
      <c r="C1381" s="99"/>
      <c r="D1381" s="94"/>
      <c r="E1381" s="94"/>
    </row>
    <row r="1382" spans="1:5" x14ac:dyDescent="0.25">
      <c r="A1382" s="94"/>
      <c r="B1382" s="99"/>
      <c r="C1382" s="99"/>
      <c r="D1382" s="94"/>
      <c r="E1382" s="94"/>
    </row>
    <row r="1383" spans="1:5" x14ac:dyDescent="0.25">
      <c r="A1383" s="94"/>
      <c r="B1383" s="99"/>
      <c r="C1383" s="99"/>
      <c r="D1383" s="94"/>
      <c r="E1383" s="94"/>
    </row>
    <row r="1384" spans="1:5" x14ac:dyDescent="0.25">
      <c r="A1384" s="94"/>
      <c r="B1384" s="99"/>
      <c r="C1384" s="99"/>
      <c r="D1384" s="94"/>
      <c r="E1384" s="94"/>
    </row>
    <row r="1385" spans="1:5" x14ac:dyDescent="0.25">
      <c r="A1385" s="94"/>
      <c r="B1385" s="99"/>
      <c r="C1385" s="99"/>
      <c r="D1385" s="94"/>
      <c r="E1385" s="94"/>
    </row>
    <row r="1386" spans="1:5" x14ac:dyDescent="0.25">
      <c r="A1386" s="94"/>
      <c r="B1386" s="99"/>
      <c r="C1386" s="99"/>
      <c r="D1386" s="94"/>
      <c r="E1386" s="94"/>
    </row>
    <row r="1387" spans="1:5" x14ac:dyDescent="0.25">
      <c r="A1387" s="94"/>
      <c r="B1387" s="99"/>
      <c r="C1387" s="99"/>
      <c r="D1387" s="94"/>
      <c r="E1387" s="94"/>
    </row>
    <row r="1388" spans="1:5" x14ac:dyDescent="0.25">
      <c r="A1388" s="94"/>
      <c r="B1388" s="99"/>
      <c r="C1388" s="99"/>
      <c r="D1388" s="94"/>
      <c r="E1388" s="94"/>
    </row>
    <row r="1389" spans="1:5" x14ac:dyDescent="0.25">
      <c r="A1389" s="94"/>
      <c r="B1389" s="99"/>
      <c r="C1389" s="99"/>
      <c r="D1389" s="94"/>
      <c r="E1389" s="94"/>
    </row>
    <row r="1390" spans="1:5" x14ac:dyDescent="0.25">
      <c r="A1390" s="94"/>
      <c r="B1390" s="99"/>
      <c r="C1390" s="99"/>
      <c r="D1390" s="94"/>
      <c r="E1390" s="94"/>
    </row>
    <row r="1391" spans="1:5" x14ac:dyDescent="0.25">
      <c r="A1391" s="94"/>
      <c r="B1391" s="99"/>
      <c r="C1391" s="99"/>
      <c r="D1391" s="94"/>
      <c r="E1391" s="94"/>
    </row>
    <row r="1392" spans="1:5" x14ac:dyDescent="0.25">
      <c r="A1392" s="94"/>
      <c r="B1392" s="99"/>
      <c r="C1392" s="99"/>
      <c r="D1392" s="94"/>
      <c r="E1392" s="94"/>
    </row>
    <row r="1393" spans="1:5" x14ac:dyDescent="0.25">
      <c r="A1393" s="94"/>
      <c r="B1393" s="99"/>
      <c r="C1393" s="99"/>
      <c r="D1393" s="94"/>
      <c r="E1393" s="94"/>
    </row>
    <row r="1394" spans="1:5" x14ac:dyDescent="0.25">
      <c r="A1394" s="98"/>
      <c r="B1394" s="100"/>
      <c r="C1394" s="100"/>
      <c r="D1394" s="94"/>
      <c r="E1394" s="94"/>
    </row>
    <row r="1395" spans="1:5" x14ac:dyDescent="0.25">
      <c r="A1395" s="94"/>
      <c r="B1395" s="99"/>
      <c r="C1395" s="99"/>
      <c r="D1395" s="94"/>
      <c r="E1395" s="94"/>
    </row>
    <row r="1396" spans="1:5" x14ac:dyDescent="0.25">
      <c r="A1396" s="94"/>
      <c r="B1396" s="99"/>
      <c r="C1396" s="99"/>
      <c r="D1396" s="94"/>
      <c r="E1396" s="94"/>
    </row>
    <row r="1397" spans="1:5" x14ac:dyDescent="0.25">
      <c r="A1397" s="94"/>
      <c r="B1397" s="99"/>
      <c r="C1397" s="99"/>
      <c r="D1397" s="94"/>
      <c r="E1397" s="94"/>
    </row>
    <row r="1398" spans="1:5" x14ac:dyDescent="0.25">
      <c r="A1398" s="94"/>
      <c r="B1398" s="99"/>
      <c r="C1398" s="99"/>
      <c r="D1398" s="94"/>
      <c r="E1398" s="94"/>
    </row>
    <row r="1399" spans="1:5" x14ac:dyDescent="0.25">
      <c r="A1399" s="94"/>
      <c r="B1399" s="99"/>
      <c r="C1399" s="99"/>
      <c r="D1399" s="94"/>
      <c r="E1399" s="94"/>
    </row>
    <row r="1400" spans="1:5" x14ac:dyDescent="0.25">
      <c r="A1400" s="94"/>
      <c r="B1400" s="99"/>
      <c r="C1400" s="99"/>
      <c r="D1400" s="94"/>
      <c r="E1400" s="94"/>
    </row>
    <row r="1401" spans="1:5" x14ac:dyDescent="0.25">
      <c r="A1401" s="94"/>
      <c r="B1401" s="99"/>
      <c r="C1401" s="99"/>
      <c r="D1401" s="94"/>
      <c r="E1401" s="94"/>
    </row>
    <row r="1402" spans="1:5" x14ac:dyDescent="0.25">
      <c r="A1402" s="98" t="s">
        <v>17</v>
      </c>
      <c r="B1402" s="100">
        <f>SUM(B1354:B1401)</f>
        <v>5707.74</v>
      </c>
      <c r="C1402" s="100"/>
      <c r="D1402" s="94"/>
      <c r="E1402" s="94"/>
    </row>
    <row r="1405" spans="1:5" x14ac:dyDescent="0.25">
      <c r="A1405" s="94" t="s">
        <v>0</v>
      </c>
      <c r="B1405" s="99" t="s">
        <v>27</v>
      </c>
      <c r="C1405" s="99" t="s">
        <v>560</v>
      </c>
      <c r="D1405" s="94" t="s">
        <v>561</v>
      </c>
      <c r="E1405" s="94" t="s">
        <v>174</v>
      </c>
    </row>
    <row r="1406" spans="1:5" x14ac:dyDescent="0.25">
      <c r="A1406" s="95">
        <v>45330</v>
      </c>
      <c r="B1406" s="99"/>
      <c r="C1406" s="99"/>
      <c r="D1406" s="94"/>
      <c r="E1406" s="94"/>
    </row>
    <row r="1407" spans="1:5" x14ac:dyDescent="0.25">
      <c r="A1407" s="94" t="s">
        <v>492</v>
      </c>
      <c r="B1407">
        <v>900</v>
      </c>
      <c r="C1407" t="s">
        <v>1156</v>
      </c>
      <c r="D1407" t="s">
        <v>1157</v>
      </c>
      <c r="E1407" s="94"/>
    </row>
    <row r="1408" spans="1:5" x14ac:dyDescent="0.25">
      <c r="A1408" s="94" t="s">
        <v>492</v>
      </c>
      <c r="B1408">
        <v>143</v>
      </c>
      <c r="C1408" t="s">
        <v>1158</v>
      </c>
      <c r="D1408" t="s">
        <v>1159</v>
      </c>
      <c r="E1408" s="94"/>
    </row>
    <row r="1409" spans="1:5" x14ac:dyDescent="0.25">
      <c r="A1409" s="94" t="s">
        <v>492</v>
      </c>
      <c r="B1409">
        <v>330</v>
      </c>
      <c r="C1409" t="s">
        <v>1160</v>
      </c>
      <c r="D1409" t="s">
        <v>1161</v>
      </c>
      <c r="E1409" s="94"/>
    </row>
    <row r="1410" spans="1:5" x14ac:dyDescent="0.25">
      <c r="A1410" s="94" t="s">
        <v>492</v>
      </c>
      <c r="B1410">
        <v>390</v>
      </c>
      <c r="C1410" t="s">
        <v>1162</v>
      </c>
      <c r="D1410" t="s">
        <v>1163</v>
      </c>
      <c r="E1410" s="94"/>
    </row>
    <row r="1411" spans="1:5" x14ac:dyDescent="0.25">
      <c r="A1411" s="94" t="s">
        <v>492</v>
      </c>
      <c r="B1411">
        <v>489.5</v>
      </c>
      <c r="C1411" t="s">
        <v>1164</v>
      </c>
      <c r="D1411" t="s">
        <v>1165</v>
      </c>
      <c r="E1411" s="94"/>
    </row>
    <row r="1412" spans="1:5" x14ac:dyDescent="0.25">
      <c r="A1412" s="94" t="s">
        <v>492</v>
      </c>
      <c r="B1412">
        <v>456.5</v>
      </c>
      <c r="C1412" t="s">
        <v>1166</v>
      </c>
      <c r="D1412" t="s">
        <v>1167</v>
      </c>
      <c r="E1412" s="94"/>
    </row>
    <row r="1413" spans="1:5" x14ac:dyDescent="0.25">
      <c r="A1413" s="94" t="s">
        <v>492</v>
      </c>
      <c r="B1413">
        <v>746</v>
      </c>
      <c r="C1413" t="s">
        <v>1168</v>
      </c>
      <c r="D1413" t="s">
        <v>1169</v>
      </c>
      <c r="E1413" s="94"/>
    </row>
    <row r="1414" spans="1:5" x14ac:dyDescent="0.25">
      <c r="A1414" s="94" t="s">
        <v>492</v>
      </c>
      <c r="B1414">
        <v>340</v>
      </c>
      <c r="C1414" t="s">
        <v>1170</v>
      </c>
      <c r="D1414" t="s">
        <v>1171</v>
      </c>
      <c r="E1414" s="94"/>
    </row>
    <row r="1415" spans="1:5" x14ac:dyDescent="0.25">
      <c r="A1415" s="94" t="s">
        <v>492</v>
      </c>
      <c r="B1415" s="96">
        <v>1144</v>
      </c>
      <c r="C1415" t="s">
        <v>1172</v>
      </c>
      <c r="D1415" t="s">
        <v>1173</v>
      </c>
      <c r="E1415" s="94"/>
    </row>
    <row r="1416" spans="1:5" x14ac:dyDescent="0.25">
      <c r="A1416" s="140" t="s">
        <v>492</v>
      </c>
      <c r="B1416" s="143">
        <v>644</v>
      </c>
      <c r="C1416" s="143" t="s">
        <v>1174</v>
      </c>
      <c r="D1416" s="143" t="s">
        <v>1175</v>
      </c>
      <c r="E1416" s="140" t="s">
        <v>1176</v>
      </c>
    </row>
    <row r="1417" spans="1:5" x14ac:dyDescent="0.25">
      <c r="A1417" s="140" t="s">
        <v>492</v>
      </c>
      <c r="B1417" s="143">
        <v>73.010000000000005</v>
      </c>
      <c r="C1417" s="143" t="s">
        <v>1177</v>
      </c>
      <c r="D1417" s="143" t="s">
        <v>1175</v>
      </c>
      <c r="E1417" s="140" t="s">
        <v>1176</v>
      </c>
    </row>
    <row r="1418" spans="1:5" x14ac:dyDescent="0.25">
      <c r="A1418" s="94" t="s">
        <v>492</v>
      </c>
      <c r="B1418" s="96">
        <v>2085.5</v>
      </c>
      <c r="C1418" t="s">
        <v>1178</v>
      </c>
      <c r="D1418" t="s">
        <v>1179</v>
      </c>
      <c r="E1418" s="94" t="s">
        <v>1180</v>
      </c>
    </row>
    <row r="1419" spans="1:5" x14ac:dyDescent="0.25">
      <c r="A1419" s="94" t="s">
        <v>492</v>
      </c>
      <c r="B1419">
        <v>679.5</v>
      </c>
      <c r="C1419" t="s">
        <v>1181</v>
      </c>
      <c r="D1419" t="s">
        <v>1182</v>
      </c>
      <c r="E1419" s="94"/>
    </row>
    <row r="1420" spans="1:5" x14ac:dyDescent="0.25">
      <c r="A1420" s="94"/>
      <c r="E1420" s="94"/>
    </row>
    <row r="1421" spans="1:5" x14ac:dyDescent="0.25">
      <c r="A1421" s="94"/>
      <c r="E1421" s="94"/>
    </row>
    <row r="1422" spans="1:5" x14ac:dyDescent="0.25">
      <c r="A1422" s="94"/>
      <c r="E1422" s="94"/>
    </row>
    <row r="1423" spans="1:5" x14ac:dyDescent="0.25">
      <c r="A1423" s="94"/>
      <c r="E1423" s="94"/>
    </row>
    <row r="1424" spans="1:5" x14ac:dyDescent="0.25">
      <c r="A1424" s="94"/>
      <c r="E1424" s="94"/>
    </row>
    <row r="1425" spans="1:5" x14ac:dyDescent="0.25">
      <c r="A1425" s="94"/>
      <c r="B1425" s="99"/>
      <c r="E1425" s="94"/>
    </row>
    <row r="1426" spans="1:5" x14ac:dyDescent="0.25">
      <c r="A1426" s="94"/>
      <c r="B1426" s="99"/>
      <c r="E1426" s="94"/>
    </row>
    <row r="1427" spans="1:5" x14ac:dyDescent="0.25">
      <c r="A1427" s="94"/>
      <c r="B1427" s="99"/>
      <c r="C1427" s="99"/>
      <c r="D1427" s="94"/>
      <c r="E1427" s="94"/>
    </row>
    <row r="1428" spans="1:5" x14ac:dyDescent="0.25">
      <c r="A1428" s="94"/>
      <c r="B1428" s="99"/>
      <c r="C1428" s="99"/>
      <c r="D1428" s="94"/>
      <c r="E1428" s="94"/>
    </row>
    <row r="1429" spans="1:5" x14ac:dyDescent="0.25">
      <c r="A1429" s="94"/>
      <c r="B1429" s="99"/>
      <c r="C1429" s="99"/>
      <c r="D1429" s="94"/>
      <c r="E1429" s="94"/>
    </row>
    <row r="1430" spans="1:5" x14ac:dyDescent="0.25">
      <c r="A1430" s="94"/>
      <c r="B1430" s="99"/>
      <c r="C1430" s="99"/>
      <c r="D1430" s="94"/>
      <c r="E1430" s="94"/>
    </row>
    <row r="1431" spans="1:5" x14ac:dyDescent="0.25">
      <c r="A1431" s="94"/>
      <c r="B1431" s="99"/>
      <c r="C1431" s="99"/>
      <c r="D1431" s="94"/>
      <c r="E1431" s="94"/>
    </row>
    <row r="1432" spans="1:5" x14ac:dyDescent="0.25">
      <c r="A1432" s="94"/>
      <c r="B1432" s="99"/>
      <c r="C1432" s="99"/>
      <c r="D1432" s="94"/>
      <c r="E1432" s="94"/>
    </row>
    <row r="1433" spans="1:5" x14ac:dyDescent="0.25">
      <c r="A1433" s="94"/>
      <c r="B1433" s="99"/>
      <c r="C1433" s="99"/>
      <c r="D1433" s="94"/>
      <c r="E1433" s="94"/>
    </row>
    <row r="1434" spans="1:5" x14ac:dyDescent="0.25">
      <c r="A1434" s="94"/>
      <c r="B1434" s="99"/>
      <c r="C1434" s="99"/>
      <c r="D1434" s="94"/>
      <c r="E1434" s="94"/>
    </row>
    <row r="1435" spans="1:5" x14ac:dyDescent="0.25">
      <c r="A1435" s="94"/>
      <c r="B1435" s="99"/>
      <c r="C1435" s="99"/>
      <c r="D1435" s="94"/>
      <c r="E1435" s="94"/>
    </row>
    <row r="1436" spans="1:5" x14ac:dyDescent="0.25">
      <c r="A1436" s="94"/>
      <c r="B1436" s="99"/>
      <c r="C1436" s="99"/>
      <c r="D1436" s="94"/>
      <c r="E1436" s="94"/>
    </row>
    <row r="1437" spans="1:5" x14ac:dyDescent="0.25">
      <c r="A1437" s="94"/>
      <c r="B1437" s="99"/>
      <c r="C1437" s="99"/>
      <c r="D1437" s="94"/>
      <c r="E1437" s="94"/>
    </row>
    <row r="1438" spans="1:5" x14ac:dyDescent="0.25">
      <c r="A1438" s="94"/>
      <c r="B1438" s="99"/>
      <c r="C1438" s="99"/>
      <c r="D1438" s="94"/>
      <c r="E1438" s="94"/>
    </row>
    <row r="1439" spans="1:5" x14ac:dyDescent="0.25">
      <c r="A1439" s="94"/>
      <c r="B1439" s="99"/>
      <c r="C1439" s="99"/>
      <c r="D1439" s="94"/>
      <c r="E1439" s="94"/>
    </row>
    <row r="1440" spans="1:5" x14ac:dyDescent="0.25">
      <c r="A1440" s="94"/>
      <c r="B1440" s="99"/>
      <c r="C1440" s="99"/>
      <c r="D1440" s="94"/>
      <c r="E1440" s="94"/>
    </row>
    <row r="1441" spans="1:5" x14ac:dyDescent="0.25">
      <c r="A1441" s="94"/>
      <c r="B1441" s="99"/>
      <c r="C1441" s="99"/>
      <c r="D1441" s="94"/>
      <c r="E1441" s="94"/>
    </row>
    <row r="1442" spans="1:5" x14ac:dyDescent="0.25">
      <c r="A1442" s="94"/>
      <c r="B1442" s="99"/>
      <c r="C1442" s="99"/>
      <c r="D1442" s="94"/>
      <c r="E1442" s="94"/>
    </row>
    <row r="1443" spans="1:5" x14ac:dyDescent="0.25">
      <c r="A1443" s="94"/>
      <c r="B1443" s="99"/>
      <c r="C1443" s="99"/>
      <c r="D1443" s="94"/>
      <c r="E1443" s="94"/>
    </row>
    <row r="1444" spans="1:5" x14ac:dyDescent="0.25">
      <c r="A1444" s="94"/>
      <c r="B1444" s="99"/>
      <c r="C1444" s="99"/>
      <c r="D1444" s="94"/>
      <c r="E1444" s="94"/>
    </row>
    <row r="1445" spans="1:5" x14ac:dyDescent="0.25">
      <c r="A1445" s="94"/>
      <c r="B1445" s="99"/>
      <c r="C1445" s="99"/>
      <c r="D1445" s="94"/>
      <c r="E1445" s="94"/>
    </row>
    <row r="1446" spans="1:5" x14ac:dyDescent="0.25">
      <c r="A1446" s="98"/>
      <c r="B1446" s="100"/>
      <c r="C1446" s="100"/>
      <c r="D1446" s="94"/>
      <c r="E1446" s="94"/>
    </row>
    <row r="1447" spans="1:5" x14ac:dyDescent="0.25">
      <c r="A1447" s="94"/>
      <c r="B1447" s="99"/>
      <c r="C1447" s="99"/>
      <c r="D1447" s="94"/>
      <c r="E1447" s="94"/>
    </row>
    <row r="1448" spans="1:5" x14ac:dyDescent="0.25">
      <c r="A1448" s="94"/>
      <c r="B1448" s="99"/>
      <c r="C1448" s="99"/>
      <c r="D1448" s="94"/>
      <c r="E1448" s="94"/>
    </row>
    <row r="1449" spans="1:5" x14ac:dyDescent="0.25">
      <c r="A1449" s="94"/>
      <c r="B1449" s="99"/>
      <c r="C1449" s="99"/>
      <c r="D1449" s="94"/>
      <c r="E1449" s="94"/>
    </row>
    <row r="1450" spans="1:5" x14ac:dyDescent="0.25">
      <c r="A1450" s="94"/>
      <c r="B1450" s="99"/>
      <c r="C1450" s="99"/>
      <c r="D1450" s="94"/>
      <c r="E1450" s="94"/>
    </row>
    <row r="1451" spans="1:5" x14ac:dyDescent="0.25">
      <c r="A1451" s="94"/>
      <c r="B1451" s="99"/>
      <c r="C1451" s="99"/>
      <c r="D1451" s="94"/>
      <c r="E1451" s="94"/>
    </row>
    <row r="1452" spans="1:5" x14ac:dyDescent="0.25">
      <c r="A1452" s="94"/>
      <c r="B1452" s="99"/>
      <c r="C1452" s="99"/>
      <c r="D1452" s="94"/>
      <c r="E1452" s="94"/>
    </row>
    <row r="1453" spans="1:5" x14ac:dyDescent="0.25">
      <c r="A1453" s="94"/>
      <c r="B1453" s="99"/>
      <c r="C1453" s="99"/>
      <c r="D1453" s="94"/>
      <c r="E1453" s="94"/>
    </row>
    <row r="1454" spans="1:5" x14ac:dyDescent="0.25">
      <c r="A1454" s="98" t="s">
        <v>17</v>
      </c>
      <c r="B1454" s="100">
        <f>SUM(B1406:B1453)</f>
        <v>8421.01</v>
      </c>
      <c r="C1454" s="100"/>
      <c r="D1454" s="94"/>
      <c r="E1454" s="94"/>
    </row>
    <row r="1457" spans="1:5" x14ac:dyDescent="0.25">
      <c r="A1457" s="94" t="s">
        <v>0</v>
      </c>
      <c r="B1457" s="99" t="s">
        <v>27</v>
      </c>
      <c r="C1457" s="99" t="s">
        <v>560</v>
      </c>
      <c r="D1457" s="94" t="s">
        <v>561</v>
      </c>
      <c r="E1457" s="94" t="s">
        <v>174</v>
      </c>
    </row>
    <row r="1458" spans="1:5" x14ac:dyDescent="0.25">
      <c r="A1458" s="95">
        <v>45331</v>
      </c>
      <c r="B1458" s="99"/>
      <c r="C1458" s="99"/>
      <c r="D1458" s="94"/>
      <c r="E1458" s="94"/>
    </row>
    <row r="1459" spans="1:5" x14ac:dyDescent="0.25">
      <c r="A1459" s="94"/>
      <c r="E1459" s="94"/>
    </row>
    <row r="1460" spans="1:5" x14ac:dyDescent="0.25">
      <c r="A1460" s="94"/>
      <c r="E1460" s="94"/>
    </row>
    <row r="1461" spans="1:5" x14ac:dyDescent="0.25">
      <c r="A1461" s="94"/>
      <c r="E1461" s="94"/>
    </row>
    <row r="1462" spans="1:5" x14ac:dyDescent="0.25">
      <c r="A1462" s="94" t="s">
        <v>492</v>
      </c>
      <c r="E1462" s="94"/>
    </row>
    <row r="1463" spans="1:5" x14ac:dyDescent="0.25">
      <c r="A1463" s="94" t="s">
        <v>492</v>
      </c>
      <c r="E1463" s="94"/>
    </row>
    <row r="1464" spans="1:5" x14ac:dyDescent="0.25">
      <c r="A1464" s="94"/>
      <c r="E1464" s="94"/>
    </row>
    <row r="1465" spans="1:5" x14ac:dyDescent="0.25">
      <c r="A1465" s="94" t="s">
        <v>492</v>
      </c>
      <c r="E1465" s="94" t="s">
        <v>1183</v>
      </c>
    </row>
    <row r="1466" spans="1:5" x14ac:dyDescent="0.25">
      <c r="A1466" s="94" t="s">
        <v>492</v>
      </c>
      <c r="E1466" s="94" t="s">
        <v>1183</v>
      </c>
    </row>
    <row r="1467" spans="1:5" x14ac:dyDescent="0.25">
      <c r="A1467" s="94" t="s">
        <v>492</v>
      </c>
      <c r="E1467" s="94"/>
    </row>
    <row r="1468" spans="1:5" x14ac:dyDescent="0.25">
      <c r="A1468" s="94" t="s">
        <v>492</v>
      </c>
      <c r="E1468" s="94"/>
    </row>
    <row r="1469" spans="1:5" x14ac:dyDescent="0.25">
      <c r="A1469" s="94" t="s">
        <v>492</v>
      </c>
      <c r="E1469" s="94"/>
    </row>
    <row r="1470" spans="1:5" x14ac:dyDescent="0.25">
      <c r="A1470" s="94" t="s">
        <v>492</v>
      </c>
      <c r="E1470" s="94"/>
    </row>
    <row r="1471" spans="1:5" x14ac:dyDescent="0.25">
      <c r="A1471" s="94" t="s">
        <v>492</v>
      </c>
      <c r="E1471" s="94"/>
    </row>
    <row r="1472" spans="1:5" x14ac:dyDescent="0.25">
      <c r="A1472" s="94"/>
      <c r="E1472" s="94"/>
    </row>
    <row r="1473" spans="1:5" x14ac:dyDescent="0.25">
      <c r="A1473" s="94"/>
      <c r="E1473" s="94"/>
    </row>
    <row r="1474" spans="1:5" x14ac:dyDescent="0.25">
      <c r="A1474" s="94"/>
      <c r="E1474" s="94"/>
    </row>
    <row r="1475" spans="1:5" x14ac:dyDescent="0.25">
      <c r="A1475" s="94"/>
      <c r="E1475" s="94"/>
    </row>
    <row r="1476" spans="1:5" x14ac:dyDescent="0.25">
      <c r="A1476" s="94"/>
      <c r="E1476" s="94"/>
    </row>
    <row r="1477" spans="1:5" x14ac:dyDescent="0.25">
      <c r="A1477" s="94"/>
      <c r="B1477" s="99"/>
      <c r="E1477" s="94"/>
    </row>
    <row r="1478" spans="1:5" x14ac:dyDescent="0.25">
      <c r="A1478" s="94"/>
      <c r="B1478" s="99"/>
      <c r="E1478" s="94"/>
    </row>
    <row r="1479" spans="1:5" x14ac:dyDescent="0.25">
      <c r="A1479" s="94"/>
      <c r="B1479" s="99"/>
      <c r="C1479" s="99"/>
      <c r="D1479" s="94"/>
      <c r="E1479" s="94"/>
    </row>
    <row r="1480" spans="1:5" x14ac:dyDescent="0.25">
      <c r="A1480" s="94"/>
      <c r="B1480" s="99"/>
      <c r="C1480" s="99"/>
      <c r="D1480" s="94"/>
      <c r="E1480" s="94"/>
    </row>
    <row r="1481" spans="1:5" x14ac:dyDescent="0.25">
      <c r="A1481" s="94"/>
      <c r="B1481" s="99"/>
      <c r="C1481" s="99"/>
      <c r="D1481" s="94"/>
      <c r="E1481" s="94"/>
    </row>
    <row r="1482" spans="1:5" x14ac:dyDescent="0.25">
      <c r="A1482" s="94"/>
      <c r="B1482" s="99"/>
      <c r="C1482" s="99"/>
      <c r="D1482" s="94"/>
      <c r="E1482" s="94"/>
    </row>
    <row r="1483" spans="1:5" x14ac:dyDescent="0.25">
      <c r="A1483" s="94"/>
      <c r="B1483" s="99"/>
      <c r="C1483" s="99"/>
      <c r="D1483" s="94"/>
      <c r="E1483" s="94"/>
    </row>
    <row r="1484" spans="1:5" x14ac:dyDescent="0.25">
      <c r="A1484" s="94"/>
      <c r="B1484" s="99"/>
      <c r="C1484" s="99"/>
      <c r="D1484" s="94"/>
      <c r="E1484" s="94"/>
    </row>
    <row r="1485" spans="1:5" x14ac:dyDescent="0.25">
      <c r="A1485" s="94"/>
      <c r="B1485" s="99"/>
      <c r="C1485" s="99"/>
      <c r="D1485" s="94"/>
      <c r="E1485" s="94"/>
    </row>
    <row r="1486" spans="1:5" x14ac:dyDescent="0.25">
      <c r="A1486" s="94"/>
      <c r="B1486" s="99"/>
      <c r="C1486" s="99"/>
      <c r="D1486" s="94"/>
      <c r="E1486" s="94"/>
    </row>
    <row r="1487" spans="1:5" x14ac:dyDescent="0.25">
      <c r="A1487" s="94"/>
      <c r="B1487" s="99"/>
      <c r="C1487" s="99"/>
      <c r="D1487" s="94"/>
      <c r="E1487" s="94"/>
    </row>
    <row r="1488" spans="1:5" x14ac:dyDescent="0.25">
      <c r="A1488" s="94"/>
      <c r="B1488" s="99"/>
      <c r="C1488" s="99"/>
      <c r="D1488" s="94"/>
      <c r="E1488" s="94"/>
    </row>
    <row r="1489" spans="1:5" x14ac:dyDescent="0.25">
      <c r="A1489" s="94"/>
      <c r="B1489" s="99"/>
      <c r="C1489" s="99"/>
      <c r="D1489" s="94"/>
      <c r="E1489" s="94"/>
    </row>
    <row r="1490" spans="1:5" x14ac:dyDescent="0.25">
      <c r="A1490" s="94"/>
      <c r="B1490" s="99"/>
      <c r="C1490" s="99"/>
      <c r="D1490" s="94"/>
      <c r="E1490" s="94"/>
    </row>
    <row r="1491" spans="1:5" x14ac:dyDescent="0.25">
      <c r="A1491" s="94"/>
      <c r="B1491" s="99"/>
      <c r="C1491" s="99"/>
      <c r="D1491" s="94"/>
      <c r="E1491" s="94"/>
    </row>
    <row r="1492" spans="1:5" x14ac:dyDescent="0.25">
      <c r="A1492" s="94"/>
      <c r="B1492" s="99"/>
      <c r="C1492" s="99"/>
      <c r="D1492" s="94"/>
      <c r="E1492" s="94"/>
    </row>
    <row r="1493" spans="1:5" x14ac:dyDescent="0.25">
      <c r="A1493" s="94"/>
      <c r="B1493" s="99"/>
      <c r="C1493" s="99"/>
      <c r="D1493" s="94"/>
      <c r="E1493" s="94"/>
    </row>
    <row r="1494" spans="1:5" x14ac:dyDescent="0.25">
      <c r="A1494" s="94"/>
      <c r="B1494" s="99"/>
      <c r="C1494" s="99"/>
      <c r="D1494" s="94"/>
      <c r="E1494" s="94"/>
    </row>
    <row r="1495" spans="1:5" x14ac:dyDescent="0.25">
      <c r="A1495" s="94"/>
      <c r="B1495" s="99"/>
      <c r="C1495" s="99"/>
      <c r="D1495" s="94"/>
      <c r="E1495" s="94"/>
    </row>
    <row r="1496" spans="1:5" x14ac:dyDescent="0.25">
      <c r="A1496" s="94"/>
      <c r="B1496" s="99"/>
      <c r="C1496" s="99"/>
      <c r="D1496" s="94"/>
      <c r="E1496" s="94"/>
    </row>
    <row r="1497" spans="1:5" x14ac:dyDescent="0.25">
      <c r="A1497" s="94"/>
      <c r="B1497" s="99"/>
      <c r="C1497" s="99"/>
      <c r="D1497" s="94"/>
      <c r="E1497" s="94"/>
    </row>
    <row r="1498" spans="1:5" x14ac:dyDescent="0.25">
      <c r="A1498" s="98"/>
      <c r="B1498" s="100"/>
      <c r="C1498" s="100"/>
      <c r="D1498" s="94"/>
      <c r="E1498" s="94"/>
    </row>
    <row r="1499" spans="1:5" x14ac:dyDescent="0.25">
      <c r="A1499" s="94"/>
      <c r="B1499" s="99"/>
      <c r="C1499" s="99"/>
      <c r="D1499" s="94"/>
      <c r="E1499" s="94"/>
    </row>
    <row r="1500" spans="1:5" x14ac:dyDescent="0.25">
      <c r="A1500" s="94"/>
      <c r="B1500" s="99"/>
      <c r="C1500" s="99"/>
      <c r="D1500" s="94"/>
      <c r="E1500" s="94"/>
    </row>
    <row r="1501" spans="1:5" x14ac:dyDescent="0.25">
      <c r="A1501" s="94"/>
      <c r="B1501" s="99"/>
      <c r="C1501" s="99"/>
      <c r="D1501" s="94"/>
      <c r="E1501" s="94"/>
    </row>
    <row r="1502" spans="1:5" x14ac:dyDescent="0.25">
      <c r="A1502" s="94"/>
      <c r="B1502" s="99"/>
      <c r="C1502" s="99"/>
      <c r="D1502" s="94"/>
      <c r="E1502" s="94"/>
    </row>
    <row r="1503" spans="1:5" x14ac:dyDescent="0.25">
      <c r="A1503" s="94"/>
      <c r="B1503" s="99"/>
      <c r="C1503" s="99"/>
      <c r="D1503" s="94"/>
      <c r="E1503" s="94"/>
    </row>
    <row r="1504" spans="1:5" x14ac:dyDescent="0.25">
      <c r="A1504" s="94"/>
      <c r="B1504" s="99"/>
      <c r="C1504" s="99"/>
      <c r="D1504" s="94"/>
      <c r="E1504" s="94"/>
    </row>
    <row r="1505" spans="1:5" x14ac:dyDescent="0.25">
      <c r="A1505" s="94"/>
      <c r="B1505" s="99"/>
      <c r="C1505" s="99"/>
      <c r="D1505" s="94"/>
      <c r="E1505" s="94"/>
    </row>
    <row r="1506" spans="1:5" x14ac:dyDescent="0.25">
      <c r="A1506" s="98" t="s">
        <v>17</v>
      </c>
      <c r="B1506" s="100">
        <f>SUM(B1458:B1505)</f>
        <v>0</v>
      </c>
      <c r="C1506" s="100"/>
      <c r="D1506" s="94"/>
      <c r="E1506" s="94"/>
    </row>
    <row r="1509" spans="1:5" x14ac:dyDescent="0.25">
      <c r="A1509" s="94" t="s">
        <v>0</v>
      </c>
      <c r="B1509" s="99" t="s">
        <v>27</v>
      </c>
      <c r="C1509" s="99" t="s">
        <v>560</v>
      </c>
      <c r="D1509" s="94" t="s">
        <v>561</v>
      </c>
      <c r="E1509" s="94" t="s">
        <v>174</v>
      </c>
    </row>
    <row r="1510" spans="1:5" x14ac:dyDescent="0.25">
      <c r="A1510" s="95">
        <v>45332</v>
      </c>
      <c r="B1510" s="99"/>
      <c r="C1510" s="99"/>
      <c r="D1510" s="94"/>
      <c r="E1510" s="94"/>
    </row>
    <row r="1511" spans="1:5" x14ac:dyDescent="0.25">
      <c r="A1511" s="94" t="s">
        <v>492</v>
      </c>
      <c r="B1511">
        <v>2139.5</v>
      </c>
      <c r="D1511" t="s">
        <v>1184</v>
      </c>
      <c r="E1511" s="94"/>
    </row>
    <row r="1512" spans="1:5" x14ac:dyDescent="0.25">
      <c r="A1512" s="94"/>
      <c r="B1512">
        <v>0</v>
      </c>
      <c r="E1512" s="94"/>
    </row>
    <row r="1513" spans="1:5" x14ac:dyDescent="0.25">
      <c r="A1513" s="94"/>
      <c r="B1513">
        <v>0</v>
      </c>
      <c r="E1513" s="94"/>
    </row>
    <row r="1514" spans="1:5" x14ac:dyDescent="0.25">
      <c r="A1514" s="94"/>
      <c r="B1514">
        <v>0</v>
      </c>
      <c r="E1514" s="94"/>
    </row>
    <row r="1515" spans="1:5" x14ac:dyDescent="0.25">
      <c r="A1515" s="94"/>
      <c r="B1515" s="96">
        <v>0</v>
      </c>
      <c r="E1515" s="94"/>
    </row>
    <row r="1516" spans="1:5" x14ac:dyDescent="0.25">
      <c r="A1516" s="94"/>
      <c r="B1516">
        <v>0</v>
      </c>
      <c r="E1516" s="94"/>
    </row>
    <row r="1517" spans="1:5" x14ac:dyDescent="0.25">
      <c r="A1517" s="94"/>
      <c r="B1517">
        <v>0</v>
      </c>
      <c r="E1517" s="94"/>
    </row>
    <row r="1518" spans="1:5" x14ac:dyDescent="0.25">
      <c r="A1518" s="94"/>
      <c r="B1518">
        <v>0</v>
      </c>
      <c r="E1518" s="94"/>
    </row>
    <row r="1519" spans="1:5" x14ac:dyDescent="0.25">
      <c r="A1519" s="94"/>
      <c r="B1519">
        <v>0</v>
      </c>
      <c r="E1519" s="94"/>
    </row>
    <row r="1520" spans="1:5" x14ac:dyDescent="0.25">
      <c r="A1520" s="94"/>
      <c r="B1520">
        <v>0</v>
      </c>
      <c r="E1520" s="94"/>
    </row>
    <row r="1521" spans="1:5" x14ac:dyDescent="0.25">
      <c r="A1521" s="94"/>
      <c r="B1521">
        <v>0</v>
      </c>
      <c r="E1521" s="94"/>
    </row>
    <row r="1522" spans="1:5" x14ac:dyDescent="0.25">
      <c r="A1522" s="94"/>
      <c r="B1522">
        <v>0</v>
      </c>
      <c r="E1522" s="94"/>
    </row>
    <row r="1523" spans="1:5" x14ac:dyDescent="0.25">
      <c r="A1523" s="94"/>
      <c r="B1523">
        <v>0</v>
      </c>
      <c r="E1523" s="94"/>
    </row>
    <row r="1524" spans="1:5" x14ac:dyDescent="0.25">
      <c r="A1524" s="94"/>
      <c r="B1524">
        <v>0</v>
      </c>
      <c r="E1524" s="94"/>
    </row>
    <row r="1525" spans="1:5" x14ac:dyDescent="0.25">
      <c r="A1525" s="94"/>
      <c r="B1525">
        <v>0</v>
      </c>
      <c r="E1525" s="94"/>
    </row>
    <row r="1526" spans="1:5" x14ac:dyDescent="0.25">
      <c r="A1526" s="94"/>
      <c r="B1526">
        <v>0</v>
      </c>
      <c r="E1526" s="94"/>
    </row>
    <row r="1527" spans="1:5" x14ac:dyDescent="0.25">
      <c r="A1527" s="94"/>
      <c r="B1527">
        <v>0</v>
      </c>
      <c r="E1527" s="94"/>
    </row>
    <row r="1528" spans="1:5" x14ac:dyDescent="0.25">
      <c r="A1528" s="94"/>
      <c r="B1528">
        <v>0</v>
      </c>
      <c r="E1528" s="94"/>
    </row>
    <row r="1529" spans="1:5" x14ac:dyDescent="0.25">
      <c r="A1529" s="94"/>
      <c r="B1529" s="99">
        <v>0</v>
      </c>
      <c r="E1529" s="94"/>
    </row>
    <row r="1530" spans="1:5" x14ac:dyDescent="0.25">
      <c r="A1530" s="94"/>
      <c r="B1530" s="99">
        <v>0</v>
      </c>
      <c r="E1530" s="94"/>
    </row>
    <row r="1531" spans="1:5" x14ac:dyDescent="0.25">
      <c r="A1531" s="94"/>
      <c r="B1531" s="99"/>
      <c r="C1531" s="99"/>
      <c r="D1531" s="94"/>
      <c r="E1531" s="94"/>
    </row>
    <row r="1532" spans="1:5" x14ac:dyDescent="0.25">
      <c r="A1532" s="94"/>
      <c r="B1532" s="99"/>
      <c r="C1532" s="99"/>
      <c r="D1532" s="94"/>
      <c r="E1532" s="94"/>
    </row>
    <row r="1533" spans="1:5" x14ac:dyDescent="0.25">
      <c r="A1533" s="94"/>
      <c r="B1533" s="99"/>
      <c r="C1533" s="99"/>
      <c r="D1533" s="94"/>
      <c r="E1533" s="94"/>
    </row>
    <row r="1534" spans="1:5" x14ac:dyDescent="0.25">
      <c r="A1534" s="94"/>
      <c r="B1534" s="99"/>
      <c r="C1534" s="99"/>
      <c r="D1534" s="94"/>
      <c r="E1534" s="94"/>
    </row>
    <row r="1535" spans="1:5" x14ac:dyDescent="0.25">
      <c r="A1535" s="94"/>
      <c r="B1535" s="99"/>
      <c r="C1535" s="99"/>
      <c r="D1535" s="94"/>
      <c r="E1535" s="94"/>
    </row>
    <row r="1536" spans="1:5" x14ac:dyDescent="0.25">
      <c r="A1536" s="94"/>
      <c r="B1536" s="99"/>
      <c r="C1536" s="99"/>
      <c r="D1536" s="94"/>
      <c r="E1536" s="94"/>
    </row>
    <row r="1537" spans="1:5" x14ac:dyDescent="0.25">
      <c r="A1537" s="94"/>
      <c r="B1537" s="99"/>
      <c r="C1537" s="99"/>
      <c r="D1537" s="94"/>
      <c r="E1537" s="94"/>
    </row>
    <row r="1538" spans="1:5" x14ac:dyDescent="0.25">
      <c r="A1538" s="94"/>
      <c r="B1538" s="99"/>
      <c r="C1538" s="99"/>
      <c r="D1538" s="94"/>
      <c r="E1538" s="94"/>
    </row>
    <row r="1539" spans="1:5" x14ac:dyDescent="0.25">
      <c r="A1539" s="94"/>
      <c r="B1539" s="99"/>
      <c r="C1539" s="99"/>
      <c r="D1539" s="94"/>
      <c r="E1539" s="94"/>
    </row>
    <row r="1540" spans="1:5" x14ac:dyDescent="0.25">
      <c r="A1540" s="94"/>
      <c r="B1540" s="99"/>
      <c r="C1540" s="99"/>
      <c r="D1540" s="94"/>
      <c r="E1540" s="94"/>
    </row>
    <row r="1541" spans="1:5" x14ac:dyDescent="0.25">
      <c r="A1541" s="94"/>
      <c r="B1541" s="99"/>
      <c r="C1541" s="99"/>
      <c r="D1541" s="94"/>
      <c r="E1541" s="94"/>
    </row>
    <row r="1542" spans="1:5" x14ac:dyDescent="0.25">
      <c r="A1542" s="94"/>
      <c r="B1542" s="99"/>
      <c r="C1542" s="99"/>
      <c r="D1542" s="94"/>
      <c r="E1542" s="94"/>
    </row>
    <row r="1543" spans="1:5" x14ac:dyDescent="0.25">
      <c r="A1543" s="94"/>
      <c r="B1543" s="99"/>
      <c r="C1543" s="99"/>
      <c r="D1543" s="94"/>
      <c r="E1543" s="94"/>
    </row>
    <row r="1544" spans="1:5" x14ac:dyDescent="0.25">
      <c r="A1544" s="94"/>
      <c r="B1544" s="99"/>
      <c r="C1544" s="99"/>
      <c r="D1544" s="94"/>
      <c r="E1544" s="94"/>
    </row>
    <row r="1545" spans="1:5" x14ac:dyDescent="0.25">
      <c r="A1545" s="94"/>
      <c r="B1545" s="99"/>
      <c r="C1545" s="99"/>
      <c r="D1545" s="94"/>
      <c r="E1545" s="94"/>
    </row>
    <row r="1546" spans="1:5" x14ac:dyDescent="0.25">
      <c r="A1546" s="94"/>
      <c r="B1546" s="99"/>
      <c r="C1546" s="99"/>
      <c r="D1546" s="94"/>
      <c r="E1546" s="94"/>
    </row>
    <row r="1547" spans="1:5" x14ac:dyDescent="0.25">
      <c r="A1547" s="94"/>
      <c r="B1547" s="99"/>
      <c r="C1547" s="99"/>
      <c r="D1547" s="94"/>
      <c r="E1547" s="94"/>
    </row>
    <row r="1548" spans="1:5" x14ac:dyDescent="0.25">
      <c r="A1548" s="94"/>
      <c r="B1548" s="99"/>
      <c r="C1548" s="99"/>
      <c r="D1548" s="94"/>
      <c r="E1548" s="94"/>
    </row>
    <row r="1549" spans="1:5" x14ac:dyDescent="0.25">
      <c r="A1549" s="94"/>
      <c r="B1549" s="99"/>
      <c r="C1549" s="99"/>
      <c r="D1549" s="94"/>
      <c r="E1549" s="94"/>
    </row>
    <row r="1550" spans="1:5" x14ac:dyDescent="0.25">
      <c r="A1550" s="98"/>
      <c r="B1550" s="100"/>
      <c r="C1550" s="100"/>
      <c r="D1550" s="94"/>
      <c r="E1550" s="94"/>
    </row>
    <row r="1551" spans="1:5" x14ac:dyDescent="0.25">
      <c r="A1551" s="94"/>
      <c r="B1551" s="99"/>
      <c r="C1551" s="99"/>
      <c r="D1551" s="94"/>
      <c r="E1551" s="94"/>
    </row>
    <row r="1552" spans="1:5" x14ac:dyDescent="0.25">
      <c r="A1552" s="94"/>
      <c r="B1552" s="99"/>
      <c r="C1552" s="99"/>
      <c r="D1552" s="94"/>
      <c r="E1552" s="94"/>
    </row>
    <row r="1553" spans="1:5" x14ac:dyDescent="0.25">
      <c r="A1553" s="94"/>
      <c r="B1553" s="99"/>
      <c r="C1553" s="99"/>
      <c r="D1553" s="94"/>
      <c r="E1553" s="94"/>
    </row>
    <row r="1554" spans="1:5" x14ac:dyDescent="0.25">
      <c r="A1554" s="94"/>
      <c r="B1554" s="99"/>
      <c r="C1554" s="99"/>
      <c r="D1554" s="94"/>
      <c r="E1554" s="94"/>
    </row>
    <row r="1555" spans="1:5" x14ac:dyDescent="0.25">
      <c r="A1555" s="94"/>
      <c r="B1555" s="99"/>
      <c r="C1555" s="99"/>
      <c r="D1555" s="94"/>
      <c r="E1555" s="94"/>
    </row>
    <row r="1556" spans="1:5" x14ac:dyDescent="0.25">
      <c r="A1556" s="94"/>
      <c r="B1556" s="99"/>
      <c r="C1556" s="99"/>
      <c r="D1556" s="94"/>
      <c r="E1556" s="94"/>
    </row>
    <row r="1557" spans="1:5" x14ac:dyDescent="0.25">
      <c r="A1557" s="94"/>
      <c r="B1557" s="99"/>
      <c r="C1557" s="99"/>
      <c r="D1557" s="94"/>
      <c r="E1557" s="94"/>
    </row>
    <row r="1558" spans="1:5" x14ac:dyDescent="0.25">
      <c r="A1558" s="98" t="s">
        <v>17</v>
      </c>
      <c r="B1558" s="100">
        <f>SUM(B1510:B1557)</f>
        <v>2139.5</v>
      </c>
      <c r="C1558" s="100"/>
      <c r="D1558" s="94"/>
      <c r="E1558" s="94"/>
    </row>
    <row r="1561" spans="1:5" x14ac:dyDescent="0.25">
      <c r="A1561" s="94" t="s">
        <v>0</v>
      </c>
      <c r="B1561" s="99" t="s">
        <v>27</v>
      </c>
      <c r="C1561" s="99" t="s">
        <v>560</v>
      </c>
      <c r="D1561" s="94" t="s">
        <v>561</v>
      </c>
      <c r="E1561" s="94" t="s">
        <v>174</v>
      </c>
    </row>
    <row r="1562" spans="1:5" x14ac:dyDescent="0.25">
      <c r="A1562" s="95">
        <v>45334</v>
      </c>
      <c r="B1562" s="99"/>
      <c r="C1562" s="99"/>
      <c r="D1562" s="94"/>
      <c r="E1562" s="94"/>
    </row>
    <row r="1563" spans="1:5" x14ac:dyDescent="0.25">
      <c r="A1563" s="94" t="s">
        <v>492</v>
      </c>
      <c r="B1563" t="s">
        <v>1185</v>
      </c>
      <c r="C1563" t="s">
        <v>1186</v>
      </c>
      <c r="D1563" t="s">
        <v>1184</v>
      </c>
      <c r="E1563" s="94"/>
    </row>
    <row r="1564" spans="1:5" x14ac:dyDescent="0.25">
      <c r="A1564" s="94" t="s">
        <v>492</v>
      </c>
      <c r="E1564" s="94"/>
    </row>
    <row r="1565" spans="1:5" x14ac:dyDescent="0.25">
      <c r="A1565" s="94" t="s">
        <v>492</v>
      </c>
      <c r="E1565" s="94" t="s">
        <v>1187</v>
      </c>
    </row>
    <row r="1566" spans="1:5" x14ac:dyDescent="0.25">
      <c r="A1566" s="94" t="s">
        <v>492</v>
      </c>
      <c r="E1566" s="94" t="s">
        <v>1187</v>
      </c>
    </row>
    <row r="1567" spans="1:5" x14ac:dyDescent="0.25">
      <c r="A1567" s="94" t="s">
        <v>492</v>
      </c>
      <c r="E1567" s="94"/>
    </row>
    <row r="1568" spans="1:5" x14ac:dyDescent="0.25">
      <c r="A1568" s="94" t="s">
        <v>492</v>
      </c>
      <c r="E1568" s="94"/>
    </row>
    <row r="1569" spans="1:5" x14ac:dyDescent="0.25">
      <c r="A1569" s="94" t="s">
        <v>492</v>
      </c>
      <c r="E1569" s="94"/>
    </row>
    <row r="1570" spans="1:5" x14ac:dyDescent="0.25">
      <c r="A1570" s="94" t="s">
        <v>492</v>
      </c>
      <c r="B1570" s="96"/>
      <c r="E1570" s="94"/>
    </row>
    <row r="1571" spans="1:5" x14ac:dyDescent="0.25">
      <c r="A1571" s="94" t="s">
        <v>492</v>
      </c>
      <c r="E1571" s="94" t="s">
        <v>1188</v>
      </c>
    </row>
    <row r="1572" spans="1:5" x14ac:dyDescent="0.25">
      <c r="A1572" s="94" t="s">
        <v>492</v>
      </c>
      <c r="E1572" s="94" t="s">
        <v>1188</v>
      </c>
    </row>
    <row r="1573" spans="1:5" x14ac:dyDescent="0.25">
      <c r="A1573" s="94" t="s">
        <v>492</v>
      </c>
      <c r="E1573" s="94"/>
    </row>
    <row r="1574" spans="1:5" x14ac:dyDescent="0.25">
      <c r="A1574" s="94" t="s">
        <v>492</v>
      </c>
      <c r="E1574" s="94"/>
    </row>
    <row r="1575" spans="1:5" x14ac:dyDescent="0.25">
      <c r="A1575" s="94" t="s">
        <v>492</v>
      </c>
      <c r="E1575" s="94"/>
    </row>
    <row r="1576" spans="1:5" x14ac:dyDescent="0.25">
      <c r="A1576" s="94" t="s">
        <v>492</v>
      </c>
      <c r="E1576" s="94"/>
    </row>
    <row r="1577" spans="1:5" x14ac:dyDescent="0.25">
      <c r="A1577" s="94"/>
      <c r="E1577" s="94"/>
    </row>
    <row r="1578" spans="1:5" x14ac:dyDescent="0.25">
      <c r="A1578" s="94"/>
      <c r="E1578" s="94"/>
    </row>
    <row r="1579" spans="1:5" x14ac:dyDescent="0.25">
      <c r="A1579" s="94"/>
      <c r="E1579" s="94"/>
    </row>
    <row r="1580" spans="1:5" x14ac:dyDescent="0.25">
      <c r="A1580" s="94"/>
      <c r="E1580" s="94"/>
    </row>
    <row r="1581" spans="1:5" x14ac:dyDescent="0.25">
      <c r="A1581" s="94"/>
      <c r="B1581" s="99"/>
      <c r="E1581" s="94"/>
    </row>
    <row r="1582" spans="1:5" x14ac:dyDescent="0.25">
      <c r="A1582" s="94"/>
      <c r="B1582" s="99"/>
      <c r="E1582" s="94"/>
    </row>
    <row r="1583" spans="1:5" x14ac:dyDescent="0.25">
      <c r="A1583" s="94"/>
      <c r="B1583" s="99"/>
      <c r="C1583" s="99"/>
      <c r="D1583" s="94"/>
      <c r="E1583" s="94"/>
    </row>
    <row r="1584" spans="1:5" x14ac:dyDescent="0.25">
      <c r="A1584" s="94"/>
      <c r="B1584" s="99"/>
      <c r="C1584" s="99"/>
      <c r="D1584" s="94"/>
      <c r="E1584" s="94"/>
    </row>
    <row r="1585" spans="1:5" x14ac:dyDescent="0.25">
      <c r="A1585" s="94"/>
      <c r="B1585" s="99"/>
      <c r="C1585" s="99"/>
      <c r="D1585" s="94"/>
      <c r="E1585" s="94"/>
    </row>
    <row r="1586" spans="1:5" x14ac:dyDescent="0.25">
      <c r="A1586" s="94"/>
      <c r="B1586" s="99"/>
      <c r="C1586" s="99"/>
      <c r="D1586" s="94"/>
      <c r="E1586" s="94"/>
    </row>
    <row r="1587" spans="1:5" x14ac:dyDescent="0.25">
      <c r="A1587" s="94"/>
      <c r="B1587" s="99"/>
      <c r="C1587" s="99"/>
      <c r="D1587" s="94"/>
      <c r="E1587" s="94"/>
    </row>
    <row r="1588" spans="1:5" x14ac:dyDescent="0.25">
      <c r="A1588" s="94"/>
      <c r="B1588" s="99"/>
      <c r="C1588" s="99"/>
      <c r="D1588" s="94"/>
      <c r="E1588" s="94"/>
    </row>
    <row r="1589" spans="1:5" x14ac:dyDescent="0.25">
      <c r="A1589" s="94"/>
      <c r="B1589" s="99"/>
      <c r="C1589" s="99"/>
      <c r="D1589" s="94"/>
      <c r="E1589" s="94"/>
    </row>
    <row r="1590" spans="1:5" x14ac:dyDescent="0.25">
      <c r="A1590" s="94"/>
      <c r="B1590" s="99"/>
      <c r="C1590" s="99"/>
      <c r="D1590" s="94"/>
      <c r="E1590" s="94"/>
    </row>
    <row r="1591" spans="1:5" x14ac:dyDescent="0.25">
      <c r="A1591" s="94"/>
      <c r="B1591" s="99"/>
      <c r="C1591" s="99"/>
      <c r="D1591" s="94"/>
      <c r="E1591" s="94"/>
    </row>
    <row r="1592" spans="1:5" x14ac:dyDescent="0.25">
      <c r="A1592" s="94"/>
      <c r="B1592" s="99"/>
      <c r="C1592" s="99"/>
      <c r="D1592" s="94"/>
      <c r="E1592" s="94"/>
    </row>
    <row r="1593" spans="1:5" x14ac:dyDescent="0.25">
      <c r="A1593" s="94"/>
      <c r="B1593" s="99"/>
      <c r="C1593" s="99"/>
      <c r="D1593" s="94"/>
      <c r="E1593" s="94"/>
    </row>
    <row r="1594" spans="1:5" x14ac:dyDescent="0.25">
      <c r="A1594" s="94"/>
      <c r="B1594" s="99"/>
      <c r="C1594" s="99"/>
      <c r="D1594" s="94"/>
      <c r="E1594" s="94"/>
    </row>
    <row r="1595" spans="1:5" x14ac:dyDescent="0.25">
      <c r="A1595" s="94"/>
      <c r="B1595" s="99"/>
      <c r="C1595" s="99"/>
      <c r="D1595" s="94"/>
      <c r="E1595" s="94"/>
    </row>
    <row r="1596" spans="1:5" x14ac:dyDescent="0.25">
      <c r="A1596" s="94"/>
      <c r="B1596" s="99"/>
      <c r="C1596" s="99"/>
      <c r="D1596" s="94"/>
      <c r="E1596" s="94"/>
    </row>
    <row r="1597" spans="1:5" x14ac:dyDescent="0.25">
      <c r="A1597" s="94"/>
      <c r="B1597" s="99"/>
      <c r="C1597" s="99"/>
      <c r="D1597" s="94"/>
      <c r="E1597" s="94"/>
    </row>
    <row r="1598" spans="1:5" x14ac:dyDescent="0.25">
      <c r="A1598" s="94"/>
      <c r="B1598" s="99"/>
      <c r="C1598" s="99"/>
      <c r="D1598" s="94"/>
      <c r="E1598" s="94"/>
    </row>
    <row r="1599" spans="1:5" x14ac:dyDescent="0.25">
      <c r="A1599" s="94"/>
      <c r="B1599" s="99"/>
      <c r="C1599" s="99"/>
      <c r="D1599" s="94"/>
      <c r="E1599" s="94"/>
    </row>
    <row r="1600" spans="1:5" x14ac:dyDescent="0.25">
      <c r="A1600" s="94"/>
      <c r="B1600" s="99"/>
      <c r="C1600" s="99"/>
      <c r="D1600" s="94"/>
      <c r="E1600" s="94"/>
    </row>
    <row r="1601" spans="1:5" x14ac:dyDescent="0.25">
      <c r="A1601" s="94"/>
      <c r="B1601" s="99"/>
      <c r="C1601" s="99"/>
      <c r="D1601" s="94"/>
      <c r="E1601" s="94"/>
    </row>
    <row r="1602" spans="1:5" x14ac:dyDescent="0.25">
      <c r="A1602" s="98"/>
      <c r="B1602" s="100"/>
      <c r="C1602" s="100"/>
      <c r="D1602" s="94"/>
      <c r="E1602" s="94"/>
    </row>
    <row r="1603" spans="1:5" x14ac:dyDescent="0.25">
      <c r="A1603" s="94"/>
      <c r="B1603" s="99"/>
      <c r="C1603" s="99"/>
      <c r="D1603" s="94"/>
      <c r="E1603" s="94"/>
    </row>
    <row r="1604" spans="1:5" x14ac:dyDescent="0.25">
      <c r="A1604" s="94"/>
      <c r="B1604" s="99"/>
      <c r="C1604" s="99"/>
      <c r="D1604" s="94"/>
      <c r="E1604" s="94"/>
    </row>
    <row r="1605" spans="1:5" x14ac:dyDescent="0.25">
      <c r="A1605" s="94"/>
      <c r="B1605" s="99"/>
      <c r="C1605" s="99"/>
      <c r="D1605" s="94"/>
      <c r="E1605" s="94"/>
    </row>
    <row r="1606" spans="1:5" x14ac:dyDescent="0.25">
      <c r="A1606" s="94"/>
      <c r="B1606" s="99"/>
      <c r="C1606" s="99"/>
      <c r="D1606" s="94"/>
      <c r="E1606" s="94"/>
    </row>
    <row r="1607" spans="1:5" x14ac:dyDescent="0.25">
      <c r="A1607" s="94"/>
      <c r="B1607" s="99"/>
      <c r="C1607" s="99"/>
      <c r="D1607" s="94"/>
      <c r="E1607" s="94"/>
    </row>
    <row r="1608" spans="1:5" x14ac:dyDescent="0.25">
      <c r="A1608" s="94"/>
      <c r="B1608" s="99"/>
      <c r="C1608" s="99"/>
      <c r="D1608" s="94"/>
      <c r="E1608" s="94"/>
    </row>
    <row r="1609" spans="1:5" x14ac:dyDescent="0.25">
      <c r="A1609" s="94"/>
      <c r="B1609" s="99"/>
      <c r="C1609" s="99"/>
      <c r="D1609" s="94"/>
      <c r="E1609" s="94"/>
    </row>
    <row r="1610" spans="1:5" x14ac:dyDescent="0.25">
      <c r="A1610" s="98" t="s">
        <v>17</v>
      </c>
      <c r="B1610" s="100">
        <f>SUM(B1562:B1609)</f>
        <v>0</v>
      </c>
      <c r="C1610" s="100"/>
      <c r="D1610" s="94"/>
      <c r="E1610" s="94"/>
    </row>
    <row r="1613" spans="1:5" x14ac:dyDescent="0.25">
      <c r="A1613" s="94" t="s">
        <v>0</v>
      </c>
      <c r="B1613" s="99" t="s">
        <v>27</v>
      </c>
      <c r="C1613" s="99" t="s">
        <v>560</v>
      </c>
      <c r="D1613" s="94" t="s">
        <v>561</v>
      </c>
      <c r="E1613" s="94" t="s">
        <v>174</v>
      </c>
    </row>
    <row r="1614" spans="1:5" x14ac:dyDescent="0.25">
      <c r="A1614" s="95">
        <v>45335</v>
      </c>
      <c r="B1614" s="99"/>
      <c r="C1614" s="99"/>
      <c r="D1614" s="94"/>
      <c r="E1614" s="94"/>
    </row>
    <row r="1615" spans="1:5" x14ac:dyDescent="0.25">
      <c r="A1615" s="94"/>
      <c r="B1615"/>
      <c r="C1615"/>
      <c r="E1615" s="94"/>
    </row>
    <row r="1616" spans="1:5" x14ac:dyDescent="0.25">
      <c r="A1616" s="94"/>
      <c r="B1616"/>
      <c r="C1616"/>
      <c r="E1616" s="94"/>
    </row>
    <row r="1617" spans="1:5" x14ac:dyDescent="0.25">
      <c r="A1617" s="94"/>
      <c r="B1617" s="96"/>
      <c r="C1617"/>
      <c r="E1617" s="94"/>
    </row>
    <row r="1618" spans="1:5" x14ac:dyDescent="0.25">
      <c r="A1618" s="94"/>
      <c r="B1618"/>
      <c r="C1618"/>
      <c r="E1618" s="94"/>
    </row>
    <row r="1619" spans="1:5" x14ac:dyDescent="0.25">
      <c r="A1619" s="94"/>
      <c r="B1619"/>
      <c r="C1619"/>
      <c r="E1619" s="94"/>
    </row>
    <row r="1620" spans="1:5" x14ac:dyDescent="0.25">
      <c r="A1620" s="94"/>
      <c r="B1620"/>
      <c r="C1620"/>
      <c r="E1620" s="94"/>
    </row>
    <row r="1621" spans="1:5" x14ac:dyDescent="0.25">
      <c r="A1621" s="94"/>
      <c r="B1621"/>
      <c r="C1621"/>
      <c r="E1621" s="94"/>
    </row>
    <row r="1622" spans="1:5" x14ac:dyDescent="0.25">
      <c r="A1622" s="94"/>
      <c r="B1622"/>
      <c r="C1622"/>
      <c r="E1622" s="94"/>
    </row>
    <row r="1623" spans="1:5" x14ac:dyDescent="0.25">
      <c r="A1623" s="94"/>
      <c r="B1623"/>
      <c r="C1623"/>
      <c r="E1623" s="94"/>
    </row>
    <row r="1624" spans="1:5" x14ac:dyDescent="0.25">
      <c r="A1624" s="94"/>
      <c r="B1624"/>
      <c r="C1624"/>
      <c r="E1624" s="94"/>
    </row>
    <row r="1625" spans="1:5" x14ac:dyDescent="0.25">
      <c r="A1625" s="94"/>
      <c r="B1625"/>
      <c r="C1625"/>
      <c r="E1625" s="94"/>
    </row>
    <row r="1626" spans="1:5" x14ac:dyDescent="0.25">
      <c r="A1626" s="94"/>
      <c r="B1626"/>
      <c r="C1626"/>
      <c r="E1626" s="94"/>
    </row>
    <row r="1627" spans="1:5" x14ac:dyDescent="0.25">
      <c r="A1627" s="94"/>
      <c r="B1627" s="96"/>
      <c r="C1627"/>
      <c r="E1627" s="94"/>
    </row>
    <row r="1628" spans="1:5" x14ac:dyDescent="0.25">
      <c r="A1628" s="94"/>
      <c r="B1628"/>
      <c r="C1628"/>
      <c r="E1628" s="94"/>
    </row>
    <row r="1629" spans="1:5" x14ac:dyDescent="0.25">
      <c r="A1629" s="94"/>
      <c r="B1629"/>
      <c r="C1629"/>
      <c r="E1629" s="94"/>
    </row>
    <row r="1630" spans="1:5" x14ac:dyDescent="0.25">
      <c r="A1630" s="94"/>
      <c r="B1630"/>
      <c r="C1630"/>
      <c r="E1630" s="94"/>
    </row>
    <row r="1631" spans="1:5" x14ac:dyDescent="0.25">
      <c r="A1631" s="94"/>
      <c r="B1631"/>
      <c r="C1631"/>
      <c r="E1631" s="94"/>
    </row>
    <row r="1632" spans="1:5" x14ac:dyDescent="0.25">
      <c r="A1632" s="94"/>
      <c r="B1632"/>
      <c r="C1632"/>
      <c r="E1632" s="94"/>
    </row>
    <row r="1633" spans="1:5" x14ac:dyDescent="0.25">
      <c r="A1633" s="94"/>
      <c r="B1633"/>
      <c r="C1633"/>
      <c r="E1633" s="94"/>
    </row>
    <row r="1634" spans="1:5" x14ac:dyDescent="0.25">
      <c r="A1634" s="94"/>
      <c r="B1634"/>
      <c r="C1634"/>
      <c r="E1634" s="94"/>
    </row>
    <row r="1635" spans="1:5" x14ac:dyDescent="0.25">
      <c r="A1635" s="94"/>
      <c r="B1635"/>
      <c r="C1635"/>
      <c r="E1635" s="94"/>
    </row>
    <row r="1636" spans="1:5" x14ac:dyDescent="0.25">
      <c r="A1636" s="94"/>
      <c r="B1636"/>
      <c r="C1636"/>
      <c r="E1636" s="94"/>
    </row>
    <row r="1637" spans="1:5" x14ac:dyDescent="0.25">
      <c r="A1637" s="94"/>
      <c r="B1637"/>
      <c r="C1637"/>
      <c r="E1637" s="94"/>
    </row>
    <row r="1638" spans="1:5" x14ac:dyDescent="0.25">
      <c r="A1638" s="94"/>
      <c r="B1638"/>
      <c r="C1638"/>
      <c r="E1638" s="94"/>
    </row>
    <row r="1639" spans="1:5" x14ac:dyDescent="0.25">
      <c r="A1639" s="94"/>
      <c r="E1639" s="94"/>
    </row>
    <row r="1640" spans="1:5" x14ac:dyDescent="0.25">
      <c r="A1640" s="94"/>
      <c r="B1640" s="99"/>
      <c r="C1640" s="99"/>
      <c r="D1640" s="94"/>
      <c r="E1640" s="94"/>
    </row>
    <row r="1641" spans="1:5" x14ac:dyDescent="0.25">
      <c r="A1641" s="94"/>
      <c r="B1641" s="99"/>
      <c r="C1641" s="99"/>
      <c r="D1641" s="94"/>
      <c r="E1641" s="94"/>
    </row>
    <row r="1642" spans="1:5" x14ac:dyDescent="0.25">
      <c r="A1642" s="94"/>
      <c r="B1642" s="99"/>
      <c r="C1642" s="99"/>
      <c r="D1642" s="94"/>
      <c r="E1642" s="94"/>
    </row>
    <row r="1643" spans="1:5" x14ac:dyDescent="0.25">
      <c r="A1643" s="94"/>
      <c r="B1643" s="99"/>
      <c r="C1643" s="99"/>
      <c r="D1643" s="94"/>
      <c r="E1643" s="94"/>
    </row>
    <row r="1644" spans="1:5" x14ac:dyDescent="0.25">
      <c r="A1644" s="94"/>
      <c r="B1644" s="99"/>
      <c r="C1644" s="99"/>
      <c r="D1644" s="94"/>
      <c r="E1644" s="94"/>
    </row>
    <row r="1645" spans="1:5" x14ac:dyDescent="0.25">
      <c r="A1645" s="94"/>
      <c r="B1645" s="99"/>
      <c r="C1645" s="99"/>
      <c r="D1645" s="94"/>
      <c r="E1645" s="94"/>
    </row>
    <row r="1646" spans="1:5" x14ac:dyDescent="0.25">
      <c r="A1646" s="94"/>
      <c r="B1646" s="99"/>
      <c r="C1646" s="99"/>
      <c r="D1646" s="94"/>
      <c r="E1646" s="94"/>
    </row>
    <row r="1647" spans="1:5" x14ac:dyDescent="0.25">
      <c r="A1647" s="94"/>
      <c r="B1647" s="99"/>
      <c r="C1647" s="99"/>
      <c r="D1647" s="94"/>
      <c r="E1647" s="94"/>
    </row>
    <row r="1648" spans="1:5" x14ac:dyDescent="0.25">
      <c r="A1648" s="94"/>
      <c r="B1648" s="99"/>
      <c r="C1648" s="99"/>
      <c r="D1648" s="94"/>
      <c r="E1648" s="94"/>
    </row>
    <row r="1649" spans="1:5" x14ac:dyDescent="0.25">
      <c r="A1649" s="94"/>
      <c r="B1649" s="99"/>
      <c r="C1649" s="99"/>
      <c r="D1649" s="94"/>
      <c r="E1649" s="94"/>
    </row>
    <row r="1650" spans="1:5" x14ac:dyDescent="0.25">
      <c r="A1650" s="94"/>
      <c r="B1650" s="99"/>
      <c r="C1650" s="99"/>
      <c r="D1650" s="94"/>
      <c r="E1650" s="94"/>
    </row>
    <row r="1651" spans="1:5" x14ac:dyDescent="0.25">
      <c r="A1651" s="94"/>
      <c r="B1651" s="99"/>
      <c r="C1651" s="99"/>
      <c r="D1651" s="94"/>
      <c r="E1651" s="94"/>
    </row>
    <row r="1652" spans="1:5" x14ac:dyDescent="0.25">
      <c r="A1652" s="94"/>
      <c r="B1652" s="99"/>
      <c r="C1652" s="99"/>
      <c r="D1652" s="94"/>
      <c r="E1652" s="94"/>
    </row>
    <row r="1653" spans="1:5" x14ac:dyDescent="0.25">
      <c r="A1653" s="94"/>
      <c r="B1653" s="99"/>
      <c r="C1653" s="99"/>
      <c r="D1653" s="94"/>
      <c r="E1653" s="94"/>
    </row>
    <row r="1654" spans="1:5" x14ac:dyDescent="0.25">
      <c r="A1654" s="98"/>
      <c r="B1654" s="100"/>
      <c r="C1654" s="100"/>
      <c r="D1654" s="94"/>
      <c r="E1654" s="94"/>
    </row>
    <row r="1655" spans="1:5" x14ac:dyDescent="0.25">
      <c r="A1655" s="94"/>
      <c r="B1655" s="99"/>
      <c r="C1655" s="99"/>
      <c r="D1655" s="94"/>
      <c r="E1655" s="94"/>
    </row>
    <row r="1656" spans="1:5" x14ac:dyDescent="0.25">
      <c r="A1656" s="94"/>
      <c r="B1656" s="99"/>
      <c r="C1656" s="99"/>
      <c r="D1656" s="94"/>
      <c r="E1656" s="94"/>
    </row>
    <row r="1657" spans="1:5" x14ac:dyDescent="0.25">
      <c r="A1657" s="94"/>
      <c r="B1657" s="99"/>
      <c r="C1657" s="99"/>
      <c r="D1657" s="94"/>
      <c r="E1657" s="94"/>
    </row>
    <row r="1658" spans="1:5" x14ac:dyDescent="0.25">
      <c r="A1658" s="94"/>
      <c r="B1658" s="99"/>
      <c r="C1658" s="99"/>
      <c r="D1658" s="94"/>
      <c r="E1658" s="94"/>
    </row>
    <row r="1659" spans="1:5" x14ac:dyDescent="0.25">
      <c r="A1659" s="94"/>
      <c r="B1659" s="99"/>
      <c r="C1659" s="99"/>
      <c r="D1659" s="94"/>
      <c r="E1659" s="94"/>
    </row>
    <row r="1660" spans="1:5" x14ac:dyDescent="0.25">
      <c r="A1660" s="94"/>
      <c r="B1660" s="99"/>
      <c r="C1660" s="99"/>
      <c r="D1660" s="94"/>
      <c r="E1660" s="94"/>
    </row>
    <row r="1661" spans="1:5" x14ac:dyDescent="0.25">
      <c r="A1661" s="94"/>
      <c r="B1661" s="99"/>
      <c r="C1661" s="99"/>
      <c r="D1661" s="94"/>
      <c r="E1661" s="94"/>
    </row>
    <row r="1662" spans="1:5" x14ac:dyDescent="0.25">
      <c r="A1662" s="98" t="s">
        <v>17</v>
      </c>
      <c r="B1662" s="100">
        <f>SUM(B1614:B1661)</f>
        <v>0</v>
      </c>
      <c r="C1662" s="100"/>
      <c r="D1662" s="94"/>
      <c r="E1662" s="94"/>
    </row>
    <row r="1665" spans="1:5" x14ac:dyDescent="0.25">
      <c r="A1665" s="94" t="s">
        <v>0</v>
      </c>
      <c r="B1665" s="99" t="s">
        <v>27</v>
      </c>
      <c r="C1665" s="99" t="s">
        <v>560</v>
      </c>
      <c r="D1665" s="94" t="s">
        <v>561</v>
      </c>
      <c r="E1665" s="94" t="s">
        <v>174</v>
      </c>
    </row>
    <row r="1666" spans="1:5" x14ac:dyDescent="0.25">
      <c r="A1666" s="95"/>
      <c r="B1666" s="99"/>
      <c r="C1666" s="99"/>
      <c r="D1666" s="94"/>
      <c r="E1666" s="94"/>
    </row>
    <row r="1667" spans="1:5" x14ac:dyDescent="0.25">
      <c r="A1667" s="94"/>
      <c r="B1667">
        <v>0</v>
      </c>
      <c r="E1667" s="94"/>
    </row>
    <row r="1668" spans="1:5" x14ac:dyDescent="0.25">
      <c r="A1668" s="94"/>
      <c r="B1668">
        <v>0</v>
      </c>
      <c r="E1668" s="94"/>
    </row>
    <row r="1669" spans="1:5" x14ac:dyDescent="0.25">
      <c r="A1669" s="94"/>
      <c r="B1669">
        <v>0</v>
      </c>
      <c r="E1669" s="94"/>
    </row>
    <row r="1670" spans="1:5" x14ac:dyDescent="0.25">
      <c r="A1670" s="94"/>
      <c r="B1670">
        <v>0</v>
      </c>
      <c r="E1670" s="94"/>
    </row>
    <row r="1671" spans="1:5" x14ac:dyDescent="0.25">
      <c r="A1671" s="94"/>
      <c r="B1671">
        <v>0</v>
      </c>
      <c r="E1671" s="94"/>
    </row>
    <row r="1672" spans="1:5" x14ac:dyDescent="0.25">
      <c r="A1672" s="94"/>
      <c r="B1672">
        <v>0</v>
      </c>
      <c r="E1672" s="94"/>
    </row>
    <row r="1673" spans="1:5" x14ac:dyDescent="0.25">
      <c r="A1673" s="94"/>
      <c r="B1673">
        <v>0</v>
      </c>
      <c r="E1673" s="94"/>
    </row>
    <row r="1674" spans="1:5" x14ac:dyDescent="0.25">
      <c r="A1674" s="94"/>
      <c r="B1674" s="96">
        <v>0</v>
      </c>
      <c r="E1674" s="94"/>
    </row>
    <row r="1675" spans="1:5" x14ac:dyDescent="0.25">
      <c r="A1675" s="94"/>
      <c r="B1675">
        <v>0</v>
      </c>
      <c r="E1675" s="94"/>
    </row>
    <row r="1676" spans="1:5" x14ac:dyDescent="0.25">
      <c r="A1676" s="94"/>
      <c r="B1676">
        <v>0</v>
      </c>
      <c r="E1676" s="94"/>
    </row>
    <row r="1677" spans="1:5" x14ac:dyDescent="0.25">
      <c r="A1677" s="94"/>
      <c r="B1677">
        <v>0</v>
      </c>
      <c r="E1677" s="94"/>
    </row>
    <row r="1678" spans="1:5" x14ac:dyDescent="0.25">
      <c r="A1678" s="94"/>
      <c r="B1678">
        <v>0</v>
      </c>
      <c r="E1678" s="94"/>
    </row>
    <row r="1679" spans="1:5" x14ac:dyDescent="0.25">
      <c r="A1679" s="94"/>
      <c r="B1679">
        <v>0</v>
      </c>
      <c r="E1679" s="94"/>
    </row>
    <row r="1680" spans="1:5" x14ac:dyDescent="0.25">
      <c r="A1680" s="94"/>
      <c r="B1680">
        <v>0</v>
      </c>
      <c r="E1680" s="94"/>
    </row>
    <row r="1681" spans="1:5" x14ac:dyDescent="0.25">
      <c r="A1681" s="94"/>
      <c r="B1681">
        <v>0</v>
      </c>
      <c r="E1681" s="94"/>
    </row>
    <row r="1682" spans="1:5" x14ac:dyDescent="0.25">
      <c r="A1682" s="94"/>
      <c r="B1682">
        <v>0</v>
      </c>
      <c r="E1682" s="94"/>
    </row>
    <row r="1683" spans="1:5" x14ac:dyDescent="0.25">
      <c r="A1683" s="94"/>
      <c r="B1683">
        <v>0</v>
      </c>
      <c r="E1683" s="94"/>
    </row>
    <row r="1684" spans="1:5" x14ac:dyDescent="0.25">
      <c r="A1684" s="94"/>
      <c r="B1684">
        <v>0</v>
      </c>
      <c r="E1684" s="94"/>
    </row>
    <row r="1685" spans="1:5" x14ac:dyDescent="0.25">
      <c r="A1685" s="94"/>
      <c r="B1685" s="99">
        <v>0</v>
      </c>
      <c r="E1685" s="94"/>
    </row>
    <row r="1686" spans="1:5" x14ac:dyDescent="0.25">
      <c r="A1686" s="94"/>
      <c r="B1686" s="99">
        <v>0</v>
      </c>
      <c r="E1686" s="94"/>
    </row>
    <row r="1687" spans="1:5" x14ac:dyDescent="0.25">
      <c r="A1687" s="94"/>
      <c r="B1687" s="99"/>
      <c r="C1687" s="99"/>
      <c r="D1687" s="94"/>
      <c r="E1687" s="94"/>
    </row>
    <row r="1688" spans="1:5" x14ac:dyDescent="0.25">
      <c r="A1688" s="94"/>
      <c r="B1688" s="99"/>
      <c r="C1688" s="99"/>
      <c r="D1688" s="94"/>
      <c r="E1688" s="94"/>
    </row>
    <row r="1689" spans="1:5" x14ac:dyDescent="0.25">
      <c r="A1689" s="94"/>
      <c r="B1689" s="99"/>
      <c r="C1689" s="99"/>
      <c r="D1689" s="94"/>
      <c r="E1689" s="94"/>
    </row>
    <row r="1690" spans="1:5" x14ac:dyDescent="0.25">
      <c r="A1690" s="94"/>
      <c r="B1690" s="99"/>
      <c r="C1690" s="99"/>
      <c r="D1690" s="94"/>
      <c r="E1690" s="94"/>
    </row>
    <row r="1691" spans="1:5" x14ac:dyDescent="0.25">
      <c r="A1691" s="94"/>
      <c r="B1691" s="99"/>
      <c r="C1691" s="99"/>
      <c r="D1691" s="94"/>
      <c r="E1691" s="94"/>
    </row>
    <row r="1692" spans="1:5" x14ac:dyDescent="0.25">
      <c r="A1692" s="94"/>
      <c r="B1692" s="99"/>
      <c r="C1692" s="99"/>
      <c r="D1692" s="94"/>
      <c r="E1692" s="94"/>
    </row>
    <row r="1693" spans="1:5" x14ac:dyDescent="0.25">
      <c r="A1693" s="94"/>
      <c r="B1693" s="99"/>
      <c r="C1693" s="99"/>
      <c r="D1693" s="94"/>
      <c r="E1693" s="94"/>
    </row>
    <row r="1694" spans="1:5" x14ac:dyDescent="0.25">
      <c r="A1694" s="94"/>
      <c r="B1694" s="99"/>
      <c r="C1694" s="99"/>
      <c r="D1694" s="94"/>
      <c r="E1694" s="94"/>
    </row>
    <row r="1695" spans="1:5" x14ac:dyDescent="0.25">
      <c r="A1695" s="94"/>
      <c r="B1695" s="99"/>
      <c r="C1695" s="99"/>
      <c r="D1695" s="94"/>
      <c r="E1695" s="94"/>
    </row>
    <row r="1696" spans="1:5" x14ac:dyDescent="0.25">
      <c r="A1696" s="94"/>
      <c r="B1696" s="99"/>
      <c r="C1696" s="99"/>
      <c r="D1696" s="94"/>
      <c r="E1696" s="94"/>
    </row>
    <row r="1697" spans="1:5" x14ac:dyDescent="0.25">
      <c r="A1697" s="94"/>
      <c r="B1697" s="99"/>
      <c r="C1697" s="99"/>
      <c r="D1697" s="94"/>
      <c r="E1697" s="94"/>
    </row>
    <row r="1698" spans="1:5" x14ac:dyDescent="0.25">
      <c r="A1698" s="94"/>
      <c r="B1698" s="99"/>
      <c r="C1698" s="99"/>
      <c r="D1698" s="94"/>
      <c r="E1698" s="94"/>
    </row>
    <row r="1699" spans="1:5" x14ac:dyDescent="0.25">
      <c r="A1699" s="94"/>
      <c r="B1699" s="99"/>
      <c r="C1699" s="99"/>
      <c r="D1699" s="94"/>
      <c r="E1699" s="94"/>
    </row>
    <row r="1700" spans="1:5" x14ac:dyDescent="0.25">
      <c r="A1700" s="94"/>
      <c r="B1700" s="99"/>
      <c r="C1700" s="99"/>
      <c r="D1700" s="94"/>
      <c r="E1700" s="94"/>
    </row>
    <row r="1701" spans="1:5" x14ac:dyDescent="0.25">
      <c r="A1701" s="94"/>
      <c r="B1701" s="99"/>
      <c r="C1701" s="99"/>
      <c r="D1701" s="94"/>
      <c r="E1701" s="94"/>
    </row>
    <row r="1702" spans="1:5" x14ac:dyDescent="0.25">
      <c r="A1702" s="94"/>
      <c r="B1702" s="99"/>
      <c r="C1702" s="99"/>
      <c r="D1702" s="94"/>
      <c r="E1702" s="94"/>
    </row>
    <row r="1703" spans="1:5" x14ac:dyDescent="0.25">
      <c r="A1703" s="94"/>
      <c r="B1703" s="99"/>
      <c r="C1703" s="99"/>
      <c r="D1703" s="94"/>
      <c r="E1703" s="94"/>
    </row>
    <row r="1704" spans="1:5" x14ac:dyDescent="0.25">
      <c r="A1704" s="94"/>
      <c r="B1704" s="99"/>
      <c r="C1704" s="99"/>
      <c r="D1704" s="94"/>
      <c r="E1704" s="94"/>
    </row>
    <row r="1705" spans="1:5" x14ac:dyDescent="0.25">
      <c r="A1705" s="94"/>
      <c r="B1705" s="99"/>
      <c r="C1705" s="99"/>
      <c r="D1705" s="94"/>
      <c r="E1705" s="94"/>
    </row>
    <row r="1706" spans="1:5" x14ac:dyDescent="0.25">
      <c r="A1706" s="98"/>
      <c r="B1706" s="100"/>
      <c r="C1706" s="100"/>
      <c r="D1706" s="94"/>
      <c r="E1706" s="94"/>
    </row>
    <row r="1707" spans="1:5" x14ac:dyDescent="0.25">
      <c r="A1707" s="94"/>
      <c r="B1707" s="99"/>
      <c r="C1707" s="99"/>
      <c r="D1707" s="94"/>
      <c r="E1707" s="94"/>
    </row>
    <row r="1708" spans="1:5" x14ac:dyDescent="0.25">
      <c r="A1708" s="94"/>
      <c r="B1708" s="99"/>
      <c r="C1708" s="99"/>
      <c r="D1708" s="94"/>
      <c r="E1708" s="94"/>
    </row>
    <row r="1709" spans="1:5" x14ac:dyDescent="0.25">
      <c r="A1709" s="94"/>
      <c r="B1709" s="99"/>
      <c r="C1709" s="99"/>
      <c r="D1709" s="94"/>
      <c r="E1709" s="94"/>
    </row>
    <row r="1710" spans="1:5" x14ac:dyDescent="0.25">
      <c r="A1710" s="94"/>
      <c r="B1710" s="99"/>
      <c r="C1710" s="99"/>
      <c r="D1710" s="94"/>
      <c r="E1710" s="94"/>
    </row>
    <row r="1711" spans="1:5" x14ac:dyDescent="0.25">
      <c r="A1711" s="94"/>
      <c r="B1711" s="99"/>
      <c r="C1711" s="99"/>
      <c r="D1711" s="94"/>
      <c r="E1711" s="94"/>
    </row>
    <row r="1712" spans="1:5" x14ac:dyDescent="0.25">
      <c r="A1712" s="94"/>
      <c r="B1712" s="99"/>
      <c r="C1712" s="99"/>
      <c r="D1712" s="94"/>
      <c r="E1712" s="94"/>
    </row>
    <row r="1713" spans="1:5" x14ac:dyDescent="0.25">
      <c r="A1713" s="94"/>
      <c r="B1713" s="99"/>
      <c r="C1713" s="99"/>
      <c r="D1713" s="94"/>
      <c r="E1713" s="94"/>
    </row>
    <row r="1714" spans="1:5" x14ac:dyDescent="0.25">
      <c r="A1714" s="98" t="s">
        <v>17</v>
      </c>
      <c r="B1714" s="100">
        <f>SUM(B1666:B1713)</f>
        <v>0</v>
      </c>
      <c r="C1714" s="100"/>
      <c r="D1714" s="94"/>
      <c r="E1714" s="94"/>
    </row>
    <row r="1717" spans="1:5" x14ac:dyDescent="0.25">
      <c r="A1717" s="94" t="s">
        <v>0</v>
      </c>
      <c r="B1717" s="99" t="s">
        <v>27</v>
      </c>
      <c r="C1717" s="99" t="s">
        <v>560</v>
      </c>
      <c r="D1717" s="94" t="s">
        <v>561</v>
      </c>
      <c r="E1717" s="94" t="s">
        <v>174</v>
      </c>
    </row>
    <row r="1718" spans="1:5" x14ac:dyDescent="0.25">
      <c r="A1718" s="95"/>
      <c r="B1718" s="99"/>
      <c r="C1718" s="99"/>
      <c r="D1718" s="94"/>
      <c r="E1718" s="94"/>
    </row>
    <row r="1719" spans="1:5" x14ac:dyDescent="0.25">
      <c r="A1719" s="94"/>
      <c r="B1719">
        <v>0</v>
      </c>
      <c r="E1719" s="94"/>
    </row>
    <row r="1720" spans="1:5" x14ac:dyDescent="0.25">
      <c r="A1720" s="94"/>
      <c r="B1720">
        <v>0</v>
      </c>
      <c r="E1720" s="94"/>
    </row>
    <row r="1721" spans="1:5" x14ac:dyDescent="0.25">
      <c r="A1721" s="94"/>
      <c r="B1721">
        <v>0</v>
      </c>
      <c r="E1721" s="94"/>
    </row>
    <row r="1722" spans="1:5" x14ac:dyDescent="0.25">
      <c r="A1722" s="94"/>
      <c r="B1722">
        <v>0</v>
      </c>
      <c r="E1722" s="94"/>
    </row>
    <row r="1723" spans="1:5" x14ac:dyDescent="0.25">
      <c r="A1723" s="94"/>
      <c r="B1723">
        <v>0</v>
      </c>
      <c r="E1723" s="94"/>
    </row>
    <row r="1724" spans="1:5" x14ac:dyDescent="0.25">
      <c r="A1724" s="94"/>
      <c r="B1724">
        <v>0</v>
      </c>
      <c r="E1724" s="94"/>
    </row>
    <row r="1725" spans="1:5" x14ac:dyDescent="0.25">
      <c r="A1725" s="94"/>
      <c r="B1725">
        <v>0</v>
      </c>
      <c r="E1725" s="94"/>
    </row>
    <row r="1726" spans="1:5" x14ac:dyDescent="0.25">
      <c r="A1726" s="94"/>
      <c r="B1726" s="96">
        <v>0</v>
      </c>
      <c r="E1726" s="94"/>
    </row>
    <row r="1727" spans="1:5" x14ac:dyDescent="0.25">
      <c r="A1727" s="94"/>
      <c r="B1727">
        <v>0</v>
      </c>
      <c r="E1727" s="94"/>
    </row>
    <row r="1728" spans="1:5" x14ac:dyDescent="0.25">
      <c r="A1728" s="94"/>
      <c r="B1728">
        <v>0</v>
      </c>
      <c r="E1728" s="94"/>
    </row>
    <row r="1729" spans="1:5" x14ac:dyDescent="0.25">
      <c r="A1729" s="94"/>
      <c r="B1729">
        <v>0</v>
      </c>
      <c r="E1729" s="94"/>
    </row>
    <row r="1730" spans="1:5" x14ac:dyDescent="0.25">
      <c r="A1730" s="94"/>
      <c r="B1730">
        <v>0</v>
      </c>
      <c r="E1730" s="94"/>
    </row>
    <row r="1731" spans="1:5" x14ac:dyDescent="0.25">
      <c r="A1731" s="94"/>
      <c r="B1731">
        <v>0</v>
      </c>
      <c r="E1731" s="94"/>
    </row>
    <row r="1732" spans="1:5" x14ac:dyDescent="0.25">
      <c r="A1732" s="94"/>
      <c r="B1732">
        <v>0</v>
      </c>
      <c r="E1732" s="94"/>
    </row>
    <row r="1733" spans="1:5" x14ac:dyDescent="0.25">
      <c r="A1733" s="94"/>
      <c r="B1733">
        <v>0</v>
      </c>
      <c r="E1733" s="94"/>
    </row>
    <row r="1734" spans="1:5" x14ac:dyDescent="0.25">
      <c r="A1734" s="94"/>
      <c r="B1734">
        <v>0</v>
      </c>
      <c r="E1734" s="94"/>
    </row>
    <row r="1735" spans="1:5" x14ac:dyDescent="0.25">
      <c r="A1735" s="94"/>
      <c r="B1735">
        <v>0</v>
      </c>
      <c r="E1735" s="94"/>
    </row>
    <row r="1736" spans="1:5" x14ac:dyDescent="0.25">
      <c r="A1736" s="94"/>
      <c r="B1736">
        <v>0</v>
      </c>
      <c r="E1736" s="94"/>
    </row>
    <row r="1737" spans="1:5" x14ac:dyDescent="0.25">
      <c r="A1737" s="94"/>
      <c r="B1737" s="99">
        <v>0</v>
      </c>
      <c r="E1737" s="94"/>
    </row>
    <row r="1738" spans="1:5" x14ac:dyDescent="0.25">
      <c r="A1738" s="94"/>
      <c r="B1738" s="99">
        <v>0</v>
      </c>
      <c r="E1738" s="94"/>
    </row>
    <row r="1739" spans="1:5" x14ac:dyDescent="0.25">
      <c r="A1739" s="94"/>
      <c r="B1739" s="99"/>
      <c r="C1739" s="99"/>
      <c r="D1739" s="94"/>
      <c r="E1739" s="94"/>
    </row>
    <row r="1740" spans="1:5" x14ac:dyDescent="0.25">
      <c r="A1740" s="94"/>
      <c r="B1740" s="99"/>
      <c r="C1740" s="99"/>
      <c r="D1740" s="94"/>
      <c r="E1740" s="94"/>
    </row>
    <row r="1741" spans="1:5" x14ac:dyDescent="0.25">
      <c r="A1741" s="94"/>
      <c r="B1741" s="99"/>
      <c r="C1741" s="99"/>
      <c r="D1741" s="94"/>
      <c r="E1741" s="94"/>
    </row>
    <row r="1742" spans="1:5" x14ac:dyDescent="0.25">
      <c r="A1742" s="94"/>
      <c r="B1742" s="99"/>
      <c r="C1742" s="99"/>
      <c r="D1742" s="94"/>
      <c r="E1742" s="94"/>
    </row>
    <row r="1743" spans="1:5" x14ac:dyDescent="0.25">
      <c r="A1743" s="94"/>
      <c r="B1743" s="99"/>
      <c r="C1743" s="99"/>
      <c r="D1743" s="94"/>
      <c r="E1743" s="94"/>
    </row>
    <row r="1744" spans="1:5" x14ac:dyDescent="0.25">
      <c r="A1744" s="94"/>
      <c r="B1744" s="99"/>
      <c r="C1744" s="99"/>
      <c r="D1744" s="94"/>
      <c r="E1744" s="94"/>
    </row>
    <row r="1745" spans="1:5" x14ac:dyDescent="0.25">
      <c r="A1745" s="94"/>
      <c r="B1745" s="99"/>
      <c r="C1745" s="99"/>
      <c r="D1745" s="94"/>
      <c r="E1745" s="94"/>
    </row>
    <row r="1746" spans="1:5" x14ac:dyDescent="0.25">
      <c r="A1746" s="94"/>
      <c r="B1746" s="99"/>
      <c r="C1746" s="99"/>
      <c r="D1746" s="94"/>
      <c r="E1746" s="94"/>
    </row>
    <row r="1747" spans="1:5" x14ac:dyDescent="0.25">
      <c r="A1747" s="94"/>
      <c r="B1747" s="99"/>
      <c r="C1747" s="99"/>
      <c r="D1747" s="94"/>
      <c r="E1747" s="94"/>
    </row>
    <row r="1748" spans="1:5" x14ac:dyDescent="0.25">
      <c r="A1748" s="94"/>
      <c r="B1748" s="99"/>
      <c r="C1748" s="99"/>
      <c r="D1748" s="94"/>
      <c r="E1748" s="94"/>
    </row>
    <row r="1749" spans="1:5" x14ac:dyDescent="0.25">
      <c r="A1749" s="94"/>
      <c r="B1749" s="99"/>
      <c r="C1749" s="99"/>
      <c r="D1749" s="94"/>
      <c r="E1749" s="94"/>
    </row>
    <row r="1750" spans="1:5" x14ac:dyDescent="0.25">
      <c r="A1750" s="94"/>
      <c r="B1750" s="99"/>
      <c r="C1750" s="99"/>
      <c r="D1750" s="94"/>
      <c r="E1750" s="94"/>
    </row>
    <row r="1751" spans="1:5" x14ac:dyDescent="0.25">
      <c r="A1751" s="94"/>
      <c r="B1751" s="99"/>
      <c r="C1751" s="99"/>
      <c r="D1751" s="94"/>
      <c r="E1751" s="94"/>
    </row>
    <row r="1752" spans="1:5" x14ac:dyDescent="0.25">
      <c r="A1752" s="94"/>
      <c r="B1752" s="99"/>
      <c r="C1752" s="99"/>
      <c r="D1752" s="94"/>
      <c r="E1752" s="94"/>
    </row>
    <row r="1753" spans="1:5" x14ac:dyDescent="0.25">
      <c r="A1753" s="94"/>
      <c r="B1753" s="99"/>
      <c r="C1753" s="99"/>
      <c r="D1753" s="94"/>
      <c r="E1753" s="94"/>
    </row>
    <row r="1754" spans="1:5" x14ac:dyDescent="0.25">
      <c r="A1754" s="94"/>
      <c r="B1754" s="99"/>
      <c r="C1754" s="99"/>
      <c r="D1754" s="94"/>
      <c r="E1754" s="94"/>
    </row>
    <row r="1755" spans="1:5" x14ac:dyDescent="0.25">
      <c r="A1755" s="94"/>
      <c r="B1755" s="99"/>
      <c r="C1755" s="99"/>
      <c r="D1755" s="94"/>
      <c r="E1755" s="94"/>
    </row>
    <row r="1756" spans="1:5" x14ac:dyDescent="0.25">
      <c r="A1756" s="94"/>
      <c r="B1756" s="99"/>
      <c r="C1756" s="99"/>
      <c r="D1756" s="94"/>
      <c r="E1756" s="94"/>
    </row>
    <row r="1757" spans="1:5" x14ac:dyDescent="0.25">
      <c r="A1757" s="94"/>
      <c r="B1757" s="99"/>
      <c r="C1757" s="99"/>
      <c r="D1757" s="94"/>
      <c r="E1757" s="94"/>
    </row>
    <row r="1758" spans="1:5" x14ac:dyDescent="0.25">
      <c r="A1758" s="98"/>
      <c r="B1758" s="100"/>
      <c r="C1758" s="100"/>
      <c r="D1758" s="94"/>
      <c r="E1758" s="94"/>
    </row>
    <row r="1759" spans="1:5" x14ac:dyDescent="0.25">
      <c r="A1759" s="94"/>
      <c r="B1759" s="99"/>
      <c r="C1759" s="99"/>
      <c r="D1759" s="94"/>
      <c r="E1759" s="94"/>
    </row>
    <row r="1760" spans="1:5" x14ac:dyDescent="0.25">
      <c r="A1760" s="94"/>
      <c r="B1760" s="99"/>
      <c r="C1760" s="99"/>
      <c r="D1760" s="94"/>
      <c r="E1760" s="94"/>
    </row>
    <row r="1761" spans="1:5" x14ac:dyDescent="0.25">
      <c r="A1761" s="94"/>
      <c r="B1761" s="99"/>
      <c r="C1761" s="99"/>
      <c r="D1761" s="94"/>
      <c r="E1761" s="94"/>
    </row>
    <row r="1762" spans="1:5" x14ac:dyDescent="0.25">
      <c r="A1762" s="94"/>
      <c r="B1762" s="99"/>
      <c r="C1762" s="99"/>
      <c r="D1762" s="94"/>
      <c r="E1762" s="94"/>
    </row>
    <row r="1763" spans="1:5" x14ac:dyDescent="0.25">
      <c r="A1763" s="94"/>
      <c r="B1763" s="99"/>
      <c r="C1763" s="99"/>
      <c r="D1763" s="94"/>
      <c r="E1763" s="94"/>
    </row>
    <row r="1764" spans="1:5" x14ac:dyDescent="0.25">
      <c r="A1764" s="94"/>
      <c r="B1764" s="99"/>
      <c r="C1764" s="99"/>
      <c r="D1764" s="94"/>
      <c r="E1764" s="94"/>
    </row>
    <row r="1765" spans="1:5" x14ac:dyDescent="0.25">
      <c r="A1765" s="94"/>
      <c r="B1765" s="99"/>
      <c r="C1765" s="99"/>
      <c r="D1765" s="94"/>
      <c r="E1765" s="94"/>
    </row>
    <row r="1766" spans="1:5" x14ac:dyDescent="0.25">
      <c r="A1766" s="98" t="s">
        <v>17</v>
      </c>
      <c r="B1766" s="100">
        <f>SUM(B1718:B1765)</f>
        <v>0</v>
      </c>
      <c r="C1766" s="100"/>
      <c r="D1766" s="94"/>
      <c r="E1766" s="94"/>
    </row>
    <row r="1769" spans="1:5" x14ac:dyDescent="0.25">
      <c r="A1769" s="94" t="s">
        <v>0</v>
      </c>
      <c r="B1769" s="99" t="s">
        <v>27</v>
      </c>
      <c r="C1769" s="99" t="s">
        <v>560</v>
      </c>
      <c r="D1769" s="94" t="s">
        <v>561</v>
      </c>
      <c r="E1769" s="94" t="s">
        <v>174</v>
      </c>
    </row>
    <row r="1770" spans="1:5" x14ac:dyDescent="0.25">
      <c r="A1770" s="95"/>
      <c r="B1770" s="99"/>
      <c r="C1770" s="99"/>
      <c r="D1770" s="94"/>
      <c r="E1770" s="94"/>
    </row>
    <row r="1771" spans="1:5" x14ac:dyDescent="0.25">
      <c r="A1771" s="94"/>
      <c r="B1771">
        <v>0</v>
      </c>
      <c r="E1771" s="94"/>
    </row>
    <row r="1772" spans="1:5" x14ac:dyDescent="0.25">
      <c r="A1772" s="94"/>
      <c r="B1772">
        <v>0</v>
      </c>
      <c r="E1772" s="94"/>
    </row>
    <row r="1773" spans="1:5" x14ac:dyDescent="0.25">
      <c r="A1773" s="94"/>
      <c r="B1773">
        <v>0</v>
      </c>
      <c r="E1773" s="94"/>
    </row>
    <row r="1774" spans="1:5" x14ac:dyDescent="0.25">
      <c r="A1774" s="94"/>
      <c r="B1774">
        <v>0</v>
      </c>
      <c r="E1774" s="94"/>
    </row>
    <row r="1775" spans="1:5" x14ac:dyDescent="0.25">
      <c r="A1775" s="94"/>
      <c r="B1775">
        <v>0</v>
      </c>
      <c r="E1775" s="94"/>
    </row>
    <row r="1776" spans="1:5" x14ac:dyDescent="0.25">
      <c r="A1776" s="94"/>
      <c r="B1776">
        <v>0</v>
      </c>
      <c r="E1776" s="94"/>
    </row>
    <row r="1777" spans="1:5" x14ac:dyDescent="0.25">
      <c r="A1777" s="94"/>
      <c r="B1777">
        <v>0</v>
      </c>
      <c r="E1777" s="94"/>
    </row>
    <row r="1778" spans="1:5" x14ac:dyDescent="0.25">
      <c r="A1778" s="94"/>
      <c r="B1778" s="96">
        <v>0</v>
      </c>
      <c r="E1778" s="94"/>
    </row>
    <row r="1779" spans="1:5" x14ac:dyDescent="0.25">
      <c r="A1779" s="94"/>
      <c r="B1779">
        <v>0</v>
      </c>
      <c r="E1779" s="94"/>
    </row>
    <row r="1780" spans="1:5" x14ac:dyDescent="0.25">
      <c r="A1780" s="94"/>
      <c r="B1780">
        <v>0</v>
      </c>
      <c r="E1780" s="94"/>
    </row>
    <row r="1781" spans="1:5" x14ac:dyDescent="0.25">
      <c r="A1781" s="94"/>
      <c r="B1781">
        <v>0</v>
      </c>
      <c r="E1781" s="94"/>
    </row>
    <row r="1782" spans="1:5" x14ac:dyDescent="0.25">
      <c r="A1782" s="94"/>
      <c r="B1782">
        <v>0</v>
      </c>
      <c r="E1782" s="94"/>
    </row>
    <row r="1783" spans="1:5" x14ac:dyDescent="0.25">
      <c r="A1783" s="94"/>
      <c r="B1783">
        <v>0</v>
      </c>
      <c r="E1783" s="94"/>
    </row>
    <row r="1784" spans="1:5" x14ac:dyDescent="0.25">
      <c r="A1784" s="94"/>
      <c r="B1784">
        <v>0</v>
      </c>
      <c r="E1784" s="94"/>
    </row>
    <row r="1785" spans="1:5" x14ac:dyDescent="0.25">
      <c r="A1785" s="94"/>
      <c r="B1785">
        <v>0</v>
      </c>
      <c r="E1785" s="94"/>
    </row>
    <row r="1786" spans="1:5" x14ac:dyDescent="0.25">
      <c r="A1786" s="94"/>
      <c r="B1786">
        <v>0</v>
      </c>
      <c r="E1786" s="94"/>
    </row>
    <row r="1787" spans="1:5" x14ac:dyDescent="0.25">
      <c r="A1787" s="94"/>
      <c r="B1787">
        <v>0</v>
      </c>
      <c r="E1787" s="94"/>
    </row>
    <row r="1788" spans="1:5" x14ac:dyDescent="0.25">
      <c r="A1788" s="94"/>
      <c r="B1788">
        <v>0</v>
      </c>
      <c r="E1788" s="94"/>
    </row>
    <row r="1789" spans="1:5" x14ac:dyDescent="0.25">
      <c r="A1789" s="94"/>
      <c r="B1789" s="99">
        <v>0</v>
      </c>
      <c r="E1789" s="94"/>
    </row>
    <row r="1790" spans="1:5" x14ac:dyDescent="0.25">
      <c r="A1790" s="94"/>
      <c r="B1790" s="99">
        <v>0</v>
      </c>
      <c r="E1790" s="94"/>
    </row>
    <row r="1791" spans="1:5" x14ac:dyDescent="0.25">
      <c r="A1791" s="94"/>
      <c r="B1791" s="99"/>
      <c r="C1791" s="99"/>
      <c r="D1791" s="94"/>
      <c r="E1791" s="94"/>
    </row>
    <row r="1792" spans="1:5" x14ac:dyDescent="0.25">
      <c r="A1792" s="94"/>
      <c r="B1792" s="99"/>
      <c r="C1792" s="99"/>
      <c r="D1792" s="94"/>
      <c r="E1792" s="94"/>
    </row>
    <row r="1793" spans="1:5" x14ac:dyDescent="0.25">
      <c r="A1793" s="94"/>
      <c r="B1793" s="99"/>
      <c r="C1793" s="99"/>
      <c r="D1793" s="94"/>
      <c r="E1793" s="94"/>
    </row>
    <row r="1794" spans="1:5" x14ac:dyDescent="0.25">
      <c r="A1794" s="94"/>
      <c r="B1794" s="99"/>
      <c r="C1794" s="99"/>
      <c r="D1794" s="94"/>
      <c r="E1794" s="94"/>
    </row>
    <row r="1795" spans="1:5" x14ac:dyDescent="0.25">
      <c r="A1795" s="94"/>
      <c r="B1795" s="99"/>
      <c r="C1795" s="99"/>
      <c r="D1795" s="94"/>
      <c r="E1795" s="94"/>
    </row>
    <row r="1796" spans="1:5" x14ac:dyDescent="0.25">
      <c r="A1796" s="94"/>
      <c r="B1796" s="99"/>
      <c r="C1796" s="99"/>
      <c r="D1796" s="94"/>
      <c r="E1796" s="94"/>
    </row>
    <row r="1797" spans="1:5" x14ac:dyDescent="0.25">
      <c r="A1797" s="94"/>
      <c r="B1797" s="99"/>
      <c r="C1797" s="99"/>
      <c r="D1797" s="94"/>
      <c r="E1797" s="94"/>
    </row>
    <row r="1798" spans="1:5" x14ac:dyDescent="0.25">
      <c r="A1798" s="94"/>
      <c r="B1798" s="99"/>
      <c r="C1798" s="99"/>
      <c r="D1798" s="94"/>
      <c r="E1798" s="94"/>
    </row>
    <row r="1799" spans="1:5" x14ac:dyDescent="0.25">
      <c r="A1799" s="94"/>
      <c r="B1799" s="99"/>
      <c r="C1799" s="99"/>
      <c r="D1799" s="94"/>
      <c r="E1799" s="94"/>
    </row>
    <row r="1800" spans="1:5" x14ac:dyDescent="0.25">
      <c r="A1800" s="94"/>
      <c r="B1800" s="99"/>
      <c r="C1800" s="99"/>
      <c r="D1800" s="94"/>
      <c r="E1800" s="94"/>
    </row>
    <row r="1801" spans="1:5" x14ac:dyDescent="0.25">
      <c r="A1801" s="94"/>
      <c r="B1801" s="99"/>
      <c r="C1801" s="99"/>
      <c r="D1801" s="94"/>
      <c r="E1801" s="94"/>
    </row>
    <row r="1802" spans="1:5" x14ac:dyDescent="0.25">
      <c r="A1802" s="94"/>
      <c r="B1802" s="99"/>
      <c r="C1802" s="99"/>
      <c r="D1802" s="94"/>
      <c r="E1802" s="94"/>
    </row>
    <row r="1803" spans="1:5" x14ac:dyDescent="0.25">
      <c r="A1803" s="94"/>
      <c r="B1803" s="99"/>
      <c r="C1803" s="99"/>
      <c r="D1803" s="94"/>
      <c r="E1803" s="94"/>
    </row>
    <row r="1804" spans="1:5" x14ac:dyDescent="0.25">
      <c r="A1804" s="94"/>
      <c r="B1804" s="99"/>
      <c r="C1804" s="99"/>
      <c r="D1804" s="94"/>
      <c r="E1804" s="94"/>
    </row>
    <row r="1805" spans="1:5" x14ac:dyDescent="0.25">
      <c r="A1805" s="94"/>
      <c r="B1805" s="99"/>
      <c r="C1805" s="99"/>
      <c r="D1805" s="94"/>
      <c r="E1805" s="94"/>
    </row>
    <row r="1806" spans="1:5" x14ac:dyDescent="0.25">
      <c r="A1806" s="94"/>
      <c r="B1806" s="99"/>
      <c r="C1806" s="99"/>
      <c r="D1806" s="94"/>
      <c r="E1806" s="94"/>
    </row>
    <row r="1807" spans="1:5" x14ac:dyDescent="0.25">
      <c r="A1807" s="94"/>
      <c r="B1807" s="99"/>
      <c r="C1807" s="99"/>
      <c r="D1807" s="94"/>
      <c r="E1807" s="94"/>
    </row>
    <row r="1808" spans="1:5" x14ac:dyDescent="0.25">
      <c r="A1808" s="94"/>
      <c r="B1808" s="99"/>
      <c r="C1808" s="99"/>
      <c r="D1808" s="94"/>
      <c r="E1808" s="94"/>
    </row>
    <row r="1809" spans="1:5" x14ac:dyDescent="0.25">
      <c r="A1809" s="94"/>
      <c r="B1809" s="99"/>
      <c r="C1809" s="99"/>
      <c r="D1809" s="94"/>
      <c r="E1809" s="94"/>
    </row>
    <row r="1810" spans="1:5" x14ac:dyDescent="0.25">
      <c r="A1810" s="98"/>
      <c r="B1810" s="100"/>
      <c r="C1810" s="100"/>
      <c r="D1810" s="94"/>
      <c r="E1810" s="94"/>
    </row>
    <row r="1811" spans="1:5" x14ac:dyDescent="0.25">
      <c r="A1811" s="94"/>
      <c r="B1811" s="99"/>
      <c r="C1811" s="99"/>
      <c r="D1811" s="94"/>
      <c r="E1811" s="94"/>
    </row>
    <row r="1812" spans="1:5" x14ac:dyDescent="0.25">
      <c r="A1812" s="94"/>
      <c r="B1812" s="99"/>
      <c r="C1812" s="99"/>
      <c r="D1812" s="94"/>
      <c r="E1812" s="94"/>
    </row>
    <row r="1813" spans="1:5" x14ac:dyDescent="0.25">
      <c r="A1813" s="94"/>
      <c r="B1813" s="99"/>
      <c r="C1813" s="99"/>
      <c r="D1813" s="94"/>
      <c r="E1813" s="94"/>
    </row>
    <row r="1814" spans="1:5" x14ac:dyDescent="0.25">
      <c r="A1814" s="94"/>
      <c r="B1814" s="99"/>
      <c r="C1814" s="99"/>
      <c r="D1814" s="94"/>
      <c r="E1814" s="94"/>
    </row>
    <row r="1815" spans="1:5" x14ac:dyDescent="0.25">
      <c r="A1815" s="94"/>
      <c r="B1815" s="99"/>
      <c r="C1815" s="99"/>
      <c r="D1815" s="94"/>
      <c r="E1815" s="94"/>
    </row>
    <row r="1816" spans="1:5" x14ac:dyDescent="0.25">
      <c r="A1816" s="94"/>
      <c r="B1816" s="99"/>
      <c r="C1816" s="99"/>
      <c r="D1816" s="94"/>
      <c r="E1816" s="94"/>
    </row>
    <row r="1817" spans="1:5" x14ac:dyDescent="0.25">
      <c r="A1817" s="94"/>
      <c r="B1817" s="99"/>
      <c r="C1817" s="99"/>
      <c r="D1817" s="94"/>
      <c r="E1817" s="94"/>
    </row>
    <row r="1818" spans="1:5" x14ac:dyDescent="0.25">
      <c r="A1818" s="98" t="s">
        <v>17</v>
      </c>
      <c r="B1818" s="100">
        <f>SUM(B1770:B1817)</f>
        <v>0</v>
      </c>
      <c r="C1818" s="100"/>
      <c r="D1818" s="94"/>
      <c r="E1818" s="94"/>
    </row>
    <row r="1821" spans="1:5" x14ac:dyDescent="0.25">
      <c r="A1821" s="94" t="s">
        <v>0</v>
      </c>
      <c r="B1821" s="99" t="s">
        <v>27</v>
      </c>
      <c r="C1821" s="99" t="s">
        <v>560</v>
      </c>
      <c r="D1821" s="94" t="s">
        <v>561</v>
      </c>
      <c r="E1821" s="94" t="s">
        <v>174</v>
      </c>
    </row>
    <row r="1822" spans="1:5" x14ac:dyDescent="0.25">
      <c r="A1822" s="95"/>
      <c r="B1822" s="99"/>
      <c r="C1822" s="99"/>
      <c r="D1822" s="94"/>
      <c r="E1822" s="94"/>
    </row>
    <row r="1823" spans="1:5" x14ac:dyDescent="0.25">
      <c r="A1823" s="94"/>
      <c r="B1823">
        <v>0</v>
      </c>
      <c r="E1823" s="94"/>
    </row>
    <row r="1824" spans="1:5" x14ac:dyDescent="0.25">
      <c r="A1824" s="94"/>
      <c r="B1824">
        <v>0</v>
      </c>
      <c r="E1824" s="94"/>
    </row>
    <row r="1825" spans="1:5" x14ac:dyDescent="0.25">
      <c r="A1825" s="94"/>
      <c r="B1825">
        <v>0</v>
      </c>
      <c r="E1825" s="94"/>
    </row>
    <row r="1826" spans="1:5" x14ac:dyDescent="0.25">
      <c r="A1826" s="94"/>
      <c r="B1826">
        <v>0</v>
      </c>
      <c r="E1826" s="94"/>
    </row>
    <row r="1827" spans="1:5" x14ac:dyDescent="0.25">
      <c r="A1827" s="94"/>
      <c r="B1827">
        <v>0</v>
      </c>
      <c r="E1827" s="94"/>
    </row>
    <row r="1828" spans="1:5" x14ac:dyDescent="0.25">
      <c r="A1828" s="94"/>
      <c r="B1828">
        <v>0</v>
      </c>
      <c r="E1828" s="94"/>
    </row>
    <row r="1829" spans="1:5" x14ac:dyDescent="0.25">
      <c r="A1829" s="94"/>
      <c r="B1829">
        <v>0</v>
      </c>
      <c r="E1829" s="94"/>
    </row>
    <row r="1830" spans="1:5" x14ac:dyDescent="0.25">
      <c r="A1830" s="94"/>
      <c r="B1830" s="96">
        <v>0</v>
      </c>
      <c r="E1830" s="94"/>
    </row>
    <row r="1831" spans="1:5" x14ac:dyDescent="0.25">
      <c r="A1831" s="94"/>
      <c r="B1831">
        <v>0</v>
      </c>
      <c r="E1831" s="94"/>
    </row>
    <row r="1832" spans="1:5" x14ac:dyDescent="0.25">
      <c r="A1832" s="94"/>
      <c r="B1832">
        <v>0</v>
      </c>
      <c r="E1832" s="94"/>
    </row>
    <row r="1833" spans="1:5" x14ac:dyDescent="0.25">
      <c r="A1833" s="94"/>
      <c r="B1833">
        <v>0</v>
      </c>
      <c r="E1833" s="94"/>
    </row>
    <row r="1834" spans="1:5" x14ac:dyDescent="0.25">
      <c r="A1834" s="94"/>
      <c r="B1834">
        <v>0</v>
      </c>
      <c r="E1834" s="94"/>
    </row>
    <row r="1835" spans="1:5" x14ac:dyDescent="0.25">
      <c r="A1835" s="94"/>
      <c r="B1835">
        <v>0</v>
      </c>
      <c r="E1835" s="94"/>
    </row>
    <row r="1836" spans="1:5" x14ac:dyDescent="0.25">
      <c r="A1836" s="94"/>
      <c r="B1836">
        <v>0</v>
      </c>
      <c r="E1836" s="94"/>
    </row>
    <row r="1837" spans="1:5" x14ac:dyDescent="0.25">
      <c r="A1837" s="94"/>
      <c r="B1837">
        <v>0</v>
      </c>
      <c r="E1837" s="94"/>
    </row>
    <row r="1838" spans="1:5" x14ac:dyDescent="0.25">
      <c r="A1838" s="94"/>
      <c r="B1838">
        <v>0</v>
      </c>
      <c r="E1838" s="94"/>
    </row>
    <row r="1839" spans="1:5" x14ac:dyDescent="0.25">
      <c r="A1839" s="94"/>
      <c r="B1839">
        <v>0</v>
      </c>
      <c r="E1839" s="94"/>
    </row>
    <row r="1840" spans="1:5" x14ac:dyDescent="0.25">
      <c r="A1840" s="94"/>
      <c r="B1840">
        <v>0</v>
      </c>
      <c r="E1840" s="94"/>
    </row>
    <row r="1841" spans="1:5" x14ac:dyDescent="0.25">
      <c r="A1841" s="94"/>
      <c r="B1841" s="99">
        <v>0</v>
      </c>
      <c r="E1841" s="94"/>
    </row>
    <row r="1842" spans="1:5" x14ac:dyDescent="0.25">
      <c r="A1842" s="94"/>
      <c r="B1842" s="99">
        <v>0</v>
      </c>
      <c r="E1842" s="94"/>
    </row>
    <row r="1843" spans="1:5" x14ac:dyDescent="0.25">
      <c r="A1843" s="94"/>
      <c r="B1843" s="99"/>
      <c r="C1843" s="99"/>
      <c r="D1843" s="94"/>
      <c r="E1843" s="94"/>
    </row>
    <row r="1844" spans="1:5" x14ac:dyDescent="0.25">
      <c r="A1844" s="94"/>
      <c r="B1844" s="99"/>
      <c r="C1844" s="99"/>
      <c r="D1844" s="94"/>
      <c r="E1844" s="94"/>
    </row>
    <row r="1845" spans="1:5" x14ac:dyDescent="0.25">
      <c r="A1845" s="94"/>
      <c r="B1845" s="99"/>
      <c r="C1845" s="99"/>
      <c r="D1845" s="94"/>
      <c r="E1845" s="94"/>
    </row>
    <row r="1846" spans="1:5" x14ac:dyDescent="0.25">
      <c r="A1846" s="94"/>
      <c r="B1846" s="99"/>
      <c r="C1846" s="99"/>
      <c r="D1846" s="94"/>
      <c r="E1846" s="94"/>
    </row>
    <row r="1847" spans="1:5" x14ac:dyDescent="0.25">
      <c r="A1847" s="94"/>
      <c r="B1847" s="99"/>
      <c r="C1847" s="99"/>
      <c r="D1847" s="94"/>
      <c r="E1847" s="94"/>
    </row>
    <row r="1848" spans="1:5" x14ac:dyDescent="0.25">
      <c r="A1848" s="94"/>
      <c r="B1848" s="99"/>
      <c r="C1848" s="99"/>
      <c r="D1848" s="94"/>
      <c r="E1848" s="94"/>
    </row>
    <row r="1849" spans="1:5" x14ac:dyDescent="0.25">
      <c r="A1849" s="94"/>
      <c r="B1849" s="99"/>
      <c r="C1849" s="99"/>
      <c r="D1849" s="94"/>
      <c r="E1849" s="94"/>
    </row>
    <row r="1850" spans="1:5" x14ac:dyDescent="0.25">
      <c r="A1850" s="94"/>
      <c r="B1850" s="99"/>
      <c r="C1850" s="99"/>
      <c r="D1850" s="94"/>
      <c r="E1850" s="94"/>
    </row>
    <row r="1851" spans="1:5" x14ac:dyDescent="0.25">
      <c r="A1851" s="94"/>
      <c r="B1851" s="99"/>
      <c r="C1851" s="99"/>
      <c r="D1851" s="94"/>
      <c r="E1851" s="94"/>
    </row>
    <row r="1852" spans="1:5" x14ac:dyDescent="0.25">
      <c r="A1852" s="94"/>
      <c r="B1852" s="99"/>
      <c r="C1852" s="99"/>
      <c r="D1852" s="94"/>
      <c r="E1852" s="94"/>
    </row>
    <row r="1853" spans="1:5" x14ac:dyDescent="0.25">
      <c r="A1853" s="94"/>
      <c r="B1853" s="99"/>
      <c r="C1853" s="99"/>
      <c r="D1853" s="94"/>
      <c r="E1853" s="94"/>
    </row>
    <row r="1854" spans="1:5" x14ac:dyDescent="0.25">
      <c r="A1854" s="94"/>
      <c r="B1854" s="99"/>
      <c r="C1854" s="99"/>
      <c r="D1854" s="94"/>
      <c r="E1854" s="94"/>
    </row>
    <row r="1855" spans="1:5" x14ac:dyDescent="0.25">
      <c r="A1855" s="94"/>
      <c r="B1855" s="99"/>
      <c r="C1855" s="99"/>
      <c r="D1855" s="94"/>
      <c r="E1855" s="94"/>
    </row>
    <row r="1856" spans="1:5" x14ac:dyDescent="0.25">
      <c r="A1856" s="94"/>
      <c r="B1856" s="99"/>
      <c r="C1856" s="99"/>
      <c r="D1856" s="94"/>
      <c r="E1856" s="94"/>
    </row>
    <row r="1857" spans="1:5" x14ac:dyDescent="0.25">
      <c r="A1857" s="94"/>
      <c r="B1857" s="99"/>
      <c r="C1857" s="99"/>
      <c r="D1857" s="94"/>
      <c r="E1857" s="94"/>
    </row>
    <row r="1858" spans="1:5" x14ac:dyDescent="0.25">
      <c r="A1858" s="94"/>
      <c r="B1858" s="99"/>
      <c r="C1858" s="99"/>
      <c r="D1858" s="94"/>
      <c r="E1858" s="94"/>
    </row>
    <row r="1859" spans="1:5" x14ac:dyDescent="0.25">
      <c r="A1859" s="94"/>
      <c r="B1859" s="99"/>
      <c r="C1859" s="99"/>
      <c r="D1859" s="94"/>
      <c r="E1859" s="94"/>
    </row>
    <row r="1860" spans="1:5" x14ac:dyDescent="0.25">
      <c r="A1860" s="94"/>
      <c r="B1860" s="99"/>
      <c r="C1860" s="99"/>
      <c r="D1860" s="94"/>
      <c r="E1860" s="94"/>
    </row>
    <row r="1861" spans="1:5" x14ac:dyDescent="0.25">
      <c r="A1861" s="94"/>
      <c r="B1861" s="99"/>
      <c r="C1861" s="99"/>
      <c r="D1861" s="94"/>
      <c r="E1861" s="94"/>
    </row>
    <row r="1862" spans="1:5" x14ac:dyDescent="0.25">
      <c r="A1862" s="98"/>
      <c r="B1862" s="100"/>
      <c r="C1862" s="100"/>
      <c r="D1862" s="94"/>
      <c r="E1862" s="94"/>
    </row>
    <row r="1863" spans="1:5" x14ac:dyDescent="0.25">
      <c r="A1863" s="94"/>
      <c r="B1863" s="99"/>
      <c r="C1863" s="99"/>
      <c r="D1863" s="94"/>
      <c r="E1863" s="94"/>
    </row>
    <row r="1864" spans="1:5" x14ac:dyDescent="0.25">
      <c r="A1864" s="94"/>
      <c r="B1864" s="99"/>
      <c r="C1864" s="99"/>
      <c r="D1864" s="94"/>
      <c r="E1864" s="94"/>
    </row>
    <row r="1865" spans="1:5" x14ac:dyDescent="0.25">
      <c r="A1865" s="94"/>
      <c r="B1865" s="99"/>
      <c r="C1865" s="99"/>
      <c r="D1865" s="94"/>
      <c r="E1865" s="94"/>
    </row>
    <row r="1866" spans="1:5" x14ac:dyDescent="0.25">
      <c r="A1866" s="94"/>
      <c r="B1866" s="99"/>
      <c r="C1866" s="99"/>
      <c r="D1866" s="94"/>
      <c r="E1866" s="94"/>
    </row>
    <row r="1867" spans="1:5" x14ac:dyDescent="0.25">
      <c r="A1867" s="94"/>
      <c r="B1867" s="99"/>
      <c r="C1867" s="99"/>
      <c r="D1867" s="94"/>
      <c r="E1867" s="94"/>
    </row>
    <row r="1868" spans="1:5" x14ac:dyDescent="0.25">
      <c r="A1868" s="94"/>
      <c r="B1868" s="99"/>
      <c r="C1868" s="99"/>
      <c r="D1868" s="94"/>
      <c r="E1868" s="94"/>
    </row>
    <row r="1869" spans="1:5" x14ac:dyDescent="0.25">
      <c r="A1869" s="94"/>
      <c r="B1869" s="99"/>
      <c r="C1869" s="99"/>
      <c r="D1869" s="94"/>
      <c r="E1869" s="94"/>
    </row>
    <row r="1870" spans="1:5" x14ac:dyDescent="0.25">
      <c r="A1870" s="98" t="s">
        <v>17</v>
      </c>
      <c r="B1870" s="100">
        <f>SUM(B1822:B1869)</f>
        <v>0</v>
      </c>
      <c r="C1870" s="100"/>
      <c r="D1870" s="94"/>
      <c r="E1870" s="94"/>
    </row>
    <row r="1873" spans="1:5" x14ac:dyDescent="0.25">
      <c r="A1873" s="94" t="s">
        <v>0</v>
      </c>
      <c r="B1873" s="99" t="s">
        <v>27</v>
      </c>
      <c r="C1873" s="99" t="s">
        <v>560</v>
      </c>
      <c r="D1873" s="94" t="s">
        <v>561</v>
      </c>
      <c r="E1873" s="94" t="s">
        <v>174</v>
      </c>
    </row>
    <row r="1874" spans="1:5" x14ac:dyDescent="0.25">
      <c r="A1874" s="95"/>
      <c r="B1874" s="99"/>
      <c r="C1874" s="99"/>
      <c r="D1874" s="94"/>
      <c r="E1874" s="94"/>
    </row>
    <row r="1875" spans="1:5" x14ac:dyDescent="0.25">
      <c r="A1875" s="94"/>
      <c r="B1875">
        <v>0</v>
      </c>
      <c r="E1875" s="94"/>
    </row>
    <row r="1876" spans="1:5" x14ac:dyDescent="0.25">
      <c r="A1876" s="94"/>
      <c r="B1876">
        <v>0</v>
      </c>
      <c r="E1876" s="94"/>
    </row>
    <row r="1877" spans="1:5" x14ac:dyDescent="0.25">
      <c r="A1877" s="94"/>
      <c r="B1877">
        <v>0</v>
      </c>
      <c r="E1877" s="94"/>
    </row>
    <row r="1878" spans="1:5" x14ac:dyDescent="0.25">
      <c r="A1878" s="94"/>
      <c r="B1878">
        <v>0</v>
      </c>
      <c r="E1878" s="94"/>
    </row>
    <row r="1879" spans="1:5" x14ac:dyDescent="0.25">
      <c r="A1879" s="94"/>
      <c r="B1879">
        <v>0</v>
      </c>
      <c r="E1879" s="94"/>
    </row>
    <row r="1880" spans="1:5" x14ac:dyDescent="0.25">
      <c r="A1880" s="94"/>
      <c r="B1880">
        <v>0</v>
      </c>
      <c r="E1880" s="94"/>
    </row>
    <row r="1881" spans="1:5" x14ac:dyDescent="0.25">
      <c r="A1881" s="94"/>
      <c r="B1881">
        <v>0</v>
      </c>
      <c r="E1881" s="94"/>
    </row>
    <row r="1882" spans="1:5" x14ac:dyDescent="0.25">
      <c r="A1882" s="94"/>
      <c r="B1882" s="96">
        <v>0</v>
      </c>
      <c r="E1882" s="94"/>
    </row>
    <row r="1883" spans="1:5" x14ac:dyDescent="0.25">
      <c r="A1883" s="94"/>
      <c r="B1883">
        <v>0</v>
      </c>
      <c r="E1883" s="94"/>
    </row>
    <row r="1884" spans="1:5" x14ac:dyDescent="0.25">
      <c r="A1884" s="94"/>
      <c r="B1884">
        <v>0</v>
      </c>
      <c r="E1884" s="94"/>
    </row>
    <row r="1885" spans="1:5" x14ac:dyDescent="0.25">
      <c r="A1885" s="94"/>
      <c r="B1885">
        <v>0</v>
      </c>
      <c r="E1885" s="94"/>
    </row>
    <row r="1886" spans="1:5" x14ac:dyDescent="0.25">
      <c r="A1886" s="94"/>
      <c r="B1886">
        <v>0</v>
      </c>
      <c r="E1886" s="94"/>
    </row>
    <row r="1887" spans="1:5" x14ac:dyDescent="0.25">
      <c r="A1887" s="94"/>
      <c r="B1887">
        <v>0</v>
      </c>
      <c r="E1887" s="94"/>
    </row>
    <row r="1888" spans="1:5" x14ac:dyDescent="0.25">
      <c r="A1888" s="94"/>
      <c r="B1888">
        <v>0</v>
      </c>
      <c r="E1888" s="94"/>
    </row>
    <row r="1889" spans="1:5" x14ac:dyDescent="0.25">
      <c r="A1889" s="94"/>
      <c r="B1889">
        <v>0</v>
      </c>
      <c r="E1889" s="94"/>
    </row>
    <row r="1890" spans="1:5" x14ac:dyDescent="0.25">
      <c r="A1890" s="94"/>
      <c r="B1890">
        <v>0</v>
      </c>
      <c r="E1890" s="94"/>
    </row>
    <row r="1891" spans="1:5" x14ac:dyDescent="0.25">
      <c r="A1891" s="94"/>
      <c r="B1891">
        <v>0</v>
      </c>
      <c r="E1891" s="94"/>
    </row>
    <row r="1892" spans="1:5" x14ac:dyDescent="0.25">
      <c r="A1892" s="94"/>
      <c r="B1892">
        <v>0</v>
      </c>
      <c r="E1892" s="94"/>
    </row>
    <row r="1893" spans="1:5" x14ac:dyDescent="0.25">
      <c r="A1893" s="94"/>
      <c r="B1893" s="99">
        <v>0</v>
      </c>
      <c r="E1893" s="94"/>
    </row>
    <row r="1894" spans="1:5" x14ac:dyDescent="0.25">
      <c r="A1894" s="94"/>
      <c r="B1894" s="99">
        <v>0</v>
      </c>
      <c r="E1894" s="94"/>
    </row>
    <row r="1895" spans="1:5" x14ac:dyDescent="0.25">
      <c r="A1895" s="94"/>
      <c r="B1895" s="99"/>
      <c r="C1895" s="99"/>
      <c r="D1895" s="94"/>
      <c r="E1895" s="94"/>
    </row>
    <row r="1896" spans="1:5" x14ac:dyDescent="0.25">
      <c r="A1896" s="94"/>
      <c r="B1896" s="99"/>
      <c r="C1896" s="99"/>
      <c r="D1896" s="94"/>
      <c r="E1896" s="94"/>
    </row>
    <row r="1897" spans="1:5" x14ac:dyDescent="0.25">
      <c r="A1897" s="94"/>
      <c r="B1897" s="99"/>
      <c r="C1897" s="99"/>
      <c r="D1897" s="94"/>
      <c r="E1897" s="94"/>
    </row>
    <row r="1898" spans="1:5" x14ac:dyDescent="0.25">
      <c r="A1898" s="94"/>
      <c r="B1898" s="99"/>
      <c r="C1898" s="99"/>
      <c r="D1898" s="94"/>
      <c r="E1898" s="94"/>
    </row>
    <row r="1899" spans="1:5" x14ac:dyDescent="0.25">
      <c r="A1899" s="94"/>
      <c r="B1899" s="99"/>
      <c r="C1899" s="99"/>
      <c r="D1899" s="94"/>
      <c r="E1899" s="94"/>
    </row>
    <row r="1900" spans="1:5" x14ac:dyDescent="0.25">
      <c r="A1900" s="94"/>
      <c r="B1900" s="99"/>
      <c r="C1900" s="99"/>
      <c r="D1900" s="94"/>
      <c r="E1900" s="94"/>
    </row>
    <row r="1901" spans="1:5" x14ac:dyDescent="0.25">
      <c r="A1901" s="94"/>
      <c r="B1901" s="99"/>
      <c r="C1901" s="99"/>
      <c r="D1901" s="94"/>
      <c r="E1901" s="94"/>
    </row>
    <row r="1902" spans="1:5" x14ac:dyDescent="0.25">
      <c r="A1902" s="94"/>
      <c r="B1902" s="99"/>
      <c r="C1902" s="99"/>
      <c r="D1902" s="94"/>
      <c r="E1902" s="94"/>
    </row>
    <row r="1903" spans="1:5" x14ac:dyDescent="0.25">
      <c r="A1903" s="94"/>
      <c r="B1903" s="99"/>
      <c r="C1903" s="99"/>
      <c r="D1903" s="94"/>
      <c r="E1903" s="94"/>
    </row>
    <row r="1904" spans="1:5" x14ac:dyDescent="0.25">
      <c r="A1904" s="94"/>
      <c r="B1904" s="99"/>
      <c r="C1904" s="99"/>
      <c r="D1904" s="94"/>
      <c r="E1904" s="94"/>
    </row>
    <row r="1905" spans="1:5" x14ac:dyDescent="0.25">
      <c r="A1905" s="94"/>
      <c r="B1905" s="99"/>
      <c r="C1905" s="99"/>
      <c r="D1905" s="94"/>
      <c r="E1905" s="94"/>
    </row>
    <row r="1906" spans="1:5" x14ac:dyDescent="0.25">
      <c r="A1906" s="94"/>
      <c r="B1906" s="99"/>
      <c r="C1906" s="99"/>
      <c r="D1906" s="94"/>
      <c r="E1906" s="94"/>
    </row>
    <row r="1907" spans="1:5" x14ac:dyDescent="0.25">
      <c r="A1907" s="94"/>
      <c r="B1907" s="99"/>
      <c r="C1907" s="99"/>
      <c r="D1907" s="94"/>
      <c r="E1907" s="94"/>
    </row>
    <row r="1908" spans="1:5" x14ac:dyDescent="0.25">
      <c r="A1908" s="94"/>
      <c r="B1908" s="99"/>
      <c r="C1908" s="99"/>
      <c r="D1908" s="94"/>
      <c r="E1908" s="94"/>
    </row>
    <row r="1909" spans="1:5" x14ac:dyDescent="0.25">
      <c r="A1909" s="94"/>
      <c r="B1909" s="99"/>
      <c r="C1909" s="99"/>
      <c r="D1909" s="94"/>
      <c r="E1909" s="94"/>
    </row>
    <row r="1910" spans="1:5" x14ac:dyDescent="0.25">
      <c r="A1910" s="94"/>
      <c r="B1910" s="99"/>
      <c r="C1910" s="99"/>
      <c r="D1910" s="94"/>
      <c r="E1910" s="94"/>
    </row>
    <row r="1911" spans="1:5" x14ac:dyDescent="0.25">
      <c r="A1911" s="94"/>
      <c r="B1911" s="99"/>
      <c r="C1911" s="99"/>
      <c r="D1911" s="94"/>
      <c r="E1911" s="94"/>
    </row>
    <row r="1912" spans="1:5" x14ac:dyDescent="0.25">
      <c r="A1912" s="94"/>
      <c r="B1912" s="99"/>
      <c r="C1912" s="99"/>
      <c r="D1912" s="94"/>
      <c r="E1912" s="94"/>
    </row>
    <row r="1913" spans="1:5" x14ac:dyDescent="0.25">
      <c r="A1913" s="94"/>
      <c r="B1913" s="99"/>
      <c r="C1913" s="99"/>
      <c r="D1913" s="94"/>
      <c r="E1913" s="94"/>
    </row>
    <row r="1914" spans="1:5" x14ac:dyDescent="0.25">
      <c r="A1914" s="98"/>
      <c r="B1914" s="100"/>
      <c r="C1914" s="100"/>
      <c r="D1914" s="94"/>
      <c r="E1914" s="94"/>
    </row>
    <row r="1915" spans="1:5" x14ac:dyDescent="0.25">
      <c r="A1915" s="94"/>
      <c r="B1915" s="99"/>
      <c r="C1915" s="99"/>
      <c r="D1915" s="94"/>
      <c r="E1915" s="94"/>
    </row>
    <row r="1916" spans="1:5" x14ac:dyDescent="0.25">
      <c r="A1916" s="94"/>
      <c r="B1916" s="99"/>
      <c r="C1916" s="99"/>
      <c r="D1916" s="94"/>
      <c r="E1916" s="94"/>
    </row>
    <row r="1917" spans="1:5" x14ac:dyDescent="0.25">
      <c r="A1917" s="94"/>
      <c r="B1917" s="99"/>
      <c r="C1917" s="99"/>
      <c r="D1917" s="94"/>
      <c r="E1917" s="94"/>
    </row>
    <row r="1918" spans="1:5" x14ac:dyDescent="0.25">
      <c r="A1918" s="94"/>
      <c r="B1918" s="99"/>
      <c r="C1918" s="99"/>
      <c r="D1918" s="94"/>
      <c r="E1918" s="94"/>
    </row>
    <row r="1919" spans="1:5" x14ac:dyDescent="0.25">
      <c r="A1919" s="94"/>
      <c r="B1919" s="99"/>
      <c r="C1919" s="99"/>
      <c r="D1919" s="94"/>
      <c r="E1919" s="94"/>
    </row>
    <row r="1920" spans="1:5" x14ac:dyDescent="0.25">
      <c r="A1920" s="94"/>
      <c r="B1920" s="99"/>
      <c r="C1920" s="99"/>
      <c r="D1920" s="94"/>
      <c r="E1920" s="94"/>
    </row>
    <row r="1921" spans="1:5" x14ac:dyDescent="0.25">
      <c r="A1921" s="94"/>
      <c r="B1921" s="99"/>
      <c r="C1921" s="99"/>
      <c r="D1921" s="94"/>
      <c r="E1921" s="94"/>
    </row>
    <row r="1922" spans="1:5" x14ac:dyDescent="0.25">
      <c r="A1922" s="98" t="s">
        <v>17</v>
      </c>
      <c r="B1922" s="100">
        <f>SUM(B1874:B1921)</f>
        <v>0</v>
      </c>
      <c r="C1922" s="100"/>
      <c r="D1922" s="94"/>
      <c r="E1922" s="94"/>
    </row>
    <row r="1925" spans="1:5" x14ac:dyDescent="0.25">
      <c r="A1925" s="94" t="s">
        <v>0</v>
      </c>
      <c r="B1925" s="99" t="s">
        <v>27</v>
      </c>
      <c r="C1925" s="99" t="s">
        <v>560</v>
      </c>
      <c r="D1925" s="94" t="s">
        <v>561</v>
      </c>
      <c r="E1925" s="94" t="s">
        <v>174</v>
      </c>
    </row>
    <row r="1926" spans="1:5" x14ac:dyDescent="0.25">
      <c r="A1926" s="95"/>
      <c r="B1926" s="99"/>
      <c r="C1926" s="99"/>
      <c r="D1926" s="94"/>
      <c r="E1926" s="94"/>
    </row>
    <row r="1927" spans="1:5" x14ac:dyDescent="0.25">
      <c r="A1927" s="94"/>
      <c r="B1927">
        <v>0</v>
      </c>
      <c r="E1927" s="94"/>
    </row>
    <row r="1928" spans="1:5" x14ac:dyDescent="0.25">
      <c r="A1928" s="94"/>
      <c r="B1928">
        <v>0</v>
      </c>
      <c r="E1928" s="94"/>
    </row>
    <row r="1929" spans="1:5" x14ac:dyDescent="0.25">
      <c r="A1929" s="94"/>
      <c r="B1929">
        <v>0</v>
      </c>
      <c r="E1929" s="94"/>
    </row>
    <row r="1930" spans="1:5" x14ac:dyDescent="0.25">
      <c r="A1930" s="94"/>
      <c r="B1930">
        <v>0</v>
      </c>
      <c r="E1930" s="94"/>
    </row>
    <row r="1931" spans="1:5" x14ac:dyDescent="0.25">
      <c r="A1931" s="94"/>
      <c r="B1931">
        <v>0</v>
      </c>
      <c r="E1931" s="94"/>
    </row>
    <row r="1932" spans="1:5" x14ac:dyDescent="0.25">
      <c r="A1932" s="94"/>
      <c r="B1932">
        <v>0</v>
      </c>
      <c r="E1932" s="94"/>
    </row>
    <row r="1933" spans="1:5" x14ac:dyDescent="0.25">
      <c r="A1933" s="94"/>
      <c r="B1933">
        <v>0</v>
      </c>
      <c r="E1933" s="94"/>
    </row>
    <row r="1934" spans="1:5" x14ac:dyDescent="0.25">
      <c r="A1934" s="94"/>
      <c r="B1934" s="96">
        <v>0</v>
      </c>
      <c r="E1934" s="94"/>
    </row>
    <row r="1935" spans="1:5" x14ac:dyDescent="0.25">
      <c r="A1935" s="94"/>
      <c r="B1935">
        <v>0</v>
      </c>
      <c r="E1935" s="94"/>
    </row>
    <row r="1936" spans="1:5" x14ac:dyDescent="0.25">
      <c r="A1936" s="94"/>
      <c r="B1936">
        <v>0</v>
      </c>
      <c r="E1936" s="94"/>
    </row>
    <row r="1937" spans="1:5" x14ac:dyDescent="0.25">
      <c r="A1937" s="94"/>
      <c r="B1937">
        <v>0</v>
      </c>
      <c r="E1937" s="94"/>
    </row>
    <row r="1938" spans="1:5" x14ac:dyDescent="0.25">
      <c r="A1938" s="94"/>
      <c r="B1938">
        <v>0</v>
      </c>
      <c r="E1938" s="94"/>
    </row>
    <row r="1939" spans="1:5" x14ac:dyDescent="0.25">
      <c r="A1939" s="94"/>
      <c r="B1939">
        <v>0</v>
      </c>
      <c r="E1939" s="94"/>
    </row>
    <row r="1940" spans="1:5" x14ac:dyDescent="0.25">
      <c r="A1940" s="94"/>
      <c r="B1940">
        <v>0</v>
      </c>
      <c r="E1940" s="94"/>
    </row>
    <row r="1941" spans="1:5" x14ac:dyDescent="0.25">
      <c r="A1941" s="94"/>
      <c r="B1941">
        <v>0</v>
      </c>
      <c r="E1941" s="94"/>
    </row>
    <row r="1942" spans="1:5" x14ac:dyDescent="0.25">
      <c r="A1942" s="94"/>
      <c r="B1942">
        <v>0</v>
      </c>
      <c r="E1942" s="94"/>
    </row>
    <row r="1943" spans="1:5" x14ac:dyDescent="0.25">
      <c r="A1943" s="94"/>
      <c r="B1943">
        <v>0</v>
      </c>
      <c r="E1943" s="94"/>
    </row>
    <row r="1944" spans="1:5" x14ac:dyDescent="0.25">
      <c r="A1944" s="94"/>
      <c r="B1944">
        <v>0</v>
      </c>
      <c r="E1944" s="94"/>
    </row>
    <row r="1945" spans="1:5" x14ac:dyDescent="0.25">
      <c r="A1945" s="94"/>
      <c r="B1945" s="99">
        <v>0</v>
      </c>
      <c r="E1945" s="94"/>
    </row>
    <row r="1946" spans="1:5" x14ac:dyDescent="0.25">
      <c r="A1946" s="94"/>
      <c r="B1946" s="99">
        <v>0</v>
      </c>
      <c r="E1946" s="94"/>
    </row>
    <row r="1947" spans="1:5" x14ac:dyDescent="0.25">
      <c r="A1947" s="94"/>
      <c r="B1947" s="99"/>
      <c r="C1947" s="99"/>
      <c r="D1947" s="94"/>
      <c r="E1947" s="94"/>
    </row>
    <row r="1948" spans="1:5" x14ac:dyDescent="0.25">
      <c r="A1948" s="94"/>
      <c r="B1948" s="99"/>
      <c r="C1948" s="99"/>
      <c r="D1948" s="94"/>
      <c r="E1948" s="94"/>
    </row>
    <row r="1949" spans="1:5" x14ac:dyDescent="0.25">
      <c r="A1949" s="94"/>
      <c r="B1949" s="99"/>
      <c r="C1949" s="99"/>
      <c r="D1949" s="94"/>
      <c r="E1949" s="94"/>
    </row>
    <row r="1950" spans="1:5" x14ac:dyDescent="0.25">
      <c r="A1950" s="94"/>
      <c r="B1950" s="99"/>
      <c r="C1950" s="99"/>
      <c r="D1950" s="94"/>
      <c r="E1950" s="94"/>
    </row>
    <row r="1951" spans="1:5" x14ac:dyDescent="0.25">
      <c r="A1951" s="94"/>
      <c r="B1951" s="99"/>
      <c r="C1951" s="99"/>
      <c r="D1951" s="94"/>
      <c r="E1951" s="94"/>
    </row>
    <row r="1952" spans="1:5" x14ac:dyDescent="0.25">
      <c r="A1952" s="94"/>
      <c r="B1952" s="99"/>
      <c r="C1952" s="99"/>
      <c r="D1952" s="94"/>
      <c r="E1952" s="94"/>
    </row>
    <row r="1953" spans="1:5" x14ac:dyDescent="0.25">
      <c r="A1953" s="94"/>
      <c r="B1953" s="99"/>
      <c r="C1953" s="99"/>
      <c r="D1953" s="94"/>
      <c r="E1953" s="94"/>
    </row>
    <row r="1954" spans="1:5" x14ac:dyDescent="0.25">
      <c r="A1954" s="94"/>
      <c r="B1954" s="99"/>
      <c r="C1954" s="99"/>
      <c r="D1954" s="94"/>
      <c r="E1954" s="94"/>
    </row>
    <row r="1955" spans="1:5" x14ac:dyDescent="0.25">
      <c r="A1955" s="94"/>
      <c r="B1955" s="99"/>
      <c r="C1955" s="99"/>
      <c r="D1955" s="94"/>
      <c r="E1955" s="94"/>
    </row>
    <row r="1956" spans="1:5" x14ac:dyDescent="0.25">
      <c r="A1956" s="94"/>
      <c r="B1956" s="99"/>
      <c r="C1956" s="99"/>
      <c r="D1956" s="94"/>
      <c r="E1956" s="94"/>
    </row>
    <row r="1957" spans="1:5" x14ac:dyDescent="0.25">
      <c r="A1957" s="94"/>
      <c r="B1957" s="99"/>
      <c r="C1957" s="99"/>
      <c r="D1957" s="94"/>
      <c r="E1957" s="94"/>
    </row>
    <row r="1958" spans="1:5" x14ac:dyDescent="0.25">
      <c r="A1958" s="94"/>
      <c r="B1958" s="99"/>
      <c r="C1958" s="99"/>
      <c r="D1958" s="94"/>
      <c r="E1958" s="94"/>
    </row>
    <row r="1959" spans="1:5" x14ac:dyDescent="0.25">
      <c r="A1959" s="94"/>
      <c r="B1959" s="99"/>
      <c r="C1959" s="99"/>
      <c r="D1959" s="94"/>
      <c r="E1959" s="94"/>
    </row>
    <row r="1960" spans="1:5" x14ac:dyDescent="0.25">
      <c r="A1960" s="94"/>
      <c r="B1960" s="99"/>
      <c r="C1960" s="99"/>
      <c r="D1960" s="94"/>
      <c r="E1960" s="94"/>
    </row>
    <row r="1961" spans="1:5" x14ac:dyDescent="0.25">
      <c r="A1961" s="94"/>
      <c r="B1961" s="99"/>
      <c r="C1961" s="99"/>
      <c r="D1961" s="94"/>
      <c r="E1961" s="94"/>
    </row>
    <row r="1962" spans="1:5" x14ac:dyDescent="0.25">
      <c r="A1962" s="94"/>
      <c r="B1962" s="99"/>
      <c r="C1962" s="99"/>
      <c r="D1962" s="94"/>
      <c r="E1962" s="94"/>
    </row>
    <row r="1963" spans="1:5" x14ac:dyDescent="0.25">
      <c r="A1963" s="94"/>
      <c r="B1963" s="99"/>
      <c r="C1963" s="99"/>
      <c r="D1963" s="94"/>
      <c r="E1963" s="94"/>
    </row>
    <row r="1964" spans="1:5" x14ac:dyDescent="0.25">
      <c r="A1964" s="94"/>
      <c r="B1964" s="99"/>
      <c r="C1964" s="99"/>
      <c r="D1964" s="94"/>
      <c r="E1964" s="94"/>
    </row>
    <row r="1965" spans="1:5" x14ac:dyDescent="0.25">
      <c r="A1965" s="94"/>
      <c r="B1965" s="99"/>
      <c r="C1965" s="99"/>
      <c r="D1965" s="94"/>
      <c r="E1965" s="94"/>
    </row>
    <row r="1966" spans="1:5" x14ac:dyDescent="0.25">
      <c r="A1966" s="98"/>
      <c r="B1966" s="100"/>
      <c r="C1966" s="100"/>
      <c r="D1966" s="94"/>
      <c r="E1966" s="94"/>
    </row>
    <row r="1967" spans="1:5" x14ac:dyDescent="0.25">
      <c r="A1967" s="94"/>
      <c r="B1967" s="99"/>
      <c r="C1967" s="99"/>
      <c r="D1967" s="94"/>
      <c r="E1967" s="94"/>
    </row>
    <row r="1968" spans="1:5" x14ac:dyDescent="0.25">
      <c r="A1968" s="94"/>
      <c r="B1968" s="99"/>
      <c r="C1968" s="99"/>
      <c r="D1968" s="94"/>
      <c r="E1968" s="94"/>
    </row>
    <row r="1969" spans="1:5" x14ac:dyDescent="0.25">
      <c r="A1969" s="94"/>
      <c r="B1969" s="99"/>
      <c r="C1969" s="99"/>
      <c r="D1969" s="94"/>
      <c r="E1969" s="94"/>
    </row>
    <row r="1970" spans="1:5" x14ac:dyDescent="0.25">
      <c r="A1970" s="94"/>
      <c r="B1970" s="99"/>
      <c r="C1970" s="99"/>
      <c r="D1970" s="94"/>
      <c r="E1970" s="94"/>
    </row>
    <row r="1971" spans="1:5" x14ac:dyDescent="0.25">
      <c r="A1971" s="94"/>
      <c r="B1971" s="99"/>
      <c r="C1971" s="99"/>
      <c r="D1971" s="94"/>
      <c r="E1971" s="94"/>
    </row>
    <row r="1972" spans="1:5" x14ac:dyDescent="0.25">
      <c r="A1972" s="94"/>
      <c r="B1972" s="99"/>
      <c r="C1972" s="99"/>
      <c r="D1972" s="94"/>
      <c r="E1972" s="94"/>
    </row>
    <row r="1973" spans="1:5" x14ac:dyDescent="0.25">
      <c r="A1973" s="94"/>
      <c r="B1973" s="99"/>
      <c r="C1973" s="99"/>
      <c r="D1973" s="94"/>
      <c r="E1973" s="94"/>
    </row>
    <row r="1974" spans="1:5" x14ac:dyDescent="0.25">
      <c r="A1974" s="98" t="s">
        <v>17</v>
      </c>
      <c r="B1974" s="100">
        <f>SUM(B1926:B1973)</f>
        <v>0</v>
      </c>
      <c r="C1974" s="100"/>
      <c r="D1974" s="94"/>
      <c r="E1974" s="94"/>
    </row>
    <row r="1975" spans="1:5" x14ac:dyDescent="0.25">
      <c r="B1975" s="97" t="s">
        <v>477</v>
      </c>
    </row>
    <row r="1977" spans="1:5" x14ac:dyDescent="0.25">
      <c r="A1977" s="94" t="s">
        <v>0</v>
      </c>
      <c r="B1977" s="99" t="s">
        <v>27</v>
      </c>
      <c r="C1977" s="99" t="s">
        <v>560</v>
      </c>
      <c r="D1977" s="94" t="s">
        <v>561</v>
      </c>
      <c r="E1977" s="94" t="s">
        <v>174</v>
      </c>
    </row>
    <row r="1978" spans="1:5" x14ac:dyDescent="0.25">
      <c r="A1978" s="95"/>
      <c r="B1978" s="99"/>
      <c r="C1978" s="99"/>
      <c r="D1978" s="94"/>
      <c r="E1978" s="94"/>
    </row>
    <row r="1979" spans="1:5" x14ac:dyDescent="0.25">
      <c r="A1979" s="94"/>
      <c r="B1979">
        <v>0</v>
      </c>
      <c r="E1979" s="94"/>
    </row>
    <row r="1980" spans="1:5" x14ac:dyDescent="0.25">
      <c r="A1980" s="94"/>
      <c r="B1980">
        <v>0</v>
      </c>
      <c r="E1980" s="94"/>
    </row>
    <row r="1981" spans="1:5" x14ac:dyDescent="0.25">
      <c r="A1981" s="94"/>
      <c r="B1981">
        <v>0</v>
      </c>
      <c r="E1981" s="94"/>
    </row>
    <row r="1982" spans="1:5" x14ac:dyDescent="0.25">
      <c r="A1982" s="94"/>
      <c r="B1982">
        <v>0</v>
      </c>
      <c r="E1982" s="94"/>
    </row>
    <row r="1983" spans="1:5" x14ac:dyDescent="0.25">
      <c r="A1983" s="94"/>
      <c r="B1983">
        <v>0</v>
      </c>
      <c r="E1983" s="94"/>
    </row>
    <row r="1984" spans="1:5" x14ac:dyDescent="0.25">
      <c r="A1984" s="94"/>
      <c r="B1984">
        <v>0</v>
      </c>
      <c r="E1984" s="94"/>
    </row>
    <row r="1985" spans="1:5" x14ac:dyDescent="0.25">
      <c r="A1985" s="94"/>
      <c r="B1985">
        <v>0</v>
      </c>
      <c r="E1985" s="94"/>
    </row>
    <row r="1986" spans="1:5" x14ac:dyDescent="0.25">
      <c r="A1986" s="94"/>
      <c r="B1986" s="96">
        <v>0</v>
      </c>
      <c r="E1986" s="94"/>
    </row>
    <row r="1987" spans="1:5" x14ac:dyDescent="0.25">
      <c r="A1987" s="94"/>
      <c r="B1987">
        <v>0</v>
      </c>
      <c r="E1987" s="94"/>
    </row>
    <row r="1988" spans="1:5" x14ac:dyDescent="0.25">
      <c r="A1988" s="94"/>
      <c r="B1988">
        <v>0</v>
      </c>
      <c r="E1988" s="94"/>
    </row>
    <row r="1989" spans="1:5" x14ac:dyDescent="0.25">
      <c r="A1989" s="94"/>
      <c r="B1989">
        <v>0</v>
      </c>
      <c r="E1989" s="94"/>
    </row>
    <row r="1990" spans="1:5" x14ac:dyDescent="0.25">
      <c r="A1990" s="94"/>
      <c r="B1990">
        <v>0</v>
      </c>
      <c r="E1990" s="94"/>
    </row>
    <row r="1991" spans="1:5" x14ac:dyDescent="0.25">
      <c r="A1991" s="94"/>
      <c r="B1991">
        <v>0</v>
      </c>
      <c r="E1991" s="94"/>
    </row>
    <row r="1992" spans="1:5" x14ac:dyDescent="0.25">
      <c r="A1992" s="94"/>
      <c r="B1992">
        <v>0</v>
      </c>
      <c r="E1992" s="94"/>
    </row>
    <row r="1993" spans="1:5" x14ac:dyDescent="0.25">
      <c r="A1993" s="94"/>
      <c r="B1993">
        <v>0</v>
      </c>
      <c r="E1993" s="94"/>
    </row>
    <row r="1994" spans="1:5" x14ac:dyDescent="0.25">
      <c r="A1994" s="94"/>
      <c r="B1994">
        <v>0</v>
      </c>
      <c r="E1994" s="94"/>
    </row>
    <row r="1995" spans="1:5" x14ac:dyDescent="0.25">
      <c r="A1995" s="94"/>
      <c r="B1995">
        <v>0</v>
      </c>
      <c r="E1995" s="94"/>
    </row>
    <row r="1996" spans="1:5" x14ac:dyDescent="0.25">
      <c r="A1996" s="94"/>
      <c r="B1996">
        <v>0</v>
      </c>
      <c r="E1996" s="94"/>
    </row>
    <row r="1997" spans="1:5" x14ac:dyDescent="0.25">
      <c r="A1997" s="94"/>
      <c r="B1997" s="99">
        <v>0</v>
      </c>
      <c r="E1997" s="94"/>
    </row>
    <row r="1998" spans="1:5" x14ac:dyDescent="0.25">
      <c r="A1998" s="94"/>
      <c r="B1998" s="99">
        <v>0</v>
      </c>
      <c r="E1998" s="94"/>
    </row>
    <row r="1999" spans="1:5" x14ac:dyDescent="0.25">
      <c r="A1999" s="94"/>
      <c r="B1999" s="99"/>
      <c r="C1999" s="99"/>
      <c r="D1999" s="94"/>
      <c r="E1999" s="94"/>
    </row>
    <row r="2000" spans="1:5" x14ac:dyDescent="0.25">
      <c r="A2000" s="94"/>
      <c r="B2000" s="99"/>
      <c r="C2000" s="99"/>
      <c r="D2000" s="94"/>
      <c r="E2000" s="94"/>
    </row>
    <row r="2001" spans="1:5" x14ac:dyDescent="0.25">
      <c r="A2001" s="94"/>
      <c r="B2001" s="99"/>
      <c r="C2001" s="99"/>
      <c r="D2001" s="94"/>
      <c r="E2001" s="94"/>
    </row>
    <row r="2002" spans="1:5" x14ac:dyDescent="0.25">
      <c r="A2002" s="94"/>
      <c r="B2002" s="99"/>
      <c r="C2002" s="99"/>
      <c r="D2002" s="94"/>
      <c r="E2002" s="94"/>
    </row>
    <row r="2003" spans="1:5" x14ac:dyDescent="0.25">
      <c r="A2003" s="94"/>
      <c r="B2003" s="99"/>
      <c r="C2003" s="99"/>
      <c r="D2003" s="94"/>
      <c r="E2003" s="94"/>
    </row>
    <row r="2004" spans="1:5" x14ac:dyDescent="0.25">
      <c r="A2004" s="94"/>
      <c r="B2004" s="99"/>
      <c r="C2004" s="99"/>
      <c r="D2004" s="94"/>
      <c r="E2004" s="94"/>
    </row>
    <row r="2005" spans="1:5" x14ac:dyDescent="0.25">
      <c r="A2005" s="94"/>
      <c r="B2005" s="99"/>
      <c r="C2005" s="99"/>
      <c r="D2005" s="94"/>
      <c r="E2005" s="94"/>
    </row>
    <row r="2006" spans="1:5" x14ac:dyDescent="0.25">
      <c r="A2006" s="94"/>
      <c r="B2006" s="99"/>
      <c r="C2006" s="99"/>
      <c r="D2006" s="94"/>
      <c r="E2006" s="94"/>
    </row>
    <row r="2007" spans="1:5" x14ac:dyDescent="0.25">
      <c r="A2007" s="94"/>
      <c r="B2007" s="99"/>
      <c r="C2007" s="99"/>
      <c r="D2007" s="94"/>
      <c r="E2007" s="94"/>
    </row>
    <row r="2008" spans="1:5" x14ac:dyDescent="0.25">
      <c r="A2008" s="94"/>
      <c r="B2008" s="99"/>
      <c r="C2008" s="99"/>
      <c r="D2008" s="94"/>
      <c r="E2008" s="94"/>
    </row>
    <row r="2009" spans="1:5" x14ac:dyDescent="0.25">
      <c r="A2009" s="94"/>
      <c r="B2009" s="99"/>
      <c r="C2009" s="99"/>
      <c r="D2009" s="94"/>
      <c r="E2009" s="94"/>
    </row>
    <row r="2010" spans="1:5" x14ac:dyDescent="0.25">
      <c r="A2010" s="94"/>
      <c r="B2010" s="99"/>
      <c r="C2010" s="99"/>
      <c r="D2010" s="94"/>
      <c r="E2010" s="94"/>
    </row>
    <row r="2011" spans="1:5" x14ac:dyDescent="0.25">
      <c r="A2011" s="94"/>
      <c r="B2011" s="99"/>
      <c r="C2011" s="99"/>
      <c r="D2011" s="94"/>
      <c r="E2011" s="94"/>
    </row>
    <row r="2012" spans="1:5" x14ac:dyDescent="0.25">
      <c r="A2012" s="94"/>
      <c r="B2012" s="99"/>
      <c r="C2012" s="99"/>
      <c r="D2012" s="94"/>
      <c r="E2012" s="94"/>
    </row>
    <row r="2013" spans="1:5" x14ac:dyDescent="0.25">
      <c r="A2013" s="94"/>
      <c r="B2013" s="99"/>
      <c r="C2013" s="99"/>
      <c r="D2013" s="94"/>
      <c r="E2013" s="94"/>
    </row>
    <row r="2014" spans="1:5" x14ac:dyDescent="0.25">
      <c r="A2014" s="94"/>
      <c r="B2014" s="99"/>
      <c r="C2014" s="99"/>
      <c r="D2014" s="94"/>
      <c r="E2014" s="94"/>
    </row>
    <row r="2015" spans="1:5" x14ac:dyDescent="0.25">
      <c r="A2015" s="94"/>
      <c r="B2015" s="99"/>
      <c r="C2015" s="99"/>
      <c r="D2015" s="94"/>
      <c r="E2015" s="94"/>
    </row>
    <row r="2016" spans="1:5" x14ac:dyDescent="0.25">
      <c r="A2016" s="94"/>
      <c r="B2016" s="99"/>
      <c r="C2016" s="99"/>
      <c r="D2016" s="94"/>
      <c r="E2016" s="94"/>
    </row>
    <row r="2017" spans="1:5" x14ac:dyDescent="0.25">
      <c r="A2017" s="94"/>
      <c r="B2017" s="99"/>
      <c r="C2017" s="99"/>
      <c r="D2017" s="94"/>
      <c r="E2017" s="94"/>
    </row>
    <row r="2018" spans="1:5" x14ac:dyDescent="0.25">
      <c r="A2018" s="98"/>
      <c r="B2018" s="100"/>
      <c r="C2018" s="100"/>
      <c r="D2018" s="94"/>
      <c r="E2018" s="94"/>
    </row>
    <row r="2019" spans="1:5" x14ac:dyDescent="0.25">
      <c r="A2019" s="94"/>
      <c r="B2019" s="99"/>
      <c r="C2019" s="99"/>
      <c r="D2019" s="94"/>
      <c r="E2019" s="94"/>
    </row>
    <row r="2020" spans="1:5" x14ac:dyDescent="0.25">
      <c r="A2020" s="94"/>
      <c r="B2020" s="99"/>
      <c r="C2020" s="99"/>
      <c r="D2020" s="94"/>
      <c r="E2020" s="94"/>
    </row>
    <row r="2021" spans="1:5" x14ac:dyDescent="0.25">
      <c r="A2021" s="94"/>
      <c r="B2021" s="99"/>
      <c r="C2021" s="99"/>
      <c r="D2021" s="94"/>
      <c r="E2021" s="94"/>
    </row>
    <row r="2022" spans="1:5" x14ac:dyDescent="0.25">
      <c r="A2022" s="94"/>
      <c r="B2022" s="99"/>
      <c r="C2022" s="99"/>
      <c r="D2022" s="94"/>
      <c r="E2022" s="94"/>
    </row>
    <row r="2023" spans="1:5" x14ac:dyDescent="0.25">
      <c r="A2023" s="94"/>
      <c r="B2023" s="99"/>
      <c r="C2023" s="99"/>
      <c r="D2023" s="94"/>
      <c r="E2023" s="94"/>
    </row>
    <row r="2024" spans="1:5" x14ac:dyDescent="0.25">
      <c r="A2024" s="94"/>
      <c r="B2024" s="99"/>
      <c r="C2024" s="99"/>
      <c r="D2024" s="94"/>
      <c r="E2024" s="94"/>
    </row>
    <row r="2025" spans="1:5" x14ac:dyDescent="0.25">
      <c r="A2025" s="94"/>
      <c r="B2025" s="99"/>
      <c r="C2025" s="99"/>
      <c r="D2025" s="94"/>
      <c r="E2025" s="94"/>
    </row>
    <row r="2026" spans="1:5" x14ac:dyDescent="0.25">
      <c r="A2026" s="98" t="s">
        <v>17</v>
      </c>
      <c r="B2026" s="100">
        <f>SUM(B1978:B2025)</f>
        <v>0</v>
      </c>
      <c r="C2026" s="100"/>
      <c r="D2026" s="94"/>
      <c r="E2026" s="94"/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58"/>
  <sheetViews>
    <sheetView topLeftCell="A2677" workbookViewId="0">
      <selection activeCell="A2653" sqref="A2653:E2702"/>
    </sheetView>
  </sheetViews>
  <sheetFormatPr defaultRowHeight="13.2" x14ac:dyDescent="0.25"/>
  <cols>
    <col min="1" max="1" width="10.109375" bestFit="1" customWidth="1"/>
    <col min="2" max="2" width="14.77734375" style="96" customWidth="1"/>
    <col min="3" max="3" width="19.21875" bestFit="1" customWidth="1"/>
    <col min="4" max="4" width="28.33203125" customWidth="1"/>
    <col min="5" max="5" width="75.5546875" customWidth="1"/>
  </cols>
  <sheetData>
    <row r="1" spans="1:5" x14ac:dyDescent="0.25">
      <c r="A1" s="98" t="s">
        <v>0</v>
      </c>
      <c r="B1" s="118" t="s">
        <v>1192</v>
      </c>
      <c r="C1" s="98" t="s">
        <v>1193</v>
      </c>
      <c r="D1" s="98" t="s">
        <v>561</v>
      </c>
      <c r="E1" s="98" t="s">
        <v>174</v>
      </c>
    </row>
    <row r="2" spans="1:5" x14ac:dyDescent="0.25">
      <c r="A2" s="95">
        <v>45293</v>
      </c>
      <c r="B2" s="118">
        <v>0</v>
      </c>
      <c r="C2" s="98"/>
      <c r="D2" s="98"/>
      <c r="E2" s="94"/>
    </row>
    <row r="3" spans="1:5" x14ac:dyDescent="0.25">
      <c r="A3" s="94" t="s">
        <v>239</v>
      </c>
      <c r="B3" s="96">
        <v>4557.8100000000004</v>
      </c>
      <c r="C3" t="s">
        <v>1194</v>
      </c>
      <c r="D3" t="s">
        <v>1195</v>
      </c>
      <c r="E3" s="94"/>
    </row>
    <row r="4" spans="1:5" x14ac:dyDescent="0.25">
      <c r="A4" s="94" t="s">
        <v>239</v>
      </c>
      <c r="B4" s="96">
        <v>6132.53</v>
      </c>
      <c r="C4" t="s">
        <v>1196</v>
      </c>
      <c r="D4" t="s">
        <v>1197</v>
      </c>
      <c r="E4" s="94"/>
    </row>
    <row r="5" spans="1:5" x14ac:dyDescent="0.25">
      <c r="A5" s="94" t="s">
        <v>239</v>
      </c>
      <c r="B5" s="96">
        <v>3966.06</v>
      </c>
      <c r="C5" t="s">
        <v>1198</v>
      </c>
      <c r="D5" t="s">
        <v>1199</v>
      </c>
      <c r="E5" s="94"/>
    </row>
    <row r="6" spans="1:5" x14ac:dyDescent="0.25">
      <c r="A6" s="94" t="s">
        <v>239</v>
      </c>
      <c r="B6" s="96">
        <v>3521.93</v>
      </c>
      <c r="C6" t="s">
        <v>1200</v>
      </c>
      <c r="D6" t="s">
        <v>1201</v>
      </c>
      <c r="E6" s="94"/>
    </row>
    <row r="7" spans="1:5" x14ac:dyDescent="0.25">
      <c r="A7" s="94" t="s">
        <v>239</v>
      </c>
      <c r="B7" s="96">
        <v>968</v>
      </c>
      <c r="C7">
        <v>33132300068</v>
      </c>
      <c r="D7" t="s">
        <v>1202</v>
      </c>
      <c r="E7" s="94"/>
    </row>
    <row r="8" spans="1:5" x14ac:dyDescent="0.25">
      <c r="A8" s="94"/>
      <c r="B8" s="102"/>
      <c r="C8" s="94"/>
      <c r="D8" s="94"/>
      <c r="E8" s="94"/>
    </row>
    <row r="9" spans="1:5" x14ac:dyDescent="0.25">
      <c r="A9" s="94"/>
      <c r="B9" s="102"/>
      <c r="C9" s="94"/>
      <c r="D9" s="94"/>
      <c r="E9" s="94"/>
    </row>
    <row r="10" spans="1:5" x14ac:dyDescent="0.25">
      <c r="A10" s="94"/>
      <c r="B10" s="102"/>
      <c r="C10" s="94"/>
      <c r="D10" s="94"/>
      <c r="E10" s="94"/>
    </row>
    <row r="11" spans="1:5" x14ac:dyDescent="0.25">
      <c r="A11" s="94"/>
      <c r="B11" s="102"/>
      <c r="C11" s="94"/>
      <c r="D11" s="94"/>
      <c r="E11" s="94"/>
    </row>
    <row r="12" spans="1:5" x14ac:dyDescent="0.25">
      <c r="A12" s="94"/>
      <c r="B12" s="102"/>
      <c r="C12" s="94"/>
      <c r="D12" s="94"/>
      <c r="E12" s="94"/>
    </row>
    <row r="13" spans="1:5" x14ac:dyDescent="0.25">
      <c r="A13" s="94"/>
      <c r="B13" s="102"/>
      <c r="C13" s="94"/>
      <c r="D13" s="94"/>
      <c r="E13" s="94"/>
    </row>
    <row r="14" spans="1:5" x14ac:dyDescent="0.25">
      <c r="A14" s="94"/>
      <c r="B14" s="102"/>
      <c r="C14" s="94"/>
      <c r="D14" s="94"/>
      <c r="E14" s="94"/>
    </row>
    <row r="15" spans="1:5" x14ac:dyDescent="0.25">
      <c r="A15" s="94"/>
      <c r="B15" s="102"/>
      <c r="C15" s="94"/>
      <c r="D15" s="94"/>
      <c r="E15" s="94"/>
    </row>
    <row r="16" spans="1:5" x14ac:dyDescent="0.25">
      <c r="A16" s="94"/>
      <c r="B16" s="102"/>
      <c r="C16" s="94"/>
      <c r="D16" s="94"/>
      <c r="E16" s="94"/>
    </row>
    <row r="17" spans="1:5" x14ac:dyDescent="0.25">
      <c r="A17" s="94"/>
      <c r="B17" s="102"/>
      <c r="C17" s="94"/>
      <c r="D17" s="94"/>
      <c r="E17" s="94"/>
    </row>
    <row r="18" spans="1:5" x14ac:dyDescent="0.25">
      <c r="A18" s="94"/>
      <c r="B18" s="102"/>
      <c r="C18" s="94"/>
      <c r="D18" s="94"/>
      <c r="E18" s="94"/>
    </row>
    <row r="19" spans="1:5" x14ac:dyDescent="0.25">
      <c r="A19" s="94"/>
      <c r="B19" s="102"/>
      <c r="C19" s="94"/>
      <c r="D19" s="94"/>
      <c r="E19" s="94"/>
    </row>
    <row r="20" spans="1:5" x14ac:dyDescent="0.25">
      <c r="A20" s="94"/>
      <c r="B20" s="102"/>
      <c r="C20" s="94"/>
      <c r="D20" s="94"/>
      <c r="E20" s="94"/>
    </row>
    <row r="21" spans="1:5" x14ac:dyDescent="0.25">
      <c r="A21" s="94"/>
      <c r="B21" s="102"/>
      <c r="C21" s="94"/>
      <c r="D21" s="94"/>
      <c r="E21" s="94"/>
    </row>
    <row r="22" spans="1:5" x14ac:dyDescent="0.25">
      <c r="A22" s="94"/>
      <c r="B22" s="102"/>
      <c r="C22" s="94"/>
      <c r="D22" s="94"/>
      <c r="E22" s="94"/>
    </row>
    <row r="23" spans="1:5" x14ac:dyDescent="0.25">
      <c r="A23" s="94"/>
      <c r="B23" s="102"/>
      <c r="C23" s="94"/>
      <c r="D23" s="94"/>
      <c r="E23" s="94"/>
    </row>
    <row r="24" spans="1:5" x14ac:dyDescent="0.25">
      <c r="A24" s="94"/>
      <c r="B24" s="102"/>
      <c r="C24" s="94"/>
      <c r="D24" s="94"/>
      <c r="E24" s="94"/>
    </row>
    <row r="25" spans="1:5" x14ac:dyDescent="0.25">
      <c r="A25" s="94"/>
      <c r="B25" s="102"/>
      <c r="C25" s="94"/>
      <c r="D25" s="94"/>
      <c r="E25" s="94"/>
    </row>
    <row r="26" spans="1:5" x14ac:dyDescent="0.25">
      <c r="A26" s="94"/>
      <c r="B26" s="102"/>
      <c r="C26" s="94"/>
      <c r="D26" s="94"/>
      <c r="E26" s="94"/>
    </row>
    <row r="27" spans="1:5" x14ac:dyDescent="0.25">
      <c r="A27" s="94"/>
      <c r="B27" s="102"/>
      <c r="C27" s="94"/>
      <c r="D27" s="94"/>
      <c r="E27" s="94"/>
    </row>
    <row r="28" spans="1:5" x14ac:dyDescent="0.25">
      <c r="A28" s="94"/>
      <c r="B28" s="102"/>
      <c r="C28" s="94"/>
      <c r="D28" s="94"/>
      <c r="E28" s="94"/>
    </row>
    <row r="29" spans="1:5" x14ac:dyDescent="0.25">
      <c r="A29" s="94"/>
      <c r="B29" s="102"/>
      <c r="C29" s="94"/>
      <c r="D29" s="94"/>
      <c r="E29" s="94"/>
    </row>
    <row r="30" spans="1:5" x14ac:dyDescent="0.25">
      <c r="A30" s="94"/>
      <c r="B30" s="102"/>
      <c r="C30" s="94"/>
      <c r="D30" s="94"/>
      <c r="E30" s="94"/>
    </row>
    <row r="31" spans="1:5" x14ac:dyDescent="0.25">
      <c r="A31" s="94"/>
      <c r="B31" s="102"/>
      <c r="C31" s="94"/>
      <c r="D31" s="94"/>
      <c r="E31" s="94"/>
    </row>
    <row r="32" spans="1:5" x14ac:dyDescent="0.25">
      <c r="A32" s="94"/>
      <c r="B32" s="102"/>
      <c r="C32" s="94"/>
      <c r="D32" s="94"/>
      <c r="E32" s="94"/>
    </row>
    <row r="33" spans="1:5" x14ac:dyDescent="0.25">
      <c r="A33" s="94"/>
      <c r="B33" s="102"/>
      <c r="C33" s="94"/>
      <c r="D33" s="94"/>
      <c r="E33" s="94"/>
    </row>
    <row r="34" spans="1:5" x14ac:dyDescent="0.25">
      <c r="A34" s="94"/>
      <c r="B34" s="102"/>
      <c r="C34" s="94"/>
      <c r="D34" s="94"/>
      <c r="E34" s="94"/>
    </row>
    <row r="35" spans="1:5" x14ac:dyDescent="0.25">
      <c r="A35" s="94"/>
      <c r="B35" s="102"/>
      <c r="C35" s="94"/>
      <c r="D35" s="94"/>
      <c r="E35" s="94"/>
    </row>
    <row r="36" spans="1:5" x14ac:dyDescent="0.25">
      <c r="A36" s="94"/>
      <c r="B36" s="102"/>
      <c r="C36" s="94"/>
      <c r="D36" s="94"/>
      <c r="E36" s="94"/>
    </row>
    <row r="37" spans="1:5" x14ac:dyDescent="0.25">
      <c r="A37" s="94"/>
      <c r="B37" s="102"/>
      <c r="C37" s="94"/>
      <c r="D37" s="94"/>
      <c r="E37" s="94"/>
    </row>
    <row r="38" spans="1:5" x14ac:dyDescent="0.25">
      <c r="A38" s="94"/>
      <c r="B38" s="102"/>
      <c r="C38" s="94"/>
      <c r="D38" s="94"/>
      <c r="E38" s="94"/>
    </row>
    <row r="39" spans="1:5" x14ac:dyDescent="0.25">
      <c r="A39" s="94"/>
      <c r="B39" s="102"/>
      <c r="C39" s="94"/>
      <c r="D39" s="94"/>
      <c r="E39" s="94"/>
    </row>
    <row r="40" spans="1:5" x14ac:dyDescent="0.25">
      <c r="A40" s="94"/>
      <c r="B40" s="102"/>
      <c r="C40" s="94"/>
      <c r="D40" s="94"/>
      <c r="E40" s="94"/>
    </row>
    <row r="41" spans="1:5" x14ac:dyDescent="0.25">
      <c r="A41" s="94"/>
      <c r="B41" s="102"/>
      <c r="C41" s="94"/>
      <c r="D41" s="94"/>
      <c r="E41" s="94"/>
    </row>
    <row r="42" spans="1:5" x14ac:dyDescent="0.25">
      <c r="A42" s="94"/>
      <c r="B42" s="102"/>
      <c r="C42" s="94"/>
      <c r="D42" s="94"/>
      <c r="E42" s="94"/>
    </row>
    <row r="43" spans="1:5" x14ac:dyDescent="0.25">
      <c r="A43" s="94"/>
      <c r="B43" s="102"/>
      <c r="C43" s="94"/>
      <c r="D43" s="94"/>
      <c r="E43" s="94"/>
    </row>
    <row r="44" spans="1:5" x14ac:dyDescent="0.25">
      <c r="A44" s="94"/>
      <c r="B44" s="102"/>
      <c r="C44" s="94"/>
      <c r="D44" s="94"/>
      <c r="E44" s="94"/>
    </row>
    <row r="45" spans="1:5" x14ac:dyDescent="0.25">
      <c r="A45" s="94"/>
      <c r="B45" s="102"/>
      <c r="C45" s="94"/>
      <c r="D45" s="94"/>
      <c r="E45" s="94"/>
    </row>
    <row r="46" spans="1:5" x14ac:dyDescent="0.25">
      <c r="A46" s="94"/>
      <c r="B46" s="102"/>
      <c r="C46" s="94"/>
      <c r="D46" s="94"/>
      <c r="E46" s="94"/>
    </row>
    <row r="47" spans="1:5" x14ac:dyDescent="0.25">
      <c r="A47" s="94"/>
      <c r="B47" s="102"/>
      <c r="C47" s="94"/>
      <c r="D47" s="94"/>
      <c r="E47" s="94"/>
    </row>
    <row r="48" spans="1:5" x14ac:dyDescent="0.25">
      <c r="A48" s="94"/>
      <c r="B48" s="102"/>
      <c r="C48" s="94"/>
      <c r="D48" s="94"/>
      <c r="E48" s="94"/>
    </row>
    <row r="49" spans="1:8" x14ac:dyDescent="0.25">
      <c r="A49" s="94"/>
      <c r="B49" s="102"/>
      <c r="C49" s="94"/>
      <c r="D49" s="94"/>
      <c r="E49" s="94"/>
    </row>
    <row r="50" spans="1:8" x14ac:dyDescent="0.25">
      <c r="A50" s="98" t="s">
        <v>11</v>
      </c>
      <c r="B50" s="102">
        <f>SUM(B2:B49)</f>
        <v>19146.329999999998</v>
      </c>
      <c r="C50" s="94"/>
      <c r="D50" s="94"/>
      <c r="E50" s="94"/>
    </row>
    <row r="53" spans="1:8" x14ac:dyDescent="0.25">
      <c r="A53" s="98" t="s">
        <v>0</v>
      </c>
      <c r="B53" s="118" t="s">
        <v>1192</v>
      </c>
      <c r="C53" s="98" t="s">
        <v>1203</v>
      </c>
      <c r="D53" s="98" t="s">
        <v>561</v>
      </c>
      <c r="E53" s="98" t="s">
        <v>174</v>
      </c>
    </row>
    <row r="54" spans="1:8" x14ac:dyDescent="0.25">
      <c r="A54" s="95">
        <v>45294</v>
      </c>
      <c r="B54" s="118">
        <v>0</v>
      </c>
      <c r="C54" s="98"/>
      <c r="D54" s="98"/>
      <c r="E54" s="94"/>
    </row>
    <row r="55" spans="1:8" x14ac:dyDescent="0.25">
      <c r="A55" s="98" t="s">
        <v>239</v>
      </c>
      <c r="B55" s="96">
        <v>412</v>
      </c>
      <c r="C55" t="s">
        <v>1204</v>
      </c>
      <c r="D55" t="s">
        <v>1205</v>
      </c>
      <c r="E55" s="94"/>
    </row>
    <row r="56" spans="1:8" x14ac:dyDescent="0.25">
      <c r="A56" s="98" t="s">
        <v>239</v>
      </c>
      <c r="B56" s="96">
        <v>11525.67</v>
      </c>
      <c r="C56" t="s">
        <v>1206</v>
      </c>
      <c r="D56" t="s">
        <v>1207</v>
      </c>
      <c r="E56" s="94"/>
    </row>
    <row r="57" spans="1:8" x14ac:dyDescent="0.25">
      <c r="A57" s="98" t="s">
        <v>239</v>
      </c>
      <c r="B57" s="96">
        <v>5748.03</v>
      </c>
      <c r="C57" t="s">
        <v>1208</v>
      </c>
      <c r="D57" t="s">
        <v>1209</v>
      </c>
      <c r="E57" s="94"/>
    </row>
    <row r="58" spans="1:8" x14ac:dyDescent="0.25">
      <c r="A58" s="98" t="s">
        <v>239</v>
      </c>
      <c r="B58" s="96">
        <v>4233.03</v>
      </c>
      <c r="C58" t="s">
        <v>1210</v>
      </c>
      <c r="D58" t="s">
        <v>563</v>
      </c>
      <c r="E58" s="94"/>
    </row>
    <row r="59" spans="1:8" x14ac:dyDescent="0.25">
      <c r="A59" s="98" t="s">
        <v>239</v>
      </c>
      <c r="B59" s="96">
        <v>84</v>
      </c>
      <c r="C59" t="s">
        <v>1211</v>
      </c>
      <c r="D59" t="s">
        <v>1212</v>
      </c>
      <c r="E59" s="98" t="s">
        <v>1213</v>
      </c>
    </row>
    <row r="60" spans="1:8" x14ac:dyDescent="0.25">
      <c r="A60" s="94"/>
      <c r="B60" s="102"/>
      <c r="C60" s="94"/>
      <c r="D60" s="94"/>
      <c r="E60" s="94"/>
      <c r="H60" s="93"/>
    </row>
    <row r="61" spans="1:8" x14ac:dyDescent="0.25">
      <c r="A61" s="94"/>
      <c r="B61" s="102"/>
      <c r="C61" s="94"/>
      <c r="D61" s="94"/>
      <c r="E61" s="94"/>
      <c r="H61" s="93"/>
    </row>
    <row r="62" spans="1:8" x14ac:dyDescent="0.25">
      <c r="A62" s="94"/>
      <c r="B62" s="102"/>
      <c r="C62" s="94"/>
      <c r="D62" s="94"/>
      <c r="E62" s="94"/>
      <c r="H62" s="93"/>
    </row>
    <row r="63" spans="1:8" x14ac:dyDescent="0.25">
      <c r="A63" s="94"/>
      <c r="B63" s="102"/>
      <c r="C63" s="94"/>
      <c r="D63" s="94"/>
      <c r="E63" s="94"/>
    </row>
    <row r="64" spans="1:8" x14ac:dyDescent="0.25">
      <c r="A64" s="94"/>
      <c r="B64" s="102"/>
      <c r="C64" s="94"/>
      <c r="D64" s="94"/>
      <c r="E64" s="94"/>
    </row>
    <row r="65" spans="1:5" x14ac:dyDescent="0.25">
      <c r="A65" s="94"/>
      <c r="B65" s="102"/>
      <c r="C65" s="94"/>
      <c r="D65" s="94"/>
      <c r="E65" s="94"/>
    </row>
    <row r="66" spans="1:5" x14ac:dyDescent="0.25">
      <c r="A66" s="94"/>
      <c r="B66" s="102"/>
      <c r="C66" s="94"/>
      <c r="D66" s="94"/>
      <c r="E66" s="94"/>
    </row>
    <row r="67" spans="1:5" x14ac:dyDescent="0.25">
      <c r="A67" s="94"/>
      <c r="B67" s="102"/>
      <c r="C67" s="94"/>
      <c r="D67" s="94"/>
      <c r="E67" s="94"/>
    </row>
    <row r="68" spans="1:5" x14ac:dyDescent="0.25">
      <c r="A68" s="94"/>
      <c r="B68" s="102"/>
      <c r="C68" s="94"/>
      <c r="D68" s="94"/>
      <c r="E68" s="94"/>
    </row>
    <row r="69" spans="1:5" x14ac:dyDescent="0.25">
      <c r="A69" s="94"/>
      <c r="B69" s="102"/>
      <c r="C69" s="94"/>
      <c r="D69" s="94"/>
      <c r="E69" s="94"/>
    </row>
    <row r="70" spans="1:5" x14ac:dyDescent="0.25">
      <c r="A70" s="94"/>
      <c r="B70" s="102"/>
      <c r="C70" s="94"/>
      <c r="D70" s="94"/>
      <c r="E70" s="94"/>
    </row>
    <row r="71" spans="1:5" x14ac:dyDescent="0.25">
      <c r="A71" s="94"/>
      <c r="B71" s="102"/>
      <c r="C71" s="94"/>
      <c r="D71" s="94"/>
      <c r="E71" s="94"/>
    </row>
    <row r="72" spans="1:5" x14ac:dyDescent="0.25">
      <c r="A72" s="94"/>
      <c r="B72" s="102"/>
      <c r="C72" s="94"/>
      <c r="D72" s="94"/>
      <c r="E72" s="94"/>
    </row>
    <row r="73" spans="1:5" x14ac:dyDescent="0.25">
      <c r="A73" s="94"/>
      <c r="B73" s="102"/>
      <c r="C73" s="94"/>
      <c r="D73" s="94"/>
      <c r="E73" s="94"/>
    </row>
    <row r="74" spans="1:5" x14ac:dyDescent="0.25">
      <c r="A74" s="94"/>
      <c r="B74" s="102"/>
      <c r="C74" s="94"/>
      <c r="D74" s="94"/>
      <c r="E74" s="94"/>
    </row>
    <row r="75" spans="1:5" x14ac:dyDescent="0.25">
      <c r="A75" s="94"/>
      <c r="B75" s="102"/>
      <c r="C75" s="94"/>
      <c r="D75" s="94"/>
      <c r="E75" s="94"/>
    </row>
    <row r="76" spans="1:5" x14ac:dyDescent="0.25">
      <c r="A76" s="94"/>
      <c r="B76" s="102"/>
      <c r="C76" s="94"/>
      <c r="D76" s="94"/>
      <c r="E76" s="94"/>
    </row>
    <row r="77" spans="1:5" x14ac:dyDescent="0.25">
      <c r="A77" s="94"/>
      <c r="B77" s="102"/>
      <c r="C77" s="94"/>
      <c r="D77" s="94"/>
      <c r="E77" s="94"/>
    </row>
    <row r="78" spans="1:5" x14ac:dyDescent="0.25">
      <c r="A78" s="94"/>
      <c r="B78" s="102"/>
      <c r="C78" s="94"/>
      <c r="D78" s="94"/>
      <c r="E78" s="94"/>
    </row>
    <row r="79" spans="1:5" x14ac:dyDescent="0.25">
      <c r="A79" s="94"/>
      <c r="B79" s="102"/>
      <c r="C79" s="94"/>
      <c r="D79" s="94"/>
      <c r="E79" s="94"/>
    </row>
    <row r="80" spans="1:5" x14ac:dyDescent="0.25">
      <c r="A80" s="94"/>
      <c r="B80" s="102"/>
      <c r="C80" s="94"/>
      <c r="D80" s="94"/>
      <c r="E80" s="94"/>
    </row>
    <row r="81" spans="1:5" x14ac:dyDescent="0.25">
      <c r="A81" s="94"/>
      <c r="B81" s="102"/>
      <c r="C81" s="94"/>
      <c r="D81" s="94"/>
      <c r="E81" s="94"/>
    </row>
    <row r="82" spans="1:5" x14ac:dyDescent="0.25">
      <c r="A82" s="94"/>
      <c r="B82" s="102"/>
      <c r="C82" s="94"/>
      <c r="D82" s="94"/>
      <c r="E82" s="94"/>
    </row>
    <row r="83" spans="1:5" x14ac:dyDescent="0.25">
      <c r="A83" s="94"/>
      <c r="B83" s="102"/>
      <c r="C83" s="94"/>
      <c r="D83" s="94"/>
      <c r="E83" s="94"/>
    </row>
    <row r="84" spans="1:5" x14ac:dyDescent="0.25">
      <c r="A84" s="94"/>
      <c r="B84" s="102"/>
      <c r="C84" s="94"/>
      <c r="D84" s="94"/>
      <c r="E84" s="94"/>
    </row>
    <row r="85" spans="1:5" x14ac:dyDescent="0.25">
      <c r="A85" s="94"/>
      <c r="B85" s="102"/>
      <c r="C85" s="94"/>
      <c r="D85" s="94"/>
      <c r="E85" s="94"/>
    </row>
    <row r="86" spans="1:5" x14ac:dyDescent="0.25">
      <c r="A86" s="94"/>
      <c r="B86" s="102"/>
      <c r="C86" s="94"/>
      <c r="D86" s="94"/>
      <c r="E86" s="94"/>
    </row>
    <row r="87" spans="1:5" x14ac:dyDescent="0.25">
      <c r="A87" s="94"/>
      <c r="B87" s="102"/>
      <c r="C87" s="94"/>
      <c r="D87" s="94"/>
      <c r="E87" s="94"/>
    </row>
    <row r="88" spans="1:5" x14ac:dyDescent="0.25">
      <c r="A88" s="94"/>
      <c r="B88" s="102"/>
      <c r="C88" s="94"/>
      <c r="D88" s="94"/>
      <c r="E88" s="94"/>
    </row>
    <row r="89" spans="1:5" x14ac:dyDescent="0.25">
      <c r="A89" s="94"/>
      <c r="B89" s="102"/>
      <c r="C89" s="94"/>
      <c r="D89" s="94"/>
      <c r="E89" s="94"/>
    </row>
    <row r="90" spans="1:5" x14ac:dyDescent="0.25">
      <c r="A90" s="94"/>
      <c r="B90" s="102"/>
      <c r="C90" s="94"/>
      <c r="D90" s="94"/>
      <c r="E90" s="94"/>
    </row>
    <row r="91" spans="1:5" x14ac:dyDescent="0.25">
      <c r="A91" s="94"/>
      <c r="B91" s="102"/>
      <c r="C91" s="94"/>
      <c r="D91" s="94"/>
      <c r="E91" s="94"/>
    </row>
    <row r="92" spans="1:5" x14ac:dyDescent="0.25">
      <c r="A92" s="94"/>
      <c r="B92" s="102"/>
      <c r="C92" s="94"/>
      <c r="D92" s="94"/>
      <c r="E92" s="94"/>
    </row>
    <row r="93" spans="1:5" x14ac:dyDescent="0.25">
      <c r="A93" s="94"/>
      <c r="B93" s="102"/>
      <c r="C93" s="94"/>
      <c r="D93" s="94"/>
      <c r="E93" s="94"/>
    </row>
    <row r="94" spans="1:5" x14ac:dyDescent="0.25">
      <c r="A94" s="94"/>
      <c r="B94" s="102"/>
      <c r="C94" s="94"/>
      <c r="D94" s="94"/>
      <c r="E94" s="94"/>
    </row>
    <row r="95" spans="1:5" x14ac:dyDescent="0.25">
      <c r="A95" s="94"/>
      <c r="B95" s="102"/>
      <c r="C95" s="94"/>
      <c r="D95" s="94"/>
      <c r="E95" s="94"/>
    </row>
    <row r="96" spans="1:5" x14ac:dyDescent="0.25">
      <c r="A96" s="94"/>
      <c r="B96" s="102"/>
      <c r="C96" s="94"/>
      <c r="D96" s="94"/>
      <c r="E96" s="94"/>
    </row>
    <row r="97" spans="1:5" x14ac:dyDescent="0.25">
      <c r="A97" s="94"/>
      <c r="B97" s="102"/>
      <c r="C97" s="94"/>
      <c r="D97" s="94"/>
      <c r="E97" s="94"/>
    </row>
    <row r="98" spans="1:5" x14ac:dyDescent="0.25">
      <c r="A98" s="94"/>
      <c r="B98" s="102"/>
      <c r="C98" s="94"/>
      <c r="D98" s="94"/>
      <c r="E98" s="94"/>
    </row>
    <row r="99" spans="1:5" x14ac:dyDescent="0.25">
      <c r="A99" s="94"/>
      <c r="B99" s="102"/>
      <c r="C99" s="94"/>
      <c r="D99" s="94"/>
      <c r="E99" s="94"/>
    </row>
    <row r="100" spans="1:5" x14ac:dyDescent="0.25">
      <c r="A100" s="94"/>
      <c r="B100" s="102"/>
      <c r="C100" s="94"/>
      <c r="D100" s="94"/>
      <c r="E100" s="94"/>
    </row>
    <row r="101" spans="1:5" x14ac:dyDescent="0.25">
      <c r="A101" s="94"/>
      <c r="B101" s="102"/>
      <c r="C101" s="94"/>
      <c r="D101" s="94"/>
      <c r="E101" s="94"/>
    </row>
    <row r="102" spans="1:5" x14ac:dyDescent="0.25">
      <c r="A102" s="98" t="s">
        <v>11</v>
      </c>
      <c r="B102" s="102">
        <f>SUM(B54:B101)</f>
        <v>22002.73</v>
      </c>
      <c r="C102" s="94"/>
      <c r="D102" s="94"/>
      <c r="E102" s="94"/>
    </row>
    <row r="105" spans="1:5" x14ac:dyDescent="0.25">
      <c r="A105" s="98" t="s">
        <v>0</v>
      </c>
      <c r="B105" s="118" t="s">
        <v>1192</v>
      </c>
      <c r="C105" s="98" t="s">
        <v>1203</v>
      </c>
      <c r="D105" s="98" t="s">
        <v>561</v>
      </c>
      <c r="E105" s="98" t="s">
        <v>174</v>
      </c>
    </row>
    <row r="106" spans="1:5" x14ac:dyDescent="0.25">
      <c r="A106" s="95">
        <v>45295</v>
      </c>
      <c r="B106" s="118">
        <v>0</v>
      </c>
      <c r="C106" s="98"/>
      <c r="D106" s="98"/>
      <c r="E106" s="94"/>
    </row>
    <row r="107" spans="1:5" x14ac:dyDescent="0.25">
      <c r="A107" s="94" t="s">
        <v>492</v>
      </c>
      <c r="B107" s="102">
        <v>1300</v>
      </c>
      <c r="C107" s="94"/>
      <c r="D107" s="94" t="s">
        <v>745</v>
      </c>
      <c r="E107" s="94"/>
    </row>
    <row r="108" spans="1:5" x14ac:dyDescent="0.25">
      <c r="A108" s="94"/>
      <c r="B108" s="102">
        <v>0</v>
      </c>
      <c r="C108" s="101"/>
      <c r="D108" s="94"/>
      <c r="E108" s="94"/>
    </row>
    <row r="109" spans="1:5" x14ac:dyDescent="0.25">
      <c r="A109" s="94"/>
      <c r="B109" s="102">
        <v>0</v>
      </c>
      <c r="C109" s="94"/>
      <c r="D109" s="94"/>
      <c r="E109" s="94"/>
    </row>
    <row r="110" spans="1:5" x14ac:dyDescent="0.25">
      <c r="A110" s="94"/>
      <c r="B110" s="102"/>
      <c r="C110" s="94"/>
      <c r="D110" s="94"/>
      <c r="E110" s="94"/>
    </row>
    <row r="111" spans="1:5" x14ac:dyDescent="0.25">
      <c r="A111" s="94"/>
      <c r="B111" s="102"/>
      <c r="C111" s="94"/>
      <c r="D111" s="94"/>
      <c r="E111" s="94"/>
    </row>
    <row r="112" spans="1:5" x14ac:dyDescent="0.25">
      <c r="A112" s="94"/>
      <c r="B112" s="102"/>
      <c r="C112" s="94"/>
      <c r="D112" s="94"/>
      <c r="E112" s="94"/>
    </row>
    <row r="113" spans="1:5" x14ac:dyDescent="0.25">
      <c r="A113" s="94"/>
      <c r="B113" s="102"/>
      <c r="C113" s="94"/>
      <c r="D113" s="94"/>
      <c r="E113" s="94"/>
    </row>
    <row r="114" spans="1:5" x14ac:dyDescent="0.25">
      <c r="A114" s="94"/>
      <c r="B114" s="102"/>
      <c r="C114" s="94"/>
      <c r="D114" s="94"/>
      <c r="E114" s="94"/>
    </row>
    <row r="115" spans="1:5" x14ac:dyDescent="0.25">
      <c r="A115" s="94"/>
      <c r="B115" s="102"/>
      <c r="C115" s="94"/>
      <c r="D115" s="94"/>
      <c r="E115" s="94"/>
    </row>
    <row r="116" spans="1:5" x14ac:dyDescent="0.25">
      <c r="A116" s="94"/>
      <c r="B116" s="102"/>
      <c r="C116" s="94"/>
      <c r="D116" s="94"/>
      <c r="E116" s="94"/>
    </row>
    <row r="117" spans="1:5" x14ac:dyDescent="0.25">
      <c r="A117" s="94"/>
      <c r="B117" s="102"/>
      <c r="C117" s="94"/>
      <c r="D117" s="94"/>
      <c r="E117" s="94"/>
    </row>
    <row r="118" spans="1:5" x14ac:dyDescent="0.25">
      <c r="A118" s="94"/>
      <c r="B118" s="102"/>
      <c r="C118" s="94"/>
      <c r="D118" s="94"/>
      <c r="E118" s="94"/>
    </row>
    <row r="119" spans="1:5" x14ac:dyDescent="0.25">
      <c r="A119" s="94"/>
      <c r="B119" s="102"/>
      <c r="C119" s="94"/>
      <c r="D119" s="94"/>
      <c r="E119" s="94"/>
    </row>
    <row r="120" spans="1:5" x14ac:dyDescent="0.25">
      <c r="A120" s="94"/>
      <c r="B120" s="102"/>
      <c r="C120" s="94"/>
      <c r="D120" s="94"/>
      <c r="E120" s="94"/>
    </row>
    <row r="121" spans="1:5" x14ac:dyDescent="0.25">
      <c r="A121" s="94"/>
      <c r="B121" s="102"/>
      <c r="C121" s="94"/>
      <c r="D121" s="94"/>
      <c r="E121" s="94"/>
    </row>
    <row r="122" spans="1:5" x14ac:dyDescent="0.25">
      <c r="A122" s="94"/>
      <c r="B122" s="102"/>
      <c r="C122" s="94"/>
      <c r="D122" s="94"/>
      <c r="E122" s="94"/>
    </row>
    <row r="123" spans="1:5" x14ac:dyDescent="0.25">
      <c r="A123" s="94"/>
      <c r="B123" s="102"/>
      <c r="C123" s="94"/>
      <c r="D123" s="94"/>
      <c r="E123" s="94"/>
    </row>
    <row r="124" spans="1:5" x14ac:dyDescent="0.25">
      <c r="A124" s="94"/>
      <c r="B124" s="102"/>
      <c r="C124" s="94"/>
      <c r="D124" s="94"/>
      <c r="E124" s="94"/>
    </row>
    <row r="125" spans="1:5" x14ac:dyDescent="0.25">
      <c r="A125" s="94"/>
      <c r="B125" s="102"/>
      <c r="C125" s="94"/>
      <c r="D125" s="94"/>
      <c r="E125" s="94"/>
    </row>
    <row r="126" spans="1:5" x14ac:dyDescent="0.25">
      <c r="A126" s="94"/>
      <c r="B126" s="102"/>
      <c r="C126" s="94"/>
      <c r="D126" s="94"/>
      <c r="E126" s="94"/>
    </row>
    <row r="127" spans="1:5" x14ac:dyDescent="0.25">
      <c r="A127" s="94"/>
      <c r="B127" s="102"/>
      <c r="C127" s="94"/>
      <c r="D127" s="94"/>
      <c r="E127" s="94"/>
    </row>
    <row r="128" spans="1:5" x14ac:dyDescent="0.25">
      <c r="A128" s="94"/>
      <c r="B128" s="102"/>
      <c r="C128" s="94"/>
      <c r="D128" s="94"/>
      <c r="E128" s="94"/>
    </row>
    <row r="129" spans="1:5" x14ac:dyDescent="0.25">
      <c r="A129" s="94"/>
      <c r="B129" s="102"/>
      <c r="C129" s="94"/>
      <c r="D129" s="94"/>
      <c r="E129" s="94"/>
    </row>
    <row r="130" spans="1:5" x14ac:dyDescent="0.25">
      <c r="A130" s="94"/>
      <c r="B130" s="102"/>
      <c r="C130" s="94"/>
      <c r="D130" s="94"/>
      <c r="E130" s="94"/>
    </row>
    <row r="131" spans="1:5" x14ac:dyDescent="0.25">
      <c r="A131" s="94"/>
      <c r="B131" s="102"/>
      <c r="C131" s="94"/>
      <c r="D131" s="94"/>
      <c r="E131" s="94"/>
    </row>
    <row r="132" spans="1:5" x14ac:dyDescent="0.25">
      <c r="A132" s="94"/>
      <c r="B132" s="102"/>
      <c r="C132" s="94"/>
      <c r="D132" s="94"/>
      <c r="E132" s="94"/>
    </row>
    <row r="133" spans="1:5" x14ac:dyDescent="0.25">
      <c r="A133" s="94"/>
      <c r="B133" s="102"/>
      <c r="C133" s="94"/>
      <c r="D133" s="94"/>
      <c r="E133" s="94"/>
    </row>
    <row r="134" spans="1:5" x14ac:dyDescent="0.25">
      <c r="A134" s="94"/>
      <c r="B134" s="102"/>
      <c r="C134" s="94"/>
      <c r="D134" s="94"/>
      <c r="E134" s="94"/>
    </row>
    <row r="135" spans="1:5" x14ac:dyDescent="0.25">
      <c r="A135" s="94"/>
      <c r="B135" s="102"/>
      <c r="C135" s="94"/>
      <c r="D135" s="94"/>
      <c r="E135" s="94"/>
    </row>
    <row r="136" spans="1:5" x14ac:dyDescent="0.25">
      <c r="A136" s="94"/>
      <c r="B136" s="102"/>
      <c r="C136" s="94"/>
      <c r="D136" s="94"/>
      <c r="E136" s="94"/>
    </row>
    <row r="137" spans="1:5" x14ac:dyDescent="0.25">
      <c r="A137" s="94"/>
      <c r="B137" s="102"/>
      <c r="C137" s="94"/>
      <c r="D137" s="94"/>
      <c r="E137" s="94"/>
    </row>
    <row r="138" spans="1:5" x14ac:dyDescent="0.25">
      <c r="A138" s="94"/>
      <c r="B138" s="102"/>
      <c r="C138" s="94"/>
      <c r="D138" s="94"/>
      <c r="E138" s="94"/>
    </row>
    <row r="139" spans="1:5" x14ac:dyDescent="0.25">
      <c r="A139" s="94"/>
      <c r="B139" s="102"/>
      <c r="C139" s="94"/>
      <c r="D139" s="94"/>
      <c r="E139" s="94"/>
    </row>
    <row r="140" spans="1:5" x14ac:dyDescent="0.25">
      <c r="A140" s="94"/>
      <c r="B140" s="102"/>
      <c r="C140" s="94"/>
      <c r="D140" s="94"/>
      <c r="E140" s="94"/>
    </row>
    <row r="141" spans="1:5" x14ac:dyDescent="0.25">
      <c r="A141" s="94"/>
      <c r="B141" s="102"/>
      <c r="C141" s="94"/>
      <c r="D141" s="94"/>
      <c r="E141" s="94"/>
    </row>
    <row r="142" spans="1:5" x14ac:dyDescent="0.25">
      <c r="A142" s="94"/>
      <c r="B142" s="102"/>
      <c r="C142" s="94"/>
      <c r="D142" s="94"/>
      <c r="E142" s="94"/>
    </row>
    <row r="143" spans="1:5" x14ac:dyDescent="0.25">
      <c r="A143" s="94"/>
      <c r="B143" s="102"/>
      <c r="C143" s="94"/>
      <c r="D143" s="94"/>
      <c r="E143" s="94"/>
    </row>
    <row r="144" spans="1:5" x14ac:dyDescent="0.25">
      <c r="A144" s="94"/>
      <c r="B144" s="102"/>
      <c r="C144" s="94"/>
      <c r="D144" s="94"/>
      <c r="E144" s="94"/>
    </row>
    <row r="145" spans="1:5" x14ac:dyDescent="0.25">
      <c r="A145" s="94"/>
      <c r="B145" s="102"/>
      <c r="C145" s="94"/>
      <c r="D145" s="94"/>
      <c r="E145" s="94"/>
    </row>
    <row r="146" spans="1:5" x14ac:dyDescent="0.25">
      <c r="A146" s="94"/>
      <c r="B146" s="102"/>
      <c r="C146" s="94"/>
      <c r="D146" s="94"/>
      <c r="E146" s="94"/>
    </row>
    <row r="147" spans="1:5" x14ac:dyDescent="0.25">
      <c r="A147" s="94"/>
      <c r="B147" s="102"/>
      <c r="C147" s="94"/>
      <c r="D147" s="94"/>
      <c r="E147" s="94"/>
    </row>
    <row r="148" spans="1:5" x14ac:dyDescent="0.25">
      <c r="A148" s="94"/>
      <c r="B148" s="102"/>
      <c r="C148" s="94"/>
      <c r="D148" s="94"/>
      <c r="E148" s="94"/>
    </row>
    <row r="149" spans="1:5" x14ac:dyDescent="0.25">
      <c r="A149" s="94"/>
      <c r="B149" s="102"/>
      <c r="C149" s="94"/>
      <c r="D149" s="94"/>
      <c r="E149" s="94"/>
    </row>
    <row r="150" spans="1:5" x14ac:dyDescent="0.25">
      <c r="A150" s="94"/>
      <c r="B150" s="102"/>
      <c r="C150" s="94"/>
      <c r="D150" s="94"/>
      <c r="E150" s="94"/>
    </row>
    <row r="151" spans="1:5" x14ac:dyDescent="0.25">
      <c r="A151" s="94"/>
      <c r="B151" s="102"/>
      <c r="C151" s="94"/>
      <c r="D151" s="94"/>
      <c r="E151" s="94"/>
    </row>
    <row r="152" spans="1:5" x14ac:dyDescent="0.25">
      <c r="A152" s="94"/>
      <c r="B152" s="102"/>
      <c r="C152" s="94"/>
      <c r="D152" s="94"/>
      <c r="E152" s="94"/>
    </row>
    <row r="153" spans="1:5" x14ac:dyDescent="0.25">
      <c r="A153" s="94"/>
      <c r="B153" s="102"/>
      <c r="C153" s="94"/>
      <c r="D153" s="94"/>
      <c r="E153" s="94"/>
    </row>
    <row r="154" spans="1:5" x14ac:dyDescent="0.25">
      <c r="A154" s="98" t="s">
        <v>11</v>
      </c>
      <c r="B154" s="102">
        <f>SUM(B106:B153)</f>
        <v>1300</v>
      </c>
      <c r="C154" s="94"/>
      <c r="D154" s="94"/>
      <c r="E154" s="94"/>
    </row>
    <row r="157" spans="1:5" x14ac:dyDescent="0.25">
      <c r="A157" s="98" t="s">
        <v>0</v>
      </c>
      <c r="B157" s="118" t="s">
        <v>1192</v>
      </c>
      <c r="C157" s="98" t="s">
        <v>1203</v>
      </c>
      <c r="D157" s="98" t="s">
        <v>561</v>
      </c>
      <c r="E157" s="98" t="s">
        <v>174</v>
      </c>
    </row>
    <row r="158" spans="1:5" x14ac:dyDescent="0.25">
      <c r="A158" s="95">
        <v>45296</v>
      </c>
      <c r="B158" s="118">
        <v>0</v>
      </c>
      <c r="C158" s="98"/>
      <c r="D158" s="98"/>
      <c r="E158" s="94"/>
    </row>
    <row r="159" spans="1:5" x14ac:dyDescent="0.25">
      <c r="A159" s="94" t="s">
        <v>492</v>
      </c>
      <c r="B159" s="96">
        <v>1881.75</v>
      </c>
      <c r="C159" t="s">
        <v>1214</v>
      </c>
      <c r="D159" t="s">
        <v>1215</v>
      </c>
      <c r="E159" s="94"/>
    </row>
    <row r="160" spans="1:5" x14ac:dyDescent="0.25">
      <c r="A160" s="94"/>
      <c r="B160" s="96">
        <v>0</v>
      </c>
      <c r="E160" s="94"/>
    </row>
    <row r="161" spans="1:5" x14ac:dyDescent="0.25">
      <c r="A161" s="94" t="s">
        <v>492</v>
      </c>
      <c r="B161" s="96">
        <v>8805.5300000000007</v>
      </c>
      <c r="C161" t="s">
        <v>1216</v>
      </c>
      <c r="D161" t="s">
        <v>1217</v>
      </c>
      <c r="E161" s="94" t="s">
        <v>1218</v>
      </c>
    </row>
    <row r="162" spans="1:5" x14ac:dyDescent="0.25">
      <c r="A162" s="94"/>
      <c r="B162" s="102"/>
      <c r="C162" s="94"/>
      <c r="D162" s="94"/>
      <c r="E162" s="94"/>
    </row>
    <row r="163" spans="1:5" x14ac:dyDescent="0.25">
      <c r="A163" s="94"/>
      <c r="B163" s="102"/>
      <c r="C163" s="94"/>
      <c r="D163" s="94"/>
      <c r="E163" s="94"/>
    </row>
    <row r="164" spans="1:5" x14ac:dyDescent="0.25">
      <c r="A164" s="94"/>
      <c r="B164" s="102"/>
      <c r="C164" s="94"/>
      <c r="D164" s="94"/>
      <c r="E164" s="94"/>
    </row>
    <row r="165" spans="1:5" x14ac:dyDescent="0.25">
      <c r="A165" s="94"/>
      <c r="B165" s="102"/>
      <c r="C165" s="94"/>
      <c r="D165" s="94"/>
      <c r="E165" s="94"/>
    </row>
    <row r="166" spans="1:5" x14ac:dyDescent="0.25">
      <c r="A166" s="94"/>
      <c r="B166" s="102"/>
      <c r="C166" s="94"/>
      <c r="D166" s="94"/>
      <c r="E166" s="94"/>
    </row>
    <row r="167" spans="1:5" x14ac:dyDescent="0.25">
      <c r="A167" s="94"/>
      <c r="B167" s="102"/>
      <c r="C167" s="94"/>
      <c r="D167" s="94"/>
      <c r="E167" s="94"/>
    </row>
    <row r="168" spans="1:5" x14ac:dyDescent="0.25">
      <c r="A168" s="94"/>
      <c r="B168" s="102"/>
      <c r="C168" s="94"/>
      <c r="D168" s="94"/>
      <c r="E168" s="94"/>
    </row>
    <row r="169" spans="1:5" x14ac:dyDescent="0.25">
      <c r="A169" s="94"/>
      <c r="B169" s="102"/>
      <c r="C169" s="94"/>
      <c r="D169" s="94"/>
      <c r="E169" s="94"/>
    </row>
    <row r="170" spans="1:5" x14ac:dyDescent="0.25">
      <c r="A170" s="94"/>
      <c r="B170" s="102"/>
      <c r="C170" s="94"/>
      <c r="D170" s="94"/>
      <c r="E170" s="94"/>
    </row>
    <row r="171" spans="1:5" x14ac:dyDescent="0.25">
      <c r="A171" s="94"/>
      <c r="B171" s="102"/>
      <c r="C171" s="94"/>
      <c r="D171" s="94"/>
      <c r="E171" s="94"/>
    </row>
    <row r="172" spans="1:5" x14ac:dyDescent="0.25">
      <c r="A172" s="94"/>
      <c r="B172" s="102"/>
      <c r="C172" s="94"/>
      <c r="D172" s="94"/>
      <c r="E172" s="94"/>
    </row>
    <row r="173" spans="1:5" x14ac:dyDescent="0.25">
      <c r="A173" s="94"/>
      <c r="B173" s="102"/>
      <c r="C173" s="94"/>
      <c r="D173" s="94"/>
      <c r="E173" s="94"/>
    </row>
    <row r="174" spans="1:5" x14ac:dyDescent="0.25">
      <c r="A174" s="94"/>
      <c r="B174" s="102"/>
      <c r="C174" s="94"/>
      <c r="D174" s="94"/>
      <c r="E174" s="94"/>
    </row>
    <row r="175" spans="1:5" x14ac:dyDescent="0.25">
      <c r="A175" s="94"/>
      <c r="B175" s="102"/>
      <c r="C175" s="94"/>
      <c r="D175" s="94"/>
      <c r="E175" s="94"/>
    </row>
    <row r="176" spans="1:5" x14ac:dyDescent="0.25">
      <c r="A176" s="94"/>
      <c r="B176" s="102"/>
      <c r="C176" s="94"/>
      <c r="D176" s="94"/>
      <c r="E176" s="94"/>
    </row>
    <row r="177" spans="1:5" x14ac:dyDescent="0.25">
      <c r="A177" s="94"/>
      <c r="B177" s="102"/>
      <c r="C177" s="94"/>
      <c r="D177" s="94"/>
      <c r="E177" s="94"/>
    </row>
    <row r="178" spans="1:5" x14ac:dyDescent="0.25">
      <c r="A178" s="94"/>
      <c r="B178" s="102"/>
      <c r="C178" s="94"/>
      <c r="D178" s="94"/>
      <c r="E178" s="94"/>
    </row>
    <row r="179" spans="1:5" x14ac:dyDescent="0.25">
      <c r="A179" s="94"/>
      <c r="B179" s="102"/>
      <c r="C179" s="94"/>
      <c r="D179" s="94"/>
      <c r="E179" s="94"/>
    </row>
    <row r="180" spans="1:5" x14ac:dyDescent="0.25">
      <c r="A180" s="94"/>
      <c r="B180" s="102"/>
      <c r="C180" s="94"/>
      <c r="D180" s="94"/>
      <c r="E180" s="94"/>
    </row>
    <row r="181" spans="1:5" x14ac:dyDescent="0.25">
      <c r="A181" s="94"/>
      <c r="B181" s="102"/>
      <c r="C181" s="94"/>
      <c r="D181" s="94"/>
      <c r="E181" s="94"/>
    </row>
    <row r="182" spans="1:5" x14ac:dyDescent="0.25">
      <c r="A182" s="94"/>
      <c r="B182" s="102"/>
      <c r="C182" s="94"/>
      <c r="D182" s="94"/>
      <c r="E182" s="94"/>
    </row>
    <row r="183" spans="1:5" x14ac:dyDescent="0.25">
      <c r="A183" s="94"/>
      <c r="B183" s="102"/>
      <c r="C183" s="94"/>
      <c r="D183" s="94"/>
      <c r="E183" s="94"/>
    </row>
    <row r="184" spans="1:5" x14ac:dyDescent="0.25">
      <c r="A184" s="94"/>
      <c r="B184" s="102"/>
      <c r="C184" s="94"/>
      <c r="D184" s="94"/>
      <c r="E184" s="94"/>
    </row>
    <row r="185" spans="1:5" x14ac:dyDescent="0.25">
      <c r="A185" s="94"/>
      <c r="B185" s="102"/>
      <c r="C185" s="94"/>
      <c r="D185" s="94"/>
      <c r="E185" s="94"/>
    </row>
    <row r="186" spans="1:5" x14ac:dyDescent="0.25">
      <c r="A186" s="94"/>
      <c r="B186" s="102"/>
      <c r="C186" s="94"/>
      <c r="D186" s="94"/>
      <c r="E186" s="94"/>
    </row>
    <row r="187" spans="1:5" x14ac:dyDescent="0.25">
      <c r="A187" s="94"/>
      <c r="B187" s="102"/>
      <c r="C187" s="94"/>
      <c r="D187" s="94"/>
      <c r="E187" s="94"/>
    </row>
    <row r="188" spans="1:5" x14ac:dyDescent="0.25">
      <c r="A188" s="94"/>
      <c r="B188" s="102"/>
      <c r="C188" s="94"/>
      <c r="D188" s="94"/>
      <c r="E188" s="94"/>
    </row>
    <row r="189" spans="1:5" x14ac:dyDescent="0.25">
      <c r="A189" s="94"/>
      <c r="B189" s="102"/>
      <c r="C189" s="94"/>
      <c r="D189" s="94"/>
      <c r="E189" s="94"/>
    </row>
    <row r="190" spans="1:5" x14ac:dyDescent="0.25">
      <c r="A190" s="94"/>
      <c r="B190" s="102"/>
      <c r="C190" s="94"/>
      <c r="D190" s="94"/>
      <c r="E190" s="94"/>
    </row>
    <row r="191" spans="1:5" x14ac:dyDescent="0.25">
      <c r="A191" s="94"/>
      <c r="B191" s="102"/>
      <c r="C191" s="94"/>
      <c r="D191" s="94"/>
      <c r="E191" s="94"/>
    </row>
    <row r="192" spans="1:5" x14ac:dyDescent="0.25">
      <c r="A192" s="94"/>
      <c r="B192" s="102"/>
      <c r="C192" s="94"/>
      <c r="D192" s="94"/>
      <c r="E192" s="94"/>
    </row>
    <row r="193" spans="1:5" x14ac:dyDescent="0.25">
      <c r="A193" s="94"/>
      <c r="B193" s="102"/>
      <c r="C193" s="94"/>
      <c r="D193" s="94"/>
      <c r="E193" s="94"/>
    </row>
    <row r="194" spans="1:5" x14ac:dyDescent="0.25">
      <c r="A194" s="94"/>
      <c r="B194" s="102"/>
      <c r="C194" s="94"/>
      <c r="D194" s="94"/>
      <c r="E194" s="94"/>
    </row>
    <row r="195" spans="1:5" x14ac:dyDescent="0.25">
      <c r="A195" s="94"/>
      <c r="B195" s="102"/>
      <c r="C195" s="94"/>
      <c r="D195" s="94"/>
      <c r="E195" s="94"/>
    </row>
    <row r="196" spans="1:5" x14ac:dyDescent="0.25">
      <c r="A196" s="94"/>
      <c r="B196" s="102"/>
      <c r="C196" s="94"/>
      <c r="D196" s="94"/>
      <c r="E196" s="94"/>
    </row>
    <row r="197" spans="1:5" x14ac:dyDescent="0.25">
      <c r="A197" s="94"/>
      <c r="B197" s="102"/>
      <c r="C197" s="94"/>
      <c r="D197" s="94"/>
      <c r="E197" s="94"/>
    </row>
    <row r="198" spans="1:5" x14ac:dyDescent="0.25">
      <c r="A198" s="94"/>
      <c r="B198" s="102"/>
      <c r="C198" s="94"/>
      <c r="D198" s="94"/>
      <c r="E198" s="94"/>
    </row>
    <row r="199" spans="1:5" x14ac:dyDescent="0.25">
      <c r="A199" s="94"/>
      <c r="B199" s="102"/>
      <c r="C199" s="94"/>
      <c r="D199" s="94"/>
      <c r="E199" s="94"/>
    </row>
    <row r="200" spans="1:5" x14ac:dyDescent="0.25">
      <c r="A200" s="94"/>
      <c r="B200" s="102"/>
      <c r="C200" s="94"/>
      <c r="D200" s="94"/>
      <c r="E200" s="94"/>
    </row>
    <row r="201" spans="1:5" x14ac:dyDescent="0.25">
      <c r="A201" s="94"/>
      <c r="B201" s="102"/>
      <c r="C201" s="94"/>
      <c r="D201" s="94"/>
      <c r="E201" s="94"/>
    </row>
    <row r="202" spans="1:5" x14ac:dyDescent="0.25">
      <c r="A202" s="94"/>
      <c r="B202" s="102"/>
      <c r="C202" s="94"/>
      <c r="D202" s="94"/>
      <c r="E202" s="94"/>
    </row>
    <row r="203" spans="1:5" x14ac:dyDescent="0.25">
      <c r="A203" s="94"/>
      <c r="B203" s="102"/>
      <c r="C203" s="94"/>
      <c r="D203" s="94"/>
      <c r="E203" s="94"/>
    </row>
    <row r="204" spans="1:5" x14ac:dyDescent="0.25">
      <c r="A204" s="94"/>
      <c r="B204" s="102"/>
      <c r="C204" s="94"/>
      <c r="D204" s="94"/>
      <c r="E204" s="94"/>
    </row>
    <row r="205" spans="1:5" x14ac:dyDescent="0.25">
      <c r="A205" s="94"/>
      <c r="B205" s="102"/>
      <c r="C205" s="94"/>
      <c r="D205" s="94"/>
      <c r="E205" s="94"/>
    </row>
    <row r="206" spans="1:5" x14ac:dyDescent="0.25">
      <c r="A206" s="98" t="s">
        <v>11</v>
      </c>
      <c r="B206" s="102">
        <f>SUM(B158:B205)</f>
        <v>10687.28</v>
      </c>
      <c r="C206" s="94"/>
      <c r="D206" s="94"/>
      <c r="E206" s="94"/>
    </row>
    <row r="209" spans="1:5" x14ac:dyDescent="0.25">
      <c r="A209" s="98" t="s">
        <v>0</v>
      </c>
      <c r="B209" s="118" t="s">
        <v>1192</v>
      </c>
      <c r="C209" s="98" t="s">
        <v>1203</v>
      </c>
      <c r="D209" s="98" t="s">
        <v>561</v>
      </c>
      <c r="E209" s="98" t="s">
        <v>174</v>
      </c>
    </row>
    <row r="210" spans="1:5" x14ac:dyDescent="0.25">
      <c r="A210" s="95">
        <v>45299</v>
      </c>
      <c r="B210" s="118">
        <v>0</v>
      </c>
      <c r="C210" s="98"/>
      <c r="D210" s="98"/>
      <c r="E210" s="94"/>
    </row>
    <row r="211" spans="1:5" x14ac:dyDescent="0.25">
      <c r="A211" s="94" t="s">
        <v>492</v>
      </c>
      <c r="B211" s="96">
        <v>12927.02</v>
      </c>
      <c r="C211" t="s">
        <v>1219</v>
      </c>
      <c r="D211" t="s">
        <v>1220</v>
      </c>
      <c r="E211" s="94"/>
    </row>
    <row r="212" spans="1:5" x14ac:dyDescent="0.25">
      <c r="A212" s="94" t="s">
        <v>492</v>
      </c>
      <c r="B212" s="96">
        <v>4968.7700000000004</v>
      </c>
      <c r="C212" t="s">
        <v>1221</v>
      </c>
      <c r="D212" t="s">
        <v>1222</v>
      </c>
      <c r="E212" s="94"/>
    </row>
    <row r="213" spans="1:5" x14ac:dyDescent="0.25">
      <c r="A213" s="94" t="s">
        <v>492</v>
      </c>
      <c r="B213" s="96">
        <v>4400.33</v>
      </c>
      <c r="C213" t="s">
        <v>1223</v>
      </c>
      <c r="D213" t="s">
        <v>1224</v>
      </c>
      <c r="E213" s="94"/>
    </row>
    <row r="214" spans="1:5" x14ac:dyDescent="0.25">
      <c r="A214" s="94"/>
      <c r="B214" s="102"/>
      <c r="C214" s="94"/>
      <c r="D214" s="94"/>
      <c r="E214" s="94"/>
    </row>
    <row r="215" spans="1:5" x14ac:dyDescent="0.25">
      <c r="A215" s="94"/>
      <c r="B215" s="102"/>
      <c r="C215" s="94"/>
      <c r="D215" s="94"/>
      <c r="E215" s="94"/>
    </row>
    <row r="216" spans="1:5" x14ac:dyDescent="0.25">
      <c r="A216" s="94"/>
      <c r="B216" s="102"/>
      <c r="C216" s="94"/>
      <c r="D216" s="94"/>
      <c r="E216" s="94"/>
    </row>
    <row r="217" spans="1:5" x14ac:dyDescent="0.25">
      <c r="A217" s="94"/>
      <c r="B217" s="102"/>
      <c r="C217" s="94"/>
      <c r="D217" s="94"/>
      <c r="E217" s="94"/>
    </row>
    <row r="218" spans="1:5" x14ac:dyDescent="0.25">
      <c r="A218" s="94"/>
      <c r="B218" s="102"/>
      <c r="C218" s="94"/>
      <c r="D218" s="94"/>
      <c r="E218" s="94"/>
    </row>
    <row r="219" spans="1:5" x14ac:dyDescent="0.25">
      <c r="A219" s="94"/>
      <c r="B219" s="102"/>
      <c r="C219" s="94"/>
      <c r="D219" s="94"/>
      <c r="E219" s="94"/>
    </row>
    <row r="220" spans="1:5" x14ac:dyDescent="0.25">
      <c r="A220" s="94"/>
      <c r="B220" s="102"/>
      <c r="C220" s="94"/>
      <c r="D220" s="94"/>
      <c r="E220" s="94"/>
    </row>
    <row r="221" spans="1:5" x14ac:dyDescent="0.25">
      <c r="A221" s="94"/>
      <c r="B221" s="102"/>
      <c r="C221" s="94"/>
      <c r="D221" s="94"/>
      <c r="E221" s="94"/>
    </row>
    <row r="222" spans="1:5" x14ac:dyDescent="0.25">
      <c r="A222" s="94"/>
      <c r="B222" s="102"/>
      <c r="C222" s="94"/>
      <c r="D222" s="94"/>
      <c r="E222" s="94"/>
    </row>
    <row r="223" spans="1:5" x14ac:dyDescent="0.25">
      <c r="A223" s="94"/>
      <c r="B223" s="102"/>
      <c r="C223" s="94"/>
      <c r="D223" s="94"/>
      <c r="E223" s="94"/>
    </row>
    <row r="224" spans="1:5" x14ac:dyDescent="0.25">
      <c r="A224" s="94"/>
      <c r="B224" s="102"/>
      <c r="C224" s="94"/>
      <c r="D224" s="94"/>
      <c r="E224" s="94"/>
    </row>
    <row r="225" spans="1:5" x14ac:dyDescent="0.25">
      <c r="A225" s="94"/>
      <c r="B225" s="102"/>
      <c r="C225" s="94"/>
      <c r="D225" s="94"/>
      <c r="E225" s="94"/>
    </row>
    <row r="226" spans="1:5" x14ac:dyDescent="0.25">
      <c r="A226" s="94"/>
      <c r="B226" s="102"/>
      <c r="C226" s="94"/>
      <c r="D226" s="94"/>
      <c r="E226" s="94"/>
    </row>
    <row r="227" spans="1:5" x14ac:dyDescent="0.25">
      <c r="A227" s="94"/>
      <c r="B227" s="102"/>
      <c r="C227" s="94"/>
      <c r="D227" s="94"/>
      <c r="E227" s="94"/>
    </row>
    <row r="228" spans="1:5" x14ac:dyDescent="0.25">
      <c r="A228" s="94"/>
      <c r="B228" s="102"/>
      <c r="C228" s="94"/>
      <c r="D228" s="94"/>
      <c r="E228" s="94"/>
    </row>
    <row r="229" spans="1:5" x14ac:dyDescent="0.25">
      <c r="A229" s="94"/>
      <c r="B229" s="102"/>
      <c r="C229" s="94"/>
      <c r="D229" s="94"/>
      <c r="E229" s="94"/>
    </row>
    <row r="230" spans="1:5" x14ac:dyDescent="0.25">
      <c r="A230" s="94"/>
      <c r="B230" s="102"/>
      <c r="C230" s="94"/>
      <c r="D230" s="94"/>
      <c r="E230" s="94"/>
    </row>
    <row r="231" spans="1:5" x14ac:dyDescent="0.25">
      <c r="A231" s="94"/>
      <c r="B231" s="102"/>
      <c r="C231" s="94"/>
      <c r="D231" s="94"/>
      <c r="E231" s="94"/>
    </row>
    <row r="232" spans="1:5" x14ac:dyDescent="0.25">
      <c r="A232" s="94"/>
      <c r="B232" s="102"/>
      <c r="C232" s="94"/>
      <c r="D232" s="94"/>
      <c r="E232" s="94"/>
    </row>
    <row r="233" spans="1:5" x14ac:dyDescent="0.25">
      <c r="A233" s="94"/>
      <c r="B233" s="102"/>
      <c r="C233" s="94"/>
      <c r="D233" s="94"/>
      <c r="E233" s="94"/>
    </row>
    <row r="234" spans="1:5" x14ac:dyDescent="0.25">
      <c r="A234" s="94"/>
      <c r="B234" s="102"/>
      <c r="C234" s="94"/>
      <c r="D234" s="94"/>
      <c r="E234" s="94"/>
    </row>
    <row r="235" spans="1:5" x14ac:dyDescent="0.25">
      <c r="A235" s="94"/>
      <c r="B235" s="102"/>
      <c r="C235" s="94"/>
      <c r="D235" s="94"/>
      <c r="E235" s="94"/>
    </row>
    <row r="236" spans="1:5" x14ac:dyDescent="0.25">
      <c r="A236" s="94"/>
      <c r="B236" s="102"/>
      <c r="C236" s="94"/>
      <c r="D236" s="94"/>
      <c r="E236" s="94"/>
    </row>
    <row r="237" spans="1:5" x14ac:dyDescent="0.25">
      <c r="A237" s="94"/>
      <c r="B237" s="102"/>
      <c r="C237" s="94"/>
      <c r="D237" s="94"/>
      <c r="E237" s="94"/>
    </row>
    <row r="238" spans="1:5" x14ac:dyDescent="0.25">
      <c r="A238" s="94"/>
      <c r="B238" s="102"/>
      <c r="C238" s="94"/>
      <c r="D238" s="94"/>
      <c r="E238" s="94"/>
    </row>
    <row r="239" spans="1:5" x14ac:dyDescent="0.25">
      <c r="A239" s="94"/>
      <c r="B239" s="102"/>
      <c r="C239" s="94"/>
      <c r="D239" s="94"/>
      <c r="E239" s="94"/>
    </row>
    <row r="240" spans="1:5" x14ac:dyDescent="0.25">
      <c r="A240" s="94"/>
      <c r="B240" s="102"/>
      <c r="C240" s="94"/>
      <c r="D240" s="94"/>
      <c r="E240" s="94"/>
    </row>
    <row r="241" spans="1:5" x14ac:dyDescent="0.25">
      <c r="A241" s="94"/>
      <c r="B241" s="102"/>
      <c r="C241" s="94"/>
      <c r="D241" s="94"/>
      <c r="E241" s="94"/>
    </row>
    <row r="242" spans="1:5" x14ac:dyDescent="0.25">
      <c r="A242" s="94"/>
      <c r="B242" s="102"/>
      <c r="C242" s="94"/>
      <c r="D242" s="94"/>
      <c r="E242" s="94"/>
    </row>
    <row r="243" spans="1:5" x14ac:dyDescent="0.25">
      <c r="A243" s="94"/>
      <c r="B243" s="102"/>
      <c r="C243" s="94"/>
      <c r="D243" s="94"/>
      <c r="E243" s="94"/>
    </row>
    <row r="244" spans="1:5" x14ac:dyDescent="0.25">
      <c r="A244" s="94"/>
      <c r="B244" s="102"/>
      <c r="C244" s="94"/>
      <c r="D244" s="94"/>
      <c r="E244" s="94"/>
    </row>
    <row r="245" spans="1:5" x14ac:dyDescent="0.25">
      <c r="A245" s="94"/>
      <c r="B245" s="102"/>
      <c r="C245" s="94"/>
      <c r="D245" s="94"/>
      <c r="E245" s="94"/>
    </row>
    <row r="246" spans="1:5" x14ac:dyDescent="0.25">
      <c r="A246" s="94"/>
      <c r="B246" s="102"/>
      <c r="C246" s="94"/>
      <c r="D246" s="94"/>
      <c r="E246" s="94"/>
    </row>
    <row r="247" spans="1:5" x14ac:dyDescent="0.25">
      <c r="A247" s="94"/>
      <c r="B247" s="102"/>
      <c r="C247" s="94"/>
      <c r="D247" s="94"/>
      <c r="E247" s="94"/>
    </row>
    <row r="248" spans="1:5" x14ac:dyDescent="0.25">
      <c r="A248" s="94"/>
      <c r="B248" s="102"/>
      <c r="C248" s="94"/>
      <c r="D248" s="94"/>
      <c r="E248" s="94"/>
    </row>
    <row r="249" spans="1:5" x14ac:dyDescent="0.25">
      <c r="A249" s="94"/>
      <c r="B249" s="102"/>
      <c r="C249" s="94"/>
      <c r="D249" s="94"/>
      <c r="E249" s="94"/>
    </row>
    <row r="250" spans="1:5" x14ac:dyDescent="0.25">
      <c r="A250" s="94"/>
      <c r="B250" s="102"/>
      <c r="C250" s="94"/>
      <c r="D250" s="94"/>
      <c r="E250" s="94"/>
    </row>
    <row r="251" spans="1:5" x14ac:dyDescent="0.25">
      <c r="A251" s="94"/>
      <c r="B251" s="102"/>
      <c r="C251" s="94"/>
      <c r="D251" s="94"/>
      <c r="E251" s="94"/>
    </row>
    <row r="252" spans="1:5" x14ac:dyDescent="0.25">
      <c r="A252" s="94"/>
      <c r="B252" s="102"/>
      <c r="C252" s="94"/>
      <c r="D252" s="94"/>
      <c r="E252" s="94"/>
    </row>
    <row r="253" spans="1:5" x14ac:dyDescent="0.25">
      <c r="A253" s="94"/>
      <c r="B253" s="102"/>
      <c r="C253" s="94"/>
      <c r="D253" s="94"/>
      <c r="E253" s="94"/>
    </row>
    <row r="254" spans="1:5" x14ac:dyDescent="0.25">
      <c r="A254" s="94"/>
      <c r="B254" s="102"/>
      <c r="C254" s="94"/>
      <c r="D254" s="94"/>
      <c r="E254" s="94"/>
    </row>
    <row r="255" spans="1:5" x14ac:dyDescent="0.25">
      <c r="A255" s="94"/>
      <c r="B255" s="102"/>
      <c r="C255" s="94"/>
      <c r="D255" s="94"/>
      <c r="E255" s="94"/>
    </row>
    <row r="256" spans="1:5" x14ac:dyDescent="0.25">
      <c r="A256" s="94"/>
      <c r="B256" s="102"/>
      <c r="C256" s="94"/>
      <c r="D256" s="94"/>
      <c r="E256" s="94"/>
    </row>
    <row r="257" spans="1:5" x14ac:dyDescent="0.25">
      <c r="A257" s="94"/>
      <c r="B257" s="102"/>
      <c r="C257" s="94"/>
      <c r="D257" s="94"/>
      <c r="E257" s="94"/>
    </row>
    <row r="258" spans="1:5" x14ac:dyDescent="0.25">
      <c r="A258" s="98" t="s">
        <v>11</v>
      </c>
      <c r="B258" s="102">
        <f>SUM(B210:B257)</f>
        <v>22296.120000000003</v>
      </c>
      <c r="C258" s="94"/>
      <c r="D258" s="94"/>
      <c r="E258" s="94"/>
    </row>
    <row r="261" spans="1:5" x14ac:dyDescent="0.25">
      <c r="A261" s="98" t="s">
        <v>0</v>
      </c>
      <c r="B261" s="118" t="s">
        <v>1192</v>
      </c>
      <c r="C261" s="98" t="s">
        <v>1203</v>
      </c>
      <c r="D261" s="98" t="s">
        <v>561</v>
      </c>
      <c r="E261" s="98" t="s">
        <v>174</v>
      </c>
    </row>
    <row r="262" spans="1:5" x14ac:dyDescent="0.25">
      <c r="A262" s="95">
        <v>44935</v>
      </c>
      <c r="B262" s="118">
        <v>0</v>
      </c>
      <c r="C262" s="98"/>
      <c r="D262" s="98"/>
      <c r="E262" s="94"/>
    </row>
    <row r="263" spans="1:5" x14ac:dyDescent="0.25">
      <c r="A263" s="94" t="s">
        <v>492</v>
      </c>
      <c r="B263" s="96">
        <v>4387.5</v>
      </c>
      <c r="C263" t="s">
        <v>1225</v>
      </c>
      <c r="D263" t="s">
        <v>1226</v>
      </c>
      <c r="E263" s="94"/>
    </row>
    <row r="264" spans="1:5" x14ac:dyDescent="0.25">
      <c r="A264" s="94" t="s">
        <v>492</v>
      </c>
      <c r="B264" s="96">
        <v>551</v>
      </c>
      <c r="C264" t="s">
        <v>1227</v>
      </c>
      <c r="D264" t="s">
        <v>1228</v>
      </c>
      <c r="E264" s="94"/>
    </row>
    <row r="265" spans="1:5" x14ac:dyDescent="0.25">
      <c r="A265" s="94" t="s">
        <v>492</v>
      </c>
      <c r="B265" s="96">
        <v>0</v>
      </c>
      <c r="C265" t="s">
        <v>1229</v>
      </c>
      <c r="D265" t="s">
        <v>1230</v>
      </c>
      <c r="E265" s="94"/>
    </row>
    <row r="266" spans="1:5" x14ac:dyDescent="0.25">
      <c r="A266" s="94" t="s">
        <v>492</v>
      </c>
      <c r="B266" s="96">
        <v>350</v>
      </c>
      <c r="C266" t="s">
        <v>1231</v>
      </c>
      <c r="D266" t="s">
        <v>666</v>
      </c>
      <c r="E266" s="94" t="s">
        <v>667</v>
      </c>
    </row>
    <row r="267" spans="1:5" x14ac:dyDescent="0.25">
      <c r="A267" s="94" t="s">
        <v>492</v>
      </c>
      <c r="B267" s="96">
        <v>3347.29</v>
      </c>
      <c r="C267" t="s">
        <v>1232</v>
      </c>
      <c r="D267" t="s">
        <v>1233</v>
      </c>
      <c r="E267" s="94"/>
    </row>
    <row r="268" spans="1:5" x14ac:dyDescent="0.25">
      <c r="A268" s="94"/>
      <c r="B268" s="102"/>
      <c r="C268" s="94"/>
      <c r="D268" s="94"/>
      <c r="E268" s="94"/>
    </row>
    <row r="269" spans="1:5" x14ac:dyDescent="0.25">
      <c r="A269" s="94"/>
      <c r="B269" s="102"/>
      <c r="C269" s="94"/>
      <c r="D269" s="94"/>
      <c r="E269" s="94"/>
    </row>
    <row r="270" spans="1:5" x14ac:dyDescent="0.25">
      <c r="A270" s="94"/>
      <c r="B270" s="102"/>
      <c r="C270" s="94"/>
      <c r="D270" s="94"/>
      <c r="E270" s="94"/>
    </row>
    <row r="271" spans="1:5" x14ac:dyDescent="0.25">
      <c r="A271" s="94"/>
      <c r="B271" s="102"/>
      <c r="C271" s="94"/>
      <c r="D271" s="94"/>
      <c r="E271" s="94"/>
    </row>
    <row r="272" spans="1:5" x14ac:dyDescent="0.25">
      <c r="A272" s="94"/>
      <c r="B272" s="102"/>
      <c r="C272" s="94"/>
      <c r="D272" s="94"/>
      <c r="E272" s="94"/>
    </row>
    <row r="273" spans="1:5" x14ac:dyDescent="0.25">
      <c r="A273" s="94"/>
      <c r="B273" s="102"/>
      <c r="C273" s="94"/>
      <c r="D273" s="94"/>
      <c r="E273" s="94"/>
    </row>
    <row r="274" spans="1:5" x14ac:dyDescent="0.25">
      <c r="A274" s="94"/>
      <c r="B274" s="102"/>
      <c r="C274" s="94"/>
      <c r="D274" s="94"/>
      <c r="E274" s="94"/>
    </row>
    <row r="275" spans="1:5" x14ac:dyDescent="0.25">
      <c r="A275" s="94"/>
      <c r="B275" s="102"/>
      <c r="C275" s="94"/>
      <c r="D275" s="94"/>
      <c r="E275" s="94"/>
    </row>
    <row r="276" spans="1:5" x14ac:dyDescent="0.25">
      <c r="A276" s="94"/>
      <c r="B276" s="102"/>
      <c r="C276" s="94"/>
      <c r="D276" s="94"/>
      <c r="E276" s="94"/>
    </row>
    <row r="277" spans="1:5" x14ac:dyDescent="0.25">
      <c r="A277" s="94"/>
      <c r="B277" s="102"/>
      <c r="C277" s="94"/>
      <c r="D277" s="94"/>
      <c r="E277" s="94"/>
    </row>
    <row r="278" spans="1:5" x14ac:dyDescent="0.25">
      <c r="A278" s="94"/>
      <c r="B278" s="102"/>
      <c r="C278" s="94"/>
      <c r="D278" s="94"/>
      <c r="E278" s="94"/>
    </row>
    <row r="279" spans="1:5" x14ac:dyDescent="0.25">
      <c r="A279" s="94"/>
      <c r="B279" s="102"/>
      <c r="C279" s="94"/>
      <c r="D279" s="94"/>
      <c r="E279" s="94"/>
    </row>
    <row r="280" spans="1:5" x14ac:dyDescent="0.25">
      <c r="A280" s="94"/>
      <c r="B280" s="102"/>
      <c r="C280" s="94"/>
      <c r="D280" s="94"/>
      <c r="E280" s="94"/>
    </row>
    <row r="281" spans="1:5" x14ac:dyDescent="0.25">
      <c r="A281" s="94"/>
      <c r="B281" s="102"/>
      <c r="C281" s="94"/>
      <c r="D281" s="94"/>
      <c r="E281" s="94"/>
    </row>
    <row r="282" spans="1:5" x14ac:dyDescent="0.25">
      <c r="A282" s="94"/>
      <c r="B282" s="102"/>
      <c r="C282" s="94"/>
      <c r="D282" s="94"/>
      <c r="E282" s="94"/>
    </row>
    <row r="283" spans="1:5" x14ac:dyDescent="0.25">
      <c r="A283" s="94"/>
      <c r="B283" s="102"/>
      <c r="C283" s="94"/>
      <c r="D283" s="94"/>
      <c r="E283" s="94"/>
    </row>
    <row r="284" spans="1:5" x14ac:dyDescent="0.25">
      <c r="A284" s="94"/>
      <c r="B284" s="102"/>
      <c r="C284" s="94"/>
      <c r="D284" s="94"/>
      <c r="E284" s="94"/>
    </row>
    <row r="285" spans="1:5" x14ac:dyDescent="0.25">
      <c r="A285" s="94"/>
      <c r="B285" s="102"/>
      <c r="C285" s="94"/>
      <c r="D285" s="94"/>
      <c r="E285" s="94"/>
    </row>
    <row r="286" spans="1:5" x14ac:dyDescent="0.25">
      <c r="A286" s="94"/>
      <c r="B286" s="102"/>
      <c r="C286" s="94"/>
      <c r="D286" s="94"/>
      <c r="E286" s="94"/>
    </row>
    <row r="287" spans="1:5" x14ac:dyDescent="0.25">
      <c r="A287" s="94"/>
      <c r="B287" s="102"/>
      <c r="C287" s="94"/>
      <c r="D287" s="94"/>
      <c r="E287" s="94"/>
    </row>
    <row r="288" spans="1:5" x14ac:dyDescent="0.25">
      <c r="A288" s="94"/>
      <c r="B288" s="102"/>
      <c r="C288" s="94"/>
      <c r="D288" s="94"/>
      <c r="E288" s="94"/>
    </row>
    <row r="289" spans="1:5" x14ac:dyDescent="0.25">
      <c r="A289" s="94"/>
      <c r="B289" s="102"/>
      <c r="C289" s="94"/>
      <c r="D289" s="94"/>
      <c r="E289" s="94"/>
    </row>
    <row r="290" spans="1:5" x14ac:dyDescent="0.25">
      <c r="A290" s="94"/>
      <c r="B290" s="102"/>
      <c r="C290" s="94"/>
      <c r="D290" s="94"/>
      <c r="E290" s="94"/>
    </row>
    <row r="291" spans="1:5" x14ac:dyDescent="0.25">
      <c r="A291" s="94"/>
      <c r="B291" s="102"/>
      <c r="C291" s="94"/>
      <c r="D291" s="94"/>
      <c r="E291" s="94"/>
    </row>
    <row r="292" spans="1:5" x14ac:dyDescent="0.25">
      <c r="A292" s="94"/>
      <c r="B292" s="102"/>
      <c r="C292" s="94"/>
      <c r="D292" s="94"/>
      <c r="E292" s="94"/>
    </row>
    <row r="293" spans="1:5" x14ac:dyDescent="0.25">
      <c r="A293" s="94"/>
      <c r="B293" s="102"/>
      <c r="C293" s="94"/>
      <c r="D293" s="94"/>
      <c r="E293" s="94"/>
    </row>
    <row r="294" spans="1:5" x14ac:dyDescent="0.25">
      <c r="A294" s="94"/>
      <c r="B294" s="102"/>
      <c r="C294" s="94"/>
      <c r="D294" s="94"/>
      <c r="E294" s="94"/>
    </row>
    <row r="295" spans="1:5" x14ac:dyDescent="0.25">
      <c r="A295" s="94"/>
      <c r="B295" s="102"/>
      <c r="C295" s="94"/>
      <c r="D295" s="94"/>
      <c r="E295" s="94"/>
    </row>
    <row r="296" spans="1:5" x14ac:dyDescent="0.25">
      <c r="A296" s="94"/>
      <c r="B296" s="102"/>
      <c r="C296" s="94"/>
      <c r="D296" s="94"/>
      <c r="E296" s="94"/>
    </row>
    <row r="297" spans="1:5" x14ac:dyDescent="0.25">
      <c r="A297" s="94"/>
      <c r="B297" s="102"/>
      <c r="C297" s="94"/>
      <c r="D297" s="94"/>
      <c r="E297" s="94"/>
    </row>
    <row r="298" spans="1:5" x14ac:dyDescent="0.25">
      <c r="A298" s="94"/>
      <c r="B298" s="102"/>
      <c r="C298" s="94"/>
      <c r="D298" s="94"/>
      <c r="E298" s="94"/>
    </row>
    <row r="299" spans="1:5" x14ac:dyDescent="0.25">
      <c r="A299" s="94"/>
      <c r="B299" s="102"/>
      <c r="C299" s="94"/>
      <c r="D299" s="94"/>
      <c r="E299" s="94"/>
    </row>
    <row r="300" spans="1:5" x14ac:dyDescent="0.25">
      <c r="A300" s="94"/>
      <c r="B300" s="102"/>
      <c r="C300" s="94"/>
      <c r="D300" s="94"/>
      <c r="E300" s="94"/>
    </row>
    <row r="301" spans="1:5" x14ac:dyDescent="0.25">
      <c r="A301" s="94"/>
      <c r="B301" s="102"/>
      <c r="C301" s="94"/>
      <c r="D301" s="94"/>
      <c r="E301" s="94"/>
    </row>
    <row r="302" spans="1:5" x14ac:dyDescent="0.25">
      <c r="A302" s="94"/>
      <c r="B302" s="102"/>
      <c r="C302" s="94"/>
      <c r="D302" s="94"/>
      <c r="E302" s="94"/>
    </row>
    <row r="303" spans="1:5" x14ac:dyDescent="0.25">
      <c r="A303" s="94"/>
      <c r="B303" s="102"/>
      <c r="C303" s="94"/>
      <c r="D303" s="94"/>
      <c r="E303" s="94"/>
    </row>
    <row r="304" spans="1:5" x14ac:dyDescent="0.25">
      <c r="A304" s="94"/>
      <c r="B304" s="102"/>
      <c r="C304" s="94"/>
      <c r="D304" s="94"/>
      <c r="E304" s="94"/>
    </row>
    <row r="305" spans="1:5" x14ac:dyDescent="0.25">
      <c r="A305" s="94"/>
      <c r="B305" s="102"/>
      <c r="C305" s="94"/>
      <c r="D305" s="94"/>
      <c r="E305" s="94"/>
    </row>
    <row r="306" spans="1:5" x14ac:dyDescent="0.25">
      <c r="A306" s="94"/>
      <c r="B306" s="102"/>
      <c r="C306" s="94"/>
      <c r="D306" s="94"/>
      <c r="E306" s="94"/>
    </row>
    <row r="307" spans="1:5" x14ac:dyDescent="0.25">
      <c r="A307" s="94"/>
      <c r="B307" s="102"/>
      <c r="C307" s="94"/>
      <c r="D307" s="94"/>
      <c r="E307" s="94"/>
    </row>
    <row r="308" spans="1:5" x14ac:dyDescent="0.25">
      <c r="A308" s="94"/>
      <c r="B308" s="102"/>
      <c r="C308" s="94"/>
      <c r="D308" s="94"/>
      <c r="E308" s="94"/>
    </row>
    <row r="309" spans="1:5" x14ac:dyDescent="0.25">
      <c r="A309" s="94"/>
      <c r="B309" s="102"/>
      <c r="C309" s="94"/>
      <c r="D309" s="94"/>
      <c r="E309" s="94"/>
    </row>
    <row r="310" spans="1:5" x14ac:dyDescent="0.25">
      <c r="A310" s="98" t="s">
        <v>11</v>
      </c>
      <c r="B310" s="102">
        <f>SUM(B262:B309)</f>
        <v>8635.7900000000009</v>
      </c>
      <c r="C310" s="94"/>
      <c r="D310" s="94"/>
      <c r="E310" s="94"/>
    </row>
    <row r="313" spans="1:5" x14ac:dyDescent="0.25">
      <c r="A313" s="98" t="s">
        <v>0</v>
      </c>
      <c r="B313" s="118" t="s">
        <v>1192</v>
      </c>
      <c r="C313" s="98" t="s">
        <v>1203</v>
      </c>
      <c r="D313" s="98" t="s">
        <v>561</v>
      </c>
      <c r="E313" s="98" t="s">
        <v>174</v>
      </c>
    </row>
    <row r="314" spans="1:5" x14ac:dyDescent="0.25">
      <c r="A314" s="95">
        <v>45301</v>
      </c>
      <c r="B314" s="118">
        <v>0</v>
      </c>
      <c r="C314" s="98"/>
      <c r="D314" s="98"/>
      <c r="E314" s="94"/>
    </row>
    <row r="315" spans="1:5" x14ac:dyDescent="0.25">
      <c r="A315" s="94" t="s">
        <v>492</v>
      </c>
      <c r="B315" s="96">
        <v>390</v>
      </c>
      <c r="C315" t="s">
        <v>1234</v>
      </c>
      <c r="D315" t="s">
        <v>1235</v>
      </c>
      <c r="E315" s="94" t="s">
        <v>1236</v>
      </c>
    </row>
    <row r="316" spans="1:5" x14ac:dyDescent="0.25">
      <c r="A316" s="94" t="s">
        <v>492</v>
      </c>
      <c r="B316" s="96">
        <v>100</v>
      </c>
      <c r="C316" t="s">
        <v>1237</v>
      </c>
      <c r="D316" t="s">
        <v>1238</v>
      </c>
      <c r="E316" s="94" t="s">
        <v>1236</v>
      </c>
    </row>
    <row r="317" spans="1:5" x14ac:dyDescent="0.25">
      <c r="A317" s="94" t="s">
        <v>492</v>
      </c>
      <c r="B317" s="96">
        <v>5268.78</v>
      </c>
      <c r="C317" t="s">
        <v>1239</v>
      </c>
      <c r="D317" t="s">
        <v>1240</v>
      </c>
      <c r="E317" s="94"/>
    </row>
    <row r="318" spans="1:5" x14ac:dyDescent="0.25">
      <c r="A318" s="94" t="s">
        <v>492</v>
      </c>
      <c r="B318" s="96">
        <v>6315.75</v>
      </c>
      <c r="C318" t="s">
        <v>1241</v>
      </c>
      <c r="D318" t="s">
        <v>1242</v>
      </c>
      <c r="E318" s="94"/>
    </row>
    <row r="319" spans="1:5" x14ac:dyDescent="0.25">
      <c r="A319" s="94"/>
      <c r="B319" s="96">
        <v>0</v>
      </c>
      <c r="E319" s="94"/>
    </row>
    <row r="320" spans="1:5" x14ac:dyDescent="0.25">
      <c r="A320" s="94"/>
      <c r="B320" s="102"/>
      <c r="C320" s="94"/>
      <c r="D320" s="94"/>
      <c r="E320" s="94"/>
    </row>
    <row r="321" spans="1:5" x14ac:dyDescent="0.25">
      <c r="A321" s="94"/>
      <c r="B321" s="102"/>
      <c r="C321" s="94"/>
      <c r="D321" s="94"/>
      <c r="E321" s="94"/>
    </row>
    <row r="322" spans="1:5" x14ac:dyDescent="0.25">
      <c r="A322" s="94"/>
      <c r="B322" s="102"/>
      <c r="C322" s="94"/>
      <c r="D322" s="94"/>
      <c r="E322" s="94"/>
    </row>
    <row r="323" spans="1:5" x14ac:dyDescent="0.25">
      <c r="A323" s="94"/>
      <c r="B323" s="102"/>
      <c r="C323" s="94"/>
      <c r="D323" s="94"/>
      <c r="E323" s="94"/>
    </row>
    <row r="324" spans="1:5" x14ac:dyDescent="0.25">
      <c r="A324" s="94"/>
      <c r="B324" s="102"/>
      <c r="C324" s="94"/>
      <c r="D324" s="94"/>
      <c r="E324" s="94"/>
    </row>
    <row r="325" spans="1:5" x14ac:dyDescent="0.25">
      <c r="A325" s="94"/>
      <c r="B325" s="102"/>
      <c r="C325" s="94"/>
      <c r="D325" s="94"/>
      <c r="E325" s="94"/>
    </row>
    <row r="326" spans="1:5" x14ac:dyDescent="0.25">
      <c r="A326" s="94"/>
      <c r="B326" s="102"/>
      <c r="C326" s="94"/>
      <c r="D326" s="94"/>
      <c r="E326" s="94"/>
    </row>
    <row r="327" spans="1:5" x14ac:dyDescent="0.25">
      <c r="A327" s="94"/>
      <c r="B327" s="102"/>
      <c r="C327" s="94"/>
      <c r="D327" s="94"/>
      <c r="E327" s="94"/>
    </row>
    <row r="328" spans="1:5" x14ac:dyDescent="0.25">
      <c r="A328" s="94"/>
      <c r="B328" s="102"/>
      <c r="C328" s="94"/>
      <c r="D328" s="94"/>
      <c r="E328" s="94"/>
    </row>
    <row r="329" spans="1:5" x14ac:dyDescent="0.25">
      <c r="A329" s="94"/>
      <c r="B329" s="102"/>
      <c r="C329" s="94"/>
      <c r="D329" s="94"/>
      <c r="E329" s="94"/>
    </row>
    <row r="330" spans="1:5" x14ac:dyDescent="0.25">
      <c r="A330" s="94"/>
      <c r="B330" s="102"/>
      <c r="C330" s="94"/>
      <c r="D330" s="94"/>
      <c r="E330" s="94"/>
    </row>
    <row r="331" spans="1:5" x14ac:dyDescent="0.25">
      <c r="A331" s="94"/>
      <c r="B331" s="102"/>
      <c r="C331" s="94"/>
      <c r="D331" s="94"/>
      <c r="E331" s="94"/>
    </row>
    <row r="332" spans="1:5" x14ac:dyDescent="0.25">
      <c r="A332" s="94"/>
      <c r="B332" s="102"/>
      <c r="C332" s="94"/>
      <c r="D332" s="94"/>
      <c r="E332" s="94"/>
    </row>
    <row r="333" spans="1:5" x14ac:dyDescent="0.25">
      <c r="A333" s="94"/>
      <c r="B333" s="102"/>
      <c r="C333" s="94"/>
      <c r="D333" s="94"/>
      <c r="E333" s="94"/>
    </row>
    <row r="334" spans="1:5" x14ac:dyDescent="0.25">
      <c r="A334" s="94"/>
      <c r="B334" s="102"/>
      <c r="C334" s="94"/>
      <c r="D334" s="94"/>
      <c r="E334" s="94"/>
    </row>
    <row r="335" spans="1:5" x14ac:dyDescent="0.25">
      <c r="A335" s="94"/>
      <c r="B335" s="102"/>
      <c r="C335" s="94"/>
      <c r="D335" s="94"/>
      <c r="E335" s="94"/>
    </row>
    <row r="336" spans="1:5" x14ac:dyDescent="0.25">
      <c r="A336" s="94"/>
      <c r="B336" s="102"/>
      <c r="C336" s="94"/>
      <c r="D336" s="94"/>
      <c r="E336" s="94"/>
    </row>
    <row r="337" spans="1:5" x14ac:dyDescent="0.25">
      <c r="A337" s="94"/>
      <c r="B337" s="102"/>
      <c r="C337" s="94"/>
      <c r="D337" s="94"/>
      <c r="E337" s="94"/>
    </row>
    <row r="338" spans="1:5" x14ac:dyDescent="0.25">
      <c r="A338" s="94"/>
      <c r="B338" s="102"/>
      <c r="C338" s="94"/>
      <c r="D338" s="94"/>
      <c r="E338" s="94"/>
    </row>
    <row r="339" spans="1:5" x14ac:dyDescent="0.25">
      <c r="A339" s="94"/>
      <c r="B339" s="102"/>
      <c r="C339" s="94"/>
      <c r="D339" s="94"/>
      <c r="E339" s="94"/>
    </row>
    <row r="340" spans="1:5" x14ac:dyDescent="0.25">
      <c r="A340" s="94"/>
      <c r="B340" s="102"/>
      <c r="C340" s="94"/>
      <c r="D340" s="94"/>
      <c r="E340" s="94"/>
    </row>
    <row r="341" spans="1:5" x14ac:dyDescent="0.25">
      <c r="A341" s="94"/>
      <c r="B341" s="102"/>
      <c r="C341" s="94"/>
      <c r="D341" s="94"/>
      <c r="E341" s="94"/>
    </row>
    <row r="342" spans="1:5" x14ac:dyDescent="0.25">
      <c r="A342" s="94"/>
      <c r="B342" s="102"/>
      <c r="C342" s="94"/>
      <c r="D342" s="94"/>
      <c r="E342" s="94"/>
    </row>
    <row r="343" spans="1:5" x14ac:dyDescent="0.25">
      <c r="A343" s="94"/>
      <c r="B343" s="102"/>
      <c r="C343" s="94"/>
      <c r="D343" s="94"/>
      <c r="E343" s="94"/>
    </row>
    <row r="344" spans="1:5" x14ac:dyDescent="0.25">
      <c r="A344" s="94"/>
      <c r="B344" s="102"/>
      <c r="C344" s="94"/>
      <c r="D344" s="94"/>
      <c r="E344" s="94"/>
    </row>
    <row r="345" spans="1:5" x14ac:dyDescent="0.25">
      <c r="A345" s="94"/>
      <c r="B345" s="102"/>
      <c r="C345" s="94"/>
      <c r="D345" s="94"/>
      <c r="E345" s="94"/>
    </row>
    <row r="346" spans="1:5" x14ac:dyDescent="0.25">
      <c r="A346" s="94"/>
      <c r="B346" s="102"/>
      <c r="C346" s="94"/>
      <c r="D346" s="94"/>
      <c r="E346" s="94"/>
    </row>
    <row r="347" spans="1:5" x14ac:dyDescent="0.25">
      <c r="A347" s="94"/>
      <c r="B347" s="102"/>
      <c r="C347" s="94"/>
      <c r="D347" s="94"/>
      <c r="E347" s="94"/>
    </row>
    <row r="348" spans="1:5" x14ac:dyDescent="0.25">
      <c r="A348" s="94"/>
      <c r="B348" s="102"/>
      <c r="C348" s="94"/>
      <c r="D348" s="94"/>
      <c r="E348" s="94"/>
    </row>
    <row r="349" spans="1:5" x14ac:dyDescent="0.25">
      <c r="A349" s="94"/>
      <c r="B349" s="102"/>
      <c r="C349" s="94"/>
      <c r="D349" s="94"/>
      <c r="E349" s="94"/>
    </row>
    <row r="350" spans="1:5" x14ac:dyDescent="0.25">
      <c r="A350" s="94"/>
      <c r="B350" s="102"/>
      <c r="C350" s="94"/>
      <c r="D350" s="94"/>
      <c r="E350" s="94"/>
    </row>
    <row r="351" spans="1:5" x14ac:dyDescent="0.25">
      <c r="A351" s="94"/>
      <c r="B351" s="102"/>
      <c r="C351" s="94"/>
      <c r="D351" s="94"/>
      <c r="E351" s="94"/>
    </row>
    <row r="352" spans="1:5" x14ac:dyDescent="0.25">
      <c r="A352" s="94"/>
      <c r="B352" s="102"/>
      <c r="C352" s="94"/>
      <c r="D352" s="94"/>
      <c r="E352" s="94"/>
    </row>
    <row r="353" spans="1:5" x14ac:dyDescent="0.25">
      <c r="A353" s="94"/>
      <c r="B353" s="102"/>
      <c r="C353" s="94"/>
      <c r="D353" s="94"/>
      <c r="E353" s="94"/>
    </row>
    <row r="354" spans="1:5" x14ac:dyDescent="0.25">
      <c r="A354" s="94"/>
      <c r="B354" s="102"/>
      <c r="C354" s="94"/>
      <c r="D354" s="94"/>
      <c r="E354" s="94"/>
    </row>
    <row r="355" spans="1:5" x14ac:dyDescent="0.25">
      <c r="A355" s="94"/>
      <c r="B355" s="102"/>
      <c r="C355" s="94"/>
      <c r="D355" s="94"/>
      <c r="E355" s="94"/>
    </row>
    <row r="356" spans="1:5" x14ac:dyDescent="0.25">
      <c r="A356" s="94"/>
      <c r="B356" s="102"/>
      <c r="C356" s="94"/>
      <c r="D356" s="94"/>
      <c r="E356" s="94"/>
    </row>
    <row r="357" spans="1:5" x14ac:dyDescent="0.25">
      <c r="A357" s="94"/>
      <c r="B357" s="102"/>
      <c r="C357" s="94"/>
      <c r="D357" s="94"/>
      <c r="E357" s="94"/>
    </row>
    <row r="358" spans="1:5" x14ac:dyDescent="0.25">
      <c r="A358" s="94"/>
      <c r="B358" s="102"/>
      <c r="C358" s="94"/>
      <c r="D358" s="94"/>
      <c r="E358" s="94"/>
    </row>
    <row r="359" spans="1:5" x14ac:dyDescent="0.25">
      <c r="A359" s="94"/>
      <c r="B359" s="102"/>
      <c r="C359" s="94"/>
      <c r="D359" s="94"/>
      <c r="E359" s="94"/>
    </row>
    <row r="360" spans="1:5" x14ac:dyDescent="0.25">
      <c r="A360" s="94"/>
      <c r="B360" s="102"/>
      <c r="C360" s="94"/>
      <c r="D360" s="94"/>
      <c r="E360" s="94"/>
    </row>
    <row r="361" spans="1:5" x14ac:dyDescent="0.25">
      <c r="A361" s="94"/>
      <c r="B361" s="102"/>
      <c r="C361" s="94"/>
      <c r="D361" s="94"/>
      <c r="E361" s="94"/>
    </row>
    <row r="362" spans="1:5" x14ac:dyDescent="0.25">
      <c r="A362" s="98" t="s">
        <v>11</v>
      </c>
      <c r="B362" s="102">
        <f>SUM(B314:B361)</f>
        <v>12074.529999999999</v>
      </c>
      <c r="C362" s="94"/>
      <c r="D362" s="94"/>
      <c r="E362" s="94"/>
    </row>
    <row r="365" spans="1:5" x14ac:dyDescent="0.25">
      <c r="A365" s="98" t="s">
        <v>0</v>
      </c>
      <c r="B365" s="118" t="s">
        <v>1192</v>
      </c>
      <c r="C365" s="98" t="s">
        <v>1203</v>
      </c>
      <c r="D365" s="98" t="s">
        <v>561</v>
      </c>
      <c r="E365" s="98" t="s">
        <v>174</v>
      </c>
    </row>
    <row r="366" spans="1:5" x14ac:dyDescent="0.25">
      <c r="A366" s="95">
        <v>45302</v>
      </c>
      <c r="B366" s="118">
        <v>0</v>
      </c>
      <c r="C366" s="98"/>
      <c r="D366" s="98"/>
      <c r="E366" s="94"/>
    </row>
    <row r="367" spans="1:5" x14ac:dyDescent="0.25">
      <c r="A367" s="94" t="s">
        <v>492</v>
      </c>
      <c r="B367" s="102">
        <v>5359.53</v>
      </c>
      <c r="C367" s="94">
        <v>25912300378</v>
      </c>
      <c r="D367" s="94" t="s">
        <v>1243</v>
      </c>
      <c r="E367" s="94"/>
    </row>
    <row r="368" spans="1:5" x14ac:dyDescent="0.25">
      <c r="A368" s="94" t="s">
        <v>492</v>
      </c>
      <c r="B368" s="102">
        <v>614</v>
      </c>
      <c r="C368" s="94">
        <v>51312300730</v>
      </c>
      <c r="D368" s="94" t="s">
        <v>1244</v>
      </c>
      <c r="E368" s="94" t="s">
        <v>1245</v>
      </c>
    </row>
    <row r="369" spans="1:5" x14ac:dyDescent="0.25">
      <c r="A369" s="94" t="s">
        <v>492</v>
      </c>
      <c r="B369" s="102">
        <v>433</v>
      </c>
      <c r="C369" s="94">
        <v>51312300181</v>
      </c>
      <c r="D369" s="94" t="s">
        <v>1244</v>
      </c>
      <c r="E369" s="94" t="s">
        <v>1245</v>
      </c>
    </row>
    <row r="370" spans="1:5" x14ac:dyDescent="0.25">
      <c r="A370" s="94" t="s">
        <v>492</v>
      </c>
      <c r="B370" s="102">
        <v>1200</v>
      </c>
      <c r="C370" s="94">
        <v>116573791</v>
      </c>
      <c r="D370" s="94" t="s">
        <v>1246</v>
      </c>
      <c r="E370" s="94"/>
    </row>
    <row r="371" spans="1:5" x14ac:dyDescent="0.25">
      <c r="A371" s="94"/>
      <c r="B371" s="102"/>
      <c r="C371" s="94"/>
      <c r="D371" s="94"/>
      <c r="E371" s="94"/>
    </row>
    <row r="372" spans="1:5" x14ac:dyDescent="0.25">
      <c r="A372" s="94"/>
      <c r="B372" s="102"/>
      <c r="C372" s="94"/>
      <c r="D372" s="94"/>
      <c r="E372" s="94"/>
    </row>
    <row r="373" spans="1:5" x14ac:dyDescent="0.25">
      <c r="A373" s="94"/>
      <c r="B373" s="102"/>
      <c r="C373" s="94"/>
      <c r="D373" s="94"/>
      <c r="E373" s="94"/>
    </row>
    <row r="374" spans="1:5" x14ac:dyDescent="0.25">
      <c r="A374" s="94"/>
      <c r="B374" s="102"/>
      <c r="C374" s="94"/>
      <c r="D374" s="94"/>
      <c r="E374" s="94"/>
    </row>
    <row r="375" spans="1:5" x14ac:dyDescent="0.25">
      <c r="A375" s="94"/>
      <c r="B375" s="102"/>
      <c r="C375" s="94"/>
      <c r="D375" s="94"/>
      <c r="E375" s="94"/>
    </row>
    <row r="376" spans="1:5" x14ac:dyDescent="0.25">
      <c r="A376" s="94"/>
      <c r="B376" s="102"/>
      <c r="C376" s="94"/>
      <c r="D376" s="94"/>
      <c r="E376" s="94"/>
    </row>
    <row r="377" spans="1:5" x14ac:dyDescent="0.25">
      <c r="A377" s="94"/>
      <c r="B377" s="102"/>
      <c r="C377" s="94"/>
      <c r="D377" s="94"/>
      <c r="E377" s="94"/>
    </row>
    <row r="378" spans="1:5" x14ac:dyDescent="0.25">
      <c r="A378" s="94"/>
      <c r="B378" s="102"/>
      <c r="C378" s="94"/>
      <c r="D378" s="94"/>
      <c r="E378" s="94"/>
    </row>
    <row r="379" spans="1:5" x14ac:dyDescent="0.25">
      <c r="A379" s="94"/>
      <c r="B379" s="102"/>
      <c r="C379" s="94"/>
      <c r="D379" s="94"/>
      <c r="E379" s="94"/>
    </row>
    <row r="380" spans="1:5" x14ac:dyDescent="0.25">
      <c r="A380" s="94"/>
      <c r="B380" s="102"/>
      <c r="C380" s="94"/>
      <c r="D380" s="94"/>
      <c r="E380" s="94"/>
    </row>
    <row r="381" spans="1:5" x14ac:dyDescent="0.25">
      <c r="A381" s="94"/>
      <c r="B381" s="102"/>
      <c r="C381" s="94"/>
      <c r="D381" s="94"/>
      <c r="E381" s="94"/>
    </row>
    <row r="382" spans="1:5" x14ac:dyDescent="0.25">
      <c r="A382" s="94"/>
      <c r="B382" s="102"/>
      <c r="C382" s="94"/>
      <c r="D382" s="94"/>
      <c r="E382" s="94"/>
    </row>
    <row r="383" spans="1:5" x14ac:dyDescent="0.25">
      <c r="A383" s="94"/>
      <c r="B383" s="102"/>
      <c r="C383" s="94"/>
      <c r="D383" s="94"/>
      <c r="E383" s="94"/>
    </row>
    <row r="384" spans="1:5" x14ac:dyDescent="0.25">
      <c r="A384" s="94"/>
      <c r="B384" s="102"/>
      <c r="C384" s="94"/>
      <c r="D384" s="94"/>
      <c r="E384" s="94"/>
    </row>
    <row r="385" spans="1:5" x14ac:dyDescent="0.25">
      <c r="A385" s="94"/>
      <c r="B385" s="102"/>
      <c r="C385" s="94"/>
      <c r="D385" s="94"/>
      <c r="E385" s="94"/>
    </row>
    <row r="386" spans="1:5" x14ac:dyDescent="0.25">
      <c r="A386" s="94"/>
      <c r="B386" s="102"/>
      <c r="C386" s="94"/>
      <c r="D386" s="94"/>
      <c r="E386" s="94"/>
    </row>
    <row r="387" spans="1:5" x14ac:dyDescent="0.25">
      <c r="A387" s="94"/>
      <c r="B387" s="102"/>
      <c r="C387" s="94"/>
      <c r="D387" s="94"/>
      <c r="E387" s="94"/>
    </row>
    <row r="388" spans="1:5" x14ac:dyDescent="0.25">
      <c r="A388" s="94"/>
      <c r="B388" s="102"/>
      <c r="C388" s="94"/>
      <c r="D388" s="94"/>
      <c r="E388" s="94"/>
    </row>
    <row r="389" spans="1:5" x14ac:dyDescent="0.25">
      <c r="A389" s="94"/>
      <c r="B389" s="102"/>
      <c r="C389" s="94"/>
      <c r="D389" s="94"/>
      <c r="E389" s="94"/>
    </row>
    <row r="390" spans="1:5" x14ac:dyDescent="0.25">
      <c r="A390" s="94"/>
      <c r="B390" s="102"/>
      <c r="C390" s="94"/>
      <c r="D390" s="94"/>
      <c r="E390" s="94"/>
    </row>
    <row r="391" spans="1:5" x14ac:dyDescent="0.25">
      <c r="A391" s="94"/>
      <c r="B391" s="102"/>
      <c r="C391" s="94"/>
      <c r="D391" s="94"/>
      <c r="E391" s="94"/>
    </row>
    <row r="392" spans="1:5" x14ac:dyDescent="0.25">
      <c r="A392" s="94"/>
      <c r="B392" s="102"/>
      <c r="C392" s="94"/>
      <c r="D392" s="94"/>
      <c r="E392" s="94"/>
    </row>
    <row r="393" spans="1:5" x14ac:dyDescent="0.25">
      <c r="A393" s="94"/>
      <c r="B393" s="102"/>
      <c r="C393" s="94"/>
      <c r="D393" s="94"/>
      <c r="E393" s="94"/>
    </row>
    <row r="394" spans="1:5" x14ac:dyDescent="0.25">
      <c r="A394" s="94"/>
      <c r="B394" s="102"/>
      <c r="C394" s="94"/>
      <c r="D394" s="94"/>
      <c r="E394" s="94"/>
    </row>
    <row r="395" spans="1:5" x14ac:dyDescent="0.25">
      <c r="A395" s="94"/>
      <c r="B395" s="102"/>
      <c r="C395" s="94"/>
      <c r="D395" s="94"/>
      <c r="E395" s="94"/>
    </row>
    <row r="396" spans="1:5" x14ac:dyDescent="0.25">
      <c r="A396" s="94"/>
      <c r="B396" s="102"/>
      <c r="C396" s="94"/>
      <c r="D396" s="94"/>
      <c r="E396" s="94"/>
    </row>
    <row r="397" spans="1:5" x14ac:dyDescent="0.25">
      <c r="A397" s="94"/>
      <c r="B397" s="102"/>
      <c r="C397" s="94"/>
      <c r="D397" s="94"/>
      <c r="E397" s="94"/>
    </row>
    <row r="398" spans="1:5" x14ac:dyDescent="0.25">
      <c r="A398" s="94"/>
      <c r="B398" s="102"/>
      <c r="C398" s="94"/>
      <c r="D398" s="94"/>
      <c r="E398" s="94"/>
    </row>
    <row r="399" spans="1:5" x14ac:dyDescent="0.25">
      <c r="A399" s="94"/>
      <c r="B399" s="102"/>
      <c r="C399" s="94"/>
      <c r="D399" s="94"/>
      <c r="E399" s="94"/>
    </row>
    <row r="400" spans="1:5" x14ac:dyDescent="0.25">
      <c r="A400" s="94"/>
      <c r="B400" s="102"/>
      <c r="C400" s="94"/>
      <c r="D400" s="94"/>
      <c r="E400" s="94"/>
    </row>
    <row r="401" spans="1:5" x14ac:dyDescent="0.25">
      <c r="A401" s="94"/>
      <c r="B401" s="102"/>
      <c r="C401" s="94"/>
      <c r="D401" s="94"/>
      <c r="E401" s="94"/>
    </row>
    <row r="402" spans="1:5" x14ac:dyDescent="0.25">
      <c r="A402" s="94"/>
      <c r="B402" s="102"/>
      <c r="C402" s="94"/>
      <c r="D402" s="94"/>
      <c r="E402" s="94"/>
    </row>
    <row r="403" spans="1:5" x14ac:dyDescent="0.25">
      <c r="A403" s="94"/>
      <c r="B403" s="102"/>
      <c r="C403" s="94"/>
      <c r="D403" s="94"/>
      <c r="E403" s="94"/>
    </row>
    <row r="404" spans="1:5" x14ac:dyDescent="0.25">
      <c r="A404" s="94"/>
      <c r="B404" s="102"/>
      <c r="C404" s="94"/>
      <c r="D404" s="94"/>
      <c r="E404" s="94"/>
    </row>
    <row r="405" spans="1:5" x14ac:dyDescent="0.25">
      <c r="A405" s="94"/>
      <c r="B405" s="102"/>
      <c r="C405" s="94"/>
      <c r="D405" s="94"/>
      <c r="E405" s="94"/>
    </row>
    <row r="406" spans="1:5" x14ac:dyDescent="0.25">
      <c r="A406" s="94"/>
      <c r="B406" s="102"/>
      <c r="C406" s="94"/>
      <c r="D406" s="94"/>
      <c r="E406" s="94"/>
    </row>
    <row r="407" spans="1:5" x14ac:dyDescent="0.25">
      <c r="A407" s="94"/>
      <c r="B407" s="102"/>
      <c r="C407" s="94"/>
      <c r="D407" s="94"/>
      <c r="E407" s="94"/>
    </row>
    <row r="408" spans="1:5" x14ac:dyDescent="0.25">
      <c r="A408" s="94"/>
      <c r="B408" s="102"/>
      <c r="C408" s="94"/>
      <c r="D408" s="94"/>
      <c r="E408" s="94"/>
    </row>
    <row r="409" spans="1:5" x14ac:dyDescent="0.25">
      <c r="A409" s="94"/>
      <c r="B409" s="102"/>
      <c r="C409" s="94"/>
      <c r="D409" s="94"/>
      <c r="E409" s="94"/>
    </row>
    <row r="410" spans="1:5" x14ac:dyDescent="0.25">
      <c r="A410" s="94"/>
      <c r="B410" s="102"/>
      <c r="C410" s="94"/>
      <c r="D410" s="94"/>
      <c r="E410" s="94"/>
    </row>
    <row r="411" spans="1:5" x14ac:dyDescent="0.25">
      <c r="A411" s="94"/>
      <c r="B411" s="102"/>
      <c r="C411" s="94"/>
      <c r="D411" s="94"/>
      <c r="E411" s="94"/>
    </row>
    <row r="412" spans="1:5" x14ac:dyDescent="0.25">
      <c r="A412" s="94"/>
      <c r="B412" s="102"/>
      <c r="C412" s="94"/>
      <c r="D412" s="94"/>
      <c r="E412" s="94"/>
    </row>
    <row r="413" spans="1:5" x14ac:dyDescent="0.25">
      <c r="A413" s="94"/>
      <c r="B413" s="102"/>
      <c r="C413" s="94"/>
      <c r="D413" s="94"/>
      <c r="E413" s="94"/>
    </row>
    <row r="414" spans="1:5" x14ac:dyDescent="0.25">
      <c r="A414" s="98" t="s">
        <v>11</v>
      </c>
      <c r="B414" s="102">
        <f>SUM(B366:B413)</f>
        <v>7606.53</v>
      </c>
      <c r="C414" s="94"/>
      <c r="D414" s="94"/>
      <c r="E414" s="94"/>
    </row>
    <row r="417" spans="1:5" x14ac:dyDescent="0.25">
      <c r="A417" s="98" t="s">
        <v>0</v>
      </c>
      <c r="B417" s="118" t="s">
        <v>1192</v>
      </c>
      <c r="C417" s="98" t="s">
        <v>1203</v>
      </c>
      <c r="D417" s="98" t="s">
        <v>561</v>
      </c>
      <c r="E417" s="98" t="s">
        <v>174</v>
      </c>
    </row>
    <row r="418" spans="1:5" x14ac:dyDescent="0.25">
      <c r="A418" s="95">
        <v>45303</v>
      </c>
      <c r="B418" s="118">
        <v>0</v>
      </c>
      <c r="C418" s="98"/>
      <c r="D418" s="98"/>
      <c r="E418" s="94"/>
    </row>
    <row r="419" spans="1:5" x14ac:dyDescent="0.25">
      <c r="A419" s="94" t="s">
        <v>492</v>
      </c>
      <c r="B419" s="96">
        <v>7619.32</v>
      </c>
      <c r="C419" t="s">
        <v>1247</v>
      </c>
      <c r="D419" t="s">
        <v>1248</v>
      </c>
      <c r="E419" s="94"/>
    </row>
    <row r="420" spans="1:5" x14ac:dyDescent="0.25">
      <c r="A420" s="94" t="s">
        <v>492</v>
      </c>
      <c r="B420" s="96">
        <v>3677.29</v>
      </c>
      <c r="C420" t="s">
        <v>1249</v>
      </c>
      <c r="D420" t="s">
        <v>1250</v>
      </c>
      <c r="E420" s="94"/>
    </row>
    <row r="421" spans="1:5" x14ac:dyDescent="0.25">
      <c r="A421" s="94" t="s">
        <v>492</v>
      </c>
      <c r="B421" s="96">
        <v>3914.98</v>
      </c>
      <c r="C421" t="s">
        <v>1251</v>
      </c>
      <c r="D421" t="s">
        <v>1252</v>
      </c>
      <c r="E421" s="94"/>
    </row>
    <row r="422" spans="1:5" x14ac:dyDescent="0.25">
      <c r="A422" s="94" t="s">
        <v>492</v>
      </c>
      <c r="B422" s="96">
        <v>8224.61</v>
      </c>
      <c r="C422" t="s">
        <v>1253</v>
      </c>
      <c r="D422" t="s">
        <v>1254</v>
      </c>
      <c r="E422" s="94"/>
    </row>
    <row r="423" spans="1:5" x14ac:dyDescent="0.25">
      <c r="A423" s="94" t="s">
        <v>492</v>
      </c>
      <c r="B423" s="96">
        <v>50</v>
      </c>
      <c r="C423" t="s">
        <v>1255</v>
      </c>
      <c r="D423" t="s">
        <v>1256</v>
      </c>
      <c r="E423" s="94" t="s">
        <v>1257</v>
      </c>
    </row>
    <row r="424" spans="1:5" x14ac:dyDescent="0.25">
      <c r="A424" s="94" t="s">
        <v>492</v>
      </c>
      <c r="B424" s="96">
        <v>543</v>
      </c>
      <c r="C424" t="s">
        <v>1258</v>
      </c>
      <c r="D424" t="s">
        <v>493</v>
      </c>
      <c r="E424" s="94" t="s">
        <v>728</v>
      </c>
    </row>
    <row r="425" spans="1:5" x14ac:dyDescent="0.25">
      <c r="A425" s="94"/>
      <c r="B425" s="96">
        <v>0</v>
      </c>
      <c r="E425" s="94"/>
    </row>
    <row r="426" spans="1:5" x14ac:dyDescent="0.25">
      <c r="A426" s="94" t="s">
        <v>492</v>
      </c>
      <c r="B426" s="96">
        <v>644.20000000000005</v>
      </c>
      <c r="C426" t="s">
        <v>1259</v>
      </c>
      <c r="D426" t="s">
        <v>1260</v>
      </c>
      <c r="E426" s="94"/>
    </row>
    <row r="427" spans="1:5" x14ac:dyDescent="0.25">
      <c r="A427" s="94"/>
      <c r="B427" s="102"/>
      <c r="C427" s="94"/>
      <c r="D427" s="94"/>
      <c r="E427" s="94"/>
    </row>
    <row r="428" spans="1:5" x14ac:dyDescent="0.25">
      <c r="A428" s="94"/>
      <c r="B428" s="102"/>
      <c r="C428" s="94"/>
      <c r="D428" s="94"/>
      <c r="E428" s="94"/>
    </row>
    <row r="429" spans="1:5" x14ac:dyDescent="0.25">
      <c r="A429" s="94"/>
      <c r="B429" s="102"/>
      <c r="C429" s="94"/>
      <c r="D429" s="94"/>
      <c r="E429" s="94"/>
    </row>
    <row r="430" spans="1:5" x14ac:dyDescent="0.25">
      <c r="A430" s="94"/>
      <c r="B430" s="102"/>
      <c r="C430" s="94"/>
      <c r="D430" s="94"/>
      <c r="E430" s="94"/>
    </row>
    <row r="431" spans="1:5" x14ac:dyDescent="0.25">
      <c r="A431" s="94"/>
      <c r="B431" s="102"/>
      <c r="C431" s="94"/>
      <c r="D431" s="94"/>
      <c r="E431" s="94"/>
    </row>
    <row r="432" spans="1:5" x14ac:dyDescent="0.25">
      <c r="A432" s="94"/>
      <c r="B432" s="102"/>
      <c r="C432" s="94"/>
      <c r="D432" s="94"/>
      <c r="E432" s="94"/>
    </row>
    <row r="433" spans="1:5" x14ac:dyDescent="0.25">
      <c r="A433" s="94"/>
      <c r="B433" s="102"/>
      <c r="C433" s="94"/>
      <c r="D433" s="94"/>
      <c r="E433" s="94"/>
    </row>
    <row r="434" spans="1:5" x14ac:dyDescent="0.25">
      <c r="A434" s="94"/>
      <c r="B434" s="102"/>
      <c r="C434" s="94"/>
      <c r="D434" s="94"/>
      <c r="E434" s="94"/>
    </row>
    <row r="435" spans="1:5" x14ac:dyDescent="0.25">
      <c r="A435" s="94"/>
      <c r="B435" s="102"/>
      <c r="C435" s="94"/>
      <c r="D435" s="94"/>
      <c r="E435" s="94"/>
    </row>
    <row r="436" spans="1:5" x14ac:dyDescent="0.25">
      <c r="A436" s="94"/>
      <c r="B436" s="102"/>
      <c r="C436" s="94"/>
      <c r="D436" s="94"/>
      <c r="E436" s="94"/>
    </row>
    <row r="437" spans="1:5" x14ac:dyDescent="0.25">
      <c r="A437" s="94"/>
      <c r="B437" s="102"/>
      <c r="C437" s="94"/>
      <c r="D437" s="94"/>
      <c r="E437" s="94"/>
    </row>
    <row r="438" spans="1:5" x14ac:dyDescent="0.25">
      <c r="A438" s="94"/>
      <c r="B438" s="102"/>
      <c r="C438" s="94"/>
      <c r="D438" s="94"/>
      <c r="E438" s="94"/>
    </row>
    <row r="439" spans="1:5" x14ac:dyDescent="0.25">
      <c r="A439" s="94"/>
      <c r="B439" s="102"/>
      <c r="C439" s="94"/>
      <c r="D439" s="94"/>
      <c r="E439" s="94"/>
    </row>
    <row r="440" spans="1:5" x14ac:dyDescent="0.25">
      <c r="A440" s="94"/>
      <c r="B440" s="102"/>
      <c r="C440" s="94"/>
      <c r="D440" s="94"/>
      <c r="E440" s="94"/>
    </row>
    <row r="441" spans="1:5" x14ac:dyDescent="0.25">
      <c r="A441" s="94"/>
      <c r="B441" s="102"/>
      <c r="C441" s="94"/>
      <c r="D441" s="94"/>
      <c r="E441" s="94"/>
    </row>
    <row r="442" spans="1:5" x14ac:dyDescent="0.25">
      <c r="A442" s="94"/>
      <c r="B442" s="102"/>
      <c r="C442" s="94"/>
      <c r="D442" s="94"/>
      <c r="E442" s="94"/>
    </row>
    <row r="443" spans="1:5" x14ac:dyDescent="0.25">
      <c r="A443" s="94"/>
      <c r="B443" s="102"/>
      <c r="C443" s="94"/>
      <c r="D443" s="94"/>
      <c r="E443" s="94"/>
    </row>
    <row r="444" spans="1:5" x14ac:dyDescent="0.25">
      <c r="A444" s="94"/>
      <c r="B444" s="102"/>
      <c r="C444" s="94"/>
      <c r="D444" s="94"/>
      <c r="E444" s="94"/>
    </row>
    <row r="445" spans="1:5" x14ac:dyDescent="0.25">
      <c r="A445" s="94"/>
      <c r="B445" s="102"/>
      <c r="C445" s="94"/>
      <c r="D445" s="94"/>
      <c r="E445" s="94"/>
    </row>
    <row r="446" spans="1:5" x14ac:dyDescent="0.25">
      <c r="A446" s="94"/>
      <c r="B446" s="102"/>
      <c r="C446" s="94"/>
      <c r="D446" s="94"/>
      <c r="E446" s="94"/>
    </row>
    <row r="447" spans="1:5" x14ac:dyDescent="0.25">
      <c r="A447" s="94"/>
      <c r="B447" s="102"/>
      <c r="C447" s="94"/>
      <c r="D447" s="94"/>
      <c r="E447" s="94"/>
    </row>
    <row r="448" spans="1:5" x14ac:dyDescent="0.25">
      <c r="A448" s="94"/>
      <c r="B448" s="102"/>
      <c r="C448" s="94"/>
      <c r="D448" s="94"/>
      <c r="E448" s="94"/>
    </row>
    <row r="449" spans="1:5" x14ac:dyDescent="0.25">
      <c r="A449" s="94"/>
      <c r="B449" s="102"/>
      <c r="C449" s="94"/>
      <c r="D449" s="94"/>
      <c r="E449" s="94"/>
    </row>
    <row r="450" spans="1:5" x14ac:dyDescent="0.25">
      <c r="A450" s="94"/>
      <c r="B450" s="102"/>
      <c r="C450" s="94"/>
      <c r="D450" s="94"/>
      <c r="E450" s="94"/>
    </row>
    <row r="451" spans="1:5" x14ac:dyDescent="0.25">
      <c r="A451" s="94"/>
      <c r="B451" s="102"/>
      <c r="C451" s="94"/>
      <c r="D451" s="94"/>
      <c r="E451" s="94"/>
    </row>
    <row r="452" spans="1:5" x14ac:dyDescent="0.25">
      <c r="A452" s="94"/>
      <c r="B452" s="102"/>
      <c r="C452" s="94"/>
      <c r="D452" s="94"/>
      <c r="E452" s="94"/>
    </row>
    <row r="453" spans="1:5" x14ac:dyDescent="0.25">
      <c r="A453" s="94"/>
      <c r="B453" s="102"/>
      <c r="C453" s="94"/>
      <c r="D453" s="94"/>
      <c r="E453" s="94"/>
    </row>
    <row r="454" spans="1:5" x14ac:dyDescent="0.25">
      <c r="A454" s="94"/>
      <c r="B454" s="102"/>
      <c r="C454" s="94"/>
      <c r="D454" s="94"/>
      <c r="E454" s="94"/>
    </row>
    <row r="455" spans="1:5" x14ac:dyDescent="0.25">
      <c r="A455" s="94"/>
      <c r="B455" s="102"/>
      <c r="C455" s="94"/>
      <c r="D455" s="94"/>
      <c r="E455" s="94"/>
    </row>
    <row r="456" spans="1:5" x14ac:dyDescent="0.25">
      <c r="A456" s="94"/>
      <c r="B456" s="102"/>
      <c r="C456" s="94"/>
      <c r="D456" s="94"/>
      <c r="E456" s="94"/>
    </row>
    <row r="457" spans="1:5" x14ac:dyDescent="0.25">
      <c r="A457" s="94"/>
      <c r="B457" s="102"/>
      <c r="C457" s="94"/>
      <c r="D457" s="94"/>
      <c r="E457" s="94"/>
    </row>
    <row r="458" spans="1:5" x14ac:dyDescent="0.25">
      <c r="A458" s="94"/>
      <c r="B458" s="102"/>
      <c r="C458" s="94"/>
      <c r="D458" s="94"/>
      <c r="E458" s="94"/>
    </row>
    <row r="459" spans="1:5" x14ac:dyDescent="0.25">
      <c r="A459" s="94"/>
      <c r="B459" s="102"/>
      <c r="C459" s="94"/>
      <c r="D459" s="94"/>
      <c r="E459" s="94"/>
    </row>
    <row r="460" spans="1:5" x14ac:dyDescent="0.25">
      <c r="A460" s="94"/>
      <c r="B460" s="102"/>
      <c r="C460" s="94"/>
      <c r="D460" s="94"/>
      <c r="E460" s="94"/>
    </row>
    <row r="461" spans="1:5" x14ac:dyDescent="0.25">
      <c r="A461" s="94"/>
      <c r="B461" s="102"/>
      <c r="C461" s="94"/>
      <c r="D461" s="94"/>
      <c r="E461" s="94"/>
    </row>
    <row r="462" spans="1:5" x14ac:dyDescent="0.25">
      <c r="A462" s="94"/>
      <c r="B462" s="102"/>
      <c r="C462" s="94"/>
      <c r="D462" s="94"/>
      <c r="E462" s="94"/>
    </row>
    <row r="463" spans="1:5" x14ac:dyDescent="0.25">
      <c r="A463" s="94"/>
      <c r="B463" s="102"/>
      <c r="C463" s="94"/>
      <c r="D463" s="94"/>
      <c r="E463" s="94"/>
    </row>
    <row r="464" spans="1:5" x14ac:dyDescent="0.25">
      <c r="A464" s="94"/>
      <c r="B464" s="102"/>
      <c r="C464" s="94"/>
      <c r="D464" s="94"/>
      <c r="E464" s="94"/>
    </row>
    <row r="465" spans="1:5" x14ac:dyDescent="0.25">
      <c r="A465" s="94"/>
      <c r="B465" s="102"/>
      <c r="C465" s="94"/>
      <c r="D465" s="94"/>
      <c r="E465" s="94"/>
    </row>
    <row r="466" spans="1:5" x14ac:dyDescent="0.25">
      <c r="A466" s="98" t="s">
        <v>11</v>
      </c>
      <c r="B466" s="102">
        <f>SUM(B418:B465)</f>
        <v>24673.4</v>
      </c>
      <c r="C466" s="94"/>
      <c r="D466" s="94"/>
      <c r="E466" s="94"/>
    </row>
    <row r="469" spans="1:5" x14ac:dyDescent="0.25">
      <c r="A469" s="98" t="s">
        <v>0</v>
      </c>
      <c r="B469" s="118" t="s">
        <v>1192</v>
      </c>
      <c r="C469" s="98" t="s">
        <v>1203</v>
      </c>
      <c r="D469" s="98" t="s">
        <v>561</v>
      </c>
      <c r="E469" s="98" t="s">
        <v>174</v>
      </c>
    </row>
    <row r="470" spans="1:5" x14ac:dyDescent="0.25">
      <c r="A470" s="95">
        <v>45306</v>
      </c>
      <c r="B470" s="118">
        <v>0</v>
      </c>
      <c r="C470" s="98"/>
      <c r="D470" s="98"/>
      <c r="E470" s="94"/>
    </row>
    <row r="471" spans="1:5" x14ac:dyDescent="0.25">
      <c r="A471" s="94"/>
      <c r="B471" s="96">
        <v>3129.04</v>
      </c>
      <c r="C471" t="s">
        <v>1261</v>
      </c>
      <c r="D471" t="s">
        <v>1262</v>
      </c>
      <c r="E471" s="94"/>
    </row>
    <row r="472" spans="1:5" x14ac:dyDescent="0.25">
      <c r="A472" s="94"/>
      <c r="B472" s="96">
        <v>5967.04</v>
      </c>
      <c r="C472" t="s">
        <v>1263</v>
      </c>
      <c r="D472" t="s">
        <v>1264</v>
      </c>
      <c r="E472" s="94"/>
    </row>
    <row r="473" spans="1:5" x14ac:dyDescent="0.25">
      <c r="A473" s="94"/>
      <c r="B473" s="96">
        <v>2401.5700000000002</v>
      </c>
      <c r="C473" t="s">
        <v>1265</v>
      </c>
      <c r="D473" t="s">
        <v>1266</v>
      </c>
      <c r="E473" s="94"/>
    </row>
    <row r="474" spans="1:5" x14ac:dyDescent="0.25">
      <c r="A474" s="94"/>
      <c r="B474" s="96">
        <v>1291.1500000000001</v>
      </c>
      <c r="C474" t="s">
        <v>1267</v>
      </c>
      <c r="D474" t="s">
        <v>1268</v>
      </c>
      <c r="E474" s="94"/>
    </row>
    <row r="475" spans="1:5" x14ac:dyDescent="0.25">
      <c r="A475" s="94"/>
      <c r="B475" s="102"/>
      <c r="C475" s="94"/>
      <c r="D475" s="94"/>
      <c r="E475" s="94"/>
    </row>
    <row r="476" spans="1:5" x14ac:dyDescent="0.25">
      <c r="A476" s="94"/>
      <c r="B476" s="102"/>
      <c r="C476" s="94"/>
      <c r="D476" s="94"/>
      <c r="E476" s="94"/>
    </row>
    <row r="477" spans="1:5" x14ac:dyDescent="0.25">
      <c r="A477" s="94"/>
      <c r="B477" s="102"/>
      <c r="C477" s="94"/>
      <c r="D477" s="94"/>
      <c r="E477" s="94"/>
    </row>
    <row r="478" spans="1:5" x14ac:dyDescent="0.25">
      <c r="A478" s="94"/>
      <c r="B478" s="102"/>
      <c r="C478" s="94"/>
      <c r="D478" s="94"/>
      <c r="E478" s="94"/>
    </row>
    <row r="479" spans="1:5" x14ac:dyDescent="0.25">
      <c r="A479" s="94"/>
      <c r="B479" s="102"/>
      <c r="C479" s="94"/>
      <c r="D479" s="94"/>
      <c r="E479" s="94"/>
    </row>
    <row r="480" spans="1:5" x14ac:dyDescent="0.25">
      <c r="A480" s="94"/>
      <c r="B480" s="102"/>
      <c r="C480" s="94"/>
      <c r="D480" s="94"/>
      <c r="E480" s="94"/>
    </row>
    <row r="481" spans="1:5" x14ac:dyDescent="0.25">
      <c r="A481" s="94"/>
      <c r="B481" s="102"/>
      <c r="C481" s="94"/>
      <c r="D481" s="94"/>
      <c r="E481" s="94"/>
    </row>
    <row r="482" spans="1:5" x14ac:dyDescent="0.25">
      <c r="A482" s="94"/>
      <c r="B482" s="102"/>
      <c r="C482" s="94"/>
      <c r="D482" s="94"/>
      <c r="E482" s="94"/>
    </row>
    <row r="483" spans="1:5" x14ac:dyDescent="0.25">
      <c r="A483" s="94"/>
      <c r="B483" s="102"/>
      <c r="C483" s="94"/>
      <c r="D483" s="94"/>
      <c r="E483" s="94"/>
    </row>
    <row r="484" spans="1:5" x14ac:dyDescent="0.25">
      <c r="A484" s="94"/>
      <c r="B484" s="102"/>
      <c r="C484" s="94"/>
      <c r="D484" s="94"/>
      <c r="E484" s="94"/>
    </row>
    <row r="485" spans="1:5" x14ac:dyDescent="0.25">
      <c r="A485" s="94"/>
      <c r="B485" s="102"/>
      <c r="C485" s="94"/>
      <c r="D485" s="94"/>
      <c r="E485" s="94"/>
    </row>
    <row r="486" spans="1:5" x14ac:dyDescent="0.25">
      <c r="A486" s="94"/>
      <c r="B486" s="102"/>
      <c r="C486" s="94"/>
      <c r="D486" s="94"/>
      <c r="E486" s="94"/>
    </row>
    <row r="487" spans="1:5" x14ac:dyDescent="0.25">
      <c r="A487" s="94"/>
      <c r="B487" s="102"/>
      <c r="C487" s="94"/>
      <c r="D487" s="94"/>
      <c r="E487" s="94"/>
    </row>
    <row r="488" spans="1:5" x14ac:dyDescent="0.25">
      <c r="A488" s="94"/>
      <c r="B488" s="102"/>
      <c r="C488" s="94"/>
      <c r="D488" s="94"/>
      <c r="E488" s="94"/>
    </row>
    <row r="489" spans="1:5" x14ac:dyDescent="0.25">
      <c r="A489" s="94"/>
      <c r="B489" s="102"/>
      <c r="C489" s="94"/>
      <c r="D489" s="94"/>
      <c r="E489" s="94"/>
    </row>
    <row r="490" spans="1:5" x14ac:dyDescent="0.25">
      <c r="A490" s="94"/>
      <c r="B490" s="102"/>
      <c r="C490" s="94"/>
      <c r="D490" s="94"/>
      <c r="E490" s="94"/>
    </row>
    <row r="491" spans="1:5" x14ac:dyDescent="0.25">
      <c r="A491" s="94"/>
      <c r="B491" s="102"/>
      <c r="C491" s="94"/>
      <c r="D491" s="94"/>
      <c r="E491" s="94"/>
    </row>
    <row r="492" spans="1:5" x14ac:dyDescent="0.25">
      <c r="A492" s="94"/>
      <c r="B492" s="102"/>
      <c r="C492" s="94"/>
      <c r="D492" s="94"/>
      <c r="E492" s="94"/>
    </row>
    <row r="493" spans="1:5" x14ac:dyDescent="0.25">
      <c r="A493" s="94"/>
      <c r="B493" s="102"/>
      <c r="C493" s="94"/>
      <c r="D493" s="94"/>
      <c r="E493" s="94"/>
    </row>
    <row r="494" spans="1:5" x14ac:dyDescent="0.25">
      <c r="A494" s="94"/>
      <c r="B494" s="102"/>
      <c r="C494" s="94"/>
      <c r="D494" s="94"/>
      <c r="E494" s="94"/>
    </row>
    <row r="495" spans="1:5" x14ac:dyDescent="0.25">
      <c r="A495" s="94"/>
      <c r="B495" s="102"/>
      <c r="C495" s="94"/>
      <c r="D495" s="94"/>
      <c r="E495" s="94"/>
    </row>
    <row r="496" spans="1:5" x14ac:dyDescent="0.25">
      <c r="A496" s="94"/>
      <c r="B496" s="102"/>
      <c r="C496" s="94"/>
      <c r="D496" s="94"/>
      <c r="E496" s="94"/>
    </row>
    <row r="497" spans="1:5" x14ac:dyDescent="0.25">
      <c r="A497" s="94"/>
      <c r="B497" s="102"/>
      <c r="C497" s="94"/>
      <c r="D497" s="94"/>
      <c r="E497" s="94"/>
    </row>
    <row r="498" spans="1:5" x14ac:dyDescent="0.25">
      <c r="A498" s="94"/>
      <c r="B498" s="102"/>
      <c r="C498" s="94"/>
      <c r="D498" s="94"/>
      <c r="E498" s="94"/>
    </row>
    <row r="499" spans="1:5" x14ac:dyDescent="0.25">
      <c r="A499" s="94"/>
      <c r="B499" s="102"/>
      <c r="C499" s="94"/>
      <c r="D499" s="94"/>
      <c r="E499" s="94"/>
    </row>
    <row r="500" spans="1:5" x14ac:dyDescent="0.25">
      <c r="A500" s="94"/>
      <c r="B500" s="102"/>
      <c r="C500" s="94"/>
      <c r="D500" s="94"/>
      <c r="E500" s="94"/>
    </row>
    <row r="501" spans="1:5" x14ac:dyDescent="0.25">
      <c r="A501" s="94"/>
      <c r="B501" s="102"/>
      <c r="C501" s="94"/>
      <c r="D501" s="94"/>
      <c r="E501" s="94"/>
    </row>
    <row r="502" spans="1:5" x14ac:dyDescent="0.25">
      <c r="A502" s="94"/>
      <c r="B502" s="102"/>
      <c r="C502" s="94"/>
      <c r="D502" s="94"/>
      <c r="E502" s="94"/>
    </row>
    <row r="503" spans="1:5" x14ac:dyDescent="0.25">
      <c r="A503" s="94"/>
      <c r="B503" s="102"/>
      <c r="C503" s="94"/>
      <c r="D503" s="94"/>
      <c r="E503" s="94"/>
    </row>
    <row r="504" spans="1:5" x14ac:dyDescent="0.25">
      <c r="A504" s="94"/>
      <c r="B504" s="102"/>
      <c r="C504" s="94"/>
      <c r="D504" s="94"/>
      <c r="E504" s="94"/>
    </row>
    <row r="505" spans="1:5" x14ac:dyDescent="0.25">
      <c r="A505" s="94"/>
      <c r="B505" s="102"/>
      <c r="C505" s="94"/>
      <c r="D505" s="94"/>
      <c r="E505" s="94"/>
    </row>
    <row r="506" spans="1:5" x14ac:dyDescent="0.25">
      <c r="A506" s="94"/>
      <c r="B506" s="102"/>
      <c r="C506" s="94"/>
      <c r="D506" s="94"/>
      <c r="E506" s="94"/>
    </row>
    <row r="507" spans="1:5" x14ac:dyDescent="0.25">
      <c r="A507" s="94"/>
      <c r="B507" s="102"/>
      <c r="C507" s="94"/>
      <c r="D507" s="94"/>
      <c r="E507" s="94"/>
    </row>
    <row r="508" spans="1:5" x14ac:dyDescent="0.25">
      <c r="A508" s="94"/>
      <c r="B508" s="102"/>
      <c r="C508" s="94"/>
      <c r="D508" s="94"/>
      <c r="E508" s="94"/>
    </row>
    <row r="509" spans="1:5" x14ac:dyDescent="0.25">
      <c r="A509" s="94"/>
      <c r="B509" s="102"/>
      <c r="C509" s="94"/>
      <c r="D509" s="94"/>
      <c r="E509" s="94"/>
    </row>
    <row r="510" spans="1:5" x14ac:dyDescent="0.25">
      <c r="A510" s="94"/>
      <c r="B510" s="102"/>
      <c r="C510" s="94"/>
      <c r="D510" s="94"/>
      <c r="E510" s="94"/>
    </row>
    <row r="511" spans="1:5" x14ac:dyDescent="0.25">
      <c r="A511" s="94"/>
      <c r="B511" s="102"/>
      <c r="C511" s="94"/>
      <c r="D511" s="94"/>
      <c r="E511" s="94"/>
    </row>
    <row r="512" spans="1:5" x14ac:dyDescent="0.25">
      <c r="A512" s="94"/>
      <c r="B512" s="102"/>
      <c r="C512" s="94"/>
      <c r="D512" s="94"/>
      <c r="E512" s="94"/>
    </row>
    <row r="513" spans="1:5" x14ac:dyDescent="0.25">
      <c r="A513" s="94"/>
      <c r="B513" s="102"/>
      <c r="C513" s="94"/>
      <c r="D513" s="94"/>
      <c r="E513" s="94"/>
    </row>
    <row r="514" spans="1:5" x14ac:dyDescent="0.25">
      <c r="A514" s="94"/>
      <c r="B514" s="102"/>
      <c r="C514" s="94"/>
      <c r="D514" s="94"/>
      <c r="E514" s="94"/>
    </row>
    <row r="515" spans="1:5" x14ac:dyDescent="0.25">
      <c r="A515" s="94"/>
      <c r="B515" s="102"/>
      <c r="C515" s="94"/>
      <c r="D515" s="94"/>
      <c r="E515" s="94"/>
    </row>
    <row r="516" spans="1:5" x14ac:dyDescent="0.25">
      <c r="A516" s="94"/>
      <c r="B516" s="102"/>
      <c r="C516" s="94"/>
      <c r="D516" s="94"/>
      <c r="E516" s="94"/>
    </row>
    <row r="517" spans="1:5" x14ac:dyDescent="0.25">
      <c r="A517" s="94"/>
      <c r="B517" s="102"/>
      <c r="C517" s="94"/>
      <c r="D517" s="94"/>
      <c r="E517" s="94"/>
    </row>
    <row r="518" spans="1:5" x14ac:dyDescent="0.25">
      <c r="A518" s="98" t="s">
        <v>11</v>
      </c>
      <c r="B518" s="102">
        <f>SUM(B470:B517)</f>
        <v>12788.8</v>
      </c>
      <c r="C518" s="94"/>
      <c r="D518" s="94"/>
      <c r="E518" s="94"/>
    </row>
    <row r="521" spans="1:5" x14ac:dyDescent="0.25">
      <c r="A521" s="98" t="s">
        <v>0</v>
      </c>
      <c r="B521" s="118" t="s">
        <v>1192</v>
      </c>
      <c r="C521" s="98" t="s">
        <v>1203</v>
      </c>
      <c r="D521" s="98" t="s">
        <v>561</v>
      </c>
      <c r="E521" s="98" t="s">
        <v>174</v>
      </c>
    </row>
    <row r="522" spans="1:5" x14ac:dyDescent="0.25">
      <c r="A522" s="95">
        <v>45307</v>
      </c>
      <c r="B522" s="118">
        <v>0</v>
      </c>
      <c r="C522" s="98"/>
      <c r="D522" s="98"/>
      <c r="E522" s="94"/>
    </row>
    <row r="523" spans="1:5" x14ac:dyDescent="0.25">
      <c r="A523" s="94"/>
      <c r="B523" s="96">
        <v>9056.65</v>
      </c>
      <c r="C523" t="s">
        <v>1269</v>
      </c>
      <c r="D523" t="s">
        <v>1270</v>
      </c>
      <c r="E523" s="94"/>
    </row>
    <row r="524" spans="1:5" x14ac:dyDescent="0.25">
      <c r="A524" s="94"/>
      <c r="B524" s="96">
        <v>3821.29</v>
      </c>
      <c r="C524" t="s">
        <v>1271</v>
      </c>
      <c r="D524" t="s">
        <v>1272</v>
      </c>
      <c r="E524" s="94"/>
    </row>
    <row r="525" spans="1:5" x14ac:dyDescent="0.25">
      <c r="A525" s="94"/>
      <c r="B525" s="96">
        <v>3626.24</v>
      </c>
      <c r="C525" t="s">
        <v>1273</v>
      </c>
      <c r="D525" t="s">
        <v>1274</v>
      </c>
      <c r="E525" s="94"/>
    </row>
    <row r="526" spans="1:5" x14ac:dyDescent="0.25">
      <c r="A526" s="94"/>
      <c r="B526" s="96">
        <v>774</v>
      </c>
      <c r="C526" t="s">
        <v>1275</v>
      </c>
      <c r="D526" t="s">
        <v>1276</v>
      </c>
      <c r="E526" s="94"/>
    </row>
    <row r="527" spans="1:5" x14ac:dyDescent="0.25">
      <c r="A527" s="94"/>
      <c r="B527" s="96">
        <v>3926.48</v>
      </c>
      <c r="C527" t="s">
        <v>1277</v>
      </c>
      <c r="D527" t="s">
        <v>1209</v>
      </c>
      <c r="E527" s="94"/>
    </row>
    <row r="528" spans="1:5" x14ac:dyDescent="0.25">
      <c r="A528" s="94"/>
      <c r="B528" s="96">
        <v>1800</v>
      </c>
      <c r="C528" t="s">
        <v>1278</v>
      </c>
      <c r="D528" t="s">
        <v>1279</v>
      </c>
      <c r="E528" s="94"/>
    </row>
    <row r="529" spans="1:5" x14ac:dyDescent="0.25">
      <c r="A529" s="94"/>
      <c r="B529" s="96">
        <v>6288.76</v>
      </c>
      <c r="C529" t="s">
        <v>1280</v>
      </c>
      <c r="D529" t="s">
        <v>1279</v>
      </c>
      <c r="E529" s="94"/>
    </row>
    <row r="530" spans="1:5" x14ac:dyDescent="0.25">
      <c r="A530" s="94"/>
      <c r="B530" s="96">
        <v>10300.040000000001</v>
      </c>
      <c r="C530" t="s">
        <v>1281</v>
      </c>
      <c r="D530" t="s">
        <v>809</v>
      </c>
      <c r="E530" s="94"/>
    </row>
    <row r="531" spans="1:5" x14ac:dyDescent="0.25">
      <c r="A531" s="94"/>
      <c r="B531" s="96">
        <v>4666.57</v>
      </c>
      <c r="C531" t="s">
        <v>1282</v>
      </c>
      <c r="D531" t="s">
        <v>1283</v>
      </c>
      <c r="E531" s="94"/>
    </row>
    <row r="532" spans="1:5" x14ac:dyDescent="0.25">
      <c r="A532" s="94"/>
      <c r="B532" s="96">
        <v>140</v>
      </c>
      <c r="C532" t="s">
        <v>1284</v>
      </c>
      <c r="D532" t="s">
        <v>1285</v>
      </c>
      <c r="E532" s="94"/>
    </row>
    <row r="533" spans="1:5" x14ac:dyDescent="0.25">
      <c r="A533" s="94"/>
      <c r="B533" s="96">
        <v>193</v>
      </c>
      <c r="C533" t="s">
        <v>1286</v>
      </c>
      <c r="D533" t="s">
        <v>1287</v>
      </c>
      <c r="E533" s="94"/>
    </row>
    <row r="534" spans="1:5" x14ac:dyDescent="0.25">
      <c r="A534" s="94"/>
      <c r="B534" s="102"/>
      <c r="E534" s="94"/>
    </row>
    <row r="535" spans="1:5" x14ac:dyDescent="0.25">
      <c r="A535" s="94"/>
      <c r="B535" s="102"/>
      <c r="E535" s="94"/>
    </row>
    <row r="536" spans="1:5" x14ac:dyDescent="0.25">
      <c r="A536" s="94"/>
      <c r="B536" s="102"/>
      <c r="C536" s="94"/>
      <c r="D536" s="94"/>
      <c r="E536" s="94"/>
    </row>
    <row r="537" spans="1:5" x14ac:dyDescent="0.25">
      <c r="A537" s="94"/>
      <c r="B537" s="102"/>
      <c r="C537" s="94"/>
      <c r="D537" s="94"/>
      <c r="E537" s="94"/>
    </row>
    <row r="538" spans="1:5" x14ac:dyDescent="0.25">
      <c r="A538" s="94"/>
      <c r="B538" s="102"/>
      <c r="C538" s="94"/>
      <c r="D538" s="94"/>
      <c r="E538" s="94"/>
    </row>
    <row r="539" spans="1:5" x14ac:dyDescent="0.25">
      <c r="A539" s="94"/>
      <c r="B539" s="102"/>
      <c r="C539" s="94"/>
      <c r="D539" s="94"/>
      <c r="E539" s="94"/>
    </row>
    <row r="540" spans="1:5" x14ac:dyDescent="0.25">
      <c r="A540" s="94"/>
      <c r="B540" s="102"/>
      <c r="C540" s="94"/>
      <c r="D540" s="94"/>
      <c r="E540" s="94"/>
    </row>
    <row r="541" spans="1:5" x14ac:dyDescent="0.25">
      <c r="A541" s="94"/>
      <c r="B541" s="102"/>
      <c r="C541" s="94"/>
      <c r="D541" s="94"/>
      <c r="E541" s="94"/>
    </row>
    <row r="542" spans="1:5" x14ac:dyDescent="0.25">
      <c r="A542" s="94"/>
      <c r="B542" s="102"/>
      <c r="C542" s="94"/>
      <c r="D542" s="94"/>
      <c r="E542" s="94"/>
    </row>
    <row r="543" spans="1:5" x14ac:dyDescent="0.25">
      <c r="A543" s="94"/>
      <c r="B543" s="102"/>
      <c r="C543" s="94"/>
      <c r="D543" s="94"/>
      <c r="E543" s="94"/>
    </row>
    <row r="544" spans="1:5" x14ac:dyDescent="0.25">
      <c r="A544" s="94"/>
      <c r="B544" s="102"/>
      <c r="C544" s="94"/>
      <c r="D544" s="94"/>
      <c r="E544" s="94"/>
    </row>
    <row r="545" spans="1:5" x14ac:dyDescent="0.25">
      <c r="A545" s="94"/>
      <c r="B545" s="102"/>
      <c r="C545" s="94"/>
      <c r="D545" s="94"/>
      <c r="E545" s="94"/>
    </row>
    <row r="546" spans="1:5" x14ac:dyDescent="0.25">
      <c r="A546" s="94"/>
      <c r="B546" s="102"/>
      <c r="C546" s="94"/>
      <c r="D546" s="94"/>
      <c r="E546" s="94"/>
    </row>
    <row r="547" spans="1:5" x14ac:dyDescent="0.25">
      <c r="A547" s="94"/>
      <c r="B547" s="102"/>
      <c r="C547" s="94"/>
      <c r="D547" s="94"/>
      <c r="E547" s="94"/>
    </row>
    <row r="548" spans="1:5" x14ac:dyDescent="0.25">
      <c r="A548" s="94"/>
      <c r="B548" s="102"/>
      <c r="C548" s="94"/>
      <c r="D548" s="94"/>
      <c r="E548" s="94"/>
    </row>
    <row r="549" spans="1:5" x14ac:dyDescent="0.25">
      <c r="A549" s="94"/>
      <c r="B549" s="102"/>
      <c r="C549" s="94"/>
      <c r="D549" s="94"/>
      <c r="E549" s="94"/>
    </row>
    <row r="550" spans="1:5" x14ac:dyDescent="0.25">
      <c r="A550" s="94"/>
      <c r="B550" s="102"/>
      <c r="C550" s="94"/>
      <c r="D550" s="94"/>
      <c r="E550" s="94"/>
    </row>
    <row r="551" spans="1:5" x14ac:dyDescent="0.25">
      <c r="A551" s="94"/>
      <c r="B551" s="102"/>
      <c r="C551" s="94"/>
      <c r="D551" s="94"/>
      <c r="E551" s="94"/>
    </row>
    <row r="552" spans="1:5" x14ac:dyDescent="0.25">
      <c r="A552" s="94"/>
      <c r="B552" s="102"/>
      <c r="C552" s="94"/>
      <c r="D552" s="94"/>
      <c r="E552" s="94"/>
    </row>
    <row r="553" spans="1:5" x14ac:dyDescent="0.25">
      <c r="A553" s="94"/>
      <c r="B553" s="102"/>
      <c r="C553" s="94"/>
      <c r="D553" s="94"/>
      <c r="E553" s="94"/>
    </row>
    <row r="554" spans="1:5" x14ac:dyDescent="0.25">
      <c r="A554" s="94"/>
      <c r="B554" s="102"/>
      <c r="C554" s="94"/>
      <c r="D554" s="94"/>
      <c r="E554" s="94"/>
    </row>
    <row r="555" spans="1:5" x14ac:dyDescent="0.25">
      <c r="A555" s="94"/>
      <c r="B555" s="102"/>
      <c r="C555" s="94"/>
      <c r="D555" s="94"/>
      <c r="E555" s="94"/>
    </row>
    <row r="556" spans="1:5" x14ac:dyDescent="0.25">
      <c r="A556" s="94"/>
      <c r="B556" s="102"/>
      <c r="C556" s="94"/>
      <c r="D556" s="94"/>
      <c r="E556" s="94"/>
    </row>
    <row r="557" spans="1:5" x14ac:dyDescent="0.25">
      <c r="A557" s="94"/>
      <c r="B557" s="102"/>
      <c r="C557" s="94"/>
      <c r="D557" s="94"/>
      <c r="E557" s="94"/>
    </row>
    <row r="558" spans="1:5" x14ac:dyDescent="0.25">
      <c r="A558" s="94"/>
      <c r="B558" s="102"/>
      <c r="C558" s="94"/>
      <c r="D558" s="94"/>
      <c r="E558" s="94"/>
    </row>
    <row r="559" spans="1:5" x14ac:dyDescent="0.25">
      <c r="A559" s="94"/>
      <c r="B559" s="102"/>
      <c r="C559" s="94"/>
      <c r="D559" s="94"/>
      <c r="E559" s="94"/>
    </row>
    <row r="560" spans="1:5" x14ac:dyDescent="0.25">
      <c r="A560" s="94"/>
      <c r="B560" s="102"/>
      <c r="C560" s="94"/>
      <c r="D560" s="94"/>
      <c r="E560" s="94"/>
    </row>
    <row r="561" spans="1:5" x14ac:dyDescent="0.25">
      <c r="A561" s="94"/>
      <c r="B561" s="102"/>
      <c r="C561" s="94"/>
      <c r="D561" s="94"/>
      <c r="E561" s="94"/>
    </row>
    <row r="562" spans="1:5" x14ac:dyDescent="0.25">
      <c r="A562" s="94"/>
      <c r="B562" s="102"/>
      <c r="C562" s="94"/>
      <c r="D562" s="94"/>
      <c r="E562" s="94"/>
    </row>
    <row r="563" spans="1:5" x14ac:dyDescent="0.25">
      <c r="A563" s="94"/>
      <c r="B563" s="102"/>
      <c r="C563" s="94"/>
      <c r="D563" s="94"/>
      <c r="E563" s="94"/>
    </row>
    <row r="564" spans="1:5" x14ac:dyDescent="0.25">
      <c r="A564" s="94"/>
      <c r="B564" s="102"/>
      <c r="C564" s="94"/>
      <c r="D564" s="94"/>
      <c r="E564" s="94"/>
    </row>
    <row r="565" spans="1:5" x14ac:dyDescent="0.25">
      <c r="A565" s="94"/>
      <c r="B565" s="102"/>
      <c r="C565" s="94"/>
      <c r="D565" s="94"/>
      <c r="E565" s="94"/>
    </row>
    <row r="566" spans="1:5" x14ac:dyDescent="0.25">
      <c r="A566" s="94"/>
      <c r="B566" s="102"/>
      <c r="C566" s="94"/>
      <c r="D566" s="94"/>
      <c r="E566" s="94"/>
    </row>
    <row r="567" spans="1:5" x14ac:dyDescent="0.25">
      <c r="A567" s="94"/>
      <c r="B567" s="102"/>
      <c r="C567" s="94"/>
      <c r="D567" s="94"/>
      <c r="E567" s="94"/>
    </row>
    <row r="568" spans="1:5" x14ac:dyDescent="0.25">
      <c r="A568" s="94"/>
      <c r="B568" s="102"/>
      <c r="C568" s="94"/>
      <c r="D568" s="94"/>
      <c r="E568" s="94"/>
    </row>
    <row r="569" spans="1:5" x14ac:dyDescent="0.25">
      <c r="A569" s="94"/>
      <c r="B569" s="102"/>
      <c r="C569" s="94"/>
      <c r="D569" s="94"/>
      <c r="E569" s="94"/>
    </row>
    <row r="570" spans="1:5" x14ac:dyDescent="0.25">
      <c r="A570" s="98" t="s">
        <v>11</v>
      </c>
      <c r="B570" s="102">
        <f>SUM(B522:B569)</f>
        <v>44593.03</v>
      </c>
      <c r="C570" s="94"/>
      <c r="D570" s="94"/>
      <c r="E570" s="94"/>
    </row>
    <row r="573" spans="1:5" x14ac:dyDescent="0.25">
      <c r="A573" s="98" t="s">
        <v>0</v>
      </c>
      <c r="B573" s="118" t="s">
        <v>1192</v>
      </c>
      <c r="C573" s="98" t="s">
        <v>1203</v>
      </c>
      <c r="D573" s="98" t="s">
        <v>561</v>
      </c>
      <c r="E573" s="98" t="s">
        <v>174</v>
      </c>
    </row>
    <row r="574" spans="1:5" x14ac:dyDescent="0.25">
      <c r="A574" s="95">
        <v>45308</v>
      </c>
      <c r="B574" s="118">
        <v>0</v>
      </c>
      <c r="C574" s="98"/>
      <c r="D574" s="98"/>
      <c r="E574" s="94"/>
    </row>
    <row r="575" spans="1:5" x14ac:dyDescent="0.25">
      <c r="A575" s="94"/>
      <c r="B575" s="102">
        <v>9844.68</v>
      </c>
      <c r="C575" s="94" t="s">
        <v>1288</v>
      </c>
      <c r="D575" s="94" t="s">
        <v>1289</v>
      </c>
      <c r="E575" s="94"/>
    </row>
    <row r="576" spans="1:5" x14ac:dyDescent="0.25">
      <c r="A576" s="94"/>
      <c r="B576" s="102">
        <v>0</v>
      </c>
      <c r="C576" s="98"/>
      <c r="D576" s="98"/>
      <c r="E576" s="94"/>
    </row>
    <row r="577" spans="1:5" x14ac:dyDescent="0.25">
      <c r="A577" s="94"/>
      <c r="B577" s="102">
        <v>0</v>
      </c>
      <c r="C577" s="94"/>
      <c r="D577" s="94"/>
      <c r="E577" s="94"/>
    </row>
    <row r="578" spans="1:5" x14ac:dyDescent="0.25">
      <c r="A578" s="94"/>
      <c r="B578" s="102"/>
      <c r="C578" s="94"/>
      <c r="D578" s="94"/>
      <c r="E578" s="94"/>
    </row>
    <row r="579" spans="1:5" x14ac:dyDescent="0.25">
      <c r="A579" s="94"/>
      <c r="B579" s="102"/>
      <c r="C579" s="94"/>
      <c r="D579" s="94"/>
      <c r="E579" s="94"/>
    </row>
    <row r="580" spans="1:5" x14ac:dyDescent="0.25">
      <c r="A580" s="94"/>
      <c r="B580" s="102"/>
      <c r="C580" s="94"/>
      <c r="D580" s="94"/>
      <c r="E580" s="94"/>
    </row>
    <row r="581" spans="1:5" x14ac:dyDescent="0.25">
      <c r="A581" s="94"/>
      <c r="B581" s="102"/>
      <c r="C581" s="94"/>
      <c r="D581" s="94"/>
      <c r="E581" s="94"/>
    </row>
    <row r="582" spans="1:5" x14ac:dyDescent="0.25">
      <c r="A582" s="94"/>
      <c r="B582" s="102"/>
      <c r="C582" s="94"/>
      <c r="D582" s="94"/>
      <c r="E582" s="94"/>
    </row>
    <row r="583" spans="1:5" x14ac:dyDescent="0.25">
      <c r="A583" s="94"/>
      <c r="B583" s="102"/>
      <c r="C583" s="94"/>
      <c r="D583" s="94"/>
      <c r="E583" s="94"/>
    </row>
    <row r="584" spans="1:5" x14ac:dyDescent="0.25">
      <c r="A584" s="94"/>
      <c r="B584" s="102"/>
      <c r="C584" s="94"/>
      <c r="D584" s="94"/>
      <c r="E584" s="94"/>
    </row>
    <row r="585" spans="1:5" x14ac:dyDescent="0.25">
      <c r="A585" s="94"/>
      <c r="B585" s="102"/>
      <c r="C585" s="94"/>
      <c r="D585" s="94"/>
      <c r="E585" s="94"/>
    </row>
    <row r="586" spans="1:5" x14ac:dyDescent="0.25">
      <c r="A586" s="94"/>
      <c r="B586" s="102"/>
      <c r="C586" s="94"/>
      <c r="D586" s="94"/>
      <c r="E586" s="94"/>
    </row>
    <row r="587" spans="1:5" x14ac:dyDescent="0.25">
      <c r="A587" s="94"/>
      <c r="B587" s="102"/>
      <c r="C587" s="94"/>
      <c r="D587" s="94"/>
      <c r="E587" s="94"/>
    </row>
    <row r="588" spans="1:5" x14ac:dyDescent="0.25">
      <c r="A588" s="94"/>
      <c r="B588" s="102"/>
      <c r="C588" s="94"/>
      <c r="D588" s="94"/>
      <c r="E588" s="94"/>
    </row>
    <row r="589" spans="1:5" x14ac:dyDescent="0.25">
      <c r="A589" s="94"/>
      <c r="B589" s="102"/>
      <c r="C589" s="94"/>
      <c r="D589" s="94"/>
      <c r="E589" s="94"/>
    </row>
    <row r="590" spans="1:5" x14ac:dyDescent="0.25">
      <c r="A590" s="94"/>
      <c r="B590" s="102"/>
      <c r="C590" s="94"/>
      <c r="D590" s="94"/>
      <c r="E590" s="94"/>
    </row>
    <row r="591" spans="1:5" x14ac:dyDescent="0.25">
      <c r="A591" s="94"/>
      <c r="B591" s="102"/>
      <c r="C591" s="94"/>
      <c r="D591" s="94"/>
      <c r="E591" s="94"/>
    </row>
    <row r="592" spans="1:5" x14ac:dyDescent="0.25">
      <c r="A592" s="94"/>
      <c r="B592" s="102"/>
      <c r="C592" s="94"/>
      <c r="D592" s="94"/>
      <c r="E592" s="94"/>
    </row>
    <row r="593" spans="1:5" x14ac:dyDescent="0.25">
      <c r="A593" s="94"/>
      <c r="B593" s="102"/>
      <c r="C593" s="94"/>
      <c r="D593" s="94"/>
      <c r="E593" s="94"/>
    </row>
    <row r="594" spans="1:5" x14ac:dyDescent="0.25">
      <c r="A594" s="94"/>
      <c r="B594" s="102"/>
      <c r="C594" s="94"/>
      <c r="D594" s="94"/>
      <c r="E594" s="94"/>
    </row>
    <row r="595" spans="1:5" x14ac:dyDescent="0.25">
      <c r="A595" s="94"/>
      <c r="B595" s="102"/>
      <c r="C595" s="94"/>
      <c r="D595" s="94"/>
      <c r="E595" s="94"/>
    </row>
    <row r="596" spans="1:5" x14ac:dyDescent="0.25">
      <c r="A596" s="94"/>
      <c r="B596" s="102"/>
      <c r="C596" s="94"/>
      <c r="D596" s="94"/>
      <c r="E596" s="94"/>
    </row>
    <row r="597" spans="1:5" x14ac:dyDescent="0.25">
      <c r="A597" s="94"/>
      <c r="B597" s="102"/>
      <c r="C597" s="94"/>
      <c r="D597" s="94"/>
      <c r="E597" s="94"/>
    </row>
    <row r="598" spans="1:5" x14ac:dyDescent="0.25">
      <c r="A598" s="94"/>
      <c r="B598" s="102"/>
      <c r="C598" s="94"/>
      <c r="D598" s="94"/>
      <c r="E598" s="94"/>
    </row>
    <row r="599" spans="1:5" x14ac:dyDescent="0.25">
      <c r="A599" s="94"/>
      <c r="B599" s="102"/>
      <c r="C599" s="94"/>
      <c r="D599" s="94"/>
      <c r="E599" s="94"/>
    </row>
    <row r="600" spans="1:5" x14ac:dyDescent="0.25">
      <c r="A600" s="94"/>
      <c r="B600" s="102"/>
      <c r="C600" s="94"/>
      <c r="D600" s="94"/>
      <c r="E600" s="94"/>
    </row>
    <row r="601" spans="1:5" x14ac:dyDescent="0.25">
      <c r="A601" s="94"/>
      <c r="B601" s="102"/>
      <c r="C601" s="94"/>
      <c r="D601" s="94"/>
      <c r="E601" s="94"/>
    </row>
    <row r="602" spans="1:5" x14ac:dyDescent="0.25">
      <c r="A602" s="94"/>
      <c r="B602" s="102"/>
      <c r="C602" s="94"/>
      <c r="D602" s="94"/>
      <c r="E602" s="94"/>
    </row>
    <row r="603" spans="1:5" x14ac:dyDescent="0.25">
      <c r="A603" s="94"/>
      <c r="B603" s="102"/>
      <c r="C603" s="94"/>
      <c r="D603" s="94"/>
      <c r="E603" s="94"/>
    </row>
    <row r="604" spans="1:5" x14ac:dyDescent="0.25">
      <c r="A604" s="94"/>
      <c r="B604" s="102"/>
      <c r="C604" s="94"/>
      <c r="D604" s="94"/>
      <c r="E604" s="94"/>
    </row>
    <row r="605" spans="1:5" x14ac:dyDescent="0.25">
      <c r="A605" s="94"/>
      <c r="B605" s="102"/>
      <c r="C605" s="94"/>
      <c r="D605" s="94"/>
      <c r="E605" s="94"/>
    </row>
    <row r="606" spans="1:5" x14ac:dyDescent="0.25">
      <c r="A606" s="94"/>
      <c r="B606" s="102"/>
      <c r="C606" s="94"/>
      <c r="D606" s="94"/>
      <c r="E606" s="94"/>
    </row>
    <row r="607" spans="1:5" x14ac:dyDescent="0.25">
      <c r="A607" s="94"/>
      <c r="B607" s="102"/>
      <c r="C607" s="94"/>
      <c r="D607" s="94"/>
      <c r="E607" s="94"/>
    </row>
    <row r="608" spans="1:5" x14ac:dyDescent="0.25">
      <c r="A608" s="94"/>
      <c r="B608" s="102"/>
      <c r="C608" s="94"/>
      <c r="D608" s="94"/>
      <c r="E608" s="94"/>
    </row>
    <row r="609" spans="1:8" x14ac:dyDescent="0.25">
      <c r="A609" s="94"/>
      <c r="B609" s="102"/>
      <c r="C609" s="94"/>
      <c r="D609" s="94"/>
      <c r="E609" s="94"/>
    </row>
    <row r="610" spans="1:8" x14ac:dyDescent="0.25">
      <c r="A610" s="94"/>
      <c r="B610" s="102"/>
      <c r="C610" s="94"/>
      <c r="D610" s="94"/>
      <c r="E610" s="94"/>
    </row>
    <row r="611" spans="1:8" x14ac:dyDescent="0.25">
      <c r="A611" s="94"/>
      <c r="B611" s="102"/>
      <c r="C611" s="94"/>
      <c r="D611" s="94"/>
      <c r="E611" s="94"/>
      <c r="G611" s="93"/>
    </row>
    <row r="612" spans="1:8" x14ac:dyDescent="0.25">
      <c r="A612" s="94"/>
      <c r="B612" s="102"/>
      <c r="C612" s="94"/>
      <c r="D612" s="94"/>
      <c r="E612" s="94"/>
      <c r="G612" s="93"/>
      <c r="H612" s="93"/>
    </row>
    <row r="613" spans="1:8" x14ac:dyDescent="0.25">
      <c r="A613" s="94"/>
      <c r="B613" s="102"/>
      <c r="C613" s="94"/>
      <c r="D613" s="94"/>
      <c r="E613" s="94"/>
      <c r="G613" s="93"/>
      <c r="H613" s="93"/>
    </row>
    <row r="614" spans="1:8" x14ac:dyDescent="0.25">
      <c r="A614" s="94"/>
      <c r="B614" s="102"/>
      <c r="C614" s="94"/>
      <c r="D614" s="94"/>
      <c r="E614" s="94"/>
      <c r="G614" s="93"/>
    </row>
    <row r="615" spans="1:8" x14ac:dyDescent="0.25">
      <c r="A615" s="94"/>
      <c r="B615" s="102"/>
      <c r="C615" s="94"/>
      <c r="D615" s="94"/>
      <c r="E615" s="94"/>
    </row>
    <row r="616" spans="1:8" x14ac:dyDescent="0.25">
      <c r="A616" s="94"/>
      <c r="B616" s="102"/>
      <c r="C616" s="94"/>
      <c r="D616" s="94"/>
      <c r="E616" s="94"/>
    </row>
    <row r="617" spans="1:8" x14ac:dyDescent="0.25">
      <c r="A617" s="94"/>
      <c r="B617" s="102"/>
      <c r="C617" s="94"/>
      <c r="D617" s="94"/>
      <c r="E617" s="94"/>
    </row>
    <row r="618" spans="1:8" x14ac:dyDescent="0.25">
      <c r="A618" s="94"/>
      <c r="B618" s="102"/>
      <c r="C618" s="94"/>
      <c r="D618" s="94"/>
      <c r="E618" s="94"/>
    </row>
    <row r="619" spans="1:8" x14ac:dyDescent="0.25">
      <c r="A619" s="94"/>
      <c r="B619" s="102"/>
      <c r="C619" s="94"/>
      <c r="D619" s="94"/>
      <c r="E619" s="94"/>
    </row>
    <row r="620" spans="1:8" x14ac:dyDescent="0.25">
      <c r="A620" s="94"/>
      <c r="B620" s="102"/>
      <c r="C620" s="94"/>
      <c r="D620" s="94"/>
      <c r="E620" s="94"/>
    </row>
    <row r="621" spans="1:8" x14ac:dyDescent="0.25">
      <c r="A621" s="94"/>
      <c r="B621" s="102"/>
      <c r="C621" s="94"/>
      <c r="D621" s="94"/>
      <c r="E621" s="94"/>
    </row>
    <row r="622" spans="1:8" x14ac:dyDescent="0.25">
      <c r="A622" s="98" t="s">
        <v>11</v>
      </c>
      <c r="B622" s="102">
        <f>SUM(B574:B621)</f>
        <v>9844.68</v>
      </c>
      <c r="C622" s="94"/>
      <c r="D622" s="94"/>
      <c r="E622" s="94"/>
    </row>
    <row r="625" spans="1:5" x14ac:dyDescent="0.25">
      <c r="A625" s="98" t="s">
        <v>0</v>
      </c>
      <c r="B625" s="118" t="s">
        <v>1192</v>
      </c>
      <c r="C625" s="98" t="s">
        <v>1203</v>
      </c>
      <c r="D625" s="98" t="s">
        <v>561</v>
      </c>
      <c r="E625" s="98" t="s">
        <v>174</v>
      </c>
    </row>
    <row r="626" spans="1:5" x14ac:dyDescent="0.25">
      <c r="A626" s="95">
        <v>45309</v>
      </c>
      <c r="B626" s="118">
        <v>0</v>
      </c>
      <c r="C626" s="98"/>
      <c r="D626" s="98"/>
      <c r="E626" s="94"/>
    </row>
    <row r="627" spans="1:5" x14ac:dyDescent="0.25">
      <c r="A627" s="94" t="s">
        <v>492</v>
      </c>
      <c r="B627" s="96">
        <v>7102.87</v>
      </c>
      <c r="C627" t="s">
        <v>1290</v>
      </c>
      <c r="D627" t="s">
        <v>1291</v>
      </c>
      <c r="E627" s="94"/>
    </row>
    <row r="628" spans="1:5" x14ac:dyDescent="0.25">
      <c r="A628" s="94" t="s">
        <v>492</v>
      </c>
      <c r="B628" s="96">
        <v>8914.39</v>
      </c>
      <c r="C628" t="s">
        <v>1292</v>
      </c>
      <c r="D628" t="s">
        <v>1293</v>
      </c>
      <c r="E628" s="94"/>
    </row>
    <row r="629" spans="1:5" x14ac:dyDescent="0.25">
      <c r="A629" s="94" t="s">
        <v>492</v>
      </c>
      <c r="B629" s="96">
        <v>6071.4</v>
      </c>
      <c r="C629" t="s">
        <v>1294</v>
      </c>
      <c r="D629" t="s">
        <v>1295</v>
      </c>
      <c r="E629" s="94"/>
    </row>
    <row r="630" spans="1:5" x14ac:dyDescent="0.25">
      <c r="A630" s="94"/>
      <c r="B630" s="102"/>
      <c r="C630" s="94"/>
      <c r="D630" s="94"/>
      <c r="E630" s="94"/>
    </row>
    <row r="631" spans="1:5" x14ac:dyDescent="0.25">
      <c r="A631" s="94"/>
      <c r="B631" s="102"/>
      <c r="C631" s="94"/>
      <c r="D631" s="94"/>
      <c r="E631" s="94"/>
    </row>
    <row r="632" spans="1:5" x14ac:dyDescent="0.25">
      <c r="A632" s="94"/>
      <c r="B632" s="102"/>
      <c r="C632" s="94"/>
      <c r="D632" s="94"/>
      <c r="E632" s="94"/>
    </row>
    <row r="633" spans="1:5" x14ac:dyDescent="0.25">
      <c r="A633" s="94"/>
      <c r="B633" s="102"/>
      <c r="C633" s="94"/>
      <c r="D633" s="94"/>
      <c r="E633" s="94"/>
    </row>
    <row r="634" spans="1:5" x14ac:dyDescent="0.25">
      <c r="A634" s="94"/>
      <c r="B634" s="102"/>
      <c r="C634" s="94"/>
      <c r="D634" s="94"/>
      <c r="E634" s="94"/>
    </row>
    <row r="635" spans="1:5" x14ac:dyDescent="0.25">
      <c r="A635" s="94"/>
      <c r="B635" s="102"/>
      <c r="C635" s="94"/>
      <c r="D635" s="94"/>
      <c r="E635" s="94"/>
    </row>
    <row r="636" spans="1:5" x14ac:dyDescent="0.25">
      <c r="A636" s="94"/>
      <c r="B636" s="102"/>
      <c r="C636" s="94"/>
      <c r="D636" s="94"/>
      <c r="E636" s="94"/>
    </row>
    <row r="637" spans="1:5" x14ac:dyDescent="0.25">
      <c r="A637" s="94"/>
      <c r="B637" s="102"/>
      <c r="C637" s="94"/>
      <c r="D637" s="94"/>
      <c r="E637" s="94"/>
    </row>
    <row r="638" spans="1:5" x14ac:dyDescent="0.25">
      <c r="A638" s="94"/>
      <c r="B638" s="102"/>
      <c r="C638" s="94"/>
      <c r="D638" s="94"/>
      <c r="E638" s="94"/>
    </row>
    <row r="639" spans="1:5" x14ac:dyDescent="0.25">
      <c r="A639" s="94"/>
      <c r="B639" s="102"/>
      <c r="C639" s="94"/>
      <c r="D639" s="94"/>
      <c r="E639" s="94"/>
    </row>
    <row r="640" spans="1:5" x14ac:dyDescent="0.25">
      <c r="A640" s="94"/>
      <c r="B640" s="102"/>
      <c r="C640" s="94"/>
      <c r="D640" s="94"/>
      <c r="E640" s="94"/>
    </row>
    <row r="641" spans="1:5" x14ac:dyDescent="0.25">
      <c r="A641" s="94"/>
      <c r="B641" s="102"/>
      <c r="C641" s="94"/>
      <c r="D641" s="94"/>
      <c r="E641" s="94"/>
    </row>
    <row r="642" spans="1:5" x14ac:dyDescent="0.25">
      <c r="A642" s="94"/>
      <c r="B642" s="102"/>
      <c r="C642" s="94"/>
      <c r="D642" s="94"/>
      <c r="E642" s="94"/>
    </row>
    <row r="643" spans="1:5" x14ac:dyDescent="0.25">
      <c r="A643" s="94"/>
      <c r="B643" s="102"/>
      <c r="C643" s="94"/>
      <c r="D643" s="94"/>
      <c r="E643" s="94"/>
    </row>
    <row r="644" spans="1:5" x14ac:dyDescent="0.25">
      <c r="A644" s="94"/>
      <c r="B644" s="102"/>
      <c r="C644" s="94"/>
      <c r="D644" s="94"/>
      <c r="E644" s="94"/>
    </row>
    <row r="645" spans="1:5" x14ac:dyDescent="0.25">
      <c r="A645" s="94"/>
      <c r="B645" s="102"/>
      <c r="C645" s="94"/>
      <c r="D645" s="94"/>
      <c r="E645" s="94"/>
    </row>
    <row r="646" spans="1:5" x14ac:dyDescent="0.25">
      <c r="A646" s="94"/>
      <c r="B646" s="102"/>
      <c r="C646" s="94"/>
      <c r="D646" s="94"/>
      <c r="E646" s="94"/>
    </row>
    <row r="647" spans="1:5" x14ac:dyDescent="0.25">
      <c r="A647" s="94"/>
      <c r="B647" s="102"/>
      <c r="C647" s="94"/>
      <c r="D647" s="94"/>
      <c r="E647" s="94"/>
    </row>
    <row r="648" spans="1:5" x14ac:dyDescent="0.25">
      <c r="A648" s="94"/>
      <c r="B648" s="102"/>
      <c r="C648" s="94"/>
      <c r="D648" s="94"/>
      <c r="E648" s="94"/>
    </row>
    <row r="649" spans="1:5" x14ac:dyDescent="0.25">
      <c r="A649" s="94"/>
      <c r="B649" s="102"/>
      <c r="C649" s="94"/>
      <c r="D649" s="94"/>
      <c r="E649" s="94"/>
    </row>
    <row r="650" spans="1:5" x14ac:dyDescent="0.25">
      <c r="A650" s="94"/>
      <c r="B650" s="102"/>
      <c r="C650" s="94"/>
      <c r="D650" s="94"/>
      <c r="E650" s="94"/>
    </row>
    <row r="651" spans="1:5" x14ac:dyDescent="0.25">
      <c r="A651" s="94"/>
      <c r="B651" s="102"/>
      <c r="C651" s="94"/>
      <c r="D651" s="94"/>
      <c r="E651" s="94"/>
    </row>
    <row r="652" spans="1:5" x14ac:dyDescent="0.25">
      <c r="A652" s="94"/>
      <c r="B652" s="102"/>
      <c r="C652" s="94"/>
      <c r="D652" s="94"/>
      <c r="E652" s="94"/>
    </row>
    <row r="653" spans="1:5" x14ac:dyDescent="0.25">
      <c r="A653" s="94"/>
      <c r="B653" s="102"/>
      <c r="C653" s="94"/>
      <c r="D653" s="94"/>
      <c r="E653" s="94"/>
    </row>
    <row r="654" spans="1:5" x14ac:dyDescent="0.25">
      <c r="A654" s="94"/>
      <c r="B654" s="102"/>
      <c r="C654" s="94"/>
      <c r="D654" s="94"/>
      <c r="E654" s="94"/>
    </row>
    <row r="655" spans="1:5" x14ac:dyDescent="0.25">
      <c r="A655" s="94"/>
      <c r="B655" s="102"/>
      <c r="C655" s="94"/>
      <c r="D655" s="94"/>
      <c r="E655" s="94"/>
    </row>
    <row r="656" spans="1:5" x14ac:dyDescent="0.25">
      <c r="A656" s="94"/>
      <c r="B656" s="102"/>
      <c r="C656" s="94"/>
      <c r="D656" s="94"/>
      <c r="E656" s="94"/>
    </row>
    <row r="657" spans="1:5" x14ac:dyDescent="0.25">
      <c r="A657" s="94"/>
      <c r="B657" s="102"/>
      <c r="C657" s="94"/>
      <c r="D657" s="94"/>
      <c r="E657" s="94"/>
    </row>
    <row r="658" spans="1:5" x14ac:dyDescent="0.25">
      <c r="A658" s="94"/>
      <c r="B658" s="102"/>
      <c r="C658" s="94"/>
      <c r="D658" s="94"/>
      <c r="E658" s="94"/>
    </row>
    <row r="659" spans="1:5" x14ac:dyDescent="0.25">
      <c r="A659" s="94"/>
      <c r="B659" s="102"/>
      <c r="C659" s="94"/>
      <c r="D659" s="94"/>
      <c r="E659" s="94"/>
    </row>
    <row r="660" spans="1:5" x14ac:dyDescent="0.25">
      <c r="A660" s="94"/>
      <c r="B660" s="102"/>
      <c r="C660" s="94"/>
      <c r="D660" s="94"/>
      <c r="E660" s="94"/>
    </row>
    <row r="661" spans="1:5" x14ac:dyDescent="0.25">
      <c r="A661" s="94"/>
      <c r="B661" s="102"/>
      <c r="C661" s="94"/>
      <c r="D661" s="94"/>
      <c r="E661" s="94"/>
    </row>
    <row r="662" spans="1:5" x14ac:dyDescent="0.25">
      <c r="A662" s="94"/>
      <c r="B662" s="102"/>
      <c r="C662" s="94"/>
      <c r="D662" s="94"/>
      <c r="E662" s="94"/>
    </row>
    <row r="663" spans="1:5" x14ac:dyDescent="0.25">
      <c r="A663" s="94"/>
      <c r="B663" s="102"/>
      <c r="C663" s="94"/>
      <c r="D663" s="94"/>
      <c r="E663" s="94"/>
    </row>
    <row r="664" spans="1:5" x14ac:dyDescent="0.25">
      <c r="A664" s="94"/>
      <c r="B664" s="102"/>
      <c r="C664" s="94"/>
      <c r="D664" s="94"/>
      <c r="E664" s="94"/>
    </row>
    <row r="665" spans="1:5" x14ac:dyDescent="0.25">
      <c r="A665" s="94"/>
      <c r="B665" s="102"/>
      <c r="C665" s="94"/>
      <c r="D665" s="94"/>
      <c r="E665" s="94"/>
    </row>
    <row r="666" spans="1:5" x14ac:dyDescent="0.25">
      <c r="A666" s="94"/>
      <c r="B666" s="102"/>
      <c r="C666" s="94"/>
      <c r="D666" s="94"/>
      <c r="E666" s="94"/>
    </row>
    <row r="667" spans="1:5" x14ac:dyDescent="0.25">
      <c r="A667" s="94"/>
      <c r="B667" s="102"/>
      <c r="C667" s="94"/>
      <c r="D667" s="94"/>
      <c r="E667" s="94"/>
    </row>
    <row r="668" spans="1:5" x14ac:dyDescent="0.25">
      <c r="A668" s="94"/>
      <c r="B668" s="102"/>
      <c r="C668" s="94"/>
      <c r="D668" s="94"/>
      <c r="E668" s="94"/>
    </row>
    <row r="669" spans="1:5" x14ac:dyDescent="0.25">
      <c r="A669" s="94"/>
      <c r="B669" s="102"/>
      <c r="C669" s="94"/>
      <c r="D669" s="94"/>
      <c r="E669" s="94"/>
    </row>
    <row r="670" spans="1:5" x14ac:dyDescent="0.25">
      <c r="A670" s="94"/>
      <c r="B670" s="102"/>
      <c r="C670" s="94"/>
      <c r="D670" s="94"/>
      <c r="E670" s="94"/>
    </row>
    <row r="671" spans="1:5" x14ac:dyDescent="0.25">
      <c r="A671" s="94"/>
      <c r="B671" s="102"/>
      <c r="C671" s="94"/>
      <c r="D671" s="94"/>
      <c r="E671" s="94"/>
    </row>
    <row r="672" spans="1:5" x14ac:dyDescent="0.25">
      <c r="A672" s="94"/>
      <c r="B672" s="102"/>
      <c r="C672" s="94"/>
      <c r="D672" s="94"/>
      <c r="E672" s="94"/>
    </row>
    <row r="673" spans="1:5" x14ac:dyDescent="0.25">
      <c r="A673" s="94"/>
      <c r="B673" s="102"/>
      <c r="C673" s="94"/>
      <c r="D673" s="94"/>
      <c r="E673" s="94"/>
    </row>
    <row r="674" spans="1:5" x14ac:dyDescent="0.25">
      <c r="A674" s="98" t="s">
        <v>11</v>
      </c>
      <c r="B674" s="102">
        <f>SUM(B626:B673)</f>
        <v>22088.659999999996</v>
      </c>
      <c r="C674" s="94"/>
      <c r="D674" s="94"/>
      <c r="E674" s="94"/>
    </row>
    <row r="677" spans="1:5" x14ac:dyDescent="0.25">
      <c r="A677" s="98" t="s">
        <v>0</v>
      </c>
      <c r="B677" s="118" t="s">
        <v>1192</v>
      </c>
      <c r="C677" s="98" t="s">
        <v>1203</v>
      </c>
      <c r="D677" s="98" t="s">
        <v>561</v>
      </c>
      <c r="E677" s="98" t="s">
        <v>174</v>
      </c>
    </row>
    <row r="678" spans="1:5" x14ac:dyDescent="0.25">
      <c r="A678" s="95">
        <v>45310</v>
      </c>
      <c r="B678" s="118">
        <v>0</v>
      </c>
      <c r="C678" s="98"/>
      <c r="D678" s="98"/>
      <c r="E678" s="94"/>
    </row>
    <row r="679" spans="1:5" x14ac:dyDescent="0.25">
      <c r="A679" s="94"/>
      <c r="B679" s="96">
        <v>253</v>
      </c>
      <c r="C679" t="s">
        <v>1296</v>
      </c>
      <c r="D679" t="s">
        <v>1297</v>
      </c>
      <c r="E679" s="94"/>
    </row>
    <row r="680" spans="1:5" x14ac:dyDescent="0.25">
      <c r="A680" s="94"/>
      <c r="B680" s="96">
        <v>145</v>
      </c>
      <c r="C680" t="s">
        <v>1298</v>
      </c>
      <c r="D680" t="s">
        <v>1260</v>
      </c>
      <c r="E680" s="94"/>
    </row>
    <row r="681" spans="1:5" x14ac:dyDescent="0.25">
      <c r="A681" s="94"/>
      <c r="B681" s="96">
        <v>450</v>
      </c>
      <c r="C681" t="s">
        <v>1299</v>
      </c>
      <c r="D681" t="s">
        <v>1300</v>
      </c>
      <c r="E681" s="94"/>
    </row>
    <row r="682" spans="1:5" x14ac:dyDescent="0.25">
      <c r="A682" s="94"/>
      <c r="B682" s="96">
        <v>50</v>
      </c>
      <c r="C682" t="s">
        <v>1301</v>
      </c>
      <c r="D682" t="s">
        <v>1302</v>
      </c>
      <c r="E682" s="94"/>
    </row>
    <row r="683" spans="1:5" x14ac:dyDescent="0.25">
      <c r="A683" s="94"/>
      <c r="B683" s="102"/>
      <c r="C683" s="94"/>
      <c r="D683" s="94"/>
      <c r="E683" s="94"/>
    </row>
    <row r="684" spans="1:5" x14ac:dyDescent="0.25">
      <c r="A684" s="94"/>
      <c r="B684" s="102"/>
      <c r="C684" s="94"/>
      <c r="D684" s="94"/>
      <c r="E684" s="94"/>
    </row>
    <row r="685" spans="1:5" x14ac:dyDescent="0.25">
      <c r="A685" s="94"/>
      <c r="B685" s="102"/>
      <c r="C685" s="94"/>
      <c r="D685" s="94"/>
      <c r="E685" s="94"/>
    </row>
    <row r="686" spans="1:5" x14ac:dyDescent="0.25">
      <c r="A686" s="94"/>
      <c r="B686" s="102"/>
      <c r="C686" s="94"/>
      <c r="D686" s="94"/>
      <c r="E686" s="94"/>
    </row>
    <row r="687" spans="1:5" x14ac:dyDescent="0.25">
      <c r="A687" s="94"/>
      <c r="B687" s="102"/>
      <c r="C687" s="94"/>
      <c r="D687" s="94"/>
      <c r="E687" s="94"/>
    </row>
    <row r="688" spans="1:5" x14ac:dyDescent="0.25">
      <c r="A688" s="94"/>
      <c r="B688" s="102"/>
      <c r="C688" s="94"/>
      <c r="D688" s="94"/>
      <c r="E688" s="94"/>
    </row>
    <row r="689" spans="1:5" x14ac:dyDescent="0.25">
      <c r="A689" s="94"/>
      <c r="B689" s="102"/>
      <c r="C689" s="94"/>
      <c r="D689" s="94"/>
      <c r="E689" s="94"/>
    </row>
    <row r="690" spans="1:5" x14ac:dyDescent="0.25">
      <c r="A690" s="94"/>
      <c r="B690" s="102"/>
      <c r="C690" s="94"/>
      <c r="D690" s="94"/>
      <c r="E690" s="94"/>
    </row>
    <row r="691" spans="1:5" x14ac:dyDescent="0.25">
      <c r="A691" s="94"/>
      <c r="B691" s="102"/>
      <c r="C691" s="94"/>
      <c r="D691" s="94"/>
      <c r="E691" s="94"/>
    </row>
    <row r="692" spans="1:5" x14ac:dyDescent="0.25">
      <c r="A692" s="94"/>
      <c r="B692" s="102"/>
      <c r="C692" s="94"/>
      <c r="D692" s="94"/>
      <c r="E692" s="94"/>
    </row>
    <row r="693" spans="1:5" x14ac:dyDescent="0.25">
      <c r="A693" s="94"/>
      <c r="B693" s="102"/>
      <c r="C693" s="94"/>
      <c r="D693" s="94"/>
      <c r="E693" s="94"/>
    </row>
    <row r="694" spans="1:5" x14ac:dyDescent="0.25">
      <c r="A694" s="94"/>
      <c r="B694" s="102"/>
      <c r="C694" s="94"/>
      <c r="D694" s="94"/>
      <c r="E694" s="94"/>
    </row>
    <row r="695" spans="1:5" x14ac:dyDescent="0.25">
      <c r="A695" s="94"/>
      <c r="B695" s="102"/>
      <c r="C695" s="94"/>
      <c r="D695" s="94"/>
      <c r="E695" s="94"/>
    </row>
    <row r="696" spans="1:5" x14ac:dyDescent="0.25">
      <c r="A696" s="94"/>
      <c r="B696" s="102"/>
      <c r="C696" s="94"/>
      <c r="D696" s="94"/>
      <c r="E696" s="94"/>
    </row>
    <row r="697" spans="1:5" x14ac:dyDescent="0.25">
      <c r="A697" s="94"/>
      <c r="B697" s="102"/>
      <c r="C697" s="94"/>
      <c r="D697" s="94"/>
      <c r="E697" s="94"/>
    </row>
    <row r="698" spans="1:5" x14ac:dyDescent="0.25">
      <c r="A698" s="94"/>
      <c r="B698" s="102"/>
      <c r="C698" s="94"/>
      <c r="D698" s="94"/>
      <c r="E698" s="94"/>
    </row>
    <row r="699" spans="1:5" x14ac:dyDescent="0.25">
      <c r="A699" s="94"/>
      <c r="B699" s="102"/>
      <c r="C699" s="94"/>
      <c r="D699" s="94"/>
      <c r="E699" s="94"/>
    </row>
    <row r="700" spans="1:5" x14ac:dyDescent="0.25">
      <c r="A700" s="94"/>
      <c r="B700" s="102"/>
      <c r="C700" s="94"/>
      <c r="D700" s="94"/>
      <c r="E700" s="94"/>
    </row>
    <row r="701" spans="1:5" x14ac:dyDescent="0.25">
      <c r="A701" s="94"/>
      <c r="B701" s="102"/>
      <c r="C701" s="94"/>
      <c r="D701" s="94"/>
      <c r="E701" s="94"/>
    </row>
    <row r="702" spans="1:5" x14ac:dyDescent="0.25">
      <c r="A702" s="94"/>
      <c r="B702" s="102"/>
      <c r="C702" s="94"/>
      <c r="D702" s="94"/>
      <c r="E702" s="94"/>
    </row>
    <row r="703" spans="1:5" x14ac:dyDescent="0.25">
      <c r="A703" s="94"/>
      <c r="B703" s="102"/>
      <c r="C703" s="94"/>
      <c r="D703" s="94"/>
      <c r="E703" s="94"/>
    </row>
    <row r="704" spans="1:5" x14ac:dyDescent="0.25">
      <c r="A704" s="94"/>
      <c r="B704" s="102"/>
      <c r="C704" s="94"/>
      <c r="D704" s="94"/>
      <c r="E704" s="94"/>
    </row>
    <row r="705" spans="1:5" x14ac:dyDescent="0.25">
      <c r="A705" s="94"/>
      <c r="B705" s="102"/>
      <c r="C705" s="94"/>
      <c r="D705" s="94"/>
      <c r="E705" s="94"/>
    </row>
    <row r="706" spans="1:5" x14ac:dyDescent="0.25">
      <c r="A706" s="94"/>
      <c r="B706" s="102"/>
      <c r="C706" s="94"/>
      <c r="D706" s="94"/>
      <c r="E706" s="94"/>
    </row>
    <row r="707" spans="1:5" x14ac:dyDescent="0.25">
      <c r="A707" s="94"/>
      <c r="B707" s="102"/>
      <c r="C707" s="94"/>
      <c r="D707" s="94"/>
      <c r="E707" s="94"/>
    </row>
    <row r="708" spans="1:5" x14ac:dyDescent="0.25">
      <c r="A708" s="94"/>
      <c r="B708" s="102"/>
      <c r="C708" s="94"/>
      <c r="D708" s="94"/>
      <c r="E708" s="94"/>
    </row>
    <row r="709" spans="1:5" x14ac:dyDescent="0.25">
      <c r="A709" s="94"/>
      <c r="B709" s="102"/>
      <c r="C709" s="94"/>
      <c r="D709" s="94"/>
      <c r="E709" s="94"/>
    </row>
    <row r="710" spans="1:5" x14ac:dyDescent="0.25">
      <c r="A710" s="94"/>
      <c r="B710" s="102"/>
      <c r="C710" s="94"/>
      <c r="D710" s="94"/>
      <c r="E710" s="94"/>
    </row>
    <row r="711" spans="1:5" x14ac:dyDescent="0.25">
      <c r="A711" s="94"/>
      <c r="B711" s="102"/>
      <c r="C711" s="94"/>
      <c r="D711" s="94"/>
      <c r="E711" s="94"/>
    </row>
    <row r="712" spans="1:5" x14ac:dyDescent="0.25">
      <c r="A712" s="94"/>
      <c r="B712" s="102"/>
      <c r="C712" s="94"/>
      <c r="D712" s="94"/>
      <c r="E712" s="94"/>
    </row>
    <row r="713" spans="1:5" x14ac:dyDescent="0.25">
      <c r="A713" s="94"/>
      <c r="B713" s="102"/>
      <c r="C713" s="94"/>
      <c r="D713" s="94"/>
      <c r="E713" s="94"/>
    </row>
    <row r="714" spans="1:5" x14ac:dyDescent="0.25">
      <c r="A714" s="94"/>
      <c r="B714" s="102"/>
      <c r="C714" s="94"/>
      <c r="D714" s="94"/>
      <c r="E714" s="94"/>
    </row>
    <row r="715" spans="1:5" x14ac:dyDescent="0.25">
      <c r="A715" s="94"/>
      <c r="B715" s="102"/>
      <c r="C715" s="94"/>
      <c r="D715" s="94"/>
      <c r="E715" s="94"/>
    </row>
    <row r="716" spans="1:5" x14ac:dyDescent="0.25">
      <c r="A716" s="94"/>
      <c r="B716" s="102"/>
      <c r="C716" s="94"/>
      <c r="D716" s="94"/>
      <c r="E716" s="94"/>
    </row>
    <row r="717" spans="1:5" x14ac:dyDescent="0.25">
      <c r="A717" s="94"/>
      <c r="B717" s="102"/>
      <c r="C717" s="94"/>
      <c r="D717" s="94"/>
      <c r="E717" s="94"/>
    </row>
    <row r="718" spans="1:5" x14ac:dyDescent="0.25">
      <c r="A718" s="94"/>
      <c r="B718" s="102"/>
      <c r="C718" s="94"/>
      <c r="D718" s="94"/>
      <c r="E718" s="94"/>
    </row>
    <row r="719" spans="1:5" x14ac:dyDescent="0.25">
      <c r="A719" s="94"/>
      <c r="B719" s="102"/>
      <c r="C719" s="94"/>
      <c r="D719" s="94"/>
      <c r="E719" s="94"/>
    </row>
    <row r="720" spans="1:5" x14ac:dyDescent="0.25">
      <c r="A720" s="94"/>
      <c r="B720" s="102"/>
      <c r="C720" s="94"/>
      <c r="D720" s="94"/>
      <c r="E720" s="94"/>
    </row>
    <row r="721" spans="1:5" x14ac:dyDescent="0.25">
      <c r="A721" s="94"/>
      <c r="B721" s="102"/>
      <c r="C721" s="94"/>
      <c r="D721" s="94"/>
      <c r="E721" s="94"/>
    </row>
    <row r="722" spans="1:5" x14ac:dyDescent="0.25">
      <c r="A722" s="94"/>
      <c r="B722" s="102"/>
      <c r="C722" s="94"/>
      <c r="D722" s="94"/>
      <c r="E722" s="94"/>
    </row>
    <row r="723" spans="1:5" x14ac:dyDescent="0.25">
      <c r="A723" s="94"/>
      <c r="B723" s="102"/>
      <c r="C723" s="94"/>
      <c r="D723" s="94"/>
      <c r="E723" s="94"/>
    </row>
    <row r="724" spans="1:5" x14ac:dyDescent="0.25">
      <c r="A724" s="94"/>
      <c r="B724" s="102"/>
      <c r="C724" s="94"/>
      <c r="D724" s="94"/>
      <c r="E724" s="94"/>
    </row>
    <row r="725" spans="1:5" x14ac:dyDescent="0.25">
      <c r="A725" s="94"/>
      <c r="B725" s="102"/>
      <c r="C725" s="94"/>
      <c r="D725" s="94"/>
      <c r="E725" s="94"/>
    </row>
    <row r="726" spans="1:5" x14ac:dyDescent="0.25">
      <c r="A726" s="98" t="s">
        <v>11</v>
      </c>
      <c r="B726" s="102">
        <f>SUM(B678:B725)</f>
        <v>898</v>
      </c>
      <c r="C726" s="94"/>
      <c r="D726" s="94"/>
      <c r="E726" s="94"/>
    </row>
    <row r="729" spans="1:5" x14ac:dyDescent="0.25">
      <c r="A729" s="98" t="s">
        <v>0</v>
      </c>
      <c r="B729" s="118" t="s">
        <v>1192</v>
      </c>
      <c r="C729" s="98" t="s">
        <v>1203</v>
      </c>
      <c r="D729" s="98" t="s">
        <v>561</v>
      </c>
      <c r="E729" s="98" t="s">
        <v>174</v>
      </c>
    </row>
    <row r="730" spans="1:5" x14ac:dyDescent="0.25">
      <c r="A730" s="95">
        <v>45313</v>
      </c>
      <c r="B730" s="118">
        <v>0</v>
      </c>
      <c r="C730" s="98"/>
      <c r="D730" s="98"/>
      <c r="E730" s="94"/>
    </row>
    <row r="731" spans="1:5" x14ac:dyDescent="0.25">
      <c r="A731" s="94"/>
      <c r="B731" s="102">
        <v>1391.01</v>
      </c>
      <c r="C731">
        <v>51332004224</v>
      </c>
      <c r="D731" t="s">
        <v>1303</v>
      </c>
      <c r="E731" s="94"/>
    </row>
    <row r="732" spans="1:5" x14ac:dyDescent="0.25">
      <c r="A732" s="94"/>
      <c r="B732" s="102">
        <v>0</v>
      </c>
      <c r="C732" s="101"/>
      <c r="D732" s="94"/>
      <c r="E732" s="94"/>
    </row>
    <row r="733" spans="1:5" x14ac:dyDescent="0.25">
      <c r="A733" s="94"/>
      <c r="B733" s="102">
        <v>0</v>
      </c>
      <c r="C733" s="94"/>
      <c r="D733" s="94"/>
      <c r="E733" s="94"/>
    </row>
    <row r="734" spans="1:5" x14ac:dyDescent="0.25">
      <c r="A734" s="94"/>
      <c r="B734" s="102"/>
      <c r="C734" s="94"/>
      <c r="D734" s="94"/>
      <c r="E734" s="94"/>
    </row>
    <row r="735" spans="1:5" x14ac:dyDescent="0.25">
      <c r="A735" s="94"/>
      <c r="B735" s="102"/>
      <c r="C735" s="94"/>
      <c r="D735" s="94"/>
      <c r="E735" s="94"/>
    </row>
    <row r="736" spans="1:5" x14ac:dyDescent="0.25">
      <c r="A736" s="94"/>
      <c r="B736" s="102"/>
      <c r="C736" s="94"/>
      <c r="D736" s="94"/>
      <c r="E736" s="94"/>
    </row>
    <row r="737" spans="1:5" x14ac:dyDescent="0.25">
      <c r="A737" s="94"/>
      <c r="B737" s="102"/>
      <c r="C737" s="94"/>
      <c r="D737" s="94"/>
      <c r="E737" s="94"/>
    </row>
    <row r="738" spans="1:5" x14ac:dyDescent="0.25">
      <c r="A738" s="94"/>
      <c r="B738" s="102"/>
      <c r="C738" s="94"/>
      <c r="D738" s="94"/>
      <c r="E738" s="94"/>
    </row>
    <row r="739" spans="1:5" x14ac:dyDescent="0.25">
      <c r="A739" s="94"/>
      <c r="B739" s="102"/>
      <c r="C739" s="94"/>
      <c r="D739" s="94"/>
      <c r="E739" s="94"/>
    </row>
    <row r="740" spans="1:5" x14ac:dyDescent="0.25">
      <c r="A740" s="94"/>
      <c r="B740" s="102"/>
      <c r="C740" s="94"/>
      <c r="D740" s="94"/>
      <c r="E740" s="94"/>
    </row>
    <row r="741" spans="1:5" x14ac:dyDescent="0.25">
      <c r="A741" s="94"/>
      <c r="B741" s="102"/>
      <c r="C741" s="94"/>
      <c r="D741" s="94"/>
      <c r="E741" s="94"/>
    </row>
    <row r="742" spans="1:5" x14ac:dyDescent="0.25">
      <c r="A742" s="94"/>
      <c r="B742" s="102"/>
      <c r="C742" s="94"/>
      <c r="D742" s="94"/>
      <c r="E742" s="94"/>
    </row>
    <row r="743" spans="1:5" x14ac:dyDescent="0.25">
      <c r="A743" s="94"/>
      <c r="B743" s="102"/>
      <c r="C743" s="94"/>
      <c r="D743" s="94"/>
      <c r="E743" s="94"/>
    </row>
    <row r="744" spans="1:5" x14ac:dyDescent="0.25">
      <c r="A744" s="94"/>
      <c r="B744" s="102"/>
      <c r="C744" s="94"/>
      <c r="D744" s="94"/>
      <c r="E744" s="94"/>
    </row>
    <row r="745" spans="1:5" x14ac:dyDescent="0.25">
      <c r="A745" s="94"/>
      <c r="B745" s="102"/>
      <c r="C745" s="94"/>
      <c r="D745" s="94"/>
      <c r="E745" s="94"/>
    </row>
    <row r="746" spans="1:5" x14ac:dyDescent="0.25">
      <c r="A746" s="94"/>
      <c r="B746" s="102"/>
      <c r="C746" s="94"/>
      <c r="D746" s="94"/>
      <c r="E746" s="94"/>
    </row>
    <row r="747" spans="1:5" x14ac:dyDescent="0.25">
      <c r="A747" s="94"/>
      <c r="B747" s="102"/>
      <c r="C747" s="94"/>
      <c r="D747" s="94"/>
      <c r="E747" s="94"/>
    </row>
    <row r="748" spans="1:5" x14ac:dyDescent="0.25">
      <c r="A748" s="94"/>
      <c r="B748" s="102"/>
      <c r="C748" s="94"/>
      <c r="D748" s="94"/>
      <c r="E748" s="94"/>
    </row>
    <row r="749" spans="1:5" x14ac:dyDescent="0.25">
      <c r="A749" s="94"/>
      <c r="B749" s="102"/>
      <c r="C749" s="94"/>
      <c r="D749" s="94"/>
      <c r="E749" s="94"/>
    </row>
    <row r="750" spans="1:5" x14ac:dyDescent="0.25">
      <c r="A750" s="94"/>
      <c r="B750" s="102"/>
      <c r="C750" s="94"/>
      <c r="D750" s="94"/>
      <c r="E750" s="94"/>
    </row>
    <row r="751" spans="1:5" x14ac:dyDescent="0.25">
      <c r="A751" s="94"/>
      <c r="B751" s="102"/>
      <c r="C751" s="94"/>
      <c r="D751" s="94"/>
      <c r="E751" s="94"/>
    </row>
    <row r="752" spans="1:5" x14ac:dyDescent="0.25">
      <c r="A752" s="94"/>
      <c r="B752" s="102"/>
      <c r="C752" s="94"/>
      <c r="D752" s="94"/>
      <c r="E752" s="94"/>
    </row>
    <row r="753" spans="1:5" x14ac:dyDescent="0.25">
      <c r="A753" s="94"/>
      <c r="B753" s="102"/>
      <c r="C753" s="94"/>
      <c r="D753" s="94"/>
      <c r="E753" s="94"/>
    </row>
    <row r="754" spans="1:5" x14ac:dyDescent="0.25">
      <c r="A754" s="94"/>
      <c r="B754" s="102"/>
      <c r="C754" s="94"/>
      <c r="D754" s="94"/>
      <c r="E754" s="94"/>
    </row>
    <row r="755" spans="1:5" x14ac:dyDescent="0.25">
      <c r="A755" s="94"/>
      <c r="B755" s="102"/>
      <c r="C755" s="94"/>
      <c r="D755" s="94"/>
      <c r="E755" s="94"/>
    </row>
    <row r="756" spans="1:5" x14ac:dyDescent="0.25">
      <c r="A756" s="94"/>
      <c r="B756" s="102"/>
      <c r="C756" s="94"/>
      <c r="D756" s="94"/>
      <c r="E756" s="94"/>
    </row>
    <row r="757" spans="1:5" x14ac:dyDescent="0.25">
      <c r="A757" s="94"/>
      <c r="B757" s="102"/>
      <c r="C757" s="94"/>
      <c r="D757" s="94"/>
      <c r="E757" s="94"/>
    </row>
    <row r="758" spans="1:5" x14ac:dyDescent="0.25">
      <c r="A758" s="94"/>
      <c r="B758" s="102"/>
      <c r="C758" s="94"/>
      <c r="D758" s="94"/>
      <c r="E758" s="94"/>
    </row>
    <row r="759" spans="1:5" x14ac:dyDescent="0.25">
      <c r="A759" s="94"/>
      <c r="B759" s="102"/>
      <c r="C759" s="94"/>
      <c r="D759" s="94"/>
      <c r="E759" s="94"/>
    </row>
    <row r="760" spans="1:5" x14ac:dyDescent="0.25">
      <c r="A760" s="94"/>
      <c r="B760" s="102"/>
      <c r="C760" s="94"/>
      <c r="D760" s="94"/>
      <c r="E760" s="94"/>
    </row>
    <row r="761" spans="1:5" x14ac:dyDescent="0.25">
      <c r="A761" s="94"/>
      <c r="B761" s="102"/>
      <c r="C761" s="94"/>
      <c r="D761" s="94"/>
      <c r="E761" s="94"/>
    </row>
    <row r="762" spans="1:5" x14ac:dyDescent="0.25">
      <c r="A762" s="94"/>
      <c r="B762" s="102"/>
      <c r="C762" s="94"/>
      <c r="D762" s="94"/>
      <c r="E762" s="94"/>
    </row>
    <row r="763" spans="1:5" x14ac:dyDescent="0.25">
      <c r="A763" s="94"/>
      <c r="B763" s="102"/>
      <c r="C763" s="94"/>
      <c r="D763" s="94"/>
      <c r="E763" s="94"/>
    </row>
    <row r="764" spans="1:5" x14ac:dyDescent="0.25">
      <c r="A764" s="94"/>
      <c r="B764" s="102"/>
      <c r="C764" s="94"/>
      <c r="D764" s="94"/>
      <c r="E764" s="94"/>
    </row>
    <row r="765" spans="1:5" x14ac:dyDescent="0.25">
      <c r="A765" s="94"/>
      <c r="B765" s="102"/>
      <c r="C765" s="94"/>
      <c r="D765" s="94"/>
      <c r="E765" s="94"/>
    </row>
    <row r="766" spans="1:5" x14ac:dyDescent="0.25">
      <c r="A766" s="94"/>
      <c r="B766" s="102"/>
      <c r="C766" s="94"/>
      <c r="D766" s="94"/>
      <c r="E766" s="94"/>
    </row>
    <row r="767" spans="1:5" x14ac:dyDescent="0.25">
      <c r="A767" s="94"/>
      <c r="B767" s="102"/>
      <c r="C767" s="94"/>
      <c r="D767" s="94"/>
      <c r="E767" s="94"/>
    </row>
    <row r="768" spans="1:5" x14ac:dyDescent="0.25">
      <c r="A768" s="94"/>
      <c r="B768" s="102"/>
      <c r="C768" s="94"/>
      <c r="D768" s="94"/>
      <c r="E768" s="94"/>
    </row>
    <row r="769" spans="1:5" x14ac:dyDescent="0.25">
      <c r="A769" s="94"/>
      <c r="B769" s="102"/>
      <c r="C769" s="94"/>
      <c r="D769" s="94"/>
      <c r="E769" s="94"/>
    </row>
    <row r="770" spans="1:5" x14ac:dyDescent="0.25">
      <c r="A770" s="94"/>
      <c r="B770" s="102"/>
      <c r="C770" s="94"/>
      <c r="D770" s="94"/>
      <c r="E770" s="94"/>
    </row>
    <row r="771" spans="1:5" x14ac:dyDescent="0.25">
      <c r="A771" s="94"/>
      <c r="B771" s="102"/>
      <c r="C771" s="94"/>
      <c r="D771" s="94"/>
      <c r="E771" s="94"/>
    </row>
    <row r="772" spans="1:5" x14ac:dyDescent="0.25">
      <c r="A772" s="94"/>
      <c r="B772" s="102"/>
      <c r="C772" s="94"/>
      <c r="D772" s="94"/>
      <c r="E772" s="94"/>
    </row>
    <row r="773" spans="1:5" x14ac:dyDescent="0.25">
      <c r="A773" s="94"/>
      <c r="B773" s="102"/>
      <c r="C773" s="94"/>
      <c r="D773" s="94"/>
      <c r="E773" s="94"/>
    </row>
    <row r="774" spans="1:5" x14ac:dyDescent="0.25">
      <c r="A774" s="94"/>
      <c r="B774" s="102"/>
      <c r="C774" s="94"/>
      <c r="D774" s="94"/>
      <c r="E774" s="94"/>
    </row>
    <row r="775" spans="1:5" x14ac:dyDescent="0.25">
      <c r="A775" s="94"/>
      <c r="B775" s="102"/>
      <c r="C775" s="94"/>
      <c r="D775" s="94"/>
      <c r="E775" s="94"/>
    </row>
    <row r="776" spans="1:5" x14ac:dyDescent="0.25">
      <c r="A776" s="94"/>
      <c r="B776" s="102"/>
      <c r="C776" s="94"/>
      <c r="D776" s="94"/>
      <c r="E776" s="94"/>
    </row>
    <row r="777" spans="1:5" x14ac:dyDescent="0.25">
      <c r="A777" s="94"/>
      <c r="B777" s="102"/>
      <c r="C777" s="94"/>
      <c r="D777" s="94"/>
      <c r="E777" s="94"/>
    </row>
    <row r="778" spans="1:5" x14ac:dyDescent="0.25">
      <c r="A778" s="98" t="s">
        <v>11</v>
      </c>
      <c r="B778" s="102">
        <f>SUM(B730:B777)</f>
        <v>1391.01</v>
      </c>
      <c r="C778" s="94"/>
      <c r="D778" s="94"/>
      <c r="E778" s="94"/>
    </row>
    <row r="781" spans="1:5" x14ac:dyDescent="0.25">
      <c r="A781" s="98" t="s">
        <v>0</v>
      </c>
      <c r="B781" s="118" t="s">
        <v>1192</v>
      </c>
      <c r="C781" s="98" t="s">
        <v>1203</v>
      </c>
      <c r="D781" s="98" t="s">
        <v>561</v>
      </c>
      <c r="E781" s="98" t="s">
        <v>174</v>
      </c>
    </row>
    <row r="782" spans="1:5" x14ac:dyDescent="0.25">
      <c r="A782" s="95">
        <v>45315</v>
      </c>
      <c r="B782" s="118">
        <v>0</v>
      </c>
      <c r="C782" s="98"/>
      <c r="D782" s="98"/>
      <c r="E782" s="94"/>
    </row>
    <row r="783" spans="1:5" x14ac:dyDescent="0.25">
      <c r="A783" s="94" t="s">
        <v>492</v>
      </c>
      <c r="B783" s="96">
        <v>1891.03</v>
      </c>
      <c r="C783" t="s">
        <v>1304</v>
      </c>
      <c r="D783" t="s">
        <v>1305</v>
      </c>
      <c r="E783" s="94"/>
    </row>
    <row r="784" spans="1:5" x14ac:dyDescent="0.25">
      <c r="A784" s="94" t="s">
        <v>492</v>
      </c>
      <c r="B784" s="96">
        <v>77</v>
      </c>
      <c r="C784" t="s">
        <v>1306</v>
      </c>
      <c r="D784" t="s">
        <v>1307</v>
      </c>
      <c r="E784" s="94"/>
    </row>
    <row r="785" spans="1:5" x14ac:dyDescent="0.25">
      <c r="A785" s="94" t="s">
        <v>492</v>
      </c>
      <c r="B785" s="96">
        <v>50</v>
      </c>
      <c r="C785" t="s">
        <v>1308</v>
      </c>
      <c r="D785" t="s">
        <v>1302</v>
      </c>
      <c r="E785" s="94"/>
    </row>
    <row r="786" spans="1:5" x14ac:dyDescent="0.25">
      <c r="A786" s="94" t="s">
        <v>492</v>
      </c>
      <c r="B786" s="96">
        <v>1535.7</v>
      </c>
      <c r="C786" t="s">
        <v>1309</v>
      </c>
      <c r="D786" t="s">
        <v>1310</v>
      </c>
      <c r="E786" s="94"/>
    </row>
    <row r="787" spans="1:5" x14ac:dyDescent="0.25">
      <c r="A787" s="94"/>
      <c r="B787" s="102"/>
      <c r="C787" s="94"/>
      <c r="D787" s="94"/>
      <c r="E787" s="94"/>
    </row>
    <row r="788" spans="1:5" x14ac:dyDescent="0.25">
      <c r="A788" s="94"/>
      <c r="B788" s="102"/>
      <c r="C788" s="94"/>
      <c r="D788" s="94"/>
      <c r="E788" s="94"/>
    </row>
    <row r="789" spans="1:5" x14ac:dyDescent="0.25">
      <c r="A789" s="94"/>
      <c r="B789" s="102"/>
      <c r="C789" s="94"/>
      <c r="D789" s="94"/>
      <c r="E789" s="94"/>
    </row>
    <row r="790" spans="1:5" x14ac:dyDescent="0.25">
      <c r="A790" s="94"/>
      <c r="B790" s="102"/>
      <c r="C790" s="94"/>
      <c r="D790" s="94"/>
      <c r="E790" s="94"/>
    </row>
    <row r="791" spans="1:5" x14ac:dyDescent="0.25">
      <c r="A791" s="94"/>
      <c r="B791" s="102"/>
      <c r="C791" s="94"/>
      <c r="D791" s="94"/>
      <c r="E791" s="94"/>
    </row>
    <row r="792" spans="1:5" x14ac:dyDescent="0.25">
      <c r="A792" s="94"/>
      <c r="B792" s="102"/>
      <c r="C792" s="94"/>
      <c r="D792" s="94"/>
      <c r="E792" s="94"/>
    </row>
    <row r="793" spans="1:5" x14ac:dyDescent="0.25">
      <c r="A793" s="94"/>
      <c r="B793" s="102"/>
      <c r="C793" s="94"/>
      <c r="D793" s="94"/>
      <c r="E793" s="94"/>
    </row>
    <row r="794" spans="1:5" x14ac:dyDescent="0.25">
      <c r="A794" s="94"/>
      <c r="B794" s="102"/>
      <c r="C794" s="94"/>
      <c r="D794" s="94"/>
      <c r="E794" s="94"/>
    </row>
    <row r="795" spans="1:5" x14ac:dyDescent="0.25">
      <c r="A795" s="94"/>
      <c r="B795" s="102"/>
      <c r="C795" s="94"/>
      <c r="D795" s="94"/>
      <c r="E795" s="94"/>
    </row>
    <row r="796" spans="1:5" x14ac:dyDescent="0.25">
      <c r="A796" s="94"/>
      <c r="B796" s="102"/>
      <c r="C796" s="94"/>
      <c r="D796" s="94"/>
      <c r="E796" s="94"/>
    </row>
    <row r="797" spans="1:5" x14ac:dyDescent="0.25">
      <c r="A797" s="94"/>
      <c r="B797" s="102"/>
      <c r="C797" s="94"/>
      <c r="D797" s="94"/>
      <c r="E797" s="94"/>
    </row>
    <row r="798" spans="1:5" x14ac:dyDescent="0.25">
      <c r="A798" s="94"/>
      <c r="B798" s="102"/>
      <c r="C798" s="94"/>
      <c r="D798" s="94"/>
      <c r="E798" s="94"/>
    </row>
    <row r="799" spans="1:5" x14ac:dyDescent="0.25">
      <c r="A799" s="94"/>
      <c r="B799" s="102"/>
      <c r="C799" s="94"/>
      <c r="D799" s="94"/>
      <c r="E799" s="94"/>
    </row>
    <row r="800" spans="1:5" x14ac:dyDescent="0.25">
      <c r="A800" s="94"/>
      <c r="B800" s="102"/>
      <c r="C800" s="94"/>
      <c r="D800" s="94"/>
      <c r="E800" s="94"/>
    </row>
    <row r="801" spans="1:5" x14ac:dyDescent="0.25">
      <c r="A801" s="94"/>
      <c r="B801" s="102"/>
      <c r="C801" s="94"/>
      <c r="D801" s="94"/>
      <c r="E801" s="94"/>
    </row>
    <row r="802" spans="1:5" x14ac:dyDescent="0.25">
      <c r="A802" s="94"/>
      <c r="B802" s="102"/>
      <c r="C802" s="94"/>
      <c r="D802" s="94"/>
      <c r="E802" s="94"/>
    </row>
    <row r="803" spans="1:5" x14ac:dyDescent="0.25">
      <c r="A803" s="94"/>
      <c r="B803" s="102"/>
      <c r="C803" s="94"/>
      <c r="D803" s="94"/>
      <c r="E803" s="94"/>
    </row>
    <row r="804" spans="1:5" x14ac:dyDescent="0.25">
      <c r="A804" s="94"/>
      <c r="B804" s="102"/>
      <c r="C804" s="94"/>
      <c r="D804" s="94"/>
      <c r="E804" s="94"/>
    </row>
    <row r="805" spans="1:5" x14ac:dyDescent="0.25">
      <c r="A805" s="94"/>
      <c r="B805" s="102"/>
      <c r="C805" s="94"/>
      <c r="D805" s="94"/>
      <c r="E805" s="94"/>
    </row>
    <row r="806" spans="1:5" x14ac:dyDescent="0.25">
      <c r="A806" s="94"/>
      <c r="B806" s="102"/>
      <c r="C806" s="94"/>
      <c r="D806" s="94"/>
      <c r="E806" s="94"/>
    </row>
    <row r="807" spans="1:5" x14ac:dyDescent="0.25">
      <c r="A807" s="94"/>
      <c r="B807" s="102"/>
      <c r="C807" s="94"/>
      <c r="D807" s="94"/>
      <c r="E807" s="94"/>
    </row>
    <row r="808" spans="1:5" x14ac:dyDescent="0.25">
      <c r="A808" s="94"/>
      <c r="B808" s="102"/>
      <c r="C808" s="94"/>
      <c r="D808" s="94"/>
      <c r="E808" s="94"/>
    </row>
    <row r="809" spans="1:5" x14ac:dyDescent="0.25">
      <c r="A809" s="94"/>
      <c r="B809" s="102"/>
      <c r="C809" s="94"/>
      <c r="D809" s="94"/>
      <c r="E809" s="94"/>
    </row>
    <row r="810" spans="1:5" x14ac:dyDescent="0.25">
      <c r="A810" s="94"/>
      <c r="B810" s="102"/>
      <c r="C810" s="94"/>
      <c r="D810" s="94"/>
      <c r="E810" s="94"/>
    </row>
    <row r="811" spans="1:5" x14ac:dyDescent="0.25">
      <c r="A811" s="94"/>
      <c r="B811" s="102"/>
      <c r="C811" s="94"/>
      <c r="D811" s="94"/>
      <c r="E811" s="94"/>
    </row>
    <row r="812" spans="1:5" x14ac:dyDescent="0.25">
      <c r="A812" s="94"/>
      <c r="B812" s="102"/>
      <c r="C812" s="94"/>
      <c r="D812" s="94"/>
      <c r="E812" s="94"/>
    </row>
    <row r="813" spans="1:5" x14ac:dyDescent="0.25">
      <c r="A813" s="94"/>
      <c r="B813" s="102"/>
      <c r="C813" s="94"/>
      <c r="D813" s="94"/>
      <c r="E813" s="94"/>
    </row>
    <row r="814" spans="1:5" x14ac:dyDescent="0.25">
      <c r="A814" s="94"/>
      <c r="B814" s="102"/>
      <c r="C814" s="94"/>
      <c r="D814" s="94"/>
      <c r="E814" s="94"/>
    </row>
    <row r="815" spans="1:5" x14ac:dyDescent="0.25">
      <c r="A815" s="94"/>
      <c r="B815" s="102"/>
      <c r="C815" s="94"/>
      <c r="D815" s="94"/>
      <c r="E815" s="94"/>
    </row>
    <row r="816" spans="1:5" x14ac:dyDescent="0.25">
      <c r="A816" s="94"/>
      <c r="B816" s="102"/>
      <c r="C816" s="94"/>
      <c r="D816" s="94"/>
      <c r="E816" s="94"/>
    </row>
    <row r="817" spans="1:5" x14ac:dyDescent="0.25">
      <c r="A817" s="94"/>
      <c r="B817" s="102"/>
      <c r="C817" s="94"/>
      <c r="D817" s="94"/>
      <c r="E817" s="94"/>
    </row>
    <row r="818" spans="1:5" x14ac:dyDescent="0.25">
      <c r="A818" s="94"/>
      <c r="B818" s="102"/>
      <c r="C818" s="94"/>
      <c r="D818" s="94"/>
      <c r="E818" s="94"/>
    </row>
    <row r="819" spans="1:5" x14ac:dyDescent="0.25">
      <c r="A819" s="94"/>
      <c r="B819" s="102"/>
      <c r="C819" s="94"/>
      <c r="D819" s="94"/>
      <c r="E819" s="94"/>
    </row>
    <row r="820" spans="1:5" x14ac:dyDescent="0.25">
      <c r="A820" s="94"/>
      <c r="B820" s="102"/>
      <c r="C820" s="94"/>
      <c r="D820" s="94"/>
      <c r="E820" s="94"/>
    </row>
    <row r="821" spans="1:5" x14ac:dyDescent="0.25">
      <c r="A821" s="94"/>
      <c r="B821" s="102"/>
      <c r="C821" s="94"/>
      <c r="D821" s="94"/>
      <c r="E821" s="94"/>
    </row>
    <row r="822" spans="1:5" x14ac:dyDescent="0.25">
      <c r="A822" s="94"/>
      <c r="B822" s="102"/>
      <c r="C822" s="94"/>
      <c r="D822" s="94"/>
      <c r="E822" s="94"/>
    </row>
    <row r="823" spans="1:5" x14ac:dyDescent="0.25">
      <c r="A823" s="94"/>
      <c r="B823" s="102"/>
      <c r="C823" s="94"/>
      <c r="D823" s="94"/>
      <c r="E823" s="94"/>
    </row>
    <row r="824" spans="1:5" x14ac:dyDescent="0.25">
      <c r="A824" s="94"/>
      <c r="B824" s="102"/>
      <c r="C824" s="94"/>
      <c r="D824" s="94"/>
      <c r="E824" s="94"/>
    </row>
    <row r="825" spans="1:5" x14ac:dyDescent="0.25">
      <c r="A825" s="94"/>
      <c r="B825" s="102"/>
      <c r="C825" s="94"/>
      <c r="D825" s="94"/>
      <c r="E825" s="94"/>
    </row>
    <row r="826" spans="1:5" x14ac:dyDescent="0.25">
      <c r="A826" s="94"/>
      <c r="B826" s="102"/>
      <c r="C826" s="94"/>
      <c r="D826" s="94"/>
      <c r="E826" s="94"/>
    </row>
    <row r="827" spans="1:5" x14ac:dyDescent="0.25">
      <c r="A827" s="94"/>
      <c r="B827" s="102"/>
      <c r="C827" s="94"/>
      <c r="D827" s="94"/>
      <c r="E827" s="94"/>
    </row>
    <row r="828" spans="1:5" x14ac:dyDescent="0.25">
      <c r="A828" s="94"/>
      <c r="B828" s="102"/>
      <c r="C828" s="94"/>
      <c r="D828" s="94"/>
      <c r="E828" s="94"/>
    </row>
    <row r="829" spans="1:5" x14ac:dyDescent="0.25">
      <c r="A829" s="94"/>
      <c r="B829" s="102"/>
      <c r="C829" s="94"/>
      <c r="D829" s="94"/>
      <c r="E829" s="94"/>
    </row>
    <row r="830" spans="1:5" x14ac:dyDescent="0.25">
      <c r="A830" s="98" t="s">
        <v>11</v>
      </c>
      <c r="B830" s="102">
        <f>SUM(B782:B829)</f>
        <v>3553.73</v>
      </c>
      <c r="C830" s="94"/>
      <c r="D830" s="94"/>
      <c r="E830" s="94"/>
    </row>
    <row r="833" spans="1:5" x14ac:dyDescent="0.25">
      <c r="A833" s="98" t="s">
        <v>0</v>
      </c>
      <c r="B833" s="118" t="s">
        <v>1192</v>
      </c>
      <c r="C833" s="98" t="s">
        <v>1203</v>
      </c>
      <c r="D833" s="98" t="s">
        <v>561</v>
      </c>
      <c r="E833" s="98" t="s">
        <v>174</v>
      </c>
    </row>
    <row r="834" spans="1:5" x14ac:dyDescent="0.25">
      <c r="A834" s="95">
        <v>45315</v>
      </c>
      <c r="B834" s="118">
        <v>0</v>
      </c>
      <c r="C834" s="98"/>
      <c r="D834" s="98"/>
      <c r="E834" s="94"/>
    </row>
    <row r="835" spans="1:5" x14ac:dyDescent="0.25">
      <c r="A835" s="94" t="s">
        <v>492</v>
      </c>
      <c r="B835" s="96">
        <v>5000.04</v>
      </c>
      <c r="C835" t="s">
        <v>1311</v>
      </c>
      <c r="D835" t="s">
        <v>1312</v>
      </c>
      <c r="E835" s="94"/>
    </row>
    <row r="836" spans="1:5" x14ac:dyDescent="0.25">
      <c r="A836" s="94" t="s">
        <v>492</v>
      </c>
      <c r="B836" s="96">
        <v>150</v>
      </c>
      <c r="C836" t="s">
        <v>1313</v>
      </c>
      <c r="D836" t="s">
        <v>1135</v>
      </c>
      <c r="E836" s="94"/>
    </row>
    <row r="837" spans="1:5" x14ac:dyDescent="0.25">
      <c r="A837" s="94" t="s">
        <v>492</v>
      </c>
      <c r="B837" s="102">
        <v>52</v>
      </c>
      <c r="C837" t="s">
        <v>1314</v>
      </c>
      <c r="D837" t="s">
        <v>1315</v>
      </c>
      <c r="E837" s="94"/>
    </row>
    <row r="838" spans="1:5" x14ac:dyDescent="0.25">
      <c r="A838" s="94"/>
      <c r="B838" s="102"/>
      <c r="C838" s="94"/>
      <c r="D838" s="94"/>
      <c r="E838" s="94"/>
    </row>
    <row r="839" spans="1:5" x14ac:dyDescent="0.25">
      <c r="A839" s="94"/>
      <c r="B839" s="102"/>
      <c r="C839" s="94"/>
      <c r="D839" s="94"/>
      <c r="E839" s="94"/>
    </row>
    <row r="840" spans="1:5" x14ac:dyDescent="0.25">
      <c r="A840" s="94"/>
      <c r="B840" s="102"/>
      <c r="C840" s="94"/>
      <c r="D840" s="94"/>
      <c r="E840" s="94"/>
    </row>
    <row r="841" spans="1:5" x14ac:dyDescent="0.25">
      <c r="A841" s="94"/>
      <c r="B841" s="102"/>
      <c r="C841" s="94"/>
      <c r="D841" s="94"/>
      <c r="E841" s="94"/>
    </row>
    <row r="842" spans="1:5" x14ac:dyDescent="0.25">
      <c r="A842" s="94"/>
      <c r="B842" s="102"/>
      <c r="C842" s="94"/>
      <c r="D842" s="94"/>
      <c r="E842" s="94"/>
    </row>
    <row r="843" spans="1:5" x14ac:dyDescent="0.25">
      <c r="A843" s="94"/>
      <c r="B843" s="102"/>
      <c r="C843" s="94"/>
      <c r="D843" s="94"/>
      <c r="E843" s="94"/>
    </row>
    <row r="844" spans="1:5" x14ac:dyDescent="0.25">
      <c r="A844" s="94"/>
      <c r="B844" s="102"/>
      <c r="C844" s="94"/>
      <c r="D844" s="94"/>
      <c r="E844" s="94"/>
    </row>
    <row r="845" spans="1:5" x14ac:dyDescent="0.25">
      <c r="A845" s="94"/>
      <c r="B845" s="102"/>
      <c r="C845" s="94"/>
      <c r="D845" s="94"/>
      <c r="E845" s="94"/>
    </row>
    <row r="846" spans="1:5" x14ac:dyDescent="0.25">
      <c r="A846" s="94"/>
      <c r="B846" s="102"/>
      <c r="C846" s="94"/>
      <c r="D846" s="94"/>
      <c r="E846" s="94"/>
    </row>
    <row r="847" spans="1:5" x14ac:dyDescent="0.25">
      <c r="A847" s="94"/>
      <c r="B847" s="102"/>
      <c r="C847" s="94"/>
      <c r="D847" s="94"/>
      <c r="E847" s="94"/>
    </row>
    <row r="848" spans="1:5" x14ac:dyDescent="0.25">
      <c r="A848" s="94"/>
      <c r="B848" s="102"/>
      <c r="C848" s="94"/>
      <c r="D848" s="94"/>
      <c r="E848" s="94"/>
    </row>
    <row r="849" spans="1:5" x14ac:dyDescent="0.25">
      <c r="A849" s="94"/>
      <c r="B849" s="102"/>
      <c r="C849" s="94"/>
      <c r="D849" s="94"/>
      <c r="E849" s="94"/>
    </row>
    <row r="850" spans="1:5" x14ac:dyDescent="0.25">
      <c r="A850" s="94"/>
      <c r="B850" s="102"/>
      <c r="C850" s="94"/>
      <c r="D850" s="94"/>
      <c r="E850" s="94"/>
    </row>
    <row r="851" spans="1:5" x14ac:dyDescent="0.25">
      <c r="A851" s="94"/>
      <c r="B851" s="102"/>
      <c r="C851" s="94"/>
      <c r="D851" s="94"/>
      <c r="E851" s="94"/>
    </row>
    <row r="852" spans="1:5" x14ac:dyDescent="0.25">
      <c r="A852" s="94"/>
      <c r="B852" s="102"/>
      <c r="C852" s="94"/>
      <c r="D852" s="94"/>
      <c r="E852" s="94"/>
    </row>
    <row r="853" spans="1:5" x14ac:dyDescent="0.25">
      <c r="A853" s="94"/>
      <c r="B853" s="102"/>
      <c r="C853" s="94"/>
      <c r="D853" s="94"/>
      <c r="E853" s="94"/>
    </row>
    <row r="854" spans="1:5" x14ac:dyDescent="0.25">
      <c r="A854" s="94"/>
      <c r="B854" s="102"/>
      <c r="C854" s="94"/>
      <c r="D854" s="94"/>
      <c r="E854" s="94"/>
    </row>
    <row r="855" spans="1:5" x14ac:dyDescent="0.25">
      <c r="A855" s="94"/>
      <c r="B855" s="102"/>
      <c r="C855" s="94"/>
      <c r="D855" s="94"/>
      <c r="E855" s="94"/>
    </row>
    <row r="856" spans="1:5" x14ac:dyDescent="0.25">
      <c r="A856" s="94"/>
      <c r="B856" s="102"/>
      <c r="C856" s="94"/>
      <c r="D856" s="94"/>
      <c r="E856" s="94"/>
    </row>
    <row r="857" spans="1:5" x14ac:dyDescent="0.25">
      <c r="A857" s="94"/>
      <c r="B857" s="102"/>
      <c r="C857" s="94"/>
      <c r="D857" s="94"/>
      <c r="E857" s="94"/>
    </row>
    <row r="858" spans="1:5" x14ac:dyDescent="0.25">
      <c r="A858" s="94"/>
      <c r="B858" s="102"/>
      <c r="C858" s="94"/>
      <c r="D858" s="94"/>
      <c r="E858" s="94"/>
    </row>
    <row r="859" spans="1:5" x14ac:dyDescent="0.25">
      <c r="A859" s="94"/>
      <c r="B859" s="102"/>
      <c r="C859" s="94"/>
      <c r="D859" s="94"/>
      <c r="E859" s="94"/>
    </row>
    <row r="860" spans="1:5" x14ac:dyDescent="0.25">
      <c r="A860" s="94"/>
      <c r="B860" s="102"/>
      <c r="C860" s="94"/>
      <c r="D860" s="94"/>
      <c r="E860" s="94"/>
    </row>
    <row r="861" spans="1:5" x14ac:dyDescent="0.25">
      <c r="A861" s="94"/>
      <c r="B861" s="102"/>
      <c r="C861" s="94"/>
      <c r="D861" s="94"/>
      <c r="E861" s="94"/>
    </row>
    <row r="862" spans="1:5" x14ac:dyDescent="0.25">
      <c r="A862" s="94"/>
      <c r="B862" s="102"/>
      <c r="C862" s="94"/>
      <c r="D862" s="94"/>
      <c r="E862" s="94"/>
    </row>
    <row r="863" spans="1:5" x14ac:dyDescent="0.25">
      <c r="A863" s="94"/>
      <c r="B863" s="102"/>
      <c r="C863" s="94"/>
      <c r="D863" s="94"/>
      <c r="E863" s="94"/>
    </row>
    <row r="864" spans="1:5" x14ac:dyDescent="0.25">
      <c r="A864" s="94"/>
      <c r="B864" s="102"/>
      <c r="C864" s="94"/>
      <c r="D864" s="94"/>
      <c r="E864" s="94"/>
    </row>
    <row r="865" spans="1:5" x14ac:dyDescent="0.25">
      <c r="A865" s="94"/>
      <c r="B865" s="102"/>
      <c r="C865" s="94"/>
      <c r="D865" s="94"/>
      <c r="E865" s="94"/>
    </row>
    <row r="866" spans="1:5" x14ac:dyDescent="0.25">
      <c r="A866" s="94"/>
      <c r="B866" s="102"/>
      <c r="C866" s="94"/>
      <c r="D866" s="94"/>
      <c r="E866" s="94"/>
    </row>
    <row r="867" spans="1:5" x14ac:dyDescent="0.25">
      <c r="A867" s="94"/>
      <c r="B867" s="102"/>
      <c r="C867" s="94"/>
      <c r="D867" s="94"/>
      <c r="E867" s="94"/>
    </row>
    <row r="868" spans="1:5" x14ac:dyDescent="0.25">
      <c r="A868" s="94"/>
      <c r="B868" s="102"/>
      <c r="C868" s="94"/>
      <c r="D868" s="94"/>
      <c r="E868" s="94"/>
    </row>
    <row r="869" spans="1:5" x14ac:dyDescent="0.25">
      <c r="A869" s="94"/>
      <c r="B869" s="102"/>
      <c r="C869" s="94"/>
      <c r="D869" s="94"/>
      <c r="E869" s="94"/>
    </row>
    <row r="870" spans="1:5" x14ac:dyDescent="0.25">
      <c r="A870" s="94"/>
      <c r="B870" s="102"/>
      <c r="C870" s="94"/>
      <c r="D870" s="94"/>
      <c r="E870" s="94"/>
    </row>
    <row r="871" spans="1:5" x14ac:dyDescent="0.25">
      <c r="A871" s="94"/>
      <c r="B871" s="102"/>
      <c r="C871" s="94"/>
      <c r="D871" s="94"/>
      <c r="E871" s="94"/>
    </row>
    <row r="872" spans="1:5" x14ac:dyDescent="0.25">
      <c r="A872" s="94"/>
      <c r="B872" s="102"/>
      <c r="C872" s="94"/>
      <c r="D872" s="94"/>
      <c r="E872" s="94"/>
    </row>
    <row r="873" spans="1:5" x14ac:dyDescent="0.25">
      <c r="A873" s="94"/>
      <c r="B873" s="102"/>
      <c r="C873" s="94"/>
      <c r="D873" s="94"/>
      <c r="E873" s="94"/>
    </row>
    <row r="874" spans="1:5" x14ac:dyDescent="0.25">
      <c r="A874" s="94"/>
      <c r="B874" s="102"/>
      <c r="C874" s="94"/>
      <c r="D874" s="94"/>
      <c r="E874" s="94"/>
    </row>
    <row r="875" spans="1:5" x14ac:dyDescent="0.25">
      <c r="A875" s="94"/>
      <c r="B875" s="102"/>
      <c r="C875" s="94"/>
      <c r="D875" s="94"/>
      <c r="E875" s="94"/>
    </row>
    <row r="876" spans="1:5" x14ac:dyDescent="0.25">
      <c r="A876" s="94"/>
      <c r="B876" s="102"/>
      <c r="C876" s="94"/>
      <c r="D876" s="94"/>
      <c r="E876" s="94"/>
    </row>
    <row r="877" spans="1:5" x14ac:dyDescent="0.25">
      <c r="A877" s="94"/>
      <c r="B877" s="102"/>
      <c r="C877" s="94"/>
      <c r="D877" s="94"/>
      <c r="E877" s="94"/>
    </row>
    <row r="878" spans="1:5" x14ac:dyDescent="0.25">
      <c r="A878" s="94"/>
      <c r="B878" s="102"/>
      <c r="C878" s="94"/>
      <c r="D878" s="94"/>
      <c r="E878" s="94"/>
    </row>
    <row r="879" spans="1:5" x14ac:dyDescent="0.25">
      <c r="A879" s="94"/>
      <c r="B879" s="102"/>
      <c r="C879" s="94"/>
      <c r="D879" s="94"/>
      <c r="E879" s="94"/>
    </row>
    <row r="880" spans="1:5" x14ac:dyDescent="0.25">
      <c r="A880" s="94"/>
      <c r="B880" s="102"/>
      <c r="C880" s="94"/>
      <c r="D880" s="94"/>
      <c r="E880" s="94"/>
    </row>
    <row r="881" spans="1:5" x14ac:dyDescent="0.25">
      <c r="A881" s="94"/>
      <c r="B881" s="102"/>
      <c r="C881" s="94"/>
      <c r="D881" s="94"/>
      <c r="E881" s="94"/>
    </row>
    <row r="882" spans="1:5" x14ac:dyDescent="0.25">
      <c r="A882" s="98" t="s">
        <v>11</v>
      </c>
      <c r="B882" s="102">
        <f>SUM(B834:B881)</f>
        <v>5202.04</v>
      </c>
      <c r="C882" s="94"/>
      <c r="D882" s="94"/>
      <c r="E882" s="94"/>
    </row>
    <row r="883" spans="1:5" x14ac:dyDescent="0.25">
      <c r="C883" s="125"/>
    </row>
    <row r="885" spans="1:5" x14ac:dyDescent="0.25">
      <c r="A885" s="98" t="s">
        <v>0</v>
      </c>
      <c r="B885" s="118" t="s">
        <v>1192</v>
      </c>
      <c r="C885" s="98" t="s">
        <v>1203</v>
      </c>
      <c r="D885" s="98" t="s">
        <v>561</v>
      </c>
      <c r="E885" s="98" t="s">
        <v>174</v>
      </c>
    </row>
    <row r="886" spans="1:5" x14ac:dyDescent="0.25">
      <c r="A886" s="95">
        <v>45316</v>
      </c>
      <c r="B886" s="118">
        <v>0</v>
      </c>
      <c r="C886" s="98"/>
      <c r="D886" s="98"/>
      <c r="E886" s="94"/>
    </row>
    <row r="887" spans="1:5" x14ac:dyDescent="0.25">
      <c r="A887" s="94" t="s">
        <v>492</v>
      </c>
      <c r="B887" s="96">
        <v>345</v>
      </c>
      <c r="C887" t="s">
        <v>1316</v>
      </c>
      <c r="D887" t="s">
        <v>1317</v>
      </c>
      <c r="E887" s="94"/>
    </row>
    <row r="888" spans="1:5" x14ac:dyDescent="0.25">
      <c r="A888" s="94" t="s">
        <v>492</v>
      </c>
      <c r="B888" s="96">
        <v>5264.28</v>
      </c>
      <c r="C888" t="s">
        <v>1318</v>
      </c>
      <c r="D888" t="s">
        <v>1319</v>
      </c>
      <c r="E888" s="94"/>
    </row>
    <row r="889" spans="1:5" x14ac:dyDescent="0.25">
      <c r="A889" s="94" t="s">
        <v>492</v>
      </c>
      <c r="B889" s="96">
        <v>5550.29</v>
      </c>
      <c r="C889" t="s">
        <v>1320</v>
      </c>
      <c r="D889" t="s">
        <v>1321</v>
      </c>
      <c r="E889" s="94"/>
    </row>
    <row r="890" spans="1:5" x14ac:dyDescent="0.25">
      <c r="A890" s="94" t="s">
        <v>492</v>
      </c>
      <c r="B890" s="96">
        <v>1500</v>
      </c>
      <c r="C890" t="s">
        <v>1322</v>
      </c>
      <c r="D890" t="s">
        <v>1323</v>
      </c>
      <c r="E890" s="94"/>
    </row>
    <row r="891" spans="1:5" x14ac:dyDescent="0.25">
      <c r="A891" s="94"/>
      <c r="B891" s="102"/>
      <c r="C891" s="94"/>
      <c r="D891" s="94"/>
      <c r="E891" s="94"/>
    </row>
    <row r="892" spans="1:5" x14ac:dyDescent="0.25">
      <c r="A892" s="94"/>
      <c r="B892" s="102"/>
      <c r="C892" s="94"/>
      <c r="D892" s="94"/>
      <c r="E892" s="94"/>
    </row>
    <row r="893" spans="1:5" x14ac:dyDescent="0.25">
      <c r="A893" s="94"/>
      <c r="B893" s="102"/>
      <c r="C893" s="94"/>
      <c r="D893" s="94"/>
      <c r="E893" s="94"/>
    </row>
    <row r="894" spans="1:5" x14ac:dyDescent="0.25">
      <c r="A894" s="94"/>
      <c r="B894" s="102"/>
      <c r="C894" s="94"/>
      <c r="D894" s="94"/>
      <c r="E894" s="94"/>
    </row>
    <row r="895" spans="1:5" x14ac:dyDescent="0.25">
      <c r="A895" s="94"/>
      <c r="B895" s="102"/>
      <c r="C895" s="94"/>
      <c r="D895" s="94"/>
      <c r="E895" s="94"/>
    </row>
    <row r="896" spans="1:5" x14ac:dyDescent="0.25">
      <c r="A896" s="94"/>
      <c r="B896" s="102"/>
      <c r="C896" s="94"/>
      <c r="D896" s="94"/>
      <c r="E896" s="94"/>
    </row>
    <row r="897" spans="1:5" x14ac:dyDescent="0.25">
      <c r="A897" s="94"/>
      <c r="B897" s="102"/>
      <c r="C897" s="94"/>
      <c r="D897" s="94"/>
      <c r="E897" s="94"/>
    </row>
    <row r="898" spans="1:5" x14ac:dyDescent="0.25">
      <c r="A898" s="94"/>
      <c r="B898" s="102"/>
      <c r="C898" s="94"/>
      <c r="D898" s="94"/>
      <c r="E898" s="94"/>
    </row>
    <row r="899" spans="1:5" x14ac:dyDescent="0.25">
      <c r="A899" s="94"/>
      <c r="B899" s="102"/>
      <c r="C899" s="94"/>
      <c r="D899" s="94"/>
      <c r="E899" s="94"/>
    </row>
    <row r="900" spans="1:5" x14ac:dyDescent="0.25">
      <c r="A900" s="94"/>
      <c r="B900" s="102"/>
      <c r="C900" s="94"/>
      <c r="D900" s="94"/>
      <c r="E900" s="94"/>
    </row>
    <row r="901" spans="1:5" x14ac:dyDescent="0.25">
      <c r="A901" s="94"/>
      <c r="B901" s="102"/>
      <c r="C901" s="94"/>
      <c r="D901" s="94"/>
      <c r="E901" s="94"/>
    </row>
    <row r="902" spans="1:5" x14ac:dyDescent="0.25">
      <c r="A902" s="94"/>
      <c r="B902" s="102"/>
      <c r="C902" s="94"/>
      <c r="D902" s="94"/>
      <c r="E902" s="94"/>
    </row>
    <row r="903" spans="1:5" x14ac:dyDescent="0.25">
      <c r="A903" s="94"/>
      <c r="B903" s="102"/>
      <c r="C903" s="94"/>
      <c r="D903" s="94"/>
      <c r="E903" s="94"/>
    </row>
    <row r="904" spans="1:5" x14ac:dyDescent="0.25">
      <c r="A904" s="94"/>
      <c r="B904" s="102"/>
      <c r="C904" s="94"/>
      <c r="D904" s="94"/>
      <c r="E904" s="94"/>
    </row>
    <row r="905" spans="1:5" x14ac:dyDescent="0.25">
      <c r="A905" s="94"/>
      <c r="B905" s="102"/>
      <c r="C905" s="94"/>
      <c r="D905" s="94"/>
      <c r="E905" s="94"/>
    </row>
    <row r="906" spans="1:5" x14ac:dyDescent="0.25">
      <c r="A906" s="94"/>
      <c r="B906" s="102"/>
      <c r="C906" s="94"/>
      <c r="D906" s="94"/>
      <c r="E906" s="94"/>
    </row>
    <row r="907" spans="1:5" x14ac:dyDescent="0.25">
      <c r="A907" s="94"/>
      <c r="B907" s="102"/>
      <c r="C907" s="94"/>
      <c r="D907" s="94"/>
      <c r="E907" s="94"/>
    </row>
    <row r="908" spans="1:5" x14ac:dyDescent="0.25">
      <c r="A908" s="94"/>
      <c r="B908" s="102"/>
      <c r="C908" s="94"/>
      <c r="D908" s="94"/>
      <c r="E908" s="94"/>
    </row>
    <row r="909" spans="1:5" x14ac:dyDescent="0.25">
      <c r="A909" s="94"/>
      <c r="B909" s="102"/>
      <c r="C909" s="94"/>
      <c r="D909" s="94"/>
      <c r="E909" s="94"/>
    </row>
    <row r="910" spans="1:5" x14ac:dyDescent="0.25">
      <c r="A910" s="94"/>
      <c r="B910" s="102"/>
      <c r="C910" s="94"/>
      <c r="D910" s="94"/>
      <c r="E910" s="94"/>
    </row>
    <row r="911" spans="1:5" x14ac:dyDescent="0.25">
      <c r="A911" s="94"/>
      <c r="B911" s="102"/>
      <c r="C911" s="94"/>
      <c r="D911" s="94"/>
      <c r="E911" s="94"/>
    </row>
    <row r="912" spans="1:5" x14ac:dyDescent="0.25">
      <c r="A912" s="94"/>
      <c r="B912" s="102"/>
      <c r="C912" s="94"/>
      <c r="D912" s="94"/>
      <c r="E912" s="94"/>
    </row>
    <row r="913" spans="1:5" x14ac:dyDescent="0.25">
      <c r="A913" s="94"/>
      <c r="B913" s="102"/>
      <c r="C913" s="94"/>
      <c r="D913" s="94"/>
      <c r="E913" s="94"/>
    </row>
    <row r="914" spans="1:5" x14ac:dyDescent="0.25">
      <c r="A914" s="94"/>
      <c r="B914" s="102"/>
      <c r="C914" s="94"/>
      <c r="D914" s="94"/>
      <c r="E914" s="94"/>
    </row>
    <row r="915" spans="1:5" x14ac:dyDescent="0.25">
      <c r="A915" s="94"/>
      <c r="B915" s="102"/>
      <c r="C915" s="94"/>
      <c r="D915" s="94"/>
      <c r="E915" s="94"/>
    </row>
    <row r="916" spans="1:5" x14ac:dyDescent="0.25">
      <c r="A916" s="94"/>
      <c r="B916" s="102"/>
      <c r="C916" s="94"/>
      <c r="D916" s="94"/>
      <c r="E916" s="94"/>
    </row>
    <row r="917" spans="1:5" x14ac:dyDescent="0.25">
      <c r="A917" s="94"/>
      <c r="B917" s="102"/>
      <c r="C917" s="94"/>
      <c r="D917" s="94"/>
      <c r="E917" s="94"/>
    </row>
    <row r="918" spans="1:5" x14ac:dyDescent="0.25">
      <c r="A918" s="94"/>
      <c r="B918" s="102"/>
      <c r="C918" s="94"/>
      <c r="D918" s="94"/>
      <c r="E918" s="94"/>
    </row>
    <row r="919" spans="1:5" x14ac:dyDescent="0.25">
      <c r="A919" s="94"/>
      <c r="B919" s="102"/>
      <c r="C919" s="94"/>
      <c r="D919" s="94"/>
      <c r="E919" s="94"/>
    </row>
    <row r="920" spans="1:5" x14ac:dyDescent="0.25">
      <c r="A920" s="94"/>
      <c r="B920" s="102"/>
      <c r="C920" s="94"/>
      <c r="D920" s="94"/>
      <c r="E920" s="94"/>
    </row>
    <row r="921" spans="1:5" x14ac:dyDescent="0.25">
      <c r="A921" s="94"/>
      <c r="B921" s="102"/>
      <c r="C921" s="94"/>
      <c r="D921" s="94"/>
      <c r="E921" s="94"/>
    </row>
    <row r="922" spans="1:5" x14ac:dyDescent="0.25">
      <c r="A922" s="94"/>
      <c r="B922" s="102"/>
      <c r="C922" s="94"/>
      <c r="D922" s="94"/>
      <c r="E922" s="94"/>
    </row>
    <row r="923" spans="1:5" x14ac:dyDescent="0.25">
      <c r="A923" s="94"/>
      <c r="B923" s="102"/>
      <c r="C923" s="94"/>
      <c r="D923" s="94"/>
      <c r="E923" s="94"/>
    </row>
    <row r="924" spans="1:5" x14ac:dyDescent="0.25">
      <c r="A924" s="94"/>
      <c r="B924" s="102"/>
      <c r="C924" s="94"/>
      <c r="D924" s="94"/>
      <c r="E924" s="94"/>
    </row>
    <row r="925" spans="1:5" x14ac:dyDescent="0.25">
      <c r="A925" s="94"/>
      <c r="B925" s="102"/>
      <c r="C925" s="94"/>
      <c r="D925" s="94"/>
      <c r="E925" s="94"/>
    </row>
    <row r="926" spans="1:5" x14ac:dyDescent="0.25">
      <c r="A926" s="94"/>
      <c r="B926" s="102"/>
      <c r="C926" s="94"/>
      <c r="D926" s="94"/>
      <c r="E926" s="94"/>
    </row>
    <row r="927" spans="1:5" x14ac:dyDescent="0.25">
      <c r="A927" s="94"/>
      <c r="B927" s="102"/>
      <c r="C927" s="94"/>
      <c r="D927" s="94"/>
      <c r="E927" s="94"/>
    </row>
    <row r="928" spans="1:5" x14ac:dyDescent="0.25">
      <c r="A928" s="94"/>
      <c r="B928" s="102"/>
      <c r="C928" s="94"/>
      <c r="D928" s="94"/>
      <c r="E928" s="94"/>
    </row>
    <row r="929" spans="1:5" x14ac:dyDescent="0.25">
      <c r="A929" s="94"/>
      <c r="B929" s="102"/>
      <c r="C929" s="94"/>
      <c r="D929" s="94"/>
      <c r="E929" s="94"/>
    </row>
    <row r="930" spans="1:5" x14ac:dyDescent="0.25">
      <c r="A930" s="94"/>
      <c r="B930" s="102"/>
      <c r="C930" s="94"/>
      <c r="D930" s="94"/>
      <c r="E930" s="94"/>
    </row>
    <row r="931" spans="1:5" x14ac:dyDescent="0.25">
      <c r="A931" s="94"/>
      <c r="B931" s="102"/>
      <c r="C931" s="94"/>
      <c r="D931" s="94"/>
      <c r="E931" s="94"/>
    </row>
    <row r="932" spans="1:5" x14ac:dyDescent="0.25">
      <c r="A932" s="94"/>
      <c r="B932" s="102"/>
      <c r="C932" s="94"/>
      <c r="D932" s="94"/>
      <c r="E932" s="94"/>
    </row>
    <row r="933" spans="1:5" x14ac:dyDescent="0.25">
      <c r="A933" s="94"/>
      <c r="B933" s="102"/>
      <c r="C933" s="94"/>
      <c r="D933" s="94"/>
      <c r="E933" s="94"/>
    </row>
    <row r="934" spans="1:5" x14ac:dyDescent="0.25">
      <c r="A934" s="98" t="s">
        <v>11</v>
      </c>
      <c r="B934" s="102">
        <f>SUM(B886:B933)</f>
        <v>12659.57</v>
      </c>
      <c r="C934" s="94"/>
      <c r="D934" s="94"/>
      <c r="E934" s="94"/>
    </row>
    <row r="937" spans="1:5" x14ac:dyDescent="0.25">
      <c r="A937" s="98" t="s">
        <v>0</v>
      </c>
      <c r="B937" s="118" t="s">
        <v>1192</v>
      </c>
      <c r="C937" s="98" t="s">
        <v>1203</v>
      </c>
      <c r="D937" s="98" t="s">
        <v>561</v>
      </c>
      <c r="E937" s="98" t="s">
        <v>174</v>
      </c>
    </row>
    <row r="938" spans="1:5" x14ac:dyDescent="0.25">
      <c r="A938" s="95">
        <v>45317</v>
      </c>
      <c r="B938" s="118">
        <v>0</v>
      </c>
      <c r="C938" s="98"/>
      <c r="D938" s="98"/>
      <c r="E938" s="94"/>
    </row>
    <row r="939" spans="1:5" x14ac:dyDescent="0.25">
      <c r="A939" s="94" t="s">
        <v>492</v>
      </c>
      <c r="B939" s="102">
        <v>103.01</v>
      </c>
      <c r="C939" s="94"/>
      <c r="D939" s="94" t="s">
        <v>1324</v>
      </c>
      <c r="E939" s="94"/>
    </row>
    <row r="940" spans="1:5" x14ac:dyDescent="0.25">
      <c r="A940" s="94"/>
      <c r="B940" s="102">
        <v>0</v>
      </c>
      <c r="C940" s="101"/>
      <c r="D940" s="94"/>
      <c r="E940" s="94"/>
    </row>
    <row r="941" spans="1:5" x14ac:dyDescent="0.25">
      <c r="A941" s="94"/>
      <c r="B941" s="102">
        <v>0</v>
      </c>
      <c r="C941" s="94"/>
      <c r="D941" s="94"/>
      <c r="E941" s="94"/>
    </row>
    <row r="942" spans="1:5" x14ac:dyDescent="0.25">
      <c r="A942" s="94"/>
      <c r="B942" s="102"/>
      <c r="C942" s="94"/>
      <c r="D942" s="94"/>
      <c r="E942" s="94"/>
    </row>
    <row r="943" spans="1:5" x14ac:dyDescent="0.25">
      <c r="A943" s="94"/>
      <c r="B943" s="102"/>
      <c r="C943" s="94"/>
      <c r="D943" s="94"/>
      <c r="E943" s="94"/>
    </row>
    <row r="944" spans="1:5" x14ac:dyDescent="0.25">
      <c r="A944" s="94"/>
      <c r="B944" s="102"/>
      <c r="C944" s="94"/>
      <c r="D944" s="94"/>
      <c r="E944" s="94"/>
    </row>
    <row r="945" spans="1:5" x14ac:dyDescent="0.25">
      <c r="A945" s="94"/>
      <c r="B945" s="102"/>
      <c r="C945" s="94"/>
      <c r="D945" s="94"/>
      <c r="E945" s="94"/>
    </row>
    <row r="946" spans="1:5" x14ac:dyDescent="0.25">
      <c r="A946" s="94"/>
      <c r="B946" s="102"/>
      <c r="C946" s="94"/>
      <c r="D946" s="94"/>
      <c r="E946" s="94"/>
    </row>
    <row r="947" spans="1:5" x14ac:dyDescent="0.25">
      <c r="A947" s="94"/>
      <c r="B947" s="102"/>
      <c r="C947" s="94"/>
      <c r="D947" s="94"/>
      <c r="E947" s="94"/>
    </row>
    <row r="948" spans="1:5" x14ac:dyDescent="0.25">
      <c r="A948" s="94"/>
      <c r="B948" s="102"/>
      <c r="C948" s="94"/>
      <c r="D948" s="94"/>
      <c r="E948" s="94"/>
    </row>
    <row r="949" spans="1:5" x14ac:dyDescent="0.25">
      <c r="A949" s="94"/>
      <c r="B949" s="102"/>
      <c r="C949" s="94"/>
      <c r="D949" s="94"/>
      <c r="E949" s="94"/>
    </row>
    <row r="950" spans="1:5" x14ac:dyDescent="0.25">
      <c r="A950" s="94"/>
      <c r="B950" s="102"/>
      <c r="C950" s="94"/>
      <c r="D950" s="94"/>
      <c r="E950" s="94"/>
    </row>
    <row r="951" spans="1:5" x14ac:dyDescent="0.25">
      <c r="A951" s="94"/>
      <c r="B951" s="102"/>
      <c r="C951" s="94"/>
      <c r="D951" s="94"/>
      <c r="E951" s="94"/>
    </row>
    <row r="952" spans="1:5" x14ac:dyDescent="0.25">
      <c r="A952" s="94"/>
      <c r="B952" s="102"/>
      <c r="C952" s="94"/>
      <c r="D952" s="94"/>
      <c r="E952" s="94"/>
    </row>
    <row r="953" spans="1:5" x14ac:dyDescent="0.25">
      <c r="A953" s="94"/>
      <c r="B953" s="102"/>
      <c r="C953" s="94"/>
      <c r="D953" s="94"/>
      <c r="E953" s="94"/>
    </row>
    <row r="954" spans="1:5" x14ac:dyDescent="0.25">
      <c r="A954" s="94"/>
      <c r="B954" s="102"/>
      <c r="C954" s="94"/>
      <c r="D954" s="94"/>
      <c r="E954" s="94"/>
    </row>
    <row r="955" spans="1:5" x14ac:dyDescent="0.25">
      <c r="A955" s="94"/>
      <c r="B955" s="102"/>
      <c r="C955" s="94"/>
      <c r="D955" s="94"/>
      <c r="E955" s="94"/>
    </row>
    <row r="956" spans="1:5" x14ac:dyDescent="0.25">
      <c r="A956" s="94"/>
      <c r="B956" s="102"/>
      <c r="C956" s="94"/>
      <c r="D956" s="94"/>
      <c r="E956" s="94"/>
    </row>
    <row r="957" spans="1:5" x14ac:dyDescent="0.25">
      <c r="A957" s="94"/>
      <c r="B957" s="102"/>
      <c r="C957" s="94"/>
      <c r="D957" s="94"/>
      <c r="E957" s="94"/>
    </row>
    <row r="958" spans="1:5" x14ac:dyDescent="0.25">
      <c r="A958" s="94"/>
      <c r="B958" s="102"/>
      <c r="C958" s="94"/>
      <c r="D958" s="94"/>
      <c r="E958" s="94"/>
    </row>
    <row r="959" spans="1:5" x14ac:dyDescent="0.25">
      <c r="A959" s="94"/>
      <c r="B959" s="102"/>
      <c r="C959" s="94"/>
      <c r="D959" s="94"/>
      <c r="E959" s="94"/>
    </row>
    <row r="960" spans="1:5" x14ac:dyDescent="0.25">
      <c r="A960" s="94"/>
      <c r="B960" s="102"/>
      <c r="C960" s="94"/>
      <c r="D960" s="94"/>
      <c r="E960" s="94"/>
    </row>
    <row r="961" spans="1:5" x14ac:dyDescent="0.25">
      <c r="A961" s="94"/>
      <c r="B961" s="102"/>
      <c r="C961" s="94"/>
      <c r="D961" s="94"/>
      <c r="E961" s="94"/>
    </row>
    <row r="962" spans="1:5" x14ac:dyDescent="0.25">
      <c r="A962" s="94"/>
      <c r="B962" s="102"/>
      <c r="C962" s="94"/>
      <c r="D962" s="94"/>
      <c r="E962" s="94"/>
    </row>
    <row r="963" spans="1:5" x14ac:dyDescent="0.25">
      <c r="A963" s="94"/>
      <c r="B963" s="102"/>
      <c r="C963" s="94"/>
      <c r="D963" s="94"/>
      <c r="E963" s="94"/>
    </row>
    <row r="964" spans="1:5" x14ac:dyDescent="0.25">
      <c r="A964" s="94"/>
      <c r="B964" s="102"/>
      <c r="C964" s="94"/>
      <c r="D964" s="94"/>
      <c r="E964" s="94"/>
    </row>
    <row r="965" spans="1:5" x14ac:dyDescent="0.25">
      <c r="A965" s="94"/>
      <c r="B965" s="102"/>
      <c r="C965" s="94"/>
      <c r="D965" s="94"/>
      <c r="E965" s="94"/>
    </row>
    <row r="966" spans="1:5" x14ac:dyDescent="0.25">
      <c r="A966" s="94"/>
      <c r="B966" s="102"/>
      <c r="C966" s="94"/>
      <c r="D966" s="94"/>
      <c r="E966" s="94"/>
    </row>
    <row r="967" spans="1:5" x14ac:dyDescent="0.25">
      <c r="A967" s="94"/>
      <c r="B967" s="102"/>
      <c r="C967" s="94"/>
      <c r="D967" s="94"/>
      <c r="E967" s="94"/>
    </row>
    <row r="968" spans="1:5" x14ac:dyDescent="0.25">
      <c r="A968" s="94"/>
      <c r="B968" s="102"/>
      <c r="C968" s="94"/>
      <c r="D968" s="94"/>
      <c r="E968" s="94"/>
    </row>
    <row r="969" spans="1:5" x14ac:dyDescent="0.25">
      <c r="A969" s="94"/>
      <c r="B969" s="102"/>
      <c r="C969" s="94"/>
      <c r="D969" s="94"/>
      <c r="E969" s="94"/>
    </row>
    <row r="970" spans="1:5" x14ac:dyDescent="0.25">
      <c r="A970" s="94"/>
      <c r="B970" s="102"/>
      <c r="C970" s="94"/>
      <c r="D970" s="94"/>
      <c r="E970" s="94"/>
    </row>
    <row r="971" spans="1:5" x14ac:dyDescent="0.25">
      <c r="A971" s="94"/>
      <c r="B971" s="102"/>
      <c r="C971" s="94"/>
      <c r="D971" s="94"/>
      <c r="E971" s="94"/>
    </row>
    <row r="972" spans="1:5" x14ac:dyDescent="0.25">
      <c r="A972" s="94"/>
      <c r="B972" s="102"/>
      <c r="C972" s="94"/>
      <c r="D972" s="94"/>
      <c r="E972" s="94"/>
    </row>
    <row r="973" spans="1:5" x14ac:dyDescent="0.25">
      <c r="A973" s="94"/>
      <c r="B973" s="102"/>
      <c r="C973" s="94"/>
      <c r="D973" s="94"/>
      <c r="E973" s="94"/>
    </row>
    <row r="974" spans="1:5" x14ac:dyDescent="0.25">
      <c r="A974" s="94"/>
      <c r="B974" s="102"/>
      <c r="C974" s="94"/>
      <c r="D974" s="94"/>
      <c r="E974" s="94"/>
    </row>
    <row r="975" spans="1:5" x14ac:dyDescent="0.25">
      <c r="A975" s="94"/>
      <c r="B975" s="102"/>
      <c r="C975" s="94"/>
      <c r="D975" s="94"/>
      <c r="E975" s="94"/>
    </row>
    <row r="976" spans="1:5" x14ac:dyDescent="0.25">
      <c r="A976" s="94"/>
      <c r="B976" s="102"/>
      <c r="C976" s="94"/>
      <c r="D976" s="94"/>
      <c r="E976" s="94"/>
    </row>
    <row r="977" spans="1:5" x14ac:dyDescent="0.25">
      <c r="A977" s="94"/>
      <c r="B977" s="102"/>
      <c r="C977" s="94"/>
      <c r="D977" s="94"/>
      <c r="E977" s="94"/>
    </row>
    <row r="978" spans="1:5" x14ac:dyDescent="0.25">
      <c r="A978" s="94"/>
      <c r="B978" s="102"/>
      <c r="C978" s="94"/>
      <c r="D978" s="94"/>
      <c r="E978" s="94"/>
    </row>
    <row r="979" spans="1:5" x14ac:dyDescent="0.25">
      <c r="A979" s="94"/>
      <c r="B979" s="102"/>
      <c r="C979" s="94"/>
      <c r="D979" s="94"/>
      <c r="E979" s="94"/>
    </row>
    <row r="980" spans="1:5" x14ac:dyDescent="0.25">
      <c r="A980" s="94"/>
      <c r="B980" s="102"/>
      <c r="C980" s="94"/>
      <c r="D980" s="94"/>
      <c r="E980" s="94"/>
    </row>
    <row r="981" spans="1:5" x14ac:dyDescent="0.25">
      <c r="A981" s="94"/>
      <c r="B981" s="102"/>
      <c r="C981" s="94"/>
      <c r="D981" s="94"/>
      <c r="E981" s="94"/>
    </row>
    <row r="982" spans="1:5" x14ac:dyDescent="0.25">
      <c r="A982" s="94"/>
      <c r="B982" s="102"/>
      <c r="C982" s="94"/>
      <c r="D982" s="94"/>
      <c r="E982" s="94"/>
    </row>
    <row r="983" spans="1:5" x14ac:dyDescent="0.25">
      <c r="A983" s="94"/>
      <c r="B983" s="102"/>
      <c r="C983" s="94"/>
      <c r="D983" s="94"/>
      <c r="E983" s="94"/>
    </row>
    <row r="984" spans="1:5" x14ac:dyDescent="0.25">
      <c r="A984" s="94"/>
      <c r="B984" s="102"/>
      <c r="C984" s="94"/>
      <c r="D984" s="94"/>
      <c r="E984" s="94"/>
    </row>
    <row r="985" spans="1:5" x14ac:dyDescent="0.25">
      <c r="A985" s="94"/>
      <c r="B985" s="102"/>
      <c r="C985" s="94"/>
      <c r="D985" s="94"/>
      <c r="E985" s="94"/>
    </row>
    <row r="986" spans="1:5" x14ac:dyDescent="0.25">
      <c r="A986" s="98" t="s">
        <v>11</v>
      </c>
      <c r="B986" s="102">
        <f>SUM(B938:B985)</f>
        <v>103.01</v>
      </c>
      <c r="C986" s="94"/>
      <c r="D986" s="94"/>
      <c r="E986" s="94"/>
    </row>
    <row r="989" spans="1:5" x14ac:dyDescent="0.25">
      <c r="A989" s="98" t="s">
        <v>0</v>
      </c>
      <c r="B989" s="118" t="s">
        <v>1192</v>
      </c>
      <c r="C989" s="98" t="s">
        <v>1203</v>
      </c>
      <c r="D989" s="98" t="s">
        <v>561</v>
      </c>
      <c r="E989" s="98" t="s">
        <v>174</v>
      </c>
    </row>
    <row r="990" spans="1:5" x14ac:dyDescent="0.25">
      <c r="A990" s="95">
        <v>45320</v>
      </c>
      <c r="B990" s="118">
        <v>0</v>
      </c>
      <c r="C990" s="98"/>
      <c r="D990" s="98"/>
      <c r="E990" s="94"/>
    </row>
    <row r="991" spans="1:5" x14ac:dyDescent="0.25">
      <c r="A991" s="94" t="s">
        <v>492</v>
      </c>
      <c r="B991" s="96">
        <v>4473.7299999999996</v>
      </c>
      <c r="C991" t="s">
        <v>1325</v>
      </c>
      <c r="D991" t="s">
        <v>1326</v>
      </c>
      <c r="E991" s="94"/>
    </row>
    <row r="992" spans="1:5" x14ac:dyDescent="0.25">
      <c r="A992" s="94" t="s">
        <v>492</v>
      </c>
      <c r="B992" s="96">
        <v>1755.77</v>
      </c>
      <c r="C992" t="s">
        <v>1327</v>
      </c>
      <c r="D992" t="s">
        <v>1328</v>
      </c>
      <c r="E992" s="94"/>
    </row>
    <row r="993" spans="1:5" x14ac:dyDescent="0.25">
      <c r="A993" s="94" t="s">
        <v>492</v>
      </c>
      <c r="B993" s="96">
        <v>5051.3100000000004</v>
      </c>
      <c r="C993" t="s">
        <v>1329</v>
      </c>
      <c r="D993" t="s">
        <v>1330</v>
      </c>
      <c r="E993" s="94"/>
    </row>
    <row r="994" spans="1:5" x14ac:dyDescent="0.25">
      <c r="A994" s="94" t="s">
        <v>492</v>
      </c>
      <c r="B994" s="96">
        <v>2120.2800000000002</v>
      </c>
      <c r="C994" t="s">
        <v>1331</v>
      </c>
      <c r="D994" t="s">
        <v>1332</v>
      </c>
      <c r="E994" s="94"/>
    </row>
    <row r="995" spans="1:5" x14ac:dyDescent="0.25">
      <c r="A995" s="94" t="s">
        <v>492</v>
      </c>
      <c r="B995" s="96">
        <v>618</v>
      </c>
      <c r="C995" t="s">
        <v>1333</v>
      </c>
      <c r="D995" t="s">
        <v>1334</v>
      </c>
      <c r="E995" s="94" t="s">
        <v>1018</v>
      </c>
    </row>
    <row r="996" spans="1:5" x14ac:dyDescent="0.25">
      <c r="A996" s="94"/>
      <c r="B996" s="102"/>
      <c r="C996" s="94"/>
      <c r="D996" s="94"/>
      <c r="E996" s="94"/>
    </row>
    <row r="997" spans="1:5" x14ac:dyDescent="0.25">
      <c r="A997" s="94"/>
      <c r="B997" s="102"/>
      <c r="C997" s="94"/>
      <c r="D997" s="94"/>
      <c r="E997" s="94"/>
    </row>
    <row r="998" spans="1:5" x14ac:dyDescent="0.25">
      <c r="A998" s="94"/>
      <c r="B998" s="102"/>
      <c r="C998" s="94"/>
      <c r="D998" s="94"/>
      <c r="E998" s="94"/>
    </row>
    <row r="999" spans="1:5" x14ac:dyDescent="0.25">
      <c r="A999" s="94"/>
      <c r="B999" s="102"/>
      <c r="C999" s="94"/>
      <c r="D999" s="94"/>
      <c r="E999" s="94"/>
    </row>
    <row r="1000" spans="1:5" x14ac:dyDescent="0.25">
      <c r="A1000" s="94"/>
      <c r="B1000" s="102"/>
      <c r="C1000" s="94"/>
      <c r="D1000" s="94"/>
      <c r="E1000" s="94"/>
    </row>
    <row r="1001" spans="1:5" x14ac:dyDescent="0.25">
      <c r="A1001" s="94"/>
      <c r="B1001" s="102"/>
      <c r="C1001" s="94"/>
      <c r="D1001" s="94"/>
      <c r="E1001" s="94"/>
    </row>
    <row r="1002" spans="1:5" x14ac:dyDescent="0.25">
      <c r="A1002" s="94"/>
      <c r="B1002" s="102"/>
      <c r="C1002" s="94"/>
      <c r="D1002" s="94"/>
      <c r="E1002" s="94"/>
    </row>
    <row r="1003" spans="1:5" x14ac:dyDescent="0.25">
      <c r="A1003" s="94"/>
      <c r="B1003" s="102"/>
      <c r="C1003" s="94"/>
      <c r="D1003" s="94"/>
      <c r="E1003" s="94"/>
    </row>
    <row r="1004" spans="1:5" x14ac:dyDescent="0.25">
      <c r="A1004" s="94"/>
      <c r="B1004" s="102"/>
      <c r="C1004" s="94"/>
      <c r="D1004" s="94"/>
      <c r="E1004" s="94"/>
    </row>
    <row r="1005" spans="1:5" x14ac:dyDescent="0.25">
      <c r="A1005" s="94"/>
      <c r="B1005" s="102"/>
      <c r="C1005" s="94"/>
      <c r="D1005" s="94"/>
      <c r="E1005" s="94"/>
    </row>
    <row r="1006" spans="1:5" x14ac:dyDescent="0.25">
      <c r="A1006" s="94"/>
      <c r="B1006" s="102"/>
      <c r="C1006" s="94"/>
      <c r="D1006" s="94"/>
      <c r="E1006" s="94"/>
    </row>
    <row r="1007" spans="1:5" x14ac:dyDescent="0.25">
      <c r="A1007" s="94"/>
      <c r="B1007" s="102"/>
      <c r="C1007" s="94"/>
      <c r="D1007" s="94"/>
      <c r="E1007" s="94"/>
    </row>
    <row r="1008" spans="1:5" x14ac:dyDescent="0.25">
      <c r="A1008" s="94"/>
      <c r="B1008" s="102"/>
      <c r="C1008" s="94"/>
      <c r="D1008" s="94"/>
      <c r="E1008" s="94"/>
    </row>
    <row r="1009" spans="1:5" x14ac:dyDescent="0.25">
      <c r="A1009" s="94"/>
      <c r="B1009" s="102"/>
      <c r="C1009" s="94"/>
      <c r="D1009" s="94"/>
      <c r="E1009" s="94"/>
    </row>
    <row r="1010" spans="1:5" x14ac:dyDescent="0.25">
      <c r="A1010" s="94"/>
      <c r="B1010" s="102"/>
      <c r="C1010" s="94"/>
      <c r="D1010" s="94"/>
      <c r="E1010" s="94"/>
    </row>
    <row r="1011" spans="1:5" x14ac:dyDescent="0.25">
      <c r="A1011" s="94"/>
      <c r="B1011" s="102"/>
      <c r="C1011" s="94"/>
      <c r="D1011" s="94"/>
      <c r="E1011" s="94"/>
    </row>
    <row r="1012" spans="1:5" x14ac:dyDescent="0.25">
      <c r="A1012" s="94"/>
      <c r="B1012" s="102"/>
      <c r="C1012" s="94"/>
      <c r="D1012" s="94"/>
      <c r="E1012" s="94"/>
    </row>
    <row r="1013" spans="1:5" x14ac:dyDescent="0.25">
      <c r="A1013" s="94"/>
      <c r="B1013" s="102"/>
      <c r="C1013" s="94"/>
      <c r="D1013" s="94"/>
      <c r="E1013" s="94"/>
    </row>
    <row r="1014" spans="1:5" x14ac:dyDescent="0.25">
      <c r="A1014" s="94"/>
      <c r="B1014" s="102"/>
      <c r="C1014" s="94"/>
      <c r="D1014" s="94"/>
      <c r="E1014" s="94"/>
    </row>
    <row r="1015" spans="1:5" x14ac:dyDescent="0.25">
      <c r="A1015" s="94"/>
      <c r="B1015" s="102"/>
      <c r="C1015" s="94"/>
      <c r="D1015" s="94"/>
      <c r="E1015" s="94"/>
    </row>
    <row r="1016" spans="1:5" x14ac:dyDescent="0.25">
      <c r="A1016" s="94"/>
      <c r="B1016" s="102"/>
      <c r="C1016" s="94"/>
      <c r="D1016" s="94"/>
      <c r="E1016" s="94"/>
    </row>
    <row r="1017" spans="1:5" x14ac:dyDescent="0.25">
      <c r="A1017" s="94"/>
      <c r="B1017" s="102"/>
      <c r="C1017" s="94"/>
      <c r="D1017" s="94"/>
      <c r="E1017" s="94"/>
    </row>
    <row r="1018" spans="1:5" x14ac:dyDescent="0.25">
      <c r="A1018" s="94"/>
      <c r="B1018" s="102"/>
      <c r="C1018" s="94"/>
      <c r="D1018" s="94"/>
      <c r="E1018" s="94"/>
    </row>
    <row r="1019" spans="1:5" x14ac:dyDescent="0.25">
      <c r="A1019" s="94"/>
      <c r="B1019" s="102"/>
      <c r="C1019" s="94"/>
      <c r="D1019" s="94"/>
      <c r="E1019" s="94"/>
    </row>
    <row r="1020" spans="1:5" x14ac:dyDescent="0.25">
      <c r="A1020" s="94"/>
      <c r="B1020" s="102"/>
      <c r="C1020" s="94"/>
      <c r="D1020" s="94"/>
      <c r="E1020" s="94"/>
    </row>
    <row r="1021" spans="1:5" x14ac:dyDescent="0.25">
      <c r="A1021" s="94"/>
      <c r="B1021" s="102"/>
      <c r="C1021" s="94"/>
      <c r="D1021" s="94"/>
      <c r="E1021" s="94"/>
    </row>
    <row r="1022" spans="1:5" x14ac:dyDescent="0.25">
      <c r="A1022" s="94"/>
      <c r="B1022" s="102"/>
      <c r="C1022" s="94"/>
      <c r="D1022" s="94"/>
      <c r="E1022" s="94"/>
    </row>
    <row r="1023" spans="1:5" x14ac:dyDescent="0.25">
      <c r="A1023" s="94"/>
      <c r="B1023" s="102"/>
      <c r="C1023" s="94"/>
      <c r="D1023" s="94"/>
      <c r="E1023" s="94"/>
    </row>
    <row r="1024" spans="1:5" x14ac:dyDescent="0.25">
      <c r="A1024" s="94"/>
      <c r="B1024" s="102"/>
      <c r="C1024" s="94"/>
      <c r="D1024" s="94"/>
      <c r="E1024" s="94"/>
    </row>
    <row r="1025" spans="1:5" x14ac:dyDescent="0.25">
      <c r="A1025" s="94"/>
      <c r="B1025" s="102"/>
      <c r="C1025" s="94"/>
      <c r="D1025" s="94"/>
      <c r="E1025" s="94"/>
    </row>
    <row r="1026" spans="1:5" x14ac:dyDescent="0.25">
      <c r="A1026" s="94"/>
      <c r="B1026" s="102"/>
      <c r="C1026" s="94"/>
      <c r="D1026" s="94"/>
      <c r="E1026" s="94"/>
    </row>
    <row r="1027" spans="1:5" x14ac:dyDescent="0.25">
      <c r="A1027" s="94"/>
      <c r="B1027" s="102"/>
      <c r="C1027" s="94"/>
      <c r="D1027" s="94"/>
      <c r="E1027" s="94"/>
    </row>
    <row r="1028" spans="1:5" x14ac:dyDescent="0.25">
      <c r="A1028" s="94"/>
      <c r="B1028" s="102"/>
      <c r="C1028" s="94"/>
      <c r="D1028" s="94"/>
      <c r="E1028" s="94"/>
    </row>
    <row r="1029" spans="1:5" x14ac:dyDescent="0.25">
      <c r="A1029" s="94"/>
      <c r="B1029" s="102"/>
      <c r="C1029" s="94"/>
      <c r="D1029" s="94"/>
      <c r="E1029" s="94"/>
    </row>
    <row r="1030" spans="1:5" x14ac:dyDescent="0.25">
      <c r="A1030" s="94"/>
      <c r="B1030" s="102"/>
      <c r="C1030" s="94"/>
      <c r="D1030" s="94"/>
      <c r="E1030" s="94"/>
    </row>
    <row r="1031" spans="1:5" x14ac:dyDescent="0.25">
      <c r="A1031" s="94"/>
      <c r="B1031" s="102"/>
      <c r="C1031" s="94"/>
      <c r="D1031" s="94"/>
      <c r="E1031" s="94"/>
    </row>
    <row r="1032" spans="1:5" x14ac:dyDescent="0.25">
      <c r="A1032" s="94"/>
      <c r="B1032" s="102"/>
      <c r="C1032" s="94"/>
      <c r="D1032" s="94"/>
      <c r="E1032" s="94"/>
    </row>
    <row r="1033" spans="1:5" x14ac:dyDescent="0.25">
      <c r="A1033" s="94"/>
      <c r="B1033" s="102"/>
      <c r="C1033" s="94"/>
      <c r="D1033" s="94"/>
      <c r="E1033" s="94"/>
    </row>
    <row r="1034" spans="1:5" x14ac:dyDescent="0.25">
      <c r="A1034" s="94"/>
      <c r="B1034" s="102"/>
      <c r="C1034" s="94"/>
      <c r="D1034" s="94"/>
      <c r="E1034" s="94"/>
    </row>
    <row r="1035" spans="1:5" x14ac:dyDescent="0.25">
      <c r="A1035" s="94"/>
      <c r="B1035" s="102"/>
      <c r="C1035" s="94"/>
      <c r="D1035" s="94"/>
      <c r="E1035" s="94"/>
    </row>
    <row r="1036" spans="1:5" x14ac:dyDescent="0.25">
      <c r="A1036" s="94"/>
      <c r="B1036" s="102"/>
      <c r="C1036" s="94"/>
      <c r="D1036" s="94"/>
      <c r="E1036" s="94"/>
    </row>
    <row r="1037" spans="1:5" x14ac:dyDescent="0.25">
      <c r="A1037" s="94"/>
      <c r="B1037" s="102"/>
      <c r="C1037" s="94"/>
      <c r="D1037" s="94"/>
      <c r="E1037" s="94"/>
    </row>
    <row r="1038" spans="1:5" x14ac:dyDescent="0.25">
      <c r="A1038" s="98" t="s">
        <v>11</v>
      </c>
      <c r="B1038" s="102">
        <f>SUM(B990:B1037)</f>
        <v>14019.090000000002</v>
      </c>
      <c r="C1038" s="94"/>
      <c r="D1038" s="94"/>
      <c r="E1038" s="94"/>
    </row>
    <row r="1041" spans="1:5" x14ac:dyDescent="0.25">
      <c r="A1041" s="98" t="s">
        <v>0</v>
      </c>
      <c r="B1041" s="118" t="s">
        <v>1192</v>
      </c>
      <c r="C1041" s="98" t="s">
        <v>1203</v>
      </c>
      <c r="D1041" s="98" t="s">
        <v>561</v>
      </c>
      <c r="E1041" s="98" t="s">
        <v>174</v>
      </c>
    </row>
    <row r="1042" spans="1:5" x14ac:dyDescent="0.25">
      <c r="A1042" s="95">
        <v>45321</v>
      </c>
      <c r="B1042" s="118">
        <v>0</v>
      </c>
      <c r="C1042" s="98"/>
      <c r="D1042" s="98"/>
      <c r="E1042" s="94"/>
    </row>
    <row r="1043" spans="1:5" x14ac:dyDescent="0.25">
      <c r="A1043" s="94" t="s">
        <v>492</v>
      </c>
      <c r="B1043" s="96">
        <v>499.56</v>
      </c>
      <c r="C1043" t="s">
        <v>1335</v>
      </c>
      <c r="D1043" t="s">
        <v>1336</v>
      </c>
      <c r="E1043" s="94"/>
    </row>
    <row r="1044" spans="1:5" x14ac:dyDescent="0.25">
      <c r="A1044" s="94" t="s">
        <v>492</v>
      </c>
      <c r="B1044" s="96">
        <v>123</v>
      </c>
      <c r="C1044" t="s">
        <v>1337</v>
      </c>
      <c r="D1044" t="s">
        <v>1276</v>
      </c>
      <c r="E1044" s="94"/>
    </row>
    <row r="1045" spans="1:5" x14ac:dyDescent="0.25">
      <c r="A1045" s="94" t="s">
        <v>492</v>
      </c>
      <c r="B1045" s="96">
        <v>1090</v>
      </c>
      <c r="C1045" t="s">
        <v>1338</v>
      </c>
      <c r="D1045" t="s">
        <v>1339</v>
      </c>
      <c r="E1045" s="140" t="s">
        <v>1340</v>
      </c>
    </row>
    <row r="1046" spans="1:5" x14ac:dyDescent="0.25">
      <c r="A1046" s="94" t="s">
        <v>492</v>
      </c>
      <c r="B1046" s="96">
        <v>1213</v>
      </c>
      <c r="C1046" t="s">
        <v>1341</v>
      </c>
      <c r="D1046" t="s">
        <v>1342</v>
      </c>
      <c r="E1046" s="94"/>
    </row>
    <row r="1047" spans="1:5" x14ac:dyDescent="0.25">
      <c r="A1047" s="94" t="s">
        <v>492</v>
      </c>
      <c r="B1047" s="96">
        <v>52</v>
      </c>
      <c r="C1047" t="s">
        <v>1343</v>
      </c>
      <c r="D1047" t="s">
        <v>1344</v>
      </c>
      <c r="E1047" s="94"/>
    </row>
    <row r="1048" spans="1:5" x14ac:dyDescent="0.25">
      <c r="A1048" s="94" t="s">
        <v>492</v>
      </c>
      <c r="B1048" s="96">
        <v>32</v>
      </c>
      <c r="C1048" t="s">
        <v>1345</v>
      </c>
      <c r="D1048" t="s">
        <v>1041</v>
      </c>
      <c r="E1048" s="94" t="s">
        <v>1042</v>
      </c>
    </row>
    <row r="1049" spans="1:5" x14ac:dyDescent="0.25">
      <c r="A1049" s="94" t="s">
        <v>492</v>
      </c>
      <c r="B1049" s="96">
        <v>32</v>
      </c>
      <c r="C1049" t="s">
        <v>1346</v>
      </c>
      <c r="D1049" t="s">
        <v>1041</v>
      </c>
      <c r="E1049" s="94" t="s">
        <v>1042</v>
      </c>
    </row>
    <row r="1050" spans="1:5" x14ac:dyDescent="0.25">
      <c r="A1050" s="94"/>
      <c r="B1050" s="102"/>
      <c r="C1050" s="94"/>
      <c r="D1050" s="94"/>
      <c r="E1050" s="94"/>
    </row>
    <row r="1051" spans="1:5" x14ac:dyDescent="0.25">
      <c r="A1051" s="94"/>
      <c r="B1051" s="102"/>
      <c r="C1051" s="94"/>
      <c r="D1051" s="94"/>
      <c r="E1051" s="94"/>
    </row>
    <row r="1052" spans="1:5" x14ac:dyDescent="0.25">
      <c r="A1052" s="94"/>
      <c r="B1052" s="102"/>
      <c r="C1052" s="94"/>
      <c r="D1052" s="94"/>
      <c r="E1052" s="94"/>
    </row>
    <row r="1053" spans="1:5" x14ac:dyDescent="0.25">
      <c r="A1053" s="94"/>
      <c r="B1053" s="102"/>
      <c r="C1053" s="94"/>
      <c r="D1053" s="94"/>
      <c r="E1053" s="94"/>
    </row>
    <row r="1054" spans="1:5" x14ac:dyDescent="0.25">
      <c r="A1054" s="94"/>
      <c r="B1054" s="102"/>
      <c r="C1054" s="94"/>
      <c r="D1054" s="94"/>
      <c r="E1054" s="94"/>
    </row>
    <row r="1055" spans="1:5" x14ac:dyDescent="0.25">
      <c r="A1055" s="94"/>
      <c r="B1055" s="102"/>
      <c r="C1055" s="94"/>
      <c r="D1055" s="94"/>
      <c r="E1055" s="94"/>
    </row>
    <row r="1056" spans="1:5" x14ac:dyDescent="0.25">
      <c r="A1056" s="94"/>
      <c r="B1056" s="102"/>
      <c r="C1056" s="94"/>
      <c r="D1056" s="94"/>
      <c r="E1056" s="94"/>
    </row>
    <row r="1057" spans="1:5" x14ac:dyDescent="0.25">
      <c r="A1057" s="94"/>
      <c r="B1057" s="102"/>
      <c r="C1057" s="94"/>
      <c r="D1057" s="94"/>
      <c r="E1057" s="94"/>
    </row>
    <row r="1058" spans="1:5" x14ac:dyDescent="0.25">
      <c r="A1058" s="94"/>
      <c r="B1058" s="102"/>
      <c r="C1058" s="94"/>
      <c r="D1058" s="94"/>
      <c r="E1058" s="94"/>
    </row>
    <row r="1059" spans="1:5" x14ac:dyDescent="0.25">
      <c r="A1059" s="94"/>
      <c r="B1059" s="102"/>
      <c r="C1059" s="94"/>
      <c r="D1059" s="94"/>
      <c r="E1059" s="94"/>
    </row>
    <row r="1060" spans="1:5" x14ac:dyDescent="0.25">
      <c r="A1060" s="94"/>
      <c r="B1060" s="102"/>
      <c r="C1060" s="94"/>
      <c r="D1060" s="94"/>
      <c r="E1060" s="94"/>
    </row>
    <row r="1061" spans="1:5" x14ac:dyDescent="0.25">
      <c r="A1061" s="94"/>
      <c r="B1061" s="102"/>
      <c r="C1061" s="94"/>
      <c r="D1061" s="94"/>
      <c r="E1061" s="94"/>
    </row>
    <row r="1062" spans="1:5" x14ac:dyDescent="0.25">
      <c r="A1062" s="94"/>
      <c r="B1062" s="102"/>
      <c r="C1062" s="94"/>
      <c r="D1062" s="94"/>
      <c r="E1062" s="94"/>
    </row>
    <row r="1063" spans="1:5" x14ac:dyDescent="0.25">
      <c r="A1063" s="94"/>
      <c r="B1063" s="102"/>
      <c r="C1063" s="94"/>
      <c r="D1063" s="94"/>
      <c r="E1063" s="94"/>
    </row>
    <row r="1064" spans="1:5" x14ac:dyDescent="0.25">
      <c r="A1064" s="94"/>
      <c r="B1064" s="102"/>
      <c r="C1064" s="94"/>
      <c r="D1064" s="94"/>
      <c r="E1064" s="94"/>
    </row>
    <row r="1065" spans="1:5" x14ac:dyDescent="0.25">
      <c r="A1065" s="94"/>
      <c r="B1065" s="102"/>
      <c r="C1065" s="94"/>
      <c r="D1065" s="94"/>
      <c r="E1065" s="94"/>
    </row>
    <row r="1066" spans="1:5" x14ac:dyDescent="0.25">
      <c r="A1066" s="94"/>
      <c r="B1066" s="102"/>
      <c r="C1066" s="94"/>
      <c r="D1066" s="94"/>
      <c r="E1066" s="94"/>
    </row>
    <row r="1067" spans="1:5" x14ac:dyDescent="0.25">
      <c r="A1067" s="94"/>
      <c r="B1067" s="102"/>
      <c r="C1067" s="94"/>
      <c r="D1067" s="94"/>
      <c r="E1067" s="94"/>
    </row>
    <row r="1068" spans="1:5" x14ac:dyDescent="0.25">
      <c r="A1068" s="94"/>
      <c r="B1068" s="102"/>
      <c r="C1068" s="94"/>
      <c r="D1068" s="94"/>
      <c r="E1068" s="94"/>
    </row>
    <row r="1069" spans="1:5" x14ac:dyDescent="0.25">
      <c r="A1069" s="94"/>
      <c r="B1069" s="102"/>
      <c r="C1069" s="94"/>
      <c r="D1069" s="94"/>
      <c r="E1069" s="94"/>
    </row>
    <row r="1070" spans="1:5" x14ac:dyDescent="0.25">
      <c r="A1070" s="94"/>
      <c r="B1070" s="102"/>
      <c r="C1070" s="94"/>
      <c r="D1070" s="94"/>
      <c r="E1070" s="94"/>
    </row>
    <row r="1071" spans="1:5" x14ac:dyDescent="0.25">
      <c r="A1071" s="94"/>
      <c r="B1071" s="102"/>
      <c r="C1071" s="94"/>
      <c r="D1071" s="94"/>
      <c r="E1071" s="94"/>
    </row>
    <row r="1072" spans="1:5" x14ac:dyDescent="0.25">
      <c r="A1072" s="94"/>
      <c r="B1072" s="102"/>
      <c r="C1072" s="94"/>
      <c r="D1072" s="94"/>
      <c r="E1072" s="94"/>
    </row>
    <row r="1073" spans="1:5" x14ac:dyDescent="0.25">
      <c r="A1073" s="94"/>
      <c r="B1073" s="102"/>
      <c r="C1073" s="94"/>
      <c r="D1073" s="94"/>
      <c r="E1073" s="94"/>
    </row>
    <row r="1074" spans="1:5" x14ac:dyDescent="0.25">
      <c r="A1074" s="94"/>
      <c r="B1074" s="102"/>
      <c r="C1074" s="94"/>
      <c r="D1074" s="94"/>
      <c r="E1074" s="94"/>
    </row>
    <row r="1075" spans="1:5" x14ac:dyDescent="0.25">
      <c r="A1075" s="94"/>
      <c r="B1075" s="102"/>
      <c r="C1075" s="94"/>
      <c r="D1075" s="94"/>
      <c r="E1075" s="94"/>
    </row>
    <row r="1076" spans="1:5" x14ac:dyDescent="0.25">
      <c r="A1076" s="94"/>
      <c r="B1076" s="102"/>
      <c r="C1076" s="94"/>
      <c r="D1076" s="94"/>
      <c r="E1076" s="94"/>
    </row>
    <row r="1077" spans="1:5" x14ac:dyDescent="0.25">
      <c r="A1077" s="94"/>
      <c r="B1077" s="102"/>
      <c r="C1077" s="94"/>
      <c r="D1077" s="94"/>
      <c r="E1077" s="94"/>
    </row>
    <row r="1078" spans="1:5" x14ac:dyDescent="0.25">
      <c r="A1078" s="94"/>
      <c r="B1078" s="102"/>
      <c r="C1078" s="94"/>
      <c r="D1078" s="94"/>
      <c r="E1078" s="94"/>
    </row>
    <row r="1079" spans="1:5" x14ac:dyDescent="0.25">
      <c r="A1079" s="94"/>
      <c r="B1079" s="102"/>
      <c r="C1079" s="94"/>
      <c r="D1079" s="94"/>
      <c r="E1079" s="94"/>
    </row>
    <row r="1080" spans="1:5" x14ac:dyDescent="0.25">
      <c r="A1080" s="94"/>
      <c r="B1080" s="102"/>
      <c r="C1080" s="94"/>
      <c r="D1080" s="94"/>
      <c r="E1080" s="94"/>
    </row>
    <row r="1081" spans="1:5" x14ac:dyDescent="0.25">
      <c r="A1081" s="94"/>
      <c r="B1081" s="102"/>
      <c r="C1081" s="94"/>
      <c r="D1081" s="94"/>
      <c r="E1081" s="94"/>
    </row>
    <row r="1082" spans="1:5" x14ac:dyDescent="0.25">
      <c r="A1082" s="94"/>
      <c r="B1082" s="102"/>
      <c r="C1082" s="94"/>
      <c r="D1082" s="94"/>
      <c r="E1082" s="94"/>
    </row>
    <row r="1083" spans="1:5" x14ac:dyDescent="0.25">
      <c r="A1083" s="94"/>
      <c r="B1083" s="102"/>
      <c r="C1083" s="94"/>
      <c r="D1083" s="94"/>
      <c r="E1083" s="94"/>
    </row>
    <row r="1084" spans="1:5" x14ac:dyDescent="0.25">
      <c r="A1084" s="94"/>
      <c r="B1084" s="102"/>
      <c r="C1084" s="94"/>
      <c r="D1084" s="94"/>
      <c r="E1084" s="94"/>
    </row>
    <row r="1085" spans="1:5" x14ac:dyDescent="0.25">
      <c r="A1085" s="94"/>
      <c r="B1085" s="102"/>
      <c r="C1085" s="94"/>
      <c r="D1085" s="94"/>
      <c r="E1085" s="94"/>
    </row>
    <row r="1086" spans="1:5" x14ac:dyDescent="0.25">
      <c r="A1086" s="94"/>
      <c r="B1086" s="102"/>
      <c r="C1086" s="94"/>
      <c r="D1086" s="94"/>
      <c r="E1086" s="94"/>
    </row>
    <row r="1087" spans="1:5" x14ac:dyDescent="0.25">
      <c r="A1087" s="94"/>
      <c r="B1087" s="102"/>
      <c r="C1087" s="94"/>
      <c r="D1087" s="94"/>
      <c r="E1087" s="94"/>
    </row>
    <row r="1088" spans="1:5" x14ac:dyDescent="0.25">
      <c r="A1088" s="94"/>
      <c r="B1088" s="102"/>
      <c r="C1088" s="94"/>
      <c r="D1088" s="94"/>
      <c r="E1088" s="94"/>
    </row>
    <row r="1089" spans="1:5" x14ac:dyDescent="0.25">
      <c r="A1089" s="94"/>
      <c r="B1089" s="102"/>
      <c r="C1089" s="94"/>
      <c r="D1089" s="94"/>
      <c r="E1089" s="94"/>
    </row>
    <row r="1090" spans="1:5" x14ac:dyDescent="0.25">
      <c r="A1090" s="98" t="s">
        <v>11</v>
      </c>
      <c r="B1090" s="102">
        <f>SUM(B1042:B1089)</f>
        <v>3041.56</v>
      </c>
      <c r="C1090" s="94"/>
      <c r="D1090" s="94"/>
      <c r="E1090" s="94"/>
    </row>
    <row r="1093" spans="1:5" x14ac:dyDescent="0.25">
      <c r="A1093" s="98" t="s">
        <v>0</v>
      </c>
      <c r="B1093" s="118" t="s">
        <v>1192</v>
      </c>
      <c r="C1093" s="98" t="s">
        <v>1203</v>
      </c>
      <c r="D1093" s="98" t="s">
        <v>561</v>
      </c>
      <c r="E1093" s="98" t="s">
        <v>174</v>
      </c>
    </row>
    <row r="1094" spans="1:5" x14ac:dyDescent="0.25">
      <c r="A1094" s="95" t="s">
        <v>1347</v>
      </c>
      <c r="B1094" s="118">
        <v>0</v>
      </c>
      <c r="C1094" s="98"/>
      <c r="D1094" s="98"/>
      <c r="E1094" s="94"/>
    </row>
    <row r="1095" spans="1:5" x14ac:dyDescent="0.25">
      <c r="A1095" s="94" t="s">
        <v>492</v>
      </c>
      <c r="B1095" s="102">
        <v>2495.29</v>
      </c>
      <c r="C1095" s="94">
        <v>300348</v>
      </c>
      <c r="D1095" s="94" t="s">
        <v>1348</v>
      </c>
      <c r="E1095" s="94"/>
    </row>
    <row r="1096" spans="1:5" x14ac:dyDescent="0.25">
      <c r="A1096" s="94"/>
      <c r="B1096" s="102">
        <v>0</v>
      </c>
      <c r="C1096" s="101"/>
      <c r="D1096" s="94"/>
      <c r="E1096" s="94"/>
    </row>
    <row r="1097" spans="1:5" x14ac:dyDescent="0.25">
      <c r="A1097" s="94"/>
      <c r="B1097" s="102">
        <v>0</v>
      </c>
      <c r="C1097" s="94"/>
      <c r="D1097" s="94"/>
      <c r="E1097" s="94"/>
    </row>
    <row r="1098" spans="1:5" x14ac:dyDescent="0.25">
      <c r="A1098" s="94"/>
      <c r="B1098" s="102"/>
      <c r="C1098" s="94"/>
      <c r="D1098" s="94"/>
      <c r="E1098" s="94"/>
    </row>
    <row r="1099" spans="1:5" x14ac:dyDescent="0.25">
      <c r="A1099" s="94"/>
      <c r="B1099" s="102"/>
      <c r="C1099" s="94"/>
      <c r="D1099" s="94"/>
      <c r="E1099" s="94"/>
    </row>
    <row r="1100" spans="1:5" x14ac:dyDescent="0.25">
      <c r="A1100" s="94"/>
      <c r="B1100" s="102"/>
      <c r="C1100" s="94"/>
      <c r="D1100" s="94"/>
      <c r="E1100" s="94"/>
    </row>
    <row r="1101" spans="1:5" x14ac:dyDescent="0.25">
      <c r="A1101" s="94"/>
      <c r="B1101" s="102"/>
      <c r="C1101" s="94"/>
      <c r="D1101" s="94"/>
      <c r="E1101" s="94"/>
    </row>
    <row r="1102" spans="1:5" x14ac:dyDescent="0.25">
      <c r="A1102" s="94"/>
      <c r="B1102" s="102"/>
      <c r="C1102" s="94"/>
      <c r="D1102" s="94"/>
      <c r="E1102" s="94"/>
    </row>
    <row r="1103" spans="1:5" x14ac:dyDescent="0.25">
      <c r="A1103" s="94"/>
      <c r="B1103" s="102"/>
      <c r="C1103" s="94"/>
      <c r="D1103" s="94"/>
      <c r="E1103" s="94"/>
    </row>
    <row r="1104" spans="1:5" x14ac:dyDescent="0.25">
      <c r="A1104" s="94"/>
      <c r="B1104" s="102"/>
      <c r="C1104" s="94"/>
      <c r="D1104" s="94"/>
      <c r="E1104" s="94"/>
    </row>
    <row r="1105" spans="1:5" x14ac:dyDescent="0.25">
      <c r="A1105" s="94"/>
      <c r="B1105" s="102"/>
      <c r="C1105" s="94"/>
      <c r="D1105" s="94"/>
      <c r="E1105" s="94"/>
    </row>
    <row r="1106" spans="1:5" x14ac:dyDescent="0.25">
      <c r="A1106" s="94"/>
      <c r="B1106" s="102"/>
      <c r="C1106" s="94"/>
      <c r="D1106" s="94"/>
      <c r="E1106" s="94"/>
    </row>
    <row r="1107" spans="1:5" x14ac:dyDescent="0.25">
      <c r="A1107" s="94"/>
      <c r="B1107" s="102"/>
      <c r="C1107" s="94"/>
      <c r="D1107" s="94"/>
      <c r="E1107" s="94"/>
    </row>
    <row r="1108" spans="1:5" x14ac:dyDescent="0.25">
      <c r="A1108" s="94"/>
      <c r="B1108" s="102"/>
      <c r="C1108" s="94"/>
      <c r="D1108" s="94"/>
      <c r="E1108" s="94"/>
    </row>
    <row r="1109" spans="1:5" x14ac:dyDescent="0.25">
      <c r="A1109" s="94"/>
      <c r="B1109" s="102"/>
      <c r="C1109" s="94"/>
      <c r="D1109" s="94"/>
      <c r="E1109" s="94"/>
    </row>
    <row r="1110" spans="1:5" x14ac:dyDescent="0.25">
      <c r="A1110" s="94"/>
      <c r="B1110" s="102"/>
      <c r="C1110" s="94"/>
      <c r="D1110" s="94"/>
      <c r="E1110" s="94"/>
    </row>
    <row r="1111" spans="1:5" x14ac:dyDescent="0.25">
      <c r="A1111" s="94"/>
      <c r="B1111" s="102"/>
      <c r="C1111" s="94"/>
      <c r="D1111" s="94"/>
      <c r="E1111" s="94"/>
    </row>
    <row r="1112" spans="1:5" x14ac:dyDescent="0.25">
      <c r="A1112" s="94"/>
      <c r="B1112" s="102"/>
      <c r="C1112" s="94"/>
      <c r="D1112" s="94"/>
      <c r="E1112" s="94"/>
    </row>
    <row r="1113" spans="1:5" x14ac:dyDescent="0.25">
      <c r="A1113" s="94"/>
      <c r="B1113" s="102"/>
      <c r="C1113" s="94"/>
      <c r="D1113" s="94"/>
      <c r="E1113" s="94"/>
    </row>
    <row r="1114" spans="1:5" x14ac:dyDescent="0.25">
      <c r="A1114" s="94"/>
      <c r="B1114" s="102"/>
      <c r="C1114" s="94"/>
      <c r="D1114" s="94"/>
      <c r="E1114" s="94"/>
    </row>
    <row r="1115" spans="1:5" x14ac:dyDescent="0.25">
      <c r="A1115" s="94"/>
      <c r="B1115" s="102"/>
      <c r="C1115" s="94"/>
      <c r="D1115" s="94"/>
      <c r="E1115" s="94"/>
    </row>
    <row r="1116" spans="1:5" x14ac:dyDescent="0.25">
      <c r="A1116" s="94"/>
      <c r="B1116" s="102"/>
      <c r="C1116" s="94"/>
      <c r="D1116" s="94"/>
      <c r="E1116" s="94"/>
    </row>
    <row r="1117" spans="1:5" x14ac:dyDescent="0.25">
      <c r="A1117" s="94"/>
      <c r="B1117" s="102"/>
      <c r="C1117" s="94"/>
      <c r="D1117" s="94"/>
      <c r="E1117" s="94"/>
    </row>
    <row r="1118" spans="1:5" x14ac:dyDescent="0.25">
      <c r="A1118" s="94"/>
      <c r="B1118" s="102"/>
      <c r="C1118" s="94"/>
      <c r="D1118" s="94"/>
      <c r="E1118" s="94"/>
    </row>
    <row r="1119" spans="1:5" x14ac:dyDescent="0.25">
      <c r="A1119" s="94"/>
      <c r="B1119" s="102"/>
      <c r="C1119" s="94"/>
      <c r="D1119" s="94"/>
      <c r="E1119" s="94"/>
    </row>
    <row r="1120" spans="1:5" x14ac:dyDescent="0.25">
      <c r="A1120" s="94"/>
      <c r="B1120" s="102"/>
      <c r="C1120" s="94"/>
      <c r="D1120" s="94"/>
      <c r="E1120" s="94"/>
    </row>
    <row r="1121" spans="1:5" x14ac:dyDescent="0.25">
      <c r="A1121" s="94"/>
      <c r="B1121" s="102"/>
      <c r="C1121" s="94"/>
      <c r="D1121" s="94"/>
      <c r="E1121" s="94"/>
    </row>
    <row r="1122" spans="1:5" x14ac:dyDescent="0.25">
      <c r="A1122" s="94"/>
      <c r="B1122" s="102"/>
      <c r="C1122" s="94"/>
      <c r="D1122" s="94"/>
      <c r="E1122" s="94"/>
    </row>
    <row r="1123" spans="1:5" x14ac:dyDescent="0.25">
      <c r="A1123" s="94"/>
      <c r="B1123" s="102"/>
      <c r="C1123" s="94"/>
      <c r="D1123" s="94"/>
      <c r="E1123" s="94"/>
    </row>
    <row r="1124" spans="1:5" x14ac:dyDescent="0.25">
      <c r="A1124" s="94"/>
      <c r="B1124" s="102"/>
      <c r="C1124" s="94"/>
      <c r="D1124" s="94"/>
      <c r="E1124" s="94"/>
    </row>
    <row r="1125" spans="1:5" x14ac:dyDescent="0.25">
      <c r="A1125" s="94"/>
      <c r="B1125" s="102"/>
      <c r="C1125" s="94"/>
      <c r="D1125" s="94"/>
      <c r="E1125" s="94"/>
    </row>
    <row r="1126" spans="1:5" x14ac:dyDescent="0.25">
      <c r="A1126" s="94"/>
      <c r="B1126" s="102"/>
      <c r="C1126" s="94"/>
      <c r="D1126" s="94"/>
      <c r="E1126" s="94"/>
    </row>
    <row r="1127" spans="1:5" x14ac:dyDescent="0.25">
      <c r="A1127" s="94"/>
      <c r="B1127" s="102"/>
      <c r="C1127" s="94"/>
      <c r="D1127" s="94"/>
      <c r="E1127" s="94"/>
    </row>
    <row r="1128" spans="1:5" x14ac:dyDescent="0.25">
      <c r="A1128" s="94"/>
      <c r="B1128" s="102"/>
      <c r="C1128" s="94"/>
      <c r="D1128" s="94"/>
      <c r="E1128" s="94"/>
    </row>
    <row r="1129" spans="1:5" x14ac:dyDescent="0.25">
      <c r="A1129" s="94"/>
      <c r="B1129" s="102"/>
      <c r="C1129" s="94"/>
      <c r="D1129" s="94"/>
      <c r="E1129" s="94"/>
    </row>
    <row r="1130" spans="1:5" x14ac:dyDescent="0.25">
      <c r="A1130" s="94"/>
      <c r="B1130" s="102"/>
      <c r="C1130" s="94"/>
      <c r="D1130" s="94"/>
      <c r="E1130" s="94"/>
    </row>
    <row r="1131" spans="1:5" x14ac:dyDescent="0.25">
      <c r="A1131" s="94"/>
      <c r="B1131" s="102"/>
      <c r="C1131" s="94"/>
      <c r="D1131" s="94"/>
      <c r="E1131" s="94"/>
    </row>
    <row r="1132" spans="1:5" x14ac:dyDescent="0.25">
      <c r="A1132" s="94"/>
      <c r="B1132" s="102"/>
      <c r="C1132" s="94"/>
      <c r="D1132" s="94"/>
      <c r="E1132" s="94"/>
    </row>
    <row r="1133" spans="1:5" x14ac:dyDescent="0.25">
      <c r="A1133" s="94"/>
      <c r="B1133" s="102"/>
      <c r="C1133" s="94"/>
      <c r="D1133" s="94"/>
      <c r="E1133" s="94"/>
    </row>
    <row r="1134" spans="1:5" x14ac:dyDescent="0.25">
      <c r="A1134" s="94"/>
      <c r="B1134" s="102"/>
      <c r="C1134" s="94"/>
      <c r="D1134" s="94"/>
      <c r="E1134" s="94"/>
    </row>
    <row r="1135" spans="1:5" x14ac:dyDescent="0.25">
      <c r="A1135" s="94"/>
      <c r="B1135" s="102"/>
      <c r="C1135" s="94"/>
      <c r="D1135" s="94"/>
      <c r="E1135" s="94"/>
    </row>
    <row r="1136" spans="1:5" x14ac:dyDescent="0.25">
      <c r="A1136" s="94"/>
      <c r="B1136" s="102"/>
      <c r="C1136" s="94"/>
      <c r="D1136" s="94"/>
      <c r="E1136" s="94"/>
    </row>
    <row r="1137" spans="1:5" x14ac:dyDescent="0.25">
      <c r="A1137" s="94"/>
      <c r="B1137" s="102"/>
      <c r="C1137" s="94"/>
      <c r="D1137" s="94"/>
      <c r="E1137" s="94"/>
    </row>
    <row r="1138" spans="1:5" x14ac:dyDescent="0.25">
      <c r="A1138" s="94"/>
      <c r="B1138" s="102"/>
      <c r="C1138" s="94"/>
      <c r="D1138" s="94"/>
      <c r="E1138" s="94"/>
    </row>
    <row r="1139" spans="1:5" x14ac:dyDescent="0.25">
      <c r="A1139" s="94"/>
      <c r="B1139" s="102"/>
      <c r="C1139" s="94"/>
      <c r="D1139" s="94"/>
      <c r="E1139" s="94"/>
    </row>
    <row r="1140" spans="1:5" x14ac:dyDescent="0.25">
      <c r="A1140" s="94"/>
      <c r="B1140" s="102"/>
      <c r="C1140" s="94"/>
      <c r="D1140" s="94"/>
      <c r="E1140" s="94"/>
    </row>
    <row r="1141" spans="1:5" x14ac:dyDescent="0.25">
      <c r="A1141" s="94"/>
      <c r="B1141" s="102"/>
      <c r="C1141" s="94"/>
      <c r="D1141" s="94"/>
      <c r="E1141" s="94"/>
    </row>
    <row r="1142" spans="1:5" x14ac:dyDescent="0.25">
      <c r="A1142" s="98" t="s">
        <v>11</v>
      </c>
      <c r="B1142" s="102">
        <f>SUM(B1094:B1141)</f>
        <v>2495.29</v>
      </c>
      <c r="C1142" s="94"/>
      <c r="D1142" s="94"/>
      <c r="E1142" s="94"/>
    </row>
    <row r="1145" spans="1:5" x14ac:dyDescent="0.25">
      <c r="A1145" s="98" t="s">
        <v>0</v>
      </c>
      <c r="B1145" s="118" t="s">
        <v>1192</v>
      </c>
      <c r="C1145" s="98" t="s">
        <v>1203</v>
      </c>
      <c r="D1145" s="98" t="s">
        <v>561</v>
      </c>
      <c r="E1145" s="98" t="s">
        <v>174</v>
      </c>
    </row>
    <row r="1146" spans="1:5" x14ac:dyDescent="0.25">
      <c r="A1146" s="95">
        <v>45323</v>
      </c>
      <c r="B1146" s="118"/>
      <c r="C1146" s="98"/>
      <c r="D1146" s="98"/>
      <c r="E1146" s="94"/>
    </row>
    <row r="1147" spans="1:5" x14ac:dyDescent="0.25">
      <c r="A1147" s="94" t="s">
        <v>492</v>
      </c>
      <c r="B1147">
        <v>472.29</v>
      </c>
      <c r="C1147">
        <v>33112005400</v>
      </c>
      <c r="D1147" t="s">
        <v>1349</v>
      </c>
      <c r="E1147" s="94" t="s">
        <v>1350</v>
      </c>
    </row>
    <row r="1148" spans="1:5" x14ac:dyDescent="0.25">
      <c r="A1148" s="94" t="s">
        <v>492</v>
      </c>
      <c r="B1148">
        <v>740.8</v>
      </c>
      <c r="C1148">
        <v>33112005401</v>
      </c>
      <c r="D1148" t="s">
        <v>1349</v>
      </c>
      <c r="E1148" s="94" t="s">
        <v>1350</v>
      </c>
    </row>
    <row r="1149" spans="1:5" x14ac:dyDescent="0.25">
      <c r="A1149" s="94" t="s">
        <v>492</v>
      </c>
      <c r="B1149">
        <v>5538.8</v>
      </c>
      <c r="C1149">
        <v>51312301060</v>
      </c>
      <c r="D1149" t="s">
        <v>1351</v>
      </c>
      <c r="E1149" s="94"/>
    </row>
    <row r="1150" spans="1:5" x14ac:dyDescent="0.25">
      <c r="A1150" s="94" t="s">
        <v>492</v>
      </c>
      <c r="B1150">
        <v>600</v>
      </c>
      <c r="C1150">
        <v>9012840</v>
      </c>
      <c r="D1150" t="s">
        <v>1352</v>
      </c>
      <c r="E1150" s="94"/>
    </row>
    <row r="1151" spans="1:5" x14ac:dyDescent="0.25">
      <c r="A1151" s="94"/>
      <c r="B1151" s="102"/>
      <c r="C1151" s="94"/>
      <c r="D1151" s="94"/>
      <c r="E1151" s="94"/>
    </row>
    <row r="1152" spans="1:5" x14ac:dyDescent="0.25">
      <c r="A1152" s="94"/>
      <c r="B1152" s="102"/>
      <c r="C1152" s="94"/>
      <c r="D1152" s="94"/>
      <c r="E1152" s="94"/>
    </row>
    <row r="1153" spans="1:5" x14ac:dyDescent="0.25">
      <c r="A1153" s="94"/>
      <c r="B1153" s="102"/>
      <c r="C1153" s="94"/>
      <c r="D1153" s="94"/>
      <c r="E1153" s="94"/>
    </row>
    <row r="1154" spans="1:5" x14ac:dyDescent="0.25">
      <c r="A1154" s="94"/>
      <c r="B1154" s="102"/>
      <c r="C1154" s="94"/>
      <c r="D1154" s="94"/>
      <c r="E1154" s="94"/>
    </row>
    <row r="1155" spans="1:5" x14ac:dyDescent="0.25">
      <c r="A1155" s="94"/>
      <c r="B1155" s="102"/>
      <c r="C1155" s="94"/>
      <c r="D1155" s="94"/>
      <c r="E1155" s="94"/>
    </row>
    <row r="1156" spans="1:5" x14ac:dyDescent="0.25">
      <c r="A1156" s="94"/>
      <c r="B1156" s="102"/>
      <c r="C1156" s="94"/>
      <c r="D1156" s="94"/>
      <c r="E1156" s="94"/>
    </row>
    <row r="1157" spans="1:5" x14ac:dyDescent="0.25">
      <c r="A1157" s="94"/>
      <c r="B1157" s="102"/>
      <c r="C1157" s="94"/>
      <c r="D1157" s="94"/>
      <c r="E1157" s="94"/>
    </row>
    <row r="1158" spans="1:5" x14ac:dyDescent="0.25">
      <c r="A1158" s="94"/>
      <c r="B1158" s="102"/>
      <c r="C1158" s="94"/>
      <c r="D1158" s="94"/>
      <c r="E1158" s="94"/>
    </row>
    <row r="1159" spans="1:5" x14ac:dyDescent="0.25">
      <c r="A1159" s="94"/>
      <c r="B1159" s="102"/>
      <c r="C1159" s="94"/>
      <c r="D1159" s="94"/>
      <c r="E1159" s="94"/>
    </row>
    <row r="1160" spans="1:5" x14ac:dyDescent="0.25">
      <c r="A1160" s="94"/>
      <c r="B1160" s="102"/>
      <c r="C1160" s="94"/>
      <c r="D1160" s="94"/>
      <c r="E1160" s="94"/>
    </row>
    <row r="1161" spans="1:5" x14ac:dyDescent="0.25">
      <c r="A1161" s="94"/>
      <c r="B1161" s="102"/>
      <c r="C1161" s="94"/>
      <c r="D1161" s="94"/>
      <c r="E1161" s="94"/>
    </row>
    <row r="1162" spans="1:5" x14ac:dyDescent="0.25">
      <c r="A1162" s="94"/>
      <c r="B1162" s="102"/>
      <c r="C1162" s="94"/>
      <c r="D1162" s="94"/>
      <c r="E1162" s="94"/>
    </row>
    <row r="1163" spans="1:5" x14ac:dyDescent="0.25">
      <c r="A1163" s="94"/>
      <c r="B1163" s="102"/>
      <c r="C1163" s="94"/>
      <c r="D1163" s="94"/>
      <c r="E1163" s="94"/>
    </row>
    <row r="1164" spans="1:5" x14ac:dyDescent="0.25">
      <c r="A1164" s="94"/>
      <c r="B1164" s="102"/>
      <c r="C1164" s="94"/>
      <c r="D1164" s="94"/>
      <c r="E1164" s="94"/>
    </row>
    <row r="1165" spans="1:5" x14ac:dyDescent="0.25">
      <c r="A1165" s="94"/>
      <c r="B1165" s="102"/>
      <c r="C1165" s="94"/>
      <c r="D1165" s="94"/>
      <c r="E1165" s="94"/>
    </row>
    <row r="1166" spans="1:5" x14ac:dyDescent="0.25">
      <c r="A1166" s="94"/>
      <c r="B1166" s="102"/>
      <c r="C1166" s="94"/>
      <c r="D1166" s="94"/>
      <c r="E1166" s="94"/>
    </row>
    <row r="1167" spans="1:5" x14ac:dyDescent="0.25">
      <c r="A1167" s="94"/>
      <c r="B1167" s="102"/>
      <c r="C1167" s="94"/>
      <c r="D1167" s="94"/>
      <c r="E1167" s="94"/>
    </row>
    <row r="1168" spans="1:5" x14ac:dyDescent="0.25">
      <c r="A1168" s="94"/>
      <c r="B1168" s="102"/>
      <c r="C1168" s="94"/>
      <c r="D1168" s="94"/>
      <c r="E1168" s="94"/>
    </row>
    <row r="1169" spans="1:5" x14ac:dyDescent="0.25">
      <c r="A1169" s="94"/>
      <c r="B1169" s="102"/>
      <c r="C1169" s="94"/>
      <c r="D1169" s="94"/>
      <c r="E1169" s="94"/>
    </row>
    <row r="1170" spans="1:5" x14ac:dyDescent="0.25">
      <c r="A1170" s="94"/>
      <c r="B1170" s="102"/>
      <c r="C1170" s="94"/>
      <c r="D1170" s="94"/>
      <c r="E1170" s="94"/>
    </row>
    <row r="1171" spans="1:5" x14ac:dyDescent="0.25">
      <c r="A1171" s="94"/>
      <c r="B1171" s="102"/>
      <c r="C1171" s="94"/>
      <c r="D1171" s="94"/>
      <c r="E1171" s="94"/>
    </row>
    <row r="1172" spans="1:5" x14ac:dyDescent="0.25">
      <c r="A1172" s="94"/>
      <c r="B1172" s="102"/>
      <c r="C1172" s="94"/>
      <c r="D1172" s="94"/>
      <c r="E1172" s="94"/>
    </row>
    <row r="1173" spans="1:5" x14ac:dyDescent="0.25">
      <c r="A1173" s="94"/>
      <c r="B1173" s="102"/>
      <c r="C1173" s="94"/>
      <c r="D1173" s="94"/>
      <c r="E1173" s="94"/>
    </row>
    <row r="1174" spans="1:5" x14ac:dyDescent="0.25">
      <c r="A1174" s="94"/>
      <c r="B1174" s="102"/>
      <c r="C1174" s="94"/>
      <c r="D1174" s="94"/>
      <c r="E1174" s="94"/>
    </row>
    <row r="1175" spans="1:5" x14ac:dyDescent="0.25">
      <c r="A1175" s="94"/>
      <c r="B1175" s="102"/>
      <c r="C1175" s="94"/>
      <c r="D1175" s="94"/>
      <c r="E1175" s="94"/>
    </row>
    <row r="1176" spans="1:5" x14ac:dyDescent="0.25">
      <c r="A1176" s="94"/>
      <c r="B1176" s="102"/>
      <c r="C1176" s="94"/>
      <c r="D1176" s="94"/>
      <c r="E1176" s="94"/>
    </row>
    <row r="1177" spans="1:5" x14ac:dyDescent="0.25">
      <c r="A1177" s="94"/>
      <c r="B1177" s="102"/>
      <c r="C1177" s="94"/>
      <c r="D1177" s="94"/>
      <c r="E1177" s="94"/>
    </row>
    <row r="1178" spans="1:5" x14ac:dyDescent="0.25">
      <c r="A1178" s="94"/>
      <c r="B1178" s="102"/>
      <c r="C1178" s="94"/>
      <c r="D1178" s="94"/>
      <c r="E1178" s="94"/>
    </row>
    <row r="1179" spans="1:5" x14ac:dyDescent="0.25">
      <c r="A1179" s="94"/>
      <c r="B1179" s="102"/>
      <c r="C1179" s="94"/>
      <c r="D1179" s="94"/>
      <c r="E1179" s="94"/>
    </row>
    <row r="1180" spans="1:5" x14ac:dyDescent="0.25">
      <c r="A1180" s="94"/>
      <c r="B1180" s="102"/>
      <c r="C1180" s="94"/>
      <c r="D1180" s="94"/>
      <c r="E1180" s="94"/>
    </row>
    <row r="1181" spans="1:5" x14ac:dyDescent="0.25">
      <c r="A1181" s="94"/>
      <c r="B1181" s="102"/>
      <c r="C1181" s="94"/>
      <c r="D1181" s="94"/>
      <c r="E1181" s="94"/>
    </row>
    <row r="1182" spans="1:5" x14ac:dyDescent="0.25">
      <c r="A1182" s="94"/>
      <c r="B1182" s="102"/>
      <c r="C1182" s="94"/>
      <c r="D1182" s="94"/>
      <c r="E1182" s="94"/>
    </row>
    <row r="1183" spans="1:5" x14ac:dyDescent="0.25">
      <c r="A1183" s="94"/>
      <c r="B1183" s="102"/>
      <c r="C1183" s="94"/>
      <c r="D1183" s="94"/>
      <c r="E1183" s="94"/>
    </row>
    <row r="1184" spans="1:5" x14ac:dyDescent="0.25">
      <c r="A1184" s="94"/>
      <c r="B1184" s="102"/>
      <c r="C1184" s="94"/>
      <c r="D1184" s="94"/>
      <c r="E1184" s="94"/>
    </row>
    <row r="1185" spans="1:5" x14ac:dyDescent="0.25">
      <c r="A1185" s="94"/>
      <c r="B1185" s="102"/>
      <c r="C1185" s="94"/>
      <c r="D1185" s="94"/>
      <c r="E1185" s="94"/>
    </row>
    <row r="1186" spans="1:5" x14ac:dyDescent="0.25">
      <c r="A1186" s="94"/>
      <c r="B1186" s="102"/>
      <c r="C1186" s="94"/>
      <c r="D1186" s="94"/>
      <c r="E1186" s="94"/>
    </row>
    <row r="1187" spans="1:5" x14ac:dyDescent="0.25">
      <c r="A1187" s="94"/>
      <c r="B1187" s="102"/>
      <c r="C1187" s="94"/>
      <c r="D1187" s="94"/>
      <c r="E1187" s="94"/>
    </row>
    <row r="1188" spans="1:5" x14ac:dyDescent="0.25">
      <c r="A1188" s="94"/>
      <c r="B1188" s="102"/>
      <c r="C1188" s="94"/>
      <c r="D1188" s="94"/>
      <c r="E1188" s="94"/>
    </row>
    <row r="1189" spans="1:5" x14ac:dyDescent="0.25">
      <c r="A1189" s="94"/>
      <c r="B1189" s="102"/>
      <c r="C1189" s="94"/>
      <c r="D1189" s="94"/>
      <c r="E1189" s="94"/>
    </row>
    <row r="1190" spans="1:5" x14ac:dyDescent="0.25">
      <c r="A1190" s="94"/>
      <c r="B1190" s="102"/>
      <c r="C1190" s="94"/>
      <c r="D1190" s="94"/>
      <c r="E1190" s="94"/>
    </row>
    <row r="1191" spans="1:5" x14ac:dyDescent="0.25">
      <c r="A1191" s="94"/>
      <c r="B1191" s="102"/>
      <c r="C1191" s="94"/>
      <c r="D1191" s="94"/>
      <c r="E1191" s="94"/>
    </row>
    <row r="1192" spans="1:5" x14ac:dyDescent="0.25">
      <c r="A1192" s="94"/>
      <c r="B1192" s="102"/>
      <c r="C1192" s="94"/>
      <c r="D1192" s="94"/>
      <c r="E1192" s="94"/>
    </row>
    <row r="1193" spans="1:5" x14ac:dyDescent="0.25">
      <c r="A1193" s="94"/>
      <c r="B1193" s="102"/>
      <c r="C1193" s="94"/>
      <c r="D1193" s="94"/>
      <c r="E1193" s="94"/>
    </row>
    <row r="1194" spans="1:5" x14ac:dyDescent="0.25">
      <c r="A1194" s="98" t="s">
        <v>11</v>
      </c>
      <c r="B1194" s="102">
        <f>SUM(B1146:B1193)</f>
        <v>7351.89</v>
      </c>
      <c r="C1194" s="94"/>
      <c r="D1194" s="94"/>
      <c r="E1194" s="94"/>
    </row>
    <row r="1197" spans="1:5" x14ac:dyDescent="0.25">
      <c r="A1197" s="98" t="s">
        <v>0</v>
      </c>
      <c r="B1197" s="118" t="s">
        <v>1192</v>
      </c>
      <c r="C1197" s="98" t="s">
        <v>1203</v>
      </c>
      <c r="D1197" s="98" t="s">
        <v>561</v>
      </c>
      <c r="E1197" s="98" t="s">
        <v>174</v>
      </c>
    </row>
    <row r="1198" spans="1:5" x14ac:dyDescent="0.25">
      <c r="A1198" s="95">
        <v>45327</v>
      </c>
      <c r="B1198" s="118">
        <v>0</v>
      </c>
      <c r="C1198" s="98"/>
      <c r="D1198" s="98"/>
      <c r="E1198" s="94"/>
    </row>
    <row r="1199" spans="1:5" x14ac:dyDescent="0.25">
      <c r="A1199" s="98" t="s">
        <v>492</v>
      </c>
      <c r="B1199" s="102">
        <v>245</v>
      </c>
      <c r="C1199" s="94">
        <v>300489</v>
      </c>
      <c r="D1199" s="94" t="s">
        <v>1353</v>
      </c>
      <c r="E1199" s="94"/>
    </row>
    <row r="1200" spans="1:5" x14ac:dyDescent="0.25">
      <c r="A1200" s="94" t="s">
        <v>492</v>
      </c>
      <c r="B1200" s="102">
        <v>58</v>
      </c>
      <c r="C1200" s="101">
        <v>404500</v>
      </c>
      <c r="D1200" s="94" t="s">
        <v>1354</v>
      </c>
      <c r="E1200" s="94"/>
    </row>
    <row r="1201" spans="1:5" x14ac:dyDescent="0.25">
      <c r="A1201" s="98" t="s">
        <v>492</v>
      </c>
      <c r="B1201" s="102">
        <v>410</v>
      </c>
      <c r="C1201" s="94">
        <v>300973</v>
      </c>
      <c r="D1201" s="94" t="s">
        <v>1355</v>
      </c>
      <c r="E1201" s="94"/>
    </row>
    <row r="1202" spans="1:5" x14ac:dyDescent="0.25">
      <c r="A1202" s="94"/>
      <c r="B1202" s="102"/>
      <c r="C1202" s="94"/>
      <c r="D1202" s="94"/>
      <c r="E1202" s="94"/>
    </row>
    <row r="1203" spans="1:5" x14ac:dyDescent="0.25">
      <c r="A1203" s="94"/>
      <c r="B1203" s="102"/>
      <c r="C1203" s="94"/>
      <c r="D1203" s="94"/>
      <c r="E1203" s="94"/>
    </row>
    <row r="1204" spans="1:5" x14ac:dyDescent="0.25">
      <c r="A1204" s="94"/>
      <c r="B1204" s="102"/>
      <c r="C1204" s="94"/>
      <c r="D1204" s="94"/>
      <c r="E1204" s="94"/>
    </row>
    <row r="1205" spans="1:5" x14ac:dyDescent="0.25">
      <c r="A1205" s="94"/>
      <c r="B1205" s="102"/>
      <c r="C1205" s="94"/>
      <c r="D1205" s="94"/>
      <c r="E1205" s="94"/>
    </row>
    <row r="1206" spans="1:5" x14ac:dyDescent="0.25">
      <c r="A1206" s="94"/>
      <c r="B1206" s="102"/>
      <c r="C1206" s="94"/>
      <c r="D1206" s="94"/>
      <c r="E1206" s="94"/>
    </row>
    <row r="1207" spans="1:5" x14ac:dyDescent="0.25">
      <c r="A1207" s="94"/>
      <c r="B1207" s="102"/>
      <c r="C1207" s="94"/>
      <c r="D1207" s="94"/>
      <c r="E1207" s="94"/>
    </row>
    <row r="1208" spans="1:5" x14ac:dyDescent="0.25">
      <c r="A1208" s="94"/>
      <c r="B1208" s="102"/>
      <c r="C1208" s="94"/>
      <c r="D1208" s="94"/>
      <c r="E1208" s="94"/>
    </row>
    <row r="1209" spans="1:5" x14ac:dyDescent="0.25">
      <c r="A1209" s="94"/>
      <c r="B1209" s="102"/>
      <c r="C1209" s="94"/>
      <c r="D1209" s="94"/>
      <c r="E1209" s="94"/>
    </row>
    <row r="1210" spans="1:5" x14ac:dyDescent="0.25">
      <c r="A1210" s="94"/>
      <c r="B1210" s="102"/>
      <c r="C1210" s="94"/>
      <c r="D1210" s="94"/>
      <c r="E1210" s="94"/>
    </row>
    <row r="1211" spans="1:5" x14ac:dyDescent="0.25">
      <c r="A1211" s="94"/>
      <c r="B1211" s="102"/>
      <c r="C1211" s="94"/>
      <c r="D1211" s="94"/>
      <c r="E1211" s="94"/>
    </row>
    <row r="1212" spans="1:5" x14ac:dyDescent="0.25">
      <c r="A1212" s="94"/>
      <c r="B1212" s="102"/>
      <c r="C1212" s="94"/>
      <c r="D1212" s="94"/>
      <c r="E1212" s="94"/>
    </row>
    <row r="1213" spans="1:5" x14ac:dyDescent="0.25">
      <c r="A1213" s="94"/>
      <c r="B1213" s="102"/>
      <c r="C1213" s="94"/>
      <c r="D1213" s="94"/>
      <c r="E1213" s="94"/>
    </row>
    <row r="1214" spans="1:5" x14ac:dyDescent="0.25">
      <c r="A1214" s="94"/>
      <c r="B1214" s="102"/>
      <c r="C1214" s="94"/>
      <c r="D1214" s="94"/>
      <c r="E1214" s="94"/>
    </row>
    <row r="1215" spans="1:5" x14ac:dyDescent="0.25">
      <c r="A1215" s="94"/>
      <c r="B1215" s="102"/>
      <c r="C1215" s="94"/>
      <c r="D1215" s="94"/>
      <c r="E1215" s="94"/>
    </row>
    <row r="1216" spans="1:5" x14ac:dyDescent="0.25">
      <c r="A1216" s="94"/>
      <c r="B1216" s="102"/>
      <c r="C1216" s="94"/>
      <c r="D1216" s="94"/>
      <c r="E1216" s="94"/>
    </row>
    <row r="1217" spans="1:5" x14ac:dyDescent="0.25">
      <c r="A1217" s="94"/>
      <c r="B1217" s="102"/>
      <c r="C1217" s="94"/>
      <c r="D1217" s="94"/>
      <c r="E1217" s="94"/>
    </row>
    <row r="1218" spans="1:5" x14ac:dyDescent="0.25">
      <c r="A1218" s="94"/>
      <c r="B1218" s="102"/>
      <c r="C1218" s="94"/>
      <c r="D1218" s="94"/>
      <c r="E1218" s="94"/>
    </row>
    <row r="1219" spans="1:5" x14ac:dyDescent="0.25">
      <c r="A1219" s="94"/>
      <c r="B1219" s="102"/>
      <c r="C1219" s="94"/>
      <c r="D1219" s="94"/>
      <c r="E1219" s="94"/>
    </row>
    <row r="1220" spans="1:5" x14ac:dyDescent="0.25">
      <c r="A1220" s="94"/>
      <c r="B1220" s="102"/>
      <c r="C1220" s="94"/>
      <c r="D1220" s="94"/>
      <c r="E1220" s="94"/>
    </row>
    <row r="1221" spans="1:5" x14ac:dyDescent="0.25">
      <c r="A1221" s="94"/>
      <c r="B1221" s="102"/>
      <c r="C1221" s="94"/>
      <c r="D1221" s="94"/>
      <c r="E1221" s="94"/>
    </row>
    <row r="1222" spans="1:5" x14ac:dyDescent="0.25">
      <c r="A1222" s="94"/>
      <c r="B1222" s="102"/>
      <c r="C1222" s="94"/>
      <c r="D1222" s="94"/>
      <c r="E1222" s="94"/>
    </row>
    <row r="1223" spans="1:5" x14ac:dyDescent="0.25">
      <c r="A1223" s="94"/>
      <c r="B1223" s="102"/>
      <c r="C1223" s="94"/>
      <c r="D1223" s="94"/>
      <c r="E1223" s="94"/>
    </row>
    <row r="1224" spans="1:5" x14ac:dyDescent="0.25">
      <c r="A1224" s="94"/>
      <c r="B1224" s="102"/>
      <c r="C1224" s="94"/>
      <c r="D1224" s="94"/>
      <c r="E1224" s="94"/>
    </row>
    <row r="1225" spans="1:5" x14ac:dyDescent="0.25">
      <c r="A1225" s="94"/>
      <c r="B1225" s="102"/>
      <c r="C1225" s="94"/>
      <c r="D1225" s="94"/>
      <c r="E1225" s="94"/>
    </row>
    <row r="1226" spans="1:5" x14ac:dyDescent="0.25">
      <c r="A1226" s="94"/>
      <c r="B1226" s="102"/>
      <c r="C1226" s="94"/>
      <c r="D1226" s="94"/>
      <c r="E1226" s="94"/>
    </row>
    <row r="1227" spans="1:5" x14ac:dyDescent="0.25">
      <c r="A1227" s="94"/>
      <c r="B1227" s="102"/>
      <c r="C1227" s="94"/>
      <c r="D1227" s="94"/>
      <c r="E1227" s="94"/>
    </row>
    <row r="1228" spans="1:5" x14ac:dyDescent="0.25">
      <c r="A1228" s="94"/>
      <c r="B1228" s="102"/>
      <c r="C1228" s="94"/>
      <c r="D1228" s="94"/>
      <c r="E1228" s="94"/>
    </row>
    <row r="1229" spans="1:5" x14ac:dyDescent="0.25">
      <c r="A1229" s="94"/>
      <c r="B1229" s="102"/>
      <c r="C1229" s="94"/>
      <c r="D1229" s="94"/>
      <c r="E1229" s="94"/>
    </row>
    <row r="1230" spans="1:5" x14ac:dyDescent="0.25">
      <c r="A1230" s="94"/>
      <c r="B1230" s="102"/>
      <c r="C1230" s="94"/>
      <c r="D1230" s="94"/>
      <c r="E1230" s="94"/>
    </row>
    <row r="1231" spans="1:5" x14ac:dyDescent="0.25">
      <c r="A1231" s="94"/>
      <c r="B1231" s="102"/>
      <c r="C1231" s="94"/>
      <c r="D1231" s="94"/>
      <c r="E1231" s="94"/>
    </row>
    <row r="1232" spans="1:5" x14ac:dyDescent="0.25">
      <c r="A1232" s="94"/>
      <c r="B1232" s="102"/>
      <c r="C1232" s="94"/>
      <c r="D1232" s="94"/>
      <c r="E1232" s="94"/>
    </row>
    <row r="1233" spans="1:5" x14ac:dyDescent="0.25">
      <c r="A1233" s="94"/>
      <c r="B1233" s="102"/>
      <c r="C1233" s="94"/>
      <c r="D1233" s="94"/>
      <c r="E1233" s="94"/>
    </row>
    <row r="1234" spans="1:5" x14ac:dyDescent="0.25">
      <c r="A1234" s="94"/>
      <c r="B1234" s="102"/>
      <c r="C1234" s="94"/>
      <c r="D1234" s="94"/>
      <c r="E1234" s="94"/>
    </row>
    <row r="1235" spans="1:5" x14ac:dyDescent="0.25">
      <c r="A1235" s="94"/>
      <c r="B1235" s="102"/>
      <c r="C1235" s="94"/>
      <c r="D1235" s="94"/>
      <c r="E1235" s="94"/>
    </row>
    <row r="1236" spans="1:5" x14ac:dyDescent="0.25">
      <c r="A1236" s="94"/>
      <c r="B1236" s="102"/>
      <c r="C1236" s="94"/>
      <c r="D1236" s="94"/>
      <c r="E1236" s="94"/>
    </row>
    <row r="1237" spans="1:5" x14ac:dyDescent="0.25">
      <c r="A1237" s="94"/>
      <c r="B1237" s="102"/>
      <c r="C1237" s="94"/>
      <c r="D1237" s="94"/>
      <c r="E1237" s="94"/>
    </row>
    <row r="1238" spans="1:5" x14ac:dyDescent="0.25">
      <c r="A1238" s="94"/>
      <c r="B1238" s="102"/>
      <c r="C1238" s="94"/>
      <c r="D1238" s="94"/>
      <c r="E1238" s="94"/>
    </row>
    <row r="1239" spans="1:5" x14ac:dyDescent="0.25">
      <c r="A1239" s="94"/>
      <c r="B1239" s="102"/>
      <c r="C1239" s="94"/>
      <c r="D1239" s="94"/>
      <c r="E1239" s="94"/>
    </row>
    <row r="1240" spans="1:5" x14ac:dyDescent="0.25">
      <c r="A1240" s="94"/>
      <c r="B1240" s="102"/>
      <c r="C1240" s="94"/>
      <c r="D1240" s="94"/>
      <c r="E1240" s="94"/>
    </row>
    <row r="1241" spans="1:5" x14ac:dyDescent="0.25">
      <c r="A1241" s="94"/>
      <c r="B1241" s="102"/>
      <c r="C1241" s="94"/>
      <c r="D1241" s="94"/>
      <c r="E1241" s="94"/>
    </row>
    <row r="1242" spans="1:5" x14ac:dyDescent="0.25">
      <c r="A1242" s="94"/>
      <c r="B1242" s="102"/>
      <c r="C1242" s="94"/>
      <c r="D1242" s="94"/>
      <c r="E1242" s="94"/>
    </row>
    <row r="1243" spans="1:5" x14ac:dyDescent="0.25">
      <c r="A1243" s="94"/>
      <c r="B1243" s="102"/>
      <c r="C1243" s="94"/>
      <c r="D1243" s="94"/>
      <c r="E1243" s="94"/>
    </row>
    <row r="1244" spans="1:5" x14ac:dyDescent="0.25">
      <c r="A1244" s="94"/>
      <c r="B1244" s="102"/>
      <c r="C1244" s="94"/>
      <c r="D1244" s="94"/>
      <c r="E1244" s="94"/>
    </row>
    <row r="1245" spans="1:5" x14ac:dyDescent="0.25">
      <c r="A1245" s="94"/>
      <c r="B1245" s="102"/>
      <c r="C1245" s="94"/>
      <c r="D1245" s="94"/>
      <c r="E1245" s="94"/>
    </row>
    <row r="1246" spans="1:5" x14ac:dyDescent="0.25">
      <c r="A1246" s="98" t="s">
        <v>11</v>
      </c>
      <c r="B1246" s="102">
        <f>SUM(B1198:B1245)</f>
        <v>713</v>
      </c>
      <c r="C1246" s="94"/>
      <c r="D1246" s="94"/>
      <c r="E1246" s="94"/>
    </row>
    <row r="1249" spans="1:5" x14ac:dyDescent="0.25">
      <c r="A1249" s="98" t="s">
        <v>0</v>
      </c>
      <c r="B1249" s="118" t="s">
        <v>1192</v>
      </c>
      <c r="C1249" s="98" t="s">
        <v>1203</v>
      </c>
      <c r="D1249" s="98" t="s">
        <v>561</v>
      </c>
      <c r="E1249" s="98" t="s">
        <v>174</v>
      </c>
    </row>
    <row r="1250" spans="1:5" x14ac:dyDescent="0.25">
      <c r="A1250" s="95">
        <v>45328</v>
      </c>
      <c r="B1250" s="118">
        <v>0</v>
      </c>
      <c r="C1250" s="98"/>
      <c r="D1250" s="98"/>
      <c r="E1250" s="94"/>
    </row>
    <row r="1251" spans="1:5" x14ac:dyDescent="0.25">
      <c r="A1251" s="94" t="s">
        <v>492</v>
      </c>
      <c r="B1251" s="102">
        <v>263.48</v>
      </c>
      <c r="C1251" s="94">
        <v>1259</v>
      </c>
      <c r="D1251" s="94" t="s">
        <v>1356</v>
      </c>
      <c r="E1251" s="94"/>
    </row>
    <row r="1252" spans="1:5" x14ac:dyDescent="0.25">
      <c r="A1252" s="94" t="s">
        <v>492</v>
      </c>
      <c r="B1252" s="102">
        <v>87.82</v>
      </c>
      <c r="C1252" s="101">
        <v>3744</v>
      </c>
      <c r="D1252" s="94" t="s">
        <v>1357</v>
      </c>
      <c r="E1252" s="94"/>
    </row>
    <row r="1253" spans="1:5" x14ac:dyDescent="0.25">
      <c r="A1253" s="94"/>
      <c r="B1253" s="102">
        <v>0</v>
      </c>
      <c r="C1253" s="94"/>
      <c r="D1253" s="94"/>
      <c r="E1253" s="94"/>
    </row>
    <row r="1254" spans="1:5" x14ac:dyDescent="0.25">
      <c r="A1254" s="94"/>
      <c r="B1254" s="102"/>
      <c r="C1254" s="94"/>
      <c r="D1254" s="94"/>
      <c r="E1254" s="94"/>
    </row>
    <row r="1255" spans="1:5" x14ac:dyDescent="0.25">
      <c r="A1255" s="94"/>
      <c r="B1255" s="102"/>
      <c r="C1255" s="94"/>
      <c r="D1255" s="94"/>
      <c r="E1255" s="94"/>
    </row>
    <row r="1256" spans="1:5" x14ac:dyDescent="0.25">
      <c r="A1256" s="94"/>
      <c r="B1256" s="102"/>
      <c r="C1256" s="94"/>
      <c r="D1256" s="94"/>
      <c r="E1256" s="94"/>
    </row>
    <row r="1257" spans="1:5" x14ac:dyDescent="0.25">
      <c r="A1257" s="94"/>
      <c r="B1257" s="102"/>
      <c r="C1257" s="94"/>
      <c r="D1257" s="94"/>
      <c r="E1257" s="94"/>
    </row>
    <row r="1258" spans="1:5" x14ac:dyDescent="0.25">
      <c r="A1258" s="94"/>
      <c r="B1258" s="102"/>
      <c r="C1258" s="94"/>
      <c r="D1258" s="94"/>
      <c r="E1258" s="94"/>
    </row>
    <row r="1259" spans="1:5" x14ac:dyDescent="0.25">
      <c r="A1259" s="94"/>
      <c r="B1259" s="102"/>
      <c r="C1259" s="94"/>
      <c r="D1259" s="94"/>
      <c r="E1259" s="94"/>
    </row>
    <row r="1260" spans="1:5" x14ac:dyDescent="0.25">
      <c r="A1260" s="94"/>
      <c r="B1260" s="102"/>
      <c r="C1260" s="94"/>
      <c r="D1260" s="94"/>
      <c r="E1260" s="94"/>
    </row>
    <row r="1261" spans="1:5" x14ac:dyDescent="0.25">
      <c r="A1261" s="94"/>
      <c r="B1261" s="102"/>
      <c r="C1261" s="94"/>
      <c r="D1261" s="94"/>
      <c r="E1261" s="94"/>
    </row>
    <row r="1262" spans="1:5" x14ac:dyDescent="0.25">
      <c r="A1262" s="94"/>
      <c r="B1262" s="102"/>
      <c r="C1262" s="94"/>
      <c r="D1262" s="94"/>
      <c r="E1262" s="94"/>
    </row>
    <row r="1263" spans="1:5" x14ac:dyDescent="0.25">
      <c r="A1263" s="94"/>
      <c r="B1263" s="102"/>
      <c r="C1263" s="94"/>
      <c r="D1263" s="94"/>
      <c r="E1263" s="94"/>
    </row>
    <row r="1264" spans="1:5" x14ac:dyDescent="0.25">
      <c r="A1264" s="94"/>
      <c r="B1264" s="102"/>
      <c r="C1264" s="94"/>
      <c r="D1264" s="94"/>
      <c r="E1264" s="94"/>
    </row>
    <row r="1265" spans="1:5" x14ac:dyDescent="0.25">
      <c r="A1265" s="94"/>
      <c r="B1265" s="102"/>
      <c r="C1265" s="94"/>
      <c r="D1265" s="94"/>
      <c r="E1265" s="94"/>
    </row>
    <row r="1266" spans="1:5" x14ac:dyDescent="0.25">
      <c r="A1266" s="94"/>
      <c r="B1266" s="102"/>
      <c r="C1266" s="94"/>
      <c r="D1266" s="94"/>
      <c r="E1266" s="94"/>
    </row>
    <row r="1267" spans="1:5" x14ac:dyDescent="0.25">
      <c r="A1267" s="94"/>
      <c r="B1267" s="102"/>
      <c r="C1267" s="94"/>
      <c r="D1267" s="94"/>
      <c r="E1267" s="94"/>
    </row>
    <row r="1268" spans="1:5" x14ac:dyDescent="0.25">
      <c r="A1268" s="94"/>
      <c r="B1268" s="102"/>
      <c r="C1268" s="94"/>
      <c r="D1268" s="94"/>
      <c r="E1268" s="94"/>
    </row>
    <row r="1269" spans="1:5" x14ac:dyDescent="0.25">
      <c r="A1269" s="94"/>
      <c r="B1269" s="102"/>
      <c r="C1269" s="94"/>
      <c r="D1269" s="94"/>
      <c r="E1269" s="94"/>
    </row>
    <row r="1270" spans="1:5" x14ac:dyDescent="0.25">
      <c r="A1270" s="94"/>
      <c r="B1270" s="102"/>
      <c r="C1270" s="94"/>
      <c r="D1270" s="94"/>
      <c r="E1270" s="94"/>
    </row>
    <row r="1271" spans="1:5" x14ac:dyDescent="0.25">
      <c r="A1271" s="94"/>
      <c r="B1271" s="102"/>
      <c r="C1271" s="94"/>
      <c r="D1271" s="94"/>
      <c r="E1271" s="94"/>
    </row>
    <row r="1272" spans="1:5" x14ac:dyDescent="0.25">
      <c r="A1272" s="94"/>
      <c r="B1272" s="102"/>
      <c r="C1272" s="94"/>
      <c r="D1272" s="94"/>
      <c r="E1272" s="94"/>
    </row>
    <row r="1273" spans="1:5" x14ac:dyDescent="0.25">
      <c r="A1273" s="94"/>
      <c r="B1273" s="102"/>
      <c r="C1273" s="94"/>
      <c r="D1273" s="94"/>
      <c r="E1273" s="94"/>
    </row>
    <row r="1274" spans="1:5" x14ac:dyDescent="0.25">
      <c r="A1274" s="94"/>
      <c r="B1274" s="102"/>
      <c r="C1274" s="94"/>
      <c r="D1274" s="94"/>
      <c r="E1274" s="94"/>
    </row>
    <row r="1275" spans="1:5" x14ac:dyDescent="0.25">
      <c r="A1275" s="94"/>
      <c r="B1275" s="102"/>
      <c r="C1275" s="94"/>
      <c r="D1275" s="94"/>
      <c r="E1275" s="94"/>
    </row>
    <row r="1276" spans="1:5" x14ac:dyDescent="0.25">
      <c r="A1276" s="94"/>
      <c r="B1276" s="102"/>
      <c r="C1276" s="94"/>
      <c r="D1276" s="94"/>
      <c r="E1276" s="94"/>
    </row>
    <row r="1277" spans="1:5" x14ac:dyDescent="0.25">
      <c r="A1277" s="94"/>
      <c r="B1277" s="102"/>
      <c r="C1277" s="94"/>
      <c r="D1277" s="94"/>
      <c r="E1277" s="94"/>
    </row>
    <row r="1278" spans="1:5" x14ac:dyDescent="0.25">
      <c r="A1278" s="94"/>
      <c r="B1278" s="102"/>
      <c r="C1278" s="94"/>
      <c r="D1278" s="94"/>
      <c r="E1278" s="94"/>
    </row>
    <row r="1279" spans="1:5" x14ac:dyDescent="0.25">
      <c r="A1279" s="94"/>
      <c r="B1279" s="102"/>
      <c r="C1279" s="94"/>
      <c r="D1279" s="94"/>
      <c r="E1279" s="94"/>
    </row>
    <row r="1280" spans="1:5" x14ac:dyDescent="0.25">
      <c r="A1280" s="94"/>
      <c r="B1280" s="102"/>
      <c r="C1280" s="94"/>
      <c r="D1280" s="94"/>
      <c r="E1280" s="94"/>
    </row>
    <row r="1281" spans="1:5" x14ac:dyDescent="0.25">
      <c r="A1281" s="94"/>
      <c r="B1281" s="102"/>
      <c r="C1281" s="94"/>
      <c r="D1281" s="94"/>
      <c r="E1281" s="94"/>
    </row>
    <row r="1282" spans="1:5" x14ac:dyDescent="0.25">
      <c r="A1282" s="94"/>
      <c r="B1282" s="102"/>
      <c r="C1282" s="94"/>
      <c r="D1282" s="94"/>
      <c r="E1282" s="94"/>
    </row>
    <row r="1283" spans="1:5" x14ac:dyDescent="0.25">
      <c r="A1283" s="94"/>
      <c r="B1283" s="102"/>
      <c r="C1283" s="94"/>
      <c r="D1283" s="94"/>
      <c r="E1283" s="94"/>
    </row>
    <row r="1284" spans="1:5" x14ac:dyDescent="0.25">
      <c r="A1284" s="94"/>
      <c r="B1284" s="102"/>
      <c r="C1284" s="94"/>
      <c r="D1284" s="94"/>
      <c r="E1284" s="94"/>
    </row>
    <row r="1285" spans="1:5" x14ac:dyDescent="0.25">
      <c r="A1285" s="94"/>
      <c r="B1285" s="102"/>
      <c r="C1285" s="94"/>
      <c r="D1285" s="94"/>
      <c r="E1285" s="94"/>
    </row>
    <row r="1286" spans="1:5" x14ac:dyDescent="0.25">
      <c r="A1286" s="94"/>
      <c r="B1286" s="102"/>
      <c r="C1286" s="94"/>
      <c r="D1286" s="94"/>
      <c r="E1286" s="94"/>
    </row>
    <row r="1287" spans="1:5" x14ac:dyDescent="0.25">
      <c r="A1287" s="94"/>
      <c r="B1287" s="102"/>
      <c r="C1287" s="94"/>
      <c r="D1287" s="94"/>
      <c r="E1287" s="94"/>
    </row>
    <row r="1288" spans="1:5" x14ac:dyDescent="0.25">
      <c r="A1288" s="94"/>
      <c r="B1288" s="102"/>
      <c r="C1288" s="94"/>
      <c r="D1288" s="94"/>
      <c r="E1288" s="94"/>
    </row>
    <row r="1289" spans="1:5" x14ac:dyDescent="0.25">
      <c r="A1289" s="94"/>
      <c r="B1289" s="102"/>
      <c r="C1289" s="94"/>
      <c r="D1289" s="94"/>
      <c r="E1289" s="94"/>
    </row>
    <row r="1290" spans="1:5" x14ac:dyDescent="0.25">
      <c r="A1290" s="94"/>
      <c r="B1290" s="102"/>
      <c r="C1290" s="94"/>
      <c r="D1290" s="94"/>
      <c r="E1290" s="94"/>
    </row>
    <row r="1291" spans="1:5" x14ac:dyDescent="0.25">
      <c r="A1291" s="94"/>
      <c r="B1291" s="102"/>
      <c r="C1291" s="94"/>
      <c r="D1291" s="94"/>
      <c r="E1291" s="94"/>
    </row>
    <row r="1292" spans="1:5" x14ac:dyDescent="0.25">
      <c r="A1292" s="94"/>
      <c r="B1292" s="102"/>
      <c r="C1292" s="94"/>
      <c r="D1292" s="94"/>
      <c r="E1292" s="94"/>
    </row>
    <row r="1293" spans="1:5" x14ac:dyDescent="0.25">
      <c r="A1293" s="94"/>
      <c r="B1293" s="102"/>
      <c r="C1293" s="94"/>
      <c r="D1293" s="94"/>
      <c r="E1293" s="94"/>
    </row>
    <row r="1294" spans="1:5" x14ac:dyDescent="0.25">
      <c r="A1294" s="94"/>
      <c r="B1294" s="102"/>
      <c r="C1294" s="94"/>
      <c r="D1294" s="94"/>
      <c r="E1294" s="94"/>
    </row>
    <row r="1295" spans="1:5" x14ac:dyDescent="0.25">
      <c r="A1295" s="94"/>
      <c r="B1295" s="102"/>
      <c r="C1295" s="94"/>
      <c r="D1295" s="94"/>
      <c r="E1295" s="94"/>
    </row>
    <row r="1296" spans="1:5" x14ac:dyDescent="0.25">
      <c r="A1296" s="94"/>
      <c r="B1296" s="102"/>
      <c r="C1296" s="94"/>
      <c r="D1296" s="94"/>
      <c r="E1296" s="94"/>
    </row>
    <row r="1297" spans="1:5" x14ac:dyDescent="0.25">
      <c r="A1297" s="94"/>
      <c r="B1297" s="102"/>
      <c r="C1297" s="94"/>
      <c r="D1297" s="94"/>
      <c r="E1297" s="94"/>
    </row>
    <row r="1298" spans="1:5" x14ac:dyDescent="0.25">
      <c r="A1298" s="98" t="s">
        <v>11</v>
      </c>
      <c r="B1298" s="102">
        <f>SUM(B1250:B1297)</f>
        <v>351.3</v>
      </c>
      <c r="C1298" s="94"/>
      <c r="D1298" s="94"/>
      <c r="E1298" s="94"/>
    </row>
    <row r="1301" spans="1:5" x14ac:dyDescent="0.25">
      <c r="A1301" s="98" t="s">
        <v>0</v>
      </c>
      <c r="B1301" s="118" t="s">
        <v>1192</v>
      </c>
      <c r="C1301" s="98" t="s">
        <v>1203</v>
      </c>
      <c r="D1301" s="98" t="s">
        <v>561</v>
      </c>
      <c r="E1301" s="98" t="s">
        <v>174</v>
      </c>
    </row>
    <row r="1302" spans="1:5" x14ac:dyDescent="0.25">
      <c r="A1302" s="95">
        <v>45330</v>
      </c>
      <c r="B1302" s="118">
        <v>0</v>
      </c>
      <c r="C1302" s="98"/>
      <c r="D1302" s="98"/>
      <c r="E1302" s="94"/>
    </row>
    <row r="1303" spans="1:5" x14ac:dyDescent="0.25">
      <c r="A1303" s="94"/>
      <c r="B1303" s="102">
        <v>25</v>
      </c>
      <c r="C1303" s="94">
        <v>3000661</v>
      </c>
      <c r="D1303" s="94" t="s">
        <v>1358</v>
      </c>
      <c r="E1303" s="94"/>
    </row>
    <row r="1304" spans="1:5" x14ac:dyDescent="0.25">
      <c r="A1304" s="94"/>
      <c r="B1304" s="102">
        <v>0</v>
      </c>
      <c r="C1304" s="101"/>
      <c r="D1304" s="94"/>
      <c r="E1304" s="94"/>
    </row>
    <row r="1305" spans="1:5" x14ac:dyDescent="0.25">
      <c r="A1305" s="94"/>
      <c r="B1305" s="102">
        <v>0</v>
      </c>
      <c r="C1305" s="94"/>
      <c r="D1305" s="94"/>
      <c r="E1305" s="94"/>
    </row>
    <row r="1306" spans="1:5" x14ac:dyDescent="0.25">
      <c r="A1306" s="94"/>
      <c r="B1306" s="102"/>
      <c r="C1306" s="94"/>
      <c r="D1306" s="94"/>
      <c r="E1306" s="94"/>
    </row>
    <row r="1307" spans="1:5" x14ac:dyDescent="0.25">
      <c r="A1307" s="94"/>
      <c r="B1307" s="102"/>
      <c r="C1307" s="94"/>
      <c r="D1307" s="94"/>
      <c r="E1307" s="94"/>
    </row>
    <row r="1308" spans="1:5" x14ac:dyDescent="0.25">
      <c r="A1308" s="94"/>
      <c r="B1308" s="102"/>
      <c r="C1308" s="94"/>
      <c r="D1308" s="94"/>
      <c r="E1308" s="94"/>
    </row>
    <row r="1309" spans="1:5" x14ac:dyDescent="0.25">
      <c r="A1309" s="94"/>
      <c r="B1309" s="102"/>
      <c r="C1309" s="94"/>
      <c r="D1309" s="94"/>
      <c r="E1309" s="94"/>
    </row>
    <row r="1310" spans="1:5" x14ac:dyDescent="0.25">
      <c r="A1310" s="94"/>
      <c r="B1310" s="102"/>
      <c r="C1310" s="94"/>
      <c r="D1310" s="94"/>
      <c r="E1310" s="94"/>
    </row>
    <row r="1311" spans="1:5" x14ac:dyDescent="0.25">
      <c r="A1311" s="94"/>
      <c r="B1311" s="102"/>
      <c r="C1311" s="94"/>
      <c r="D1311" s="94"/>
      <c r="E1311" s="94"/>
    </row>
    <row r="1312" spans="1:5" x14ac:dyDescent="0.25">
      <c r="A1312" s="94"/>
      <c r="B1312" s="102"/>
      <c r="C1312" s="94"/>
      <c r="D1312" s="94"/>
      <c r="E1312" s="94"/>
    </row>
    <row r="1313" spans="1:5" x14ac:dyDescent="0.25">
      <c r="A1313" s="94"/>
      <c r="B1313" s="102"/>
      <c r="C1313" s="94"/>
      <c r="D1313" s="94"/>
      <c r="E1313" s="94"/>
    </row>
    <row r="1314" spans="1:5" x14ac:dyDescent="0.25">
      <c r="A1314" s="94"/>
      <c r="B1314" s="102"/>
      <c r="C1314" s="94"/>
      <c r="D1314" s="94"/>
      <c r="E1314" s="94"/>
    </row>
    <row r="1315" spans="1:5" x14ac:dyDescent="0.25">
      <c r="A1315" s="94"/>
      <c r="B1315" s="102"/>
      <c r="C1315" s="94"/>
      <c r="D1315" s="94"/>
      <c r="E1315" s="94"/>
    </row>
    <row r="1316" spans="1:5" x14ac:dyDescent="0.25">
      <c r="A1316" s="94"/>
      <c r="B1316" s="102"/>
      <c r="C1316" s="94"/>
      <c r="D1316" s="94"/>
      <c r="E1316" s="94"/>
    </row>
    <row r="1317" spans="1:5" x14ac:dyDescent="0.25">
      <c r="A1317" s="94"/>
      <c r="B1317" s="102"/>
      <c r="C1317" s="94"/>
      <c r="D1317" s="94"/>
      <c r="E1317" s="94"/>
    </row>
    <row r="1318" spans="1:5" x14ac:dyDescent="0.25">
      <c r="A1318" s="94"/>
      <c r="B1318" s="102"/>
      <c r="C1318" s="94"/>
      <c r="D1318" s="94"/>
      <c r="E1318" s="94"/>
    </row>
    <row r="1319" spans="1:5" x14ac:dyDescent="0.25">
      <c r="A1319" s="94"/>
      <c r="B1319" s="102"/>
      <c r="C1319" s="94"/>
      <c r="D1319" s="94"/>
      <c r="E1319" s="94"/>
    </row>
    <row r="1320" spans="1:5" x14ac:dyDescent="0.25">
      <c r="A1320" s="94"/>
      <c r="B1320" s="102"/>
      <c r="C1320" s="94"/>
      <c r="D1320" s="94"/>
      <c r="E1320" s="94"/>
    </row>
    <row r="1321" spans="1:5" x14ac:dyDescent="0.25">
      <c r="A1321" s="94"/>
      <c r="B1321" s="102"/>
      <c r="C1321" s="94"/>
      <c r="D1321" s="94"/>
      <c r="E1321" s="94"/>
    </row>
    <row r="1322" spans="1:5" x14ac:dyDescent="0.25">
      <c r="A1322" s="94"/>
      <c r="B1322" s="102"/>
      <c r="C1322" s="94"/>
      <c r="D1322" s="94"/>
      <c r="E1322" s="94"/>
    </row>
    <row r="1323" spans="1:5" x14ac:dyDescent="0.25">
      <c r="A1323" s="94"/>
      <c r="B1323" s="102"/>
      <c r="C1323" s="94"/>
      <c r="D1323" s="94"/>
      <c r="E1323" s="94"/>
    </row>
    <row r="1324" spans="1:5" x14ac:dyDescent="0.25">
      <c r="A1324" s="94"/>
      <c r="B1324" s="102"/>
      <c r="C1324" s="94"/>
      <c r="D1324" s="94"/>
      <c r="E1324" s="94"/>
    </row>
    <row r="1325" spans="1:5" x14ac:dyDescent="0.25">
      <c r="A1325" s="94"/>
      <c r="B1325" s="102"/>
      <c r="C1325" s="94"/>
      <c r="D1325" s="94"/>
      <c r="E1325" s="94"/>
    </row>
    <row r="1326" spans="1:5" x14ac:dyDescent="0.25">
      <c r="A1326" s="94"/>
      <c r="B1326" s="102"/>
      <c r="C1326" s="94"/>
      <c r="D1326" s="94"/>
      <c r="E1326" s="94"/>
    </row>
    <row r="1327" spans="1:5" x14ac:dyDescent="0.25">
      <c r="A1327" s="94"/>
      <c r="B1327" s="102"/>
      <c r="C1327" s="94"/>
      <c r="D1327" s="94"/>
      <c r="E1327" s="94"/>
    </row>
    <row r="1328" spans="1:5" x14ac:dyDescent="0.25">
      <c r="A1328" s="94"/>
      <c r="B1328" s="102"/>
      <c r="C1328" s="94"/>
      <c r="D1328" s="94"/>
      <c r="E1328" s="94"/>
    </row>
    <row r="1329" spans="1:5" x14ac:dyDescent="0.25">
      <c r="A1329" s="94"/>
      <c r="B1329" s="102"/>
      <c r="C1329" s="94"/>
      <c r="D1329" s="94"/>
      <c r="E1329" s="94"/>
    </row>
    <row r="1330" spans="1:5" x14ac:dyDescent="0.25">
      <c r="A1330" s="94"/>
      <c r="B1330" s="102"/>
      <c r="C1330" s="94"/>
      <c r="D1330" s="94"/>
      <c r="E1330" s="94"/>
    </row>
    <row r="1331" spans="1:5" x14ac:dyDescent="0.25">
      <c r="A1331" s="94"/>
      <c r="B1331" s="102"/>
      <c r="C1331" s="94"/>
      <c r="D1331" s="94"/>
      <c r="E1331" s="94"/>
    </row>
    <row r="1332" spans="1:5" x14ac:dyDescent="0.25">
      <c r="A1332" s="94"/>
      <c r="B1332" s="102"/>
      <c r="C1332" s="94"/>
      <c r="D1332" s="94"/>
      <c r="E1332" s="94"/>
    </row>
    <row r="1333" spans="1:5" x14ac:dyDescent="0.25">
      <c r="A1333" s="94"/>
      <c r="B1333" s="102"/>
      <c r="C1333" s="94"/>
      <c r="D1333" s="94"/>
      <c r="E1333" s="94"/>
    </row>
    <row r="1334" spans="1:5" x14ac:dyDescent="0.25">
      <c r="A1334" s="94"/>
      <c r="B1334" s="102"/>
      <c r="C1334" s="94"/>
      <c r="D1334" s="94"/>
      <c r="E1334" s="94"/>
    </row>
    <row r="1335" spans="1:5" x14ac:dyDescent="0.25">
      <c r="A1335" s="94"/>
      <c r="B1335" s="102"/>
      <c r="C1335" s="94"/>
      <c r="D1335" s="94"/>
      <c r="E1335" s="94"/>
    </row>
    <row r="1336" spans="1:5" x14ac:dyDescent="0.25">
      <c r="A1336" s="94"/>
      <c r="B1336" s="102"/>
      <c r="C1336" s="94"/>
      <c r="D1336" s="94"/>
      <c r="E1336" s="94"/>
    </row>
    <row r="1337" spans="1:5" x14ac:dyDescent="0.25">
      <c r="A1337" s="94"/>
      <c r="B1337" s="102"/>
      <c r="C1337" s="94"/>
      <c r="D1337" s="94"/>
      <c r="E1337" s="94"/>
    </row>
    <row r="1338" spans="1:5" x14ac:dyDescent="0.25">
      <c r="A1338" s="94"/>
      <c r="B1338" s="102"/>
      <c r="C1338" s="94"/>
      <c r="D1338" s="94"/>
      <c r="E1338" s="94"/>
    </row>
    <row r="1339" spans="1:5" x14ac:dyDescent="0.25">
      <c r="A1339" s="94"/>
      <c r="B1339" s="102"/>
      <c r="C1339" s="94"/>
      <c r="D1339" s="94"/>
      <c r="E1339" s="94"/>
    </row>
    <row r="1340" spans="1:5" x14ac:dyDescent="0.25">
      <c r="A1340" s="94"/>
      <c r="B1340" s="102"/>
      <c r="C1340" s="94"/>
      <c r="D1340" s="94"/>
      <c r="E1340" s="94"/>
    </row>
    <row r="1341" spans="1:5" x14ac:dyDescent="0.25">
      <c r="A1341" s="94"/>
      <c r="B1341" s="102"/>
      <c r="C1341" s="94"/>
      <c r="D1341" s="94"/>
      <c r="E1341" s="94"/>
    </row>
    <row r="1342" spans="1:5" x14ac:dyDescent="0.25">
      <c r="A1342" s="94"/>
      <c r="B1342" s="102"/>
      <c r="C1342" s="94"/>
      <c r="D1342" s="94"/>
      <c r="E1342" s="94"/>
    </row>
    <row r="1343" spans="1:5" x14ac:dyDescent="0.25">
      <c r="A1343" s="94"/>
      <c r="B1343" s="102"/>
      <c r="C1343" s="94"/>
      <c r="D1343" s="94"/>
      <c r="E1343" s="94"/>
    </row>
    <row r="1344" spans="1:5" x14ac:dyDescent="0.25">
      <c r="A1344" s="94"/>
      <c r="B1344" s="102"/>
      <c r="C1344" s="94"/>
      <c r="D1344" s="94"/>
      <c r="E1344" s="94"/>
    </row>
    <row r="1345" spans="1:5" x14ac:dyDescent="0.25">
      <c r="A1345" s="94"/>
      <c r="B1345" s="102"/>
      <c r="C1345" s="94"/>
      <c r="D1345" s="94"/>
      <c r="E1345" s="94"/>
    </row>
    <row r="1346" spans="1:5" x14ac:dyDescent="0.25">
      <c r="A1346" s="94"/>
      <c r="B1346" s="102"/>
      <c r="C1346" s="94"/>
      <c r="D1346" s="94"/>
      <c r="E1346" s="94"/>
    </row>
    <row r="1347" spans="1:5" x14ac:dyDescent="0.25">
      <c r="A1347" s="94"/>
      <c r="B1347" s="102"/>
      <c r="C1347" s="94"/>
      <c r="D1347" s="94"/>
      <c r="E1347" s="94"/>
    </row>
    <row r="1348" spans="1:5" x14ac:dyDescent="0.25">
      <c r="A1348" s="94"/>
      <c r="B1348" s="102"/>
      <c r="C1348" s="94"/>
      <c r="D1348" s="94"/>
      <c r="E1348" s="94"/>
    </row>
    <row r="1349" spans="1:5" x14ac:dyDescent="0.25">
      <c r="A1349" s="94"/>
      <c r="B1349" s="102"/>
      <c r="C1349" s="94"/>
      <c r="D1349" s="94"/>
      <c r="E1349" s="94"/>
    </row>
    <row r="1350" spans="1:5" x14ac:dyDescent="0.25">
      <c r="A1350" s="98" t="s">
        <v>11</v>
      </c>
      <c r="B1350" s="102">
        <f>SUM(B1302:B1349)</f>
        <v>25</v>
      </c>
      <c r="C1350" s="94"/>
      <c r="D1350" s="94"/>
      <c r="E1350" s="94"/>
    </row>
    <row r="1353" spans="1:5" x14ac:dyDescent="0.25">
      <c r="A1353" s="98" t="s">
        <v>0</v>
      </c>
      <c r="B1353" s="118" t="s">
        <v>1192</v>
      </c>
      <c r="C1353" s="98" t="s">
        <v>1203</v>
      </c>
      <c r="D1353" s="98" t="s">
        <v>561</v>
      </c>
      <c r="E1353" s="98" t="s">
        <v>174</v>
      </c>
    </row>
    <row r="1354" spans="1:5" x14ac:dyDescent="0.25">
      <c r="A1354" s="95">
        <v>45331</v>
      </c>
      <c r="B1354" s="118"/>
      <c r="C1354" s="98"/>
      <c r="D1354" s="98"/>
      <c r="E1354" s="94"/>
    </row>
    <row r="1355" spans="1:5" x14ac:dyDescent="0.25">
      <c r="A1355" s="140" t="s">
        <v>492</v>
      </c>
      <c r="B1355" s="154">
        <v>280</v>
      </c>
      <c r="C1355" s="143">
        <v>33131300198</v>
      </c>
      <c r="D1355" s="143" t="s">
        <v>1359</v>
      </c>
      <c r="E1355" s="140" t="s">
        <v>1360</v>
      </c>
    </row>
    <row r="1356" spans="1:5" x14ac:dyDescent="0.25">
      <c r="A1356" s="94" t="s">
        <v>492</v>
      </c>
      <c r="B1356">
        <v>223</v>
      </c>
      <c r="C1356">
        <v>51312300342</v>
      </c>
      <c r="D1356" t="s">
        <v>1361</v>
      </c>
      <c r="E1356" s="94"/>
    </row>
    <row r="1357" spans="1:5" x14ac:dyDescent="0.25">
      <c r="A1357" s="94" t="s">
        <v>492</v>
      </c>
      <c r="B1357">
        <v>59.06</v>
      </c>
      <c r="C1357">
        <v>9045690</v>
      </c>
      <c r="D1357" t="s">
        <v>1359</v>
      </c>
      <c r="E1357" s="140" t="s">
        <v>1360</v>
      </c>
    </row>
    <row r="1358" spans="1:5" x14ac:dyDescent="0.25">
      <c r="A1358" s="94" t="s">
        <v>492</v>
      </c>
      <c r="B1358">
        <v>59.06</v>
      </c>
      <c r="C1358">
        <v>9045690</v>
      </c>
      <c r="D1358" t="s">
        <v>1359</v>
      </c>
      <c r="E1358" s="140" t="s">
        <v>1360</v>
      </c>
    </row>
    <row r="1359" spans="1:5" x14ac:dyDescent="0.25">
      <c r="A1359" s="94" t="s">
        <v>492</v>
      </c>
      <c r="B1359">
        <v>59.06</v>
      </c>
      <c r="C1359">
        <v>9045690</v>
      </c>
      <c r="D1359" t="s">
        <v>1359</v>
      </c>
      <c r="E1359" s="140" t="s">
        <v>1360</v>
      </c>
    </row>
    <row r="1360" spans="1:5" x14ac:dyDescent="0.25">
      <c r="A1360" s="94"/>
      <c r="B1360" s="102"/>
      <c r="C1360" s="94"/>
      <c r="D1360" s="94"/>
      <c r="E1360" s="94"/>
    </row>
    <row r="1361" spans="1:5" x14ac:dyDescent="0.25">
      <c r="A1361" s="94"/>
      <c r="B1361" s="102"/>
      <c r="C1361" s="94"/>
      <c r="D1361" s="94"/>
      <c r="E1361" s="94"/>
    </row>
    <row r="1362" spans="1:5" x14ac:dyDescent="0.25">
      <c r="A1362" s="94"/>
      <c r="B1362" s="102"/>
      <c r="C1362" s="94"/>
      <c r="D1362" s="94"/>
      <c r="E1362" s="94"/>
    </row>
    <row r="1363" spans="1:5" x14ac:dyDescent="0.25">
      <c r="A1363" s="94"/>
      <c r="B1363" s="102"/>
      <c r="C1363" s="94"/>
      <c r="D1363" s="94"/>
      <c r="E1363" s="94"/>
    </row>
    <row r="1364" spans="1:5" x14ac:dyDescent="0.25">
      <c r="A1364" s="94"/>
      <c r="B1364" s="102"/>
      <c r="C1364" s="94"/>
      <c r="D1364" s="94"/>
      <c r="E1364" s="94"/>
    </row>
    <row r="1365" spans="1:5" x14ac:dyDescent="0.25">
      <c r="A1365" s="94"/>
      <c r="B1365" s="102"/>
      <c r="C1365" s="94"/>
      <c r="D1365" s="94"/>
      <c r="E1365" s="94"/>
    </row>
    <row r="1366" spans="1:5" x14ac:dyDescent="0.25">
      <c r="A1366" s="94"/>
      <c r="B1366" s="102"/>
      <c r="C1366" s="94"/>
      <c r="D1366" s="94"/>
      <c r="E1366" s="94"/>
    </row>
    <row r="1367" spans="1:5" x14ac:dyDescent="0.25">
      <c r="A1367" s="94"/>
      <c r="B1367" s="102"/>
      <c r="C1367" s="94"/>
      <c r="D1367" s="94"/>
      <c r="E1367" s="94"/>
    </row>
    <row r="1368" spans="1:5" x14ac:dyDescent="0.25">
      <c r="A1368" s="94"/>
      <c r="B1368" s="102"/>
      <c r="C1368" s="94"/>
      <c r="D1368" s="94"/>
      <c r="E1368" s="94"/>
    </row>
    <row r="1369" spans="1:5" x14ac:dyDescent="0.25">
      <c r="A1369" s="94"/>
      <c r="B1369" s="102"/>
      <c r="C1369" s="94"/>
      <c r="D1369" s="94"/>
      <c r="E1369" s="94"/>
    </row>
    <row r="1370" spans="1:5" x14ac:dyDescent="0.25">
      <c r="A1370" s="94"/>
      <c r="B1370" s="102"/>
      <c r="C1370" s="94"/>
      <c r="D1370" s="94"/>
      <c r="E1370" s="94"/>
    </row>
    <row r="1371" spans="1:5" x14ac:dyDescent="0.25">
      <c r="A1371" s="94"/>
      <c r="B1371" s="102"/>
      <c r="C1371" s="94"/>
      <c r="D1371" s="94"/>
      <c r="E1371" s="94"/>
    </row>
    <row r="1372" spans="1:5" x14ac:dyDescent="0.25">
      <c r="A1372" s="94"/>
      <c r="B1372" s="102"/>
      <c r="C1372" s="94"/>
      <c r="D1372" s="94"/>
      <c r="E1372" s="94"/>
    </row>
    <row r="1373" spans="1:5" x14ac:dyDescent="0.25">
      <c r="A1373" s="94"/>
      <c r="B1373" s="102"/>
      <c r="C1373" s="94"/>
      <c r="D1373" s="94"/>
      <c r="E1373" s="94"/>
    </row>
    <row r="1374" spans="1:5" x14ac:dyDescent="0.25">
      <c r="A1374" s="94"/>
      <c r="B1374" s="102"/>
      <c r="C1374" s="94"/>
      <c r="D1374" s="94"/>
      <c r="E1374" s="94"/>
    </row>
    <row r="1375" spans="1:5" x14ac:dyDescent="0.25">
      <c r="A1375" s="94"/>
      <c r="B1375" s="102"/>
      <c r="C1375" s="94"/>
      <c r="D1375" s="94"/>
      <c r="E1375" s="94"/>
    </row>
    <row r="1376" spans="1:5" x14ac:dyDescent="0.25">
      <c r="A1376" s="94"/>
      <c r="B1376" s="102"/>
      <c r="C1376" s="94"/>
      <c r="D1376" s="94"/>
      <c r="E1376" s="94"/>
    </row>
    <row r="1377" spans="1:5" x14ac:dyDescent="0.25">
      <c r="A1377" s="94"/>
      <c r="B1377" s="102"/>
      <c r="C1377" s="94"/>
      <c r="D1377" s="94"/>
      <c r="E1377" s="94"/>
    </row>
    <row r="1378" spans="1:5" x14ac:dyDescent="0.25">
      <c r="A1378" s="94"/>
      <c r="B1378" s="102"/>
      <c r="C1378" s="94"/>
      <c r="D1378" s="94"/>
      <c r="E1378" s="94"/>
    </row>
    <row r="1379" spans="1:5" x14ac:dyDescent="0.25">
      <c r="A1379" s="94"/>
      <c r="B1379" s="102"/>
      <c r="C1379" s="94"/>
      <c r="D1379" s="94"/>
      <c r="E1379" s="94"/>
    </row>
    <row r="1380" spans="1:5" x14ac:dyDescent="0.25">
      <c r="A1380" s="94"/>
      <c r="B1380" s="102"/>
      <c r="C1380" s="94"/>
      <c r="D1380" s="94"/>
      <c r="E1380" s="94"/>
    </row>
    <row r="1381" spans="1:5" x14ac:dyDescent="0.25">
      <c r="A1381" s="94"/>
      <c r="B1381" s="102"/>
      <c r="C1381" s="94"/>
      <c r="D1381" s="94"/>
      <c r="E1381" s="94"/>
    </row>
    <row r="1382" spans="1:5" x14ac:dyDescent="0.25">
      <c r="A1382" s="94"/>
      <c r="B1382" s="102"/>
      <c r="C1382" s="94"/>
      <c r="D1382" s="94"/>
      <c r="E1382" s="94"/>
    </row>
    <row r="1383" spans="1:5" x14ac:dyDescent="0.25">
      <c r="A1383" s="94"/>
      <c r="B1383" s="102"/>
      <c r="C1383" s="94"/>
      <c r="D1383" s="94"/>
      <c r="E1383" s="94"/>
    </row>
    <row r="1384" spans="1:5" x14ac:dyDescent="0.25">
      <c r="A1384" s="94"/>
      <c r="B1384" s="102"/>
      <c r="C1384" s="94"/>
      <c r="D1384" s="94"/>
      <c r="E1384" s="94"/>
    </row>
    <row r="1385" spans="1:5" x14ac:dyDescent="0.25">
      <c r="A1385" s="94"/>
      <c r="B1385" s="102"/>
      <c r="C1385" s="94"/>
      <c r="D1385" s="94"/>
      <c r="E1385" s="94"/>
    </row>
    <row r="1386" spans="1:5" x14ac:dyDescent="0.25">
      <c r="A1386" s="94"/>
      <c r="B1386" s="102"/>
      <c r="C1386" s="94"/>
      <c r="D1386" s="94"/>
      <c r="E1386" s="94"/>
    </row>
    <row r="1387" spans="1:5" x14ac:dyDescent="0.25">
      <c r="A1387" s="94"/>
      <c r="B1387" s="102"/>
      <c r="C1387" s="94"/>
      <c r="D1387" s="94"/>
      <c r="E1387" s="94"/>
    </row>
    <row r="1388" spans="1:5" x14ac:dyDescent="0.25">
      <c r="A1388" s="94"/>
      <c r="B1388" s="102"/>
      <c r="C1388" s="94"/>
      <c r="D1388" s="94"/>
      <c r="E1388" s="94"/>
    </row>
    <row r="1389" spans="1:5" x14ac:dyDescent="0.25">
      <c r="A1389" s="94"/>
      <c r="B1389" s="102"/>
      <c r="C1389" s="94"/>
      <c r="D1389" s="94"/>
      <c r="E1389" s="94"/>
    </row>
    <row r="1390" spans="1:5" x14ac:dyDescent="0.25">
      <c r="A1390" s="94"/>
      <c r="B1390" s="102"/>
      <c r="C1390" s="94"/>
      <c r="D1390" s="94"/>
      <c r="E1390" s="94"/>
    </row>
    <row r="1391" spans="1:5" x14ac:dyDescent="0.25">
      <c r="A1391" s="94"/>
      <c r="B1391" s="102"/>
      <c r="C1391" s="94"/>
      <c r="D1391" s="94"/>
      <c r="E1391" s="94"/>
    </row>
    <row r="1392" spans="1:5" x14ac:dyDescent="0.25">
      <c r="A1392" s="94"/>
      <c r="B1392" s="102"/>
      <c r="C1392" s="94"/>
      <c r="D1392" s="94"/>
      <c r="E1392" s="94"/>
    </row>
    <row r="1393" spans="1:5" x14ac:dyDescent="0.25">
      <c r="A1393" s="94"/>
      <c r="B1393" s="102"/>
      <c r="C1393" s="94"/>
      <c r="D1393" s="94"/>
      <c r="E1393" s="94"/>
    </row>
    <row r="1394" spans="1:5" x14ac:dyDescent="0.25">
      <c r="A1394" s="94"/>
      <c r="B1394" s="102"/>
      <c r="C1394" s="94"/>
      <c r="D1394" s="94"/>
      <c r="E1394" s="94"/>
    </row>
    <row r="1395" spans="1:5" x14ac:dyDescent="0.25">
      <c r="A1395" s="94"/>
      <c r="B1395" s="102"/>
      <c r="C1395" s="94"/>
      <c r="D1395" s="94"/>
      <c r="E1395" s="94"/>
    </row>
    <row r="1396" spans="1:5" x14ac:dyDescent="0.25">
      <c r="A1396" s="94"/>
      <c r="B1396" s="102"/>
      <c r="C1396" s="94"/>
      <c r="D1396" s="94"/>
      <c r="E1396" s="94"/>
    </row>
    <row r="1397" spans="1:5" x14ac:dyDescent="0.25">
      <c r="A1397" s="94"/>
      <c r="B1397" s="102"/>
      <c r="C1397" s="94"/>
      <c r="D1397" s="94"/>
      <c r="E1397" s="94"/>
    </row>
    <row r="1398" spans="1:5" x14ac:dyDescent="0.25">
      <c r="A1398" s="94"/>
      <c r="B1398" s="102"/>
      <c r="C1398" s="94"/>
      <c r="D1398" s="94"/>
      <c r="E1398" s="94"/>
    </row>
    <row r="1399" spans="1:5" x14ac:dyDescent="0.25">
      <c r="A1399" s="94"/>
      <c r="B1399" s="102"/>
      <c r="C1399" s="94"/>
      <c r="D1399" s="94"/>
      <c r="E1399" s="94"/>
    </row>
    <row r="1400" spans="1:5" x14ac:dyDescent="0.25">
      <c r="A1400" s="94"/>
      <c r="B1400" s="102"/>
      <c r="C1400" s="94"/>
      <c r="D1400" s="94"/>
      <c r="E1400" s="94"/>
    </row>
    <row r="1401" spans="1:5" x14ac:dyDescent="0.25">
      <c r="A1401" s="94"/>
      <c r="B1401" s="102"/>
      <c r="C1401" s="94"/>
      <c r="D1401" s="94"/>
      <c r="E1401" s="94"/>
    </row>
    <row r="1402" spans="1:5" x14ac:dyDescent="0.25">
      <c r="A1402" s="98" t="s">
        <v>11</v>
      </c>
      <c r="B1402" s="102">
        <f>SUM(B1354:B1401)</f>
        <v>680.17999999999984</v>
      </c>
      <c r="C1402" s="94"/>
      <c r="D1402" s="94"/>
      <c r="E1402" s="94"/>
    </row>
    <row r="1405" spans="1:5" x14ac:dyDescent="0.25">
      <c r="A1405" s="98" t="s">
        <v>0</v>
      </c>
      <c r="B1405" s="118" t="s">
        <v>1192</v>
      </c>
      <c r="C1405" s="98" t="s">
        <v>1203</v>
      </c>
      <c r="D1405" s="98" t="s">
        <v>561</v>
      </c>
      <c r="E1405" s="98" t="s">
        <v>174</v>
      </c>
    </row>
    <row r="1406" spans="1:5" x14ac:dyDescent="0.25">
      <c r="A1406" s="95"/>
      <c r="B1406" s="118">
        <v>0</v>
      </c>
      <c r="C1406" s="98"/>
      <c r="D1406" s="98"/>
      <c r="E1406" s="94"/>
    </row>
    <row r="1407" spans="1:5" x14ac:dyDescent="0.25">
      <c r="A1407" s="94"/>
      <c r="B1407" s="102">
        <v>0</v>
      </c>
      <c r="C1407" s="94"/>
      <c r="D1407" s="94"/>
      <c r="E1407" s="94"/>
    </row>
    <row r="1408" spans="1:5" x14ac:dyDescent="0.25">
      <c r="A1408" s="94"/>
      <c r="B1408" s="102">
        <v>0</v>
      </c>
      <c r="C1408" s="101"/>
      <c r="D1408" s="94"/>
      <c r="E1408" s="94"/>
    </row>
    <row r="1409" spans="1:5" x14ac:dyDescent="0.25">
      <c r="A1409" s="94"/>
      <c r="B1409" s="102">
        <v>0</v>
      </c>
      <c r="C1409" s="94"/>
      <c r="D1409" s="94"/>
      <c r="E1409" s="94"/>
    </row>
    <row r="1410" spans="1:5" x14ac:dyDescent="0.25">
      <c r="A1410" s="94"/>
      <c r="B1410" s="102"/>
      <c r="C1410" s="94"/>
      <c r="D1410" s="94"/>
      <c r="E1410" s="94"/>
    </row>
    <row r="1411" spans="1:5" x14ac:dyDescent="0.25">
      <c r="A1411" s="94"/>
      <c r="B1411" s="102"/>
      <c r="C1411" s="94"/>
      <c r="D1411" s="94"/>
      <c r="E1411" s="94"/>
    </row>
    <row r="1412" spans="1:5" x14ac:dyDescent="0.25">
      <c r="A1412" s="94"/>
      <c r="B1412" s="102"/>
      <c r="C1412" s="94"/>
      <c r="D1412" s="94"/>
      <c r="E1412" s="94"/>
    </row>
    <row r="1413" spans="1:5" x14ac:dyDescent="0.25">
      <c r="A1413" s="94"/>
      <c r="B1413" s="102"/>
      <c r="C1413" s="94"/>
      <c r="D1413" s="94"/>
      <c r="E1413" s="94"/>
    </row>
    <row r="1414" spans="1:5" x14ac:dyDescent="0.25">
      <c r="A1414" s="94"/>
      <c r="B1414" s="102"/>
      <c r="C1414" s="94"/>
      <c r="D1414" s="94"/>
      <c r="E1414" s="94"/>
    </row>
    <row r="1415" spans="1:5" x14ac:dyDescent="0.25">
      <c r="A1415" s="94"/>
      <c r="B1415" s="102"/>
      <c r="C1415" s="94"/>
      <c r="D1415" s="94"/>
      <c r="E1415" s="94"/>
    </row>
    <row r="1416" spans="1:5" x14ac:dyDescent="0.25">
      <c r="A1416" s="94"/>
      <c r="B1416" s="102"/>
      <c r="C1416" s="94"/>
      <c r="D1416" s="94"/>
      <c r="E1416" s="94"/>
    </row>
    <row r="1417" spans="1:5" x14ac:dyDescent="0.25">
      <c r="A1417" s="94"/>
      <c r="B1417" s="102"/>
      <c r="C1417" s="94"/>
      <c r="D1417" s="94"/>
      <c r="E1417" s="94"/>
    </row>
    <row r="1418" spans="1:5" x14ac:dyDescent="0.25">
      <c r="A1418" s="94"/>
      <c r="B1418" s="102"/>
      <c r="C1418" s="94"/>
      <c r="D1418" s="94"/>
      <c r="E1418" s="94"/>
    </row>
    <row r="1419" spans="1:5" x14ac:dyDescent="0.25">
      <c r="A1419" s="94"/>
      <c r="B1419" s="102"/>
      <c r="C1419" s="94"/>
      <c r="D1419" s="94"/>
      <c r="E1419" s="94"/>
    </row>
    <row r="1420" spans="1:5" x14ac:dyDescent="0.25">
      <c r="A1420" s="94"/>
      <c r="B1420" s="102"/>
      <c r="C1420" s="94"/>
      <c r="D1420" s="94"/>
      <c r="E1420" s="94"/>
    </row>
    <row r="1421" spans="1:5" x14ac:dyDescent="0.25">
      <c r="A1421" s="94"/>
      <c r="B1421" s="102"/>
      <c r="C1421" s="94"/>
      <c r="D1421" s="94"/>
      <c r="E1421" s="94"/>
    </row>
    <row r="1422" spans="1:5" x14ac:dyDescent="0.25">
      <c r="A1422" s="94"/>
      <c r="B1422" s="102"/>
      <c r="C1422" s="94"/>
      <c r="D1422" s="94"/>
      <c r="E1422" s="94"/>
    </row>
    <row r="1423" spans="1:5" x14ac:dyDescent="0.25">
      <c r="A1423" s="94"/>
      <c r="B1423" s="102"/>
      <c r="C1423" s="94"/>
      <c r="D1423" s="94"/>
      <c r="E1423" s="94"/>
    </row>
    <row r="1424" spans="1:5" x14ac:dyDescent="0.25">
      <c r="A1424" s="94"/>
      <c r="B1424" s="102"/>
      <c r="C1424" s="94"/>
      <c r="D1424" s="94"/>
      <c r="E1424" s="94"/>
    </row>
    <row r="1425" spans="1:5" x14ac:dyDescent="0.25">
      <c r="A1425" s="94"/>
      <c r="B1425" s="102"/>
      <c r="C1425" s="94"/>
      <c r="D1425" s="94"/>
      <c r="E1425" s="94"/>
    </row>
    <row r="1426" spans="1:5" x14ac:dyDescent="0.25">
      <c r="A1426" s="94"/>
      <c r="B1426" s="102"/>
      <c r="C1426" s="94"/>
      <c r="D1426" s="94"/>
      <c r="E1426" s="94"/>
    </row>
    <row r="1427" spans="1:5" x14ac:dyDescent="0.25">
      <c r="A1427" s="94"/>
      <c r="B1427" s="102"/>
      <c r="C1427" s="94"/>
      <c r="D1427" s="94"/>
      <c r="E1427" s="94"/>
    </row>
    <row r="1428" spans="1:5" x14ac:dyDescent="0.25">
      <c r="A1428" s="94"/>
      <c r="B1428" s="102"/>
      <c r="C1428" s="94"/>
      <c r="D1428" s="94"/>
      <c r="E1428" s="94"/>
    </row>
    <row r="1429" spans="1:5" x14ac:dyDescent="0.25">
      <c r="A1429" s="94"/>
      <c r="B1429" s="102"/>
      <c r="C1429" s="94"/>
      <c r="D1429" s="94"/>
      <c r="E1429" s="94"/>
    </row>
    <row r="1430" spans="1:5" x14ac:dyDescent="0.25">
      <c r="A1430" s="94"/>
      <c r="B1430" s="102"/>
      <c r="C1430" s="94"/>
      <c r="D1430" s="94"/>
      <c r="E1430" s="94"/>
    </row>
    <row r="1431" spans="1:5" x14ac:dyDescent="0.25">
      <c r="A1431" s="94"/>
      <c r="B1431" s="102"/>
      <c r="C1431" s="94"/>
      <c r="D1431" s="94"/>
      <c r="E1431" s="94"/>
    </row>
    <row r="1432" spans="1:5" x14ac:dyDescent="0.25">
      <c r="A1432" s="94"/>
      <c r="B1432" s="102"/>
      <c r="C1432" s="94"/>
      <c r="D1432" s="94"/>
      <c r="E1432" s="94"/>
    </row>
    <row r="1433" spans="1:5" x14ac:dyDescent="0.25">
      <c r="A1433" s="94"/>
      <c r="B1433" s="102"/>
      <c r="C1433" s="94"/>
      <c r="D1433" s="94"/>
      <c r="E1433" s="94"/>
    </row>
    <row r="1434" spans="1:5" x14ac:dyDescent="0.25">
      <c r="A1434" s="94"/>
      <c r="B1434" s="102"/>
      <c r="C1434" s="94"/>
      <c r="D1434" s="94"/>
      <c r="E1434" s="94"/>
    </row>
    <row r="1435" spans="1:5" x14ac:dyDescent="0.25">
      <c r="A1435" s="94"/>
      <c r="B1435" s="102"/>
      <c r="C1435" s="94"/>
      <c r="D1435" s="94"/>
      <c r="E1435" s="94"/>
    </row>
    <row r="1436" spans="1:5" x14ac:dyDescent="0.25">
      <c r="A1436" s="94"/>
      <c r="B1436" s="102"/>
      <c r="C1436" s="94"/>
      <c r="D1436" s="94"/>
      <c r="E1436" s="94"/>
    </row>
    <row r="1437" spans="1:5" x14ac:dyDescent="0.25">
      <c r="A1437" s="94"/>
      <c r="B1437" s="102"/>
      <c r="C1437" s="94"/>
      <c r="D1437" s="94"/>
      <c r="E1437" s="94"/>
    </row>
    <row r="1438" spans="1:5" x14ac:dyDescent="0.25">
      <c r="A1438" s="94"/>
      <c r="B1438" s="102"/>
      <c r="C1438" s="94"/>
      <c r="D1438" s="94"/>
      <c r="E1438" s="94"/>
    </row>
    <row r="1439" spans="1:5" x14ac:dyDescent="0.25">
      <c r="A1439" s="94"/>
      <c r="B1439" s="102"/>
      <c r="C1439" s="94"/>
      <c r="D1439" s="94"/>
      <c r="E1439" s="94"/>
    </row>
    <row r="1440" spans="1:5" x14ac:dyDescent="0.25">
      <c r="A1440" s="94"/>
      <c r="B1440" s="102"/>
      <c r="C1440" s="94"/>
      <c r="D1440" s="94"/>
      <c r="E1440" s="94"/>
    </row>
    <row r="1441" spans="1:5" x14ac:dyDescent="0.25">
      <c r="A1441" s="94"/>
      <c r="B1441" s="102"/>
      <c r="C1441" s="94"/>
      <c r="D1441" s="94"/>
      <c r="E1441" s="94"/>
    </row>
    <row r="1442" spans="1:5" x14ac:dyDescent="0.25">
      <c r="A1442" s="94"/>
      <c r="B1442" s="102"/>
      <c r="C1442" s="94"/>
      <c r="D1442" s="94"/>
      <c r="E1442" s="94"/>
    </row>
    <row r="1443" spans="1:5" x14ac:dyDescent="0.25">
      <c r="A1443" s="94"/>
      <c r="B1443" s="102"/>
      <c r="C1443" s="94"/>
      <c r="D1443" s="94"/>
      <c r="E1443" s="94"/>
    </row>
    <row r="1444" spans="1:5" x14ac:dyDescent="0.25">
      <c r="A1444" s="94"/>
      <c r="B1444" s="102"/>
      <c r="C1444" s="94"/>
      <c r="D1444" s="94"/>
      <c r="E1444" s="94"/>
    </row>
    <row r="1445" spans="1:5" x14ac:dyDescent="0.25">
      <c r="A1445" s="94"/>
      <c r="B1445" s="102"/>
      <c r="C1445" s="94"/>
      <c r="D1445" s="94"/>
      <c r="E1445" s="94"/>
    </row>
    <row r="1446" spans="1:5" x14ac:dyDescent="0.25">
      <c r="A1446" s="94"/>
      <c r="B1446" s="102"/>
      <c r="C1446" s="94"/>
      <c r="D1446" s="94"/>
      <c r="E1446" s="94"/>
    </row>
    <row r="1447" spans="1:5" x14ac:dyDescent="0.25">
      <c r="A1447" s="94"/>
      <c r="B1447" s="102"/>
      <c r="C1447" s="94"/>
      <c r="D1447" s="94"/>
      <c r="E1447" s="94"/>
    </row>
    <row r="1448" spans="1:5" x14ac:dyDescent="0.25">
      <c r="A1448" s="94"/>
      <c r="B1448" s="102"/>
      <c r="C1448" s="94"/>
      <c r="D1448" s="94"/>
      <c r="E1448" s="94"/>
    </row>
    <row r="1449" spans="1:5" x14ac:dyDescent="0.25">
      <c r="A1449" s="94"/>
      <c r="B1449" s="102"/>
      <c r="C1449" s="94"/>
      <c r="D1449" s="94"/>
      <c r="E1449" s="94"/>
    </row>
    <row r="1450" spans="1:5" x14ac:dyDescent="0.25">
      <c r="A1450" s="94"/>
      <c r="B1450" s="102"/>
      <c r="C1450" s="94"/>
      <c r="D1450" s="94"/>
      <c r="E1450" s="94"/>
    </row>
    <row r="1451" spans="1:5" x14ac:dyDescent="0.25">
      <c r="A1451" s="94"/>
      <c r="B1451" s="102"/>
      <c r="C1451" s="94"/>
      <c r="D1451" s="94"/>
      <c r="E1451" s="94"/>
    </row>
    <row r="1452" spans="1:5" x14ac:dyDescent="0.25">
      <c r="A1452" s="94"/>
      <c r="B1452" s="102"/>
      <c r="C1452" s="94"/>
      <c r="D1452" s="94"/>
      <c r="E1452" s="94"/>
    </row>
    <row r="1453" spans="1:5" x14ac:dyDescent="0.25">
      <c r="A1453" s="94"/>
      <c r="B1453" s="102"/>
      <c r="C1453" s="94"/>
      <c r="D1453" s="94"/>
      <c r="E1453" s="94"/>
    </row>
    <row r="1454" spans="1:5" x14ac:dyDescent="0.25">
      <c r="A1454" s="98" t="s">
        <v>11</v>
      </c>
      <c r="B1454" s="102">
        <f>SUM(B1406:B1453)</f>
        <v>0</v>
      </c>
      <c r="C1454" s="94"/>
      <c r="D1454" s="94"/>
      <c r="E1454" s="94"/>
    </row>
    <row r="1457" spans="1:5" x14ac:dyDescent="0.25">
      <c r="A1457" s="98" t="s">
        <v>0</v>
      </c>
      <c r="B1457" s="118" t="s">
        <v>1192</v>
      </c>
      <c r="C1457" s="98" t="s">
        <v>1203</v>
      </c>
      <c r="D1457" s="98" t="s">
        <v>561</v>
      </c>
      <c r="E1457" s="98" t="s">
        <v>174</v>
      </c>
    </row>
    <row r="1458" spans="1:5" x14ac:dyDescent="0.25">
      <c r="A1458" s="95"/>
      <c r="B1458" s="118">
        <v>0</v>
      </c>
      <c r="C1458" s="98"/>
      <c r="D1458" s="98"/>
      <c r="E1458" s="94"/>
    </row>
    <row r="1459" spans="1:5" x14ac:dyDescent="0.25">
      <c r="A1459" s="94"/>
      <c r="B1459" s="102">
        <v>0</v>
      </c>
      <c r="C1459" s="94"/>
      <c r="D1459" s="94"/>
      <c r="E1459" s="94"/>
    </row>
    <row r="1460" spans="1:5" x14ac:dyDescent="0.25">
      <c r="A1460" s="94"/>
      <c r="B1460" s="102">
        <v>0</v>
      </c>
      <c r="C1460" s="101"/>
      <c r="D1460" s="94"/>
      <c r="E1460" s="94"/>
    </row>
    <row r="1461" spans="1:5" x14ac:dyDescent="0.25">
      <c r="A1461" s="94"/>
      <c r="B1461" s="102">
        <v>0</v>
      </c>
      <c r="C1461" s="94"/>
      <c r="D1461" s="94"/>
      <c r="E1461" s="94"/>
    </row>
    <row r="1462" spans="1:5" x14ac:dyDescent="0.25">
      <c r="A1462" s="94"/>
      <c r="B1462" s="102"/>
      <c r="C1462" s="94"/>
      <c r="D1462" s="94"/>
      <c r="E1462" s="94"/>
    </row>
    <row r="1463" spans="1:5" x14ac:dyDescent="0.25">
      <c r="A1463" s="94"/>
      <c r="B1463" s="102"/>
      <c r="C1463" s="94"/>
      <c r="D1463" s="94"/>
      <c r="E1463" s="94"/>
    </row>
    <row r="1464" spans="1:5" x14ac:dyDescent="0.25">
      <c r="A1464" s="94"/>
      <c r="B1464" s="102"/>
      <c r="C1464" s="94"/>
      <c r="D1464" s="94"/>
      <c r="E1464" s="94"/>
    </row>
    <row r="1465" spans="1:5" x14ac:dyDescent="0.25">
      <c r="A1465" s="94"/>
      <c r="B1465" s="102"/>
      <c r="C1465" s="94"/>
      <c r="D1465" s="94"/>
      <c r="E1465" s="94"/>
    </row>
    <row r="1466" spans="1:5" x14ac:dyDescent="0.25">
      <c r="A1466" s="94"/>
      <c r="B1466" s="102"/>
      <c r="C1466" s="94"/>
      <c r="D1466" s="94"/>
      <c r="E1466" s="94"/>
    </row>
    <row r="1467" spans="1:5" x14ac:dyDescent="0.25">
      <c r="A1467" s="94"/>
      <c r="B1467" s="102"/>
      <c r="C1467" s="94"/>
      <c r="D1467" s="94"/>
      <c r="E1467" s="94"/>
    </row>
    <row r="1468" spans="1:5" x14ac:dyDescent="0.25">
      <c r="A1468" s="94"/>
      <c r="B1468" s="102"/>
      <c r="C1468" s="94"/>
      <c r="D1468" s="94"/>
      <c r="E1468" s="94"/>
    </row>
    <row r="1469" spans="1:5" x14ac:dyDescent="0.25">
      <c r="A1469" s="94"/>
      <c r="B1469" s="102"/>
      <c r="C1469" s="94"/>
      <c r="D1469" s="94"/>
      <c r="E1469" s="94"/>
    </row>
    <row r="1470" spans="1:5" x14ac:dyDescent="0.25">
      <c r="A1470" s="94"/>
      <c r="B1470" s="102"/>
      <c r="C1470" s="94"/>
      <c r="D1470" s="94"/>
      <c r="E1470" s="94"/>
    </row>
    <row r="1471" spans="1:5" x14ac:dyDescent="0.25">
      <c r="A1471" s="94"/>
      <c r="B1471" s="102"/>
      <c r="C1471" s="94"/>
      <c r="D1471" s="94"/>
      <c r="E1471" s="94"/>
    </row>
    <row r="1472" spans="1:5" x14ac:dyDescent="0.25">
      <c r="A1472" s="94"/>
      <c r="B1472" s="102"/>
      <c r="C1472" s="94"/>
      <c r="D1472" s="94"/>
      <c r="E1472" s="94"/>
    </row>
    <row r="1473" spans="1:5" x14ac:dyDescent="0.25">
      <c r="A1473" s="94"/>
      <c r="B1473" s="102"/>
      <c r="C1473" s="94"/>
      <c r="D1473" s="94"/>
      <c r="E1473" s="94"/>
    </row>
    <row r="1474" spans="1:5" x14ac:dyDescent="0.25">
      <c r="A1474" s="94"/>
      <c r="B1474" s="102"/>
      <c r="C1474" s="94"/>
      <c r="D1474" s="94"/>
      <c r="E1474" s="94"/>
    </row>
    <row r="1475" spans="1:5" x14ac:dyDescent="0.25">
      <c r="A1475" s="94"/>
      <c r="B1475" s="102"/>
      <c r="C1475" s="94"/>
      <c r="D1475" s="94"/>
      <c r="E1475" s="94"/>
    </row>
    <row r="1476" spans="1:5" x14ac:dyDescent="0.25">
      <c r="A1476" s="94"/>
      <c r="B1476" s="102"/>
      <c r="C1476" s="94"/>
      <c r="D1476" s="94"/>
      <c r="E1476" s="94"/>
    </row>
    <row r="1477" spans="1:5" x14ac:dyDescent="0.25">
      <c r="A1477" s="94"/>
      <c r="B1477" s="102"/>
      <c r="C1477" s="94"/>
      <c r="D1477" s="94"/>
      <c r="E1477" s="94"/>
    </row>
    <row r="1478" spans="1:5" x14ac:dyDescent="0.25">
      <c r="A1478" s="94"/>
      <c r="B1478" s="102"/>
      <c r="C1478" s="94"/>
      <c r="D1478" s="94"/>
      <c r="E1478" s="94"/>
    </row>
    <row r="1479" spans="1:5" x14ac:dyDescent="0.25">
      <c r="A1479" s="94"/>
      <c r="B1479" s="102"/>
      <c r="C1479" s="94"/>
      <c r="D1479" s="94"/>
      <c r="E1479" s="94"/>
    </row>
    <row r="1480" spans="1:5" x14ac:dyDescent="0.25">
      <c r="A1480" s="94"/>
      <c r="B1480" s="102"/>
      <c r="C1480" s="94"/>
      <c r="D1480" s="94"/>
      <c r="E1480" s="94"/>
    </row>
    <row r="1481" spans="1:5" x14ac:dyDescent="0.25">
      <c r="A1481" s="94"/>
      <c r="B1481" s="102"/>
      <c r="C1481" s="94"/>
      <c r="D1481" s="94"/>
      <c r="E1481" s="94"/>
    </row>
    <row r="1482" spans="1:5" x14ac:dyDescent="0.25">
      <c r="A1482" s="94"/>
      <c r="B1482" s="102"/>
      <c r="C1482" s="94"/>
      <c r="D1482" s="94"/>
      <c r="E1482" s="94"/>
    </row>
    <row r="1483" spans="1:5" x14ac:dyDescent="0.25">
      <c r="A1483" s="94"/>
      <c r="B1483" s="102"/>
      <c r="C1483" s="94"/>
      <c r="D1483" s="94"/>
      <c r="E1483" s="94"/>
    </row>
    <row r="1484" spans="1:5" x14ac:dyDescent="0.25">
      <c r="A1484" s="94"/>
      <c r="B1484" s="102"/>
      <c r="C1484" s="94"/>
      <c r="D1484" s="94"/>
      <c r="E1484" s="94"/>
    </row>
    <row r="1485" spans="1:5" x14ac:dyDescent="0.25">
      <c r="A1485" s="94"/>
      <c r="B1485" s="102"/>
      <c r="C1485" s="94"/>
      <c r="D1485" s="94"/>
      <c r="E1485" s="94"/>
    </row>
    <row r="1486" spans="1:5" x14ac:dyDescent="0.25">
      <c r="A1486" s="94"/>
      <c r="B1486" s="102"/>
      <c r="C1486" s="94"/>
      <c r="D1486" s="94"/>
      <c r="E1486" s="94"/>
    </row>
    <row r="1487" spans="1:5" x14ac:dyDescent="0.25">
      <c r="A1487" s="94"/>
      <c r="B1487" s="102"/>
      <c r="C1487" s="94"/>
      <c r="D1487" s="94"/>
      <c r="E1487" s="94"/>
    </row>
    <row r="1488" spans="1:5" x14ac:dyDescent="0.25">
      <c r="A1488" s="94"/>
      <c r="B1488" s="102"/>
      <c r="C1488" s="94"/>
      <c r="D1488" s="94"/>
      <c r="E1488" s="94"/>
    </row>
    <row r="1489" spans="1:5" x14ac:dyDescent="0.25">
      <c r="A1489" s="94"/>
      <c r="B1489" s="102"/>
      <c r="C1489" s="94"/>
      <c r="D1489" s="94"/>
      <c r="E1489" s="94"/>
    </row>
    <row r="1490" spans="1:5" x14ac:dyDescent="0.25">
      <c r="A1490" s="94"/>
      <c r="B1490" s="102"/>
      <c r="C1490" s="94"/>
      <c r="D1490" s="94"/>
      <c r="E1490" s="94"/>
    </row>
    <row r="1491" spans="1:5" x14ac:dyDescent="0.25">
      <c r="A1491" s="94"/>
      <c r="B1491" s="102"/>
      <c r="C1491" s="94"/>
      <c r="D1491" s="94"/>
      <c r="E1491" s="94"/>
    </row>
    <row r="1492" spans="1:5" x14ac:dyDescent="0.25">
      <c r="A1492" s="94"/>
      <c r="B1492" s="102"/>
      <c r="C1492" s="94"/>
      <c r="D1492" s="94"/>
      <c r="E1492" s="94"/>
    </row>
    <row r="1493" spans="1:5" x14ac:dyDescent="0.25">
      <c r="A1493" s="94"/>
      <c r="B1493" s="102"/>
      <c r="C1493" s="94"/>
      <c r="D1493" s="94"/>
      <c r="E1493" s="94"/>
    </row>
    <row r="1494" spans="1:5" x14ac:dyDescent="0.25">
      <c r="A1494" s="94"/>
      <c r="B1494" s="102"/>
      <c r="C1494" s="94"/>
      <c r="D1494" s="94"/>
      <c r="E1494" s="94"/>
    </row>
    <row r="1495" spans="1:5" x14ac:dyDescent="0.25">
      <c r="A1495" s="94"/>
      <c r="B1495" s="102"/>
      <c r="C1495" s="94"/>
      <c r="D1495" s="94"/>
      <c r="E1495" s="94"/>
    </row>
    <row r="1496" spans="1:5" x14ac:dyDescent="0.25">
      <c r="A1496" s="94"/>
      <c r="B1496" s="102"/>
      <c r="C1496" s="94"/>
      <c r="D1496" s="94"/>
      <c r="E1496" s="94"/>
    </row>
    <row r="1497" spans="1:5" x14ac:dyDescent="0.25">
      <c r="A1497" s="94"/>
      <c r="B1497" s="102"/>
      <c r="C1497" s="94"/>
      <c r="D1497" s="94"/>
      <c r="E1497" s="94"/>
    </row>
    <row r="1498" spans="1:5" x14ac:dyDescent="0.25">
      <c r="A1498" s="94"/>
      <c r="B1498" s="102"/>
      <c r="C1498" s="94"/>
      <c r="D1498" s="94"/>
      <c r="E1498" s="94"/>
    </row>
    <row r="1499" spans="1:5" x14ac:dyDescent="0.25">
      <c r="A1499" s="94"/>
      <c r="B1499" s="102"/>
      <c r="C1499" s="94"/>
      <c r="D1499" s="94"/>
      <c r="E1499" s="94"/>
    </row>
    <row r="1500" spans="1:5" x14ac:dyDescent="0.25">
      <c r="A1500" s="94"/>
      <c r="B1500" s="102"/>
      <c r="C1500" s="94"/>
      <c r="D1500" s="94"/>
      <c r="E1500" s="94"/>
    </row>
    <row r="1501" spans="1:5" x14ac:dyDescent="0.25">
      <c r="A1501" s="94"/>
      <c r="B1501" s="102"/>
      <c r="C1501" s="94"/>
      <c r="D1501" s="94"/>
      <c r="E1501" s="94"/>
    </row>
    <row r="1502" spans="1:5" x14ac:dyDescent="0.25">
      <c r="A1502" s="94"/>
      <c r="B1502" s="102"/>
      <c r="C1502" s="94"/>
      <c r="D1502" s="94"/>
      <c r="E1502" s="94"/>
    </row>
    <row r="1503" spans="1:5" x14ac:dyDescent="0.25">
      <c r="A1503" s="94"/>
      <c r="B1503" s="102"/>
      <c r="C1503" s="94"/>
      <c r="D1503" s="94"/>
      <c r="E1503" s="94"/>
    </row>
    <row r="1504" spans="1:5" x14ac:dyDescent="0.25">
      <c r="A1504" s="94"/>
      <c r="B1504" s="102"/>
      <c r="C1504" s="94"/>
      <c r="D1504" s="94"/>
      <c r="E1504" s="94"/>
    </row>
    <row r="1505" spans="1:5" x14ac:dyDescent="0.25">
      <c r="A1505" s="94"/>
      <c r="B1505" s="102"/>
      <c r="C1505" s="94"/>
      <c r="D1505" s="94"/>
      <c r="E1505" s="94"/>
    </row>
    <row r="1506" spans="1:5" x14ac:dyDescent="0.25">
      <c r="A1506" s="98" t="s">
        <v>11</v>
      </c>
      <c r="B1506" s="102">
        <f>SUM(B1458:B1505)</f>
        <v>0</v>
      </c>
      <c r="C1506" s="94"/>
      <c r="D1506" s="94"/>
      <c r="E1506" s="94"/>
    </row>
    <row r="1509" spans="1:5" x14ac:dyDescent="0.25">
      <c r="A1509" s="98" t="s">
        <v>0</v>
      </c>
      <c r="B1509" s="118" t="s">
        <v>1192</v>
      </c>
      <c r="C1509" s="98" t="s">
        <v>1203</v>
      </c>
      <c r="D1509" s="98" t="s">
        <v>561</v>
      </c>
      <c r="E1509" s="98" t="s">
        <v>174</v>
      </c>
    </row>
    <row r="1510" spans="1:5" x14ac:dyDescent="0.25">
      <c r="A1510" s="95"/>
      <c r="B1510" s="118">
        <v>0</v>
      </c>
      <c r="C1510" s="98"/>
      <c r="D1510" s="98"/>
      <c r="E1510" s="94"/>
    </row>
    <row r="1511" spans="1:5" x14ac:dyDescent="0.25">
      <c r="A1511" s="94"/>
      <c r="B1511" s="102">
        <v>0</v>
      </c>
      <c r="C1511" s="94"/>
      <c r="D1511" s="94"/>
      <c r="E1511" s="94"/>
    </row>
    <row r="1512" spans="1:5" x14ac:dyDescent="0.25">
      <c r="A1512" s="94"/>
      <c r="B1512" s="102">
        <v>0</v>
      </c>
      <c r="C1512" s="101"/>
      <c r="D1512" s="94"/>
      <c r="E1512" s="94"/>
    </row>
    <row r="1513" spans="1:5" x14ac:dyDescent="0.25">
      <c r="A1513" s="94"/>
      <c r="B1513" s="102">
        <v>0</v>
      </c>
      <c r="C1513" s="94"/>
      <c r="D1513" s="94"/>
      <c r="E1513" s="94"/>
    </row>
    <row r="1514" spans="1:5" x14ac:dyDescent="0.25">
      <c r="A1514" s="94"/>
      <c r="B1514" s="102"/>
      <c r="C1514" s="94"/>
      <c r="D1514" s="94"/>
      <c r="E1514" s="94"/>
    </row>
    <row r="1515" spans="1:5" x14ac:dyDescent="0.25">
      <c r="A1515" s="94"/>
      <c r="B1515" s="102"/>
      <c r="C1515" s="94"/>
      <c r="D1515" s="94"/>
      <c r="E1515" s="94"/>
    </row>
    <row r="1516" spans="1:5" x14ac:dyDescent="0.25">
      <c r="A1516" s="94"/>
      <c r="B1516" s="102"/>
      <c r="C1516" s="94"/>
      <c r="D1516" s="94"/>
      <c r="E1516" s="94"/>
    </row>
    <row r="1517" spans="1:5" x14ac:dyDescent="0.25">
      <c r="A1517" s="94"/>
      <c r="B1517" s="102"/>
      <c r="C1517" s="94"/>
      <c r="D1517" s="94"/>
      <c r="E1517" s="94"/>
    </row>
    <row r="1518" spans="1:5" x14ac:dyDescent="0.25">
      <c r="A1518" s="94"/>
      <c r="B1518" s="102"/>
      <c r="C1518" s="94"/>
      <c r="D1518" s="94"/>
      <c r="E1518" s="94"/>
    </row>
    <row r="1519" spans="1:5" x14ac:dyDescent="0.25">
      <c r="A1519" s="94"/>
      <c r="B1519" s="102"/>
      <c r="C1519" s="94"/>
      <c r="D1519" s="94"/>
      <c r="E1519" s="94"/>
    </row>
    <row r="1520" spans="1:5" x14ac:dyDescent="0.25">
      <c r="A1520" s="94"/>
      <c r="B1520" s="102"/>
      <c r="C1520" s="94"/>
      <c r="D1520" s="94"/>
      <c r="E1520" s="94"/>
    </row>
    <row r="1521" spans="1:5" x14ac:dyDescent="0.25">
      <c r="A1521" s="94"/>
      <c r="B1521" s="102"/>
      <c r="C1521" s="94"/>
      <c r="D1521" s="94"/>
      <c r="E1521" s="94"/>
    </row>
    <row r="1522" spans="1:5" x14ac:dyDescent="0.25">
      <c r="A1522" s="94"/>
      <c r="B1522" s="102"/>
      <c r="C1522" s="94"/>
      <c r="D1522" s="94"/>
      <c r="E1522" s="94"/>
    </row>
    <row r="1523" spans="1:5" x14ac:dyDescent="0.25">
      <c r="A1523" s="94"/>
      <c r="B1523" s="102"/>
      <c r="C1523" s="94"/>
      <c r="D1523" s="94"/>
      <c r="E1523" s="94"/>
    </row>
    <row r="1524" spans="1:5" x14ac:dyDescent="0.25">
      <c r="A1524" s="94"/>
      <c r="B1524" s="102"/>
      <c r="C1524" s="94"/>
      <c r="D1524" s="94"/>
      <c r="E1524" s="94"/>
    </row>
    <row r="1525" spans="1:5" x14ac:dyDescent="0.25">
      <c r="A1525" s="94"/>
      <c r="B1525" s="102"/>
      <c r="C1525" s="94"/>
      <c r="D1525" s="94"/>
      <c r="E1525" s="94"/>
    </row>
    <row r="1526" spans="1:5" x14ac:dyDescent="0.25">
      <c r="A1526" s="94"/>
      <c r="B1526" s="102"/>
      <c r="C1526" s="94"/>
      <c r="D1526" s="94"/>
      <c r="E1526" s="94"/>
    </row>
    <row r="1527" spans="1:5" x14ac:dyDescent="0.25">
      <c r="A1527" s="94"/>
      <c r="B1527" s="102"/>
      <c r="C1527" s="94"/>
      <c r="D1527" s="94"/>
      <c r="E1527" s="94"/>
    </row>
    <row r="1528" spans="1:5" x14ac:dyDescent="0.25">
      <c r="A1528" s="94"/>
      <c r="B1528" s="102"/>
      <c r="C1528" s="94"/>
      <c r="D1528" s="94"/>
      <c r="E1528" s="94"/>
    </row>
    <row r="1529" spans="1:5" x14ac:dyDescent="0.25">
      <c r="A1529" s="94"/>
      <c r="B1529" s="102"/>
      <c r="C1529" s="94"/>
      <c r="D1529" s="94"/>
      <c r="E1529" s="94"/>
    </row>
    <row r="1530" spans="1:5" x14ac:dyDescent="0.25">
      <c r="A1530" s="94"/>
      <c r="B1530" s="102"/>
      <c r="C1530" s="94"/>
      <c r="D1530" s="94"/>
      <c r="E1530" s="94"/>
    </row>
    <row r="1531" spans="1:5" x14ac:dyDescent="0.25">
      <c r="A1531" s="94"/>
      <c r="B1531" s="102"/>
      <c r="C1531" s="94"/>
      <c r="D1531" s="94"/>
      <c r="E1531" s="94"/>
    </row>
    <row r="1532" spans="1:5" x14ac:dyDescent="0.25">
      <c r="A1532" s="94"/>
      <c r="B1532" s="102"/>
      <c r="C1532" s="94"/>
      <c r="D1532" s="94"/>
      <c r="E1532" s="94"/>
    </row>
    <row r="1533" spans="1:5" x14ac:dyDescent="0.25">
      <c r="A1533" s="94"/>
      <c r="B1533" s="102"/>
      <c r="C1533" s="94"/>
      <c r="D1533" s="94"/>
      <c r="E1533" s="94"/>
    </row>
    <row r="1534" spans="1:5" x14ac:dyDescent="0.25">
      <c r="A1534" s="94"/>
      <c r="B1534" s="102"/>
      <c r="C1534" s="94"/>
      <c r="D1534" s="94"/>
      <c r="E1534" s="94"/>
    </row>
    <row r="1535" spans="1:5" x14ac:dyDescent="0.25">
      <c r="A1535" s="94"/>
      <c r="B1535" s="102"/>
      <c r="C1535" s="94"/>
      <c r="D1535" s="94"/>
      <c r="E1535" s="94"/>
    </row>
    <row r="1536" spans="1:5" x14ac:dyDescent="0.25">
      <c r="A1536" s="94"/>
      <c r="B1536" s="102"/>
      <c r="C1536" s="94"/>
      <c r="D1536" s="94"/>
      <c r="E1536" s="94"/>
    </row>
    <row r="1537" spans="1:5" x14ac:dyDescent="0.25">
      <c r="A1537" s="94"/>
      <c r="B1537" s="102"/>
      <c r="C1537" s="94"/>
      <c r="D1537" s="94"/>
      <c r="E1537" s="94"/>
    </row>
    <row r="1538" spans="1:5" x14ac:dyDescent="0.25">
      <c r="A1538" s="94"/>
      <c r="B1538" s="102"/>
      <c r="C1538" s="94"/>
      <c r="D1538" s="94"/>
      <c r="E1538" s="94"/>
    </row>
    <row r="1539" spans="1:5" x14ac:dyDescent="0.25">
      <c r="A1539" s="94"/>
      <c r="B1539" s="102"/>
      <c r="C1539" s="94"/>
      <c r="D1539" s="94"/>
      <c r="E1539" s="94"/>
    </row>
    <row r="1540" spans="1:5" x14ac:dyDescent="0.25">
      <c r="A1540" s="94"/>
      <c r="B1540" s="102"/>
      <c r="C1540" s="94"/>
      <c r="D1540" s="94"/>
      <c r="E1540" s="94"/>
    </row>
    <row r="1541" spans="1:5" x14ac:dyDescent="0.25">
      <c r="A1541" s="94"/>
      <c r="B1541" s="102"/>
      <c r="C1541" s="94"/>
      <c r="D1541" s="94"/>
      <c r="E1541" s="94"/>
    </row>
    <row r="1542" spans="1:5" x14ac:dyDescent="0.25">
      <c r="A1542" s="94"/>
      <c r="B1542" s="102"/>
      <c r="C1542" s="94"/>
      <c r="D1542" s="94"/>
      <c r="E1542" s="94"/>
    </row>
    <row r="1543" spans="1:5" x14ac:dyDescent="0.25">
      <c r="A1543" s="94"/>
      <c r="B1543" s="102"/>
      <c r="C1543" s="94"/>
      <c r="D1543" s="94"/>
      <c r="E1543" s="94"/>
    </row>
    <row r="1544" spans="1:5" x14ac:dyDescent="0.25">
      <c r="A1544" s="94"/>
      <c r="B1544" s="102"/>
      <c r="C1544" s="94"/>
      <c r="D1544" s="94"/>
      <c r="E1544" s="94"/>
    </row>
    <row r="1545" spans="1:5" x14ac:dyDescent="0.25">
      <c r="A1545" s="94"/>
      <c r="B1545" s="102"/>
      <c r="C1545" s="94"/>
      <c r="D1545" s="94"/>
      <c r="E1545" s="94"/>
    </row>
    <row r="1546" spans="1:5" x14ac:dyDescent="0.25">
      <c r="A1546" s="94"/>
      <c r="B1546" s="102"/>
      <c r="C1546" s="94"/>
      <c r="D1546" s="94"/>
      <c r="E1546" s="94"/>
    </row>
    <row r="1547" spans="1:5" x14ac:dyDescent="0.25">
      <c r="A1547" s="94"/>
      <c r="B1547" s="102"/>
      <c r="C1547" s="94"/>
      <c r="D1547" s="94"/>
      <c r="E1547" s="94"/>
    </row>
    <row r="1548" spans="1:5" x14ac:dyDescent="0.25">
      <c r="A1548" s="94"/>
      <c r="B1548" s="102"/>
      <c r="C1548" s="94"/>
      <c r="D1548" s="94"/>
      <c r="E1548" s="94"/>
    </row>
    <row r="1549" spans="1:5" x14ac:dyDescent="0.25">
      <c r="A1549" s="94"/>
      <c r="B1549" s="102"/>
      <c r="C1549" s="94"/>
      <c r="D1549" s="94"/>
      <c r="E1549" s="94"/>
    </row>
    <row r="1550" spans="1:5" x14ac:dyDescent="0.25">
      <c r="A1550" s="94"/>
      <c r="B1550" s="102"/>
      <c r="C1550" s="94"/>
      <c r="D1550" s="94"/>
      <c r="E1550" s="94"/>
    </row>
    <row r="1551" spans="1:5" x14ac:dyDescent="0.25">
      <c r="A1551" s="94"/>
      <c r="B1551" s="102"/>
      <c r="C1551" s="94"/>
      <c r="D1551" s="94"/>
      <c r="E1551" s="94"/>
    </row>
    <row r="1552" spans="1:5" x14ac:dyDescent="0.25">
      <c r="A1552" s="94"/>
      <c r="B1552" s="102"/>
      <c r="C1552" s="94"/>
      <c r="D1552" s="94"/>
      <c r="E1552" s="94"/>
    </row>
    <row r="1553" spans="1:5" x14ac:dyDescent="0.25">
      <c r="A1553" s="94"/>
      <c r="B1553" s="102"/>
      <c r="C1553" s="94"/>
      <c r="D1553" s="94"/>
      <c r="E1553" s="94"/>
    </row>
    <row r="1554" spans="1:5" x14ac:dyDescent="0.25">
      <c r="A1554" s="94"/>
      <c r="B1554" s="102"/>
      <c r="C1554" s="94"/>
      <c r="D1554" s="94"/>
      <c r="E1554" s="94"/>
    </row>
    <row r="1555" spans="1:5" x14ac:dyDescent="0.25">
      <c r="A1555" s="94"/>
      <c r="B1555" s="102"/>
      <c r="C1555" s="94"/>
      <c r="D1555" s="94"/>
      <c r="E1555" s="94"/>
    </row>
    <row r="1556" spans="1:5" x14ac:dyDescent="0.25">
      <c r="A1556" s="94"/>
      <c r="B1556" s="102"/>
      <c r="C1556" s="94"/>
      <c r="D1556" s="94"/>
      <c r="E1556" s="94"/>
    </row>
    <row r="1557" spans="1:5" x14ac:dyDescent="0.25">
      <c r="A1557" s="94"/>
      <c r="B1557" s="102"/>
      <c r="C1557" s="94"/>
      <c r="D1557" s="94"/>
      <c r="E1557" s="94"/>
    </row>
    <row r="1558" spans="1:5" x14ac:dyDescent="0.25">
      <c r="A1558" s="98" t="s">
        <v>11</v>
      </c>
      <c r="B1558" s="102">
        <f>SUM(B1510:B1557)</f>
        <v>0</v>
      </c>
      <c r="C1558" s="94"/>
      <c r="D1558" s="94"/>
      <c r="E1558" s="94"/>
    </row>
    <row r="1561" spans="1:5" x14ac:dyDescent="0.25">
      <c r="A1561" s="98" t="s">
        <v>0</v>
      </c>
      <c r="B1561" s="118" t="s">
        <v>1192</v>
      </c>
      <c r="C1561" s="98" t="s">
        <v>1203</v>
      </c>
      <c r="D1561" s="98" t="s">
        <v>561</v>
      </c>
      <c r="E1561" s="98" t="s">
        <v>174</v>
      </c>
    </row>
    <row r="1562" spans="1:5" x14ac:dyDescent="0.25">
      <c r="A1562" s="95"/>
      <c r="B1562" s="118">
        <v>0</v>
      </c>
      <c r="C1562" s="98"/>
      <c r="D1562" s="98"/>
      <c r="E1562" s="94"/>
    </row>
    <row r="1563" spans="1:5" x14ac:dyDescent="0.25">
      <c r="A1563" s="94"/>
      <c r="B1563" s="102">
        <v>0</v>
      </c>
      <c r="C1563" s="94"/>
      <c r="D1563" s="94"/>
      <c r="E1563" s="94"/>
    </row>
    <row r="1564" spans="1:5" x14ac:dyDescent="0.25">
      <c r="A1564" s="94"/>
      <c r="B1564" s="102">
        <v>0</v>
      </c>
      <c r="C1564" s="101"/>
      <c r="D1564" s="94"/>
      <c r="E1564" s="94"/>
    </row>
    <row r="1565" spans="1:5" x14ac:dyDescent="0.25">
      <c r="A1565" s="94"/>
      <c r="B1565" s="102">
        <v>0</v>
      </c>
      <c r="C1565" s="94"/>
      <c r="D1565" s="94"/>
      <c r="E1565" s="94"/>
    </row>
    <row r="1566" spans="1:5" x14ac:dyDescent="0.25">
      <c r="A1566" s="94"/>
      <c r="B1566" s="102"/>
      <c r="C1566" s="94"/>
      <c r="D1566" s="94"/>
      <c r="E1566" s="94"/>
    </row>
    <row r="1567" spans="1:5" x14ac:dyDescent="0.25">
      <c r="A1567" s="94"/>
      <c r="B1567" s="102"/>
      <c r="C1567" s="94"/>
      <c r="D1567" s="94"/>
      <c r="E1567" s="94"/>
    </row>
    <row r="1568" spans="1:5" x14ac:dyDescent="0.25">
      <c r="A1568" s="94"/>
      <c r="B1568" s="102"/>
      <c r="C1568" s="94"/>
      <c r="D1568" s="94"/>
      <c r="E1568" s="94"/>
    </row>
    <row r="1569" spans="1:5" x14ac:dyDescent="0.25">
      <c r="A1569" s="94"/>
      <c r="B1569" s="102"/>
      <c r="C1569" s="94"/>
      <c r="D1569" s="94"/>
      <c r="E1569" s="94"/>
    </row>
    <row r="1570" spans="1:5" x14ac:dyDescent="0.25">
      <c r="A1570" s="94"/>
      <c r="B1570" s="102"/>
      <c r="C1570" s="94"/>
      <c r="D1570" s="94"/>
      <c r="E1570" s="94"/>
    </row>
    <row r="1571" spans="1:5" x14ac:dyDescent="0.25">
      <c r="A1571" s="94"/>
      <c r="B1571" s="102"/>
      <c r="C1571" s="94"/>
      <c r="D1571" s="94"/>
      <c r="E1571" s="94"/>
    </row>
    <row r="1572" spans="1:5" x14ac:dyDescent="0.25">
      <c r="A1572" s="94"/>
      <c r="B1572" s="102"/>
      <c r="C1572" s="94"/>
      <c r="D1572" s="94"/>
      <c r="E1572" s="94"/>
    </row>
    <row r="1573" spans="1:5" x14ac:dyDescent="0.25">
      <c r="A1573" s="94"/>
      <c r="B1573" s="102"/>
      <c r="C1573" s="94"/>
      <c r="D1573" s="94"/>
      <c r="E1573" s="94"/>
    </row>
    <row r="1574" spans="1:5" x14ac:dyDescent="0.25">
      <c r="A1574" s="94"/>
      <c r="B1574" s="102"/>
      <c r="C1574" s="94"/>
      <c r="D1574" s="94"/>
      <c r="E1574" s="94"/>
    </row>
    <row r="1575" spans="1:5" x14ac:dyDescent="0.25">
      <c r="A1575" s="94"/>
      <c r="B1575" s="102"/>
      <c r="C1575" s="94"/>
      <c r="D1575" s="94"/>
      <c r="E1575" s="94"/>
    </row>
    <row r="1576" spans="1:5" x14ac:dyDescent="0.25">
      <c r="A1576" s="94"/>
      <c r="B1576" s="102"/>
      <c r="C1576" s="94"/>
      <c r="D1576" s="94"/>
      <c r="E1576" s="94"/>
    </row>
    <row r="1577" spans="1:5" x14ac:dyDescent="0.25">
      <c r="A1577" s="94"/>
      <c r="B1577" s="102"/>
      <c r="C1577" s="94"/>
      <c r="D1577" s="94"/>
      <c r="E1577" s="94"/>
    </row>
    <row r="1578" spans="1:5" x14ac:dyDescent="0.25">
      <c r="A1578" s="94"/>
      <c r="B1578" s="102"/>
      <c r="C1578" s="94"/>
      <c r="D1578" s="94"/>
      <c r="E1578" s="94"/>
    </row>
    <row r="1579" spans="1:5" x14ac:dyDescent="0.25">
      <c r="A1579" s="94"/>
      <c r="B1579" s="102"/>
      <c r="C1579" s="94"/>
      <c r="D1579" s="94"/>
      <c r="E1579" s="94"/>
    </row>
    <row r="1580" spans="1:5" x14ac:dyDescent="0.25">
      <c r="A1580" s="94"/>
      <c r="B1580" s="102"/>
      <c r="C1580" s="94"/>
      <c r="D1580" s="94"/>
      <c r="E1580" s="94"/>
    </row>
    <row r="1581" spans="1:5" x14ac:dyDescent="0.25">
      <c r="A1581" s="94"/>
      <c r="B1581" s="102"/>
      <c r="C1581" s="94"/>
      <c r="D1581" s="94"/>
      <c r="E1581" s="94"/>
    </row>
    <row r="1582" spans="1:5" x14ac:dyDescent="0.25">
      <c r="A1582" s="94"/>
      <c r="B1582" s="102"/>
      <c r="C1582" s="94"/>
      <c r="D1582" s="94"/>
      <c r="E1582" s="94"/>
    </row>
    <row r="1583" spans="1:5" x14ac:dyDescent="0.25">
      <c r="A1583" s="94"/>
      <c r="B1583" s="102"/>
      <c r="C1583" s="94"/>
      <c r="D1583" s="94"/>
      <c r="E1583" s="94"/>
    </row>
    <row r="1584" spans="1:5" x14ac:dyDescent="0.25">
      <c r="A1584" s="94"/>
      <c r="B1584" s="102"/>
      <c r="C1584" s="94"/>
      <c r="D1584" s="94"/>
      <c r="E1584" s="94"/>
    </row>
    <row r="1585" spans="1:5" x14ac:dyDescent="0.25">
      <c r="A1585" s="94"/>
      <c r="B1585" s="102"/>
      <c r="C1585" s="94"/>
      <c r="D1585" s="94"/>
      <c r="E1585" s="94"/>
    </row>
    <row r="1586" spans="1:5" x14ac:dyDescent="0.25">
      <c r="A1586" s="94"/>
      <c r="B1586" s="102"/>
      <c r="C1586" s="94"/>
      <c r="D1586" s="94"/>
      <c r="E1586" s="94"/>
    </row>
    <row r="1587" spans="1:5" x14ac:dyDescent="0.25">
      <c r="A1587" s="94"/>
      <c r="B1587" s="102"/>
      <c r="C1587" s="94"/>
      <c r="D1587" s="94"/>
      <c r="E1587" s="94"/>
    </row>
    <row r="1588" spans="1:5" x14ac:dyDescent="0.25">
      <c r="A1588" s="94"/>
      <c r="B1588" s="102"/>
      <c r="C1588" s="94"/>
      <c r="D1588" s="94"/>
      <c r="E1588" s="94"/>
    </row>
    <row r="1589" spans="1:5" x14ac:dyDescent="0.25">
      <c r="A1589" s="94"/>
      <c r="B1589" s="102"/>
      <c r="C1589" s="94"/>
      <c r="D1589" s="94"/>
      <c r="E1589" s="94"/>
    </row>
    <row r="1590" spans="1:5" x14ac:dyDescent="0.25">
      <c r="A1590" s="94"/>
      <c r="B1590" s="102"/>
      <c r="C1590" s="94"/>
      <c r="D1590" s="94"/>
      <c r="E1590" s="94"/>
    </row>
    <row r="1591" spans="1:5" x14ac:dyDescent="0.25">
      <c r="A1591" s="94"/>
      <c r="B1591" s="102"/>
      <c r="C1591" s="94"/>
      <c r="D1591" s="94"/>
      <c r="E1591" s="94"/>
    </row>
    <row r="1592" spans="1:5" x14ac:dyDescent="0.25">
      <c r="A1592" s="94"/>
      <c r="B1592" s="102"/>
      <c r="C1592" s="94"/>
      <c r="D1592" s="94"/>
      <c r="E1592" s="94"/>
    </row>
    <row r="1593" spans="1:5" x14ac:dyDescent="0.25">
      <c r="A1593" s="94"/>
      <c r="B1593" s="102"/>
      <c r="C1593" s="94"/>
      <c r="D1593" s="94"/>
      <c r="E1593" s="94"/>
    </row>
    <row r="1594" spans="1:5" x14ac:dyDescent="0.25">
      <c r="A1594" s="94"/>
      <c r="B1594" s="102"/>
      <c r="C1594" s="94"/>
      <c r="D1594" s="94"/>
      <c r="E1594" s="94"/>
    </row>
    <row r="1595" spans="1:5" x14ac:dyDescent="0.25">
      <c r="A1595" s="94"/>
      <c r="B1595" s="102"/>
      <c r="C1595" s="94"/>
      <c r="D1595" s="94"/>
      <c r="E1595" s="94"/>
    </row>
    <row r="1596" spans="1:5" x14ac:dyDescent="0.25">
      <c r="A1596" s="94"/>
      <c r="B1596" s="102"/>
      <c r="C1596" s="94"/>
      <c r="D1596" s="94"/>
      <c r="E1596" s="94"/>
    </row>
    <row r="1597" spans="1:5" x14ac:dyDescent="0.25">
      <c r="A1597" s="94"/>
      <c r="B1597" s="102"/>
      <c r="C1597" s="94"/>
      <c r="D1597" s="94"/>
      <c r="E1597" s="94"/>
    </row>
    <row r="1598" spans="1:5" x14ac:dyDescent="0.25">
      <c r="A1598" s="94"/>
      <c r="B1598" s="102"/>
      <c r="C1598" s="94"/>
      <c r="D1598" s="94"/>
      <c r="E1598" s="94"/>
    </row>
    <row r="1599" spans="1:5" x14ac:dyDescent="0.25">
      <c r="A1599" s="94"/>
      <c r="B1599" s="102"/>
      <c r="C1599" s="94"/>
      <c r="D1599" s="94"/>
      <c r="E1599" s="94"/>
    </row>
    <row r="1600" spans="1:5" x14ac:dyDescent="0.25">
      <c r="A1600" s="94"/>
      <c r="B1600" s="102"/>
      <c r="C1600" s="94"/>
      <c r="D1600" s="94"/>
      <c r="E1600" s="94"/>
    </row>
    <row r="1601" spans="1:5" x14ac:dyDescent="0.25">
      <c r="A1601" s="94"/>
      <c r="B1601" s="102"/>
      <c r="C1601" s="94"/>
      <c r="D1601" s="94"/>
      <c r="E1601" s="94"/>
    </row>
    <row r="1602" spans="1:5" x14ac:dyDescent="0.25">
      <c r="A1602" s="94"/>
      <c r="B1602" s="102"/>
      <c r="C1602" s="94"/>
      <c r="D1602" s="94"/>
      <c r="E1602" s="94"/>
    </row>
    <row r="1603" spans="1:5" x14ac:dyDescent="0.25">
      <c r="A1603" s="94"/>
      <c r="B1603" s="102"/>
      <c r="C1603" s="94"/>
      <c r="D1603" s="94"/>
      <c r="E1603" s="94"/>
    </row>
    <row r="1604" spans="1:5" x14ac:dyDescent="0.25">
      <c r="A1604" s="94"/>
      <c r="B1604" s="102"/>
      <c r="C1604" s="94"/>
      <c r="D1604" s="94"/>
      <c r="E1604" s="94"/>
    </row>
    <row r="1605" spans="1:5" x14ac:dyDescent="0.25">
      <c r="A1605" s="94"/>
      <c r="B1605" s="102"/>
      <c r="C1605" s="94"/>
      <c r="D1605" s="94"/>
      <c r="E1605" s="94"/>
    </row>
    <row r="1606" spans="1:5" x14ac:dyDescent="0.25">
      <c r="A1606" s="94"/>
      <c r="B1606" s="102"/>
      <c r="C1606" s="94"/>
      <c r="D1606" s="94"/>
      <c r="E1606" s="94"/>
    </row>
    <row r="1607" spans="1:5" x14ac:dyDescent="0.25">
      <c r="A1607" s="94"/>
      <c r="B1607" s="102"/>
      <c r="C1607" s="94"/>
      <c r="D1607" s="94"/>
      <c r="E1607" s="94"/>
    </row>
    <row r="1608" spans="1:5" x14ac:dyDescent="0.25">
      <c r="A1608" s="94"/>
      <c r="B1608" s="102"/>
      <c r="C1608" s="94"/>
      <c r="D1608" s="94"/>
      <c r="E1608" s="94"/>
    </row>
    <row r="1609" spans="1:5" x14ac:dyDescent="0.25">
      <c r="A1609" s="94"/>
      <c r="B1609" s="102"/>
      <c r="C1609" s="94"/>
      <c r="D1609" s="94"/>
      <c r="E1609" s="94"/>
    </row>
    <row r="1610" spans="1:5" x14ac:dyDescent="0.25">
      <c r="A1610" s="98" t="s">
        <v>11</v>
      </c>
      <c r="B1610" s="102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118" t="s">
        <v>1192</v>
      </c>
      <c r="C1613" s="98" t="s">
        <v>1203</v>
      </c>
      <c r="D1613" s="98" t="s">
        <v>561</v>
      </c>
      <c r="E1613" s="98" t="s">
        <v>174</v>
      </c>
    </row>
    <row r="1614" spans="1:5" x14ac:dyDescent="0.25">
      <c r="A1614" s="95">
        <v>45335</v>
      </c>
      <c r="B1614" s="118">
        <v>0</v>
      </c>
      <c r="C1614" s="98"/>
      <c r="D1614" s="98"/>
      <c r="E1614" s="94"/>
    </row>
    <row r="1615" spans="1:5" x14ac:dyDescent="0.25">
      <c r="A1615" s="94"/>
      <c r="B1615" s="102">
        <v>0</v>
      </c>
      <c r="C1615" s="94"/>
      <c r="D1615" s="94"/>
      <c r="E1615" s="94"/>
    </row>
    <row r="1616" spans="1:5" x14ac:dyDescent="0.25">
      <c r="A1616" s="94"/>
      <c r="B1616" s="102">
        <v>0</v>
      </c>
      <c r="C1616" s="101"/>
      <c r="D1616" s="94"/>
      <c r="E1616" s="94"/>
    </row>
    <row r="1617" spans="1:5" x14ac:dyDescent="0.25">
      <c r="A1617" s="94"/>
      <c r="B1617" s="102">
        <v>0</v>
      </c>
      <c r="C1617" s="94"/>
      <c r="D1617" s="94"/>
      <c r="E1617" s="94"/>
    </row>
    <row r="1618" spans="1:5" x14ac:dyDescent="0.25">
      <c r="A1618" s="94"/>
      <c r="B1618" s="102"/>
      <c r="C1618" s="94"/>
      <c r="D1618" s="94"/>
      <c r="E1618" s="94"/>
    </row>
    <row r="1619" spans="1:5" x14ac:dyDescent="0.25">
      <c r="A1619" s="94"/>
      <c r="B1619" s="102"/>
      <c r="C1619" s="94"/>
      <c r="D1619" s="94"/>
      <c r="E1619" s="94"/>
    </row>
    <row r="1620" spans="1:5" x14ac:dyDescent="0.25">
      <c r="A1620" s="94"/>
      <c r="B1620" s="102"/>
      <c r="C1620" s="94"/>
      <c r="D1620" s="94"/>
      <c r="E1620" s="94"/>
    </row>
    <row r="1621" spans="1:5" x14ac:dyDescent="0.25">
      <c r="A1621" s="94"/>
      <c r="B1621" s="102"/>
      <c r="C1621" s="94"/>
      <c r="D1621" s="94"/>
      <c r="E1621" s="94"/>
    </row>
    <row r="1622" spans="1:5" x14ac:dyDescent="0.25">
      <c r="A1622" s="94"/>
      <c r="B1622" s="102"/>
      <c r="C1622" s="94"/>
      <c r="D1622" s="94"/>
      <c r="E1622" s="94"/>
    </row>
    <row r="1623" spans="1:5" x14ac:dyDescent="0.25">
      <c r="A1623" s="94"/>
      <c r="B1623" s="102"/>
      <c r="C1623" s="94"/>
      <c r="D1623" s="94"/>
      <c r="E1623" s="94"/>
    </row>
    <row r="1624" spans="1:5" x14ac:dyDescent="0.25">
      <c r="A1624" s="94"/>
      <c r="B1624" s="102"/>
      <c r="C1624" s="94"/>
      <c r="D1624" s="94"/>
      <c r="E1624" s="94"/>
    </row>
    <row r="1625" spans="1:5" x14ac:dyDescent="0.25">
      <c r="A1625" s="94"/>
      <c r="B1625" s="102"/>
      <c r="C1625" s="94"/>
      <c r="D1625" s="94"/>
      <c r="E1625" s="94"/>
    </row>
    <row r="1626" spans="1:5" x14ac:dyDescent="0.25">
      <c r="A1626" s="94"/>
      <c r="B1626" s="102"/>
      <c r="C1626" s="94"/>
      <c r="D1626" s="94"/>
      <c r="E1626" s="94"/>
    </row>
    <row r="1627" spans="1:5" x14ac:dyDescent="0.25">
      <c r="A1627" s="94"/>
      <c r="B1627" s="102"/>
      <c r="C1627" s="94"/>
      <c r="D1627" s="94"/>
      <c r="E1627" s="94"/>
    </row>
    <row r="1628" spans="1:5" x14ac:dyDescent="0.25">
      <c r="A1628" s="94"/>
      <c r="B1628" s="102"/>
      <c r="C1628" s="94"/>
      <c r="D1628" s="94"/>
      <c r="E1628" s="94"/>
    </row>
    <row r="1629" spans="1:5" x14ac:dyDescent="0.25">
      <c r="A1629" s="94"/>
      <c r="B1629" s="102"/>
      <c r="C1629" s="94"/>
      <c r="D1629" s="94"/>
      <c r="E1629" s="94"/>
    </row>
    <row r="1630" spans="1:5" x14ac:dyDescent="0.25">
      <c r="A1630" s="94"/>
      <c r="B1630" s="102"/>
      <c r="C1630" s="94"/>
      <c r="D1630" s="94"/>
      <c r="E1630" s="94"/>
    </row>
    <row r="1631" spans="1:5" x14ac:dyDescent="0.25">
      <c r="A1631" s="94"/>
      <c r="B1631" s="102"/>
      <c r="C1631" s="94"/>
      <c r="D1631" s="94"/>
      <c r="E1631" s="94"/>
    </row>
    <row r="1632" spans="1:5" x14ac:dyDescent="0.25">
      <c r="A1632" s="94"/>
      <c r="B1632" s="102"/>
      <c r="C1632" s="94"/>
      <c r="D1632" s="94"/>
      <c r="E1632" s="94"/>
    </row>
    <row r="1633" spans="1:5" x14ac:dyDescent="0.25">
      <c r="A1633" s="94"/>
      <c r="B1633" s="102"/>
      <c r="C1633" s="94"/>
      <c r="D1633" s="94"/>
      <c r="E1633" s="94"/>
    </row>
    <row r="1634" spans="1:5" x14ac:dyDescent="0.25">
      <c r="A1634" s="94"/>
      <c r="B1634" s="102"/>
      <c r="C1634" s="94"/>
      <c r="D1634" s="94"/>
      <c r="E1634" s="94"/>
    </row>
    <row r="1635" spans="1:5" x14ac:dyDescent="0.25">
      <c r="A1635" s="94"/>
      <c r="B1635" s="102"/>
      <c r="C1635" s="94"/>
      <c r="D1635" s="94"/>
      <c r="E1635" s="94"/>
    </row>
    <row r="1636" spans="1:5" x14ac:dyDescent="0.25">
      <c r="A1636" s="94"/>
      <c r="B1636" s="102"/>
      <c r="C1636" s="94"/>
      <c r="D1636" s="94"/>
      <c r="E1636" s="94"/>
    </row>
    <row r="1637" spans="1:5" x14ac:dyDescent="0.25">
      <c r="A1637" s="94"/>
      <c r="B1637" s="102"/>
      <c r="C1637" s="94"/>
      <c r="D1637" s="94"/>
      <c r="E1637" s="94"/>
    </row>
    <row r="1638" spans="1:5" x14ac:dyDescent="0.25">
      <c r="A1638" s="94"/>
      <c r="B1638" s="102"/>
      <c r="C1638" s="94"/>
      <c r="D1638" s="94"/>
      <c r="E1638" s="94"/>
    </row>
    <row r="1639" spans="1:5" x14ac:dyDescent="0.25">
      <c r="A1639" s="94"/>
      <c r="B1639" s="102"/>
      <c r="C1639" s="94"/>
      <c r="D1639" s="94"/>
      <c r="E1639" s="94"/>
    </row>
    <row r="1640" spans="1:5" x14ac:dyDescent="0.25">
      <c r="A1640" s="94"/>
      <c r="B1640" s="102"/>
      <c r="C1640" s="94"/>
      <c r="D1640" s="94"/>
      <c r="E1640" s="94"/>
    </row>
    <row r="1641" spans="1:5" x14ac:dyDescent="0.25">
      <c r="A1641" s="94"/>
      <c r="B1641" s="102"/>
      <c r="C1641" s="94"/>
      <c r="D1641" s="94"/>
      <c r="E1641" s="94"/>
    </row>
    <row r="1642" spans="1:5" x14ac:dyDescent="0.25">
      <c r="A1642" s="94"/>
      <c r="B1642" s="102"/>
      <c r="C1642" s="94"/>
      <c r="D1642" s="94"/>
      <c r="E1642" s="94"/>
    </row>
    <row r="1643" spans="1:5" x14ac:dyDescent="0.25">
      <c r="A1643" s="94"/>
      <c r="B1643" s="102"/>
      <c r="C1643" s="94"/>
      <c r="D1643" s="94"/>
      <c r="E1643" s="94"/>
    </row>
    <row r="1644" spans="1:5" x14ac:dyDescent="0.25">
      <c r="A1644" s="94"/>
      <c r="B1644" s="102"/>
      <c r="C1644" s="94"/>
      <c r="D1644" s="94"/>
      <c r="E1644" s="94"/>
    </row>
    <row r="1645" spans="1:5" x14ac:dyDescent="0.25">
      <c r="A1645" s="94"/>
      <c r="B1645" s="102"/>
      <c r="C1645" s="94"/>
      <c r="D1645" s="94"/>
      <c r="E1645" s="94"/>
    </row>
    <row r="1646" spans="1:5" x14ac:dyDescent="0.25">
      <c r="A1646" s="94"/>
      <c r="B1646" s="102"/>
      <c r="C1646" s="94"/>
      <c r="D1646" s="94"/>
      <c r="E1646" s="94"/>
    </row>
    <row r="1647" spans="1:5" x14ac:dyDescent="0.25">
      <c r="A1647" s="94"/>
      <c r="B1647" s="102"/>
      <c r="C1647" s="94"/>
      <c r="D1647" s="94"/>
      <c r="E1647" s="94"/>
    </row>
    <row r="1648" spans="1:5" x14ac:dyDescent="0.25">
      <c r="A1648" s="94"/>
      <c r="B1648" s="102"/>
      <c r="C1648" s="94"/>
      <c r="D1648" s="94"/>
      <c r="E1648" s="94"/>
    </row>
    <row r="1649" spans="1:5" x14ac:dyDescent="0.25">
      <c r="A1649" s="94"/>
      <c r="B1649" s="102"/>
      <c r="C1649" s="94"/>
      <c r="D1649" s="94"/>
      <c r="E1649" s="94"/>
    </row>
    <row r="1650" spans="1:5" x14ac:dyDescent="0.25">
      <c r="A1650" s="94"/>
      <c r="B1650" s="102"/>
      <c r="C1650" s="94"/>
      <c r="D1650" s="94"/>
      <c r="E1650" s="94"/>
    </row>
    <row r="1651" spans="1:5" x14ac:dyDescent="0.25">
      <c r="A1651" s="94"/>
      <c r="B1651" s="102"/>
      <c r="C1651" s="94"/>
      <c r="D1651" s="94"/>
      <c r="E1651" s="94"/>
    </row>
    <row r="1652" spans="1:5" x14ac:dyDescent="0.25">
      <c r="A1652" s="94"/>
      <c r="B1652" s="102"/>
      <c r="C1652" s="94"/>
      <c r="D1652" s="94"/>
      <c r="E1652" s="94"/>
    </row>
    <row r="1653" spans="1:5" x14ac:dyDescent="0.25">
      <c r="A1653" s="94"/>
      <c r="B1653" s="102"/>
      <c r="C1653" s="94"/>
      <c r="D1653" s="94"/>
      <c r="E1653" s="94"/>
    </row>
    <row r="1654" spans="1:5" x14ac:dyDescent="0.25">
      <c r="A1654" s="94"/>
      <c r="B1654" s="102"/>
      <c r="C1654" s="94"/>
      <c r="D1654" s="94"/>
      <c r="E1654" s="94"/>
    </row>
    <row r="1655" spans="1:5" x14ac:dyDescent="0.25">
      <c r="A1655" s="94"/>
      <c r="B1655" s="102"/>
      <c r="C1655" s="94"/>
      <c r="D1655" s="94"/>
      <c r="E1655" s="94"/>
    </row>
    <row r="1656" spans="1:5" x14ac:dyDescent="0.25">
      <c r="A1656" s="94"/>
      <c r="B1656" s="102"/>
      <c r="C1656" s="94"/>
      <c r="D1656" s="94"/>
      <c r="E1656" s="94"/>
    </row>
    <row r="1657" spans="1:5" x14ac:dyDescent="0.25">
      <c r="A1657" s="94"/>
      <c r="B1657" s="102"/>
      <c r="C1657" s="94"/>
      <c r="D1657" s="94"/>
      <c r="E1657" s="94"/>
    </row>
    <row r="1658" spans="1:5" x14ac:dyDescent="0.25">
      <c r="A1658" s="94"/>
      <c r="B1658" s="102"/>
      <c r="C1658" s="94"/>
      <c r="D1658" s="94"/>
      <c r="E1658" s="94"/>
    </row>
    <row r="1659" spans="1:5" x14ac:dyDescent="0.25">
      <c r="A1659" s="94"/>
      <c r="B1659" s="102"/>
      <c r="C1659" s="94"/>
      <c r="D1659" s="94"/>
      <c r="E1659" s="94"/>
    </row>
    <row r="1660" spans="1:5" x14ac:dyDescent="0.25">
      <c r="A1660" s="94"/>
      <c r="B1660" s="102"/>
      <c r="C1660" s="94"/>
      <c r="D1660" s="94"/>
      <c r="E1660" s="94"/>
    </row>
    <row r="1661" spans="1:5" x14ac:dyDescent="0.25">
      <c r="A1661" s="94"/>
      <c r="B1661" s="102"/>
      <c r="C1661" s="94"/>
      <c r="D1661" s="94"/>
      <c r="E1661" s="94"/>
    </row>
    <row r="1662" spans="1:5" x14ac:dyDescent="0.25">
      <c r="A1662" s="98" t="s">
        <v>11</v>
      </c>
      <c r="B1662" s="102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118" t="s">
        <v>1192</v>
      </c>
      <c r="C1665" s="98" t="s">
        <v>1203</v>
      </c>
      <c r="D1665" s="98" t="s">
        <v>561</v>
      </c>
      <c r="E1665" s="98" t="s">
        <v>174</v>
      </c>
    </row>
    <row r="1666" spans="1:5" x14ac:dyDescent="0.25">
      <c r="A1666" s="95"/>
      <c r="B1666" s="118">
        <v>0</v>
      </c>
      <c r="C1666" s="98"/>
      <c r="D1666" s="98"/>
      <c r="E1666" s="94"/>
    </row>
    <row r="1667" spans="1:5" x14ac:dyDescent="0.25">
      <c r="A1667" s="94"/>
      <c r="B1667" s="102">
        <v>0</v>
      </c>
      <c r="C1667" s="94"/>
      <c r="D1667" s="94"/>
      <c r="E1667" s="94"/>
    </row>
    <row r="1668" spans="1:5" x14ac:dyDescent="0.25">
      <c r="A1668" s="94"/>
      <c r="B1668" s="102">
        <v>0</v>
      </c>
      <c r="C1668" s="101"/>
      <c r="D1668" s="94"/>
      <c r="E1668" s="94"/>
    </row>
    <row r="1669" spans="1:5" x14ac:dyDescent="0.25">
      <c r="A1669" s="94"/>
      <c r="B1669" s="102">
        <v>0</v>
      </c>
      <c r="C1669" s="94"/>
      <c r="D1669" s="94"/>
      <c r="E1669" s="94"/>
    </row>
    <row r="1670" spans="1:5" x14ac:dyDescent="0.25">
      <c r="A1670" s="94"/>
      <c r="B1670" s="102"/>
      <c r="C1670" s="94"/>
      <c r="D1670" s="94"/>
      <c r="E1670" s="94"/>
    </row>
    <row r="1671" spans="1:5" x14ac:dyDescent="0.25">
      <c r="A1671" s="94"/>
      <c r="B1671" s="102"/>
      <c r="C1671" s="94"/>
      <c r="D1671" s="94"/>
      <c r="E1671" s="94"/>
    </row>
    <row r="1672" spans="1:5" x14ac:dyDescent="0.25">
      <c r="A1672" s="94"/>
      <c r="B1672" s="102"/>
      <c r="C1672" s="94"/>
      <c r="D1672" s="94"/>
      <c r="E1672" s="94"/>
    </row>
    <row r="1673" spans="1:5" x14ac:dyDescent="0.25">
      <c r="A1673" s="94"/>
      <c r="B1673" s="102"/>
      <c r="C1673" s="94"/>
      <c r="D1673" s="94"/>
      <c r="E1673" s="94"/>
    </row>
    <row r="1674" spans="1:5" x14ac:dyDescent="0.25">
      <c r="A1674" s="94"/>
      <c r="B1674" s="102"/>
      <c r="C1674" s="94"/>
      <c r="D1674" s="94"/>
      <c r="E1674" s="94"/>
    </row>
    <row r="1675" spans="1:5" x14ac:dyDescent="0.25">
      <c r="A1675" s="94"/>
      <c r="B1675" s="102"/>
      <c r="C1675" s="94"/>
      <c r="D1675" s="94"/>
      <c r="E1675" s="94"/>
    </row>
    <row r="1676" spans="1:5" x14ac:dyDescent="0.25">
      <c r="A1676" s="94"/>
      <c r="B1676" s="102"/>
      <c r="C1676" s="94"/>
      <c r="D1676" s="94"/>
      <c r="E1676" s="94"/>
    </row>
    <row r="1677" spans="1:5" x14ac:dyDescent="0.25">
      <c r="A1677" s="94"/>
      <c r="B1677" s="102"/>
      <c r="C1677" s="94"/>
      <c r="D1677" s="94"/>
      <c r="E1677" s="94"/>
    </row>
    <row r="1678" spans="1:5" x14ac:dyDescent="0.25">
      <c r="A1678" s="94"/>
      <c r="B1678" s="102"/>
      <c r="C1678" s="94"/>
      <c r="D1678" s="94"/>
      <c r="E1678" s="94"/>
    </row>
    <row r="1679" spans="1:5" x14ac:dyDescent="0.25">
      <c r="A1679" s="94"/>
      <c r="B1679" s="102"/>
      <c r="C1679" s="94"/>
      <c r="D1679" s="94"/>
      <c r="E1679" s="94"/>
    </row>
    <row r="1680" spans="1:5" x14ac:dyDescent="0.25">
      <c r="A1680" s="94"/>
      <c r="B1680" s="102"/>
      <c r="C1680" s="94"/>
      <c r="D1680" s="94"/>
      <c r="E1680" s="94"/>
    </row>
    <row r="1681" spans="1:5" x14ac:dyDescent="0.25">
      <c r="A1681" s="94"/>
      <c r="B1681" s="102"/>
      <c r="C1681" s="94"/>
      <c r="D1681" s="94"/>
      <c r="E1681" s="94"/>
    </row>
    <row r="1682" spans="1:5" x14ac:dyDescent="0.25">
      <c r="A1682" s="94"/>
      <c r="B1682" s="102"/>
      <c r="C1682" s="94"/>
      <c r="D1682" s="94"/>
      <c r="E1682" s="94"/>
    </row>
    <row r="1683" spans="1:5" x14ac:dyDescent="0.25">
      <c r="A1683" s="94"/>
      <c r="B1683" s="102"/>
      <c r="C1683" s="94"/>
      <c r="D1683" s="94"/>
      <c r="E1683" s="94"/>
    </row>
    <row r="1684" spans="1:5" x14ac:dyDescent="0.25">
      <c r="A1684" s="94"/>
      <c r="B1684" s="102"/>
      <c r="C1684" s="94"/>
      <c r="D1684" s="94"/>
      <c r="E1684" s="94"/>
    </row>
    <row r="1685" spans="1:5" x14ac:dyDescent="0.25">
      <c r="A1685" s="94"/>
      <c r="B1685" s="102"/>
      <c r="C1685" s="94"/>
      <c r="D1685" s="94"/>
      <c r="E1685" s="94"/>
    </row>
    <row r="1686" spans="1:5" x14ac:dyDescent="0.25">
      <c r="A1686" s="94"/>
      <c r="B1686" s="102"/>
      <c r="C1686" s="94"/>
      <c r="D1686" s="94"/>
      <c r="E1686" s="94"/>
    </row>
    <row r="1687" spans="1:5" x14ac:dyDescent="0.25">
      <c r="A1687" s="94"/>
      <c r="B1687" s="102"/>
      <c r="C1687" s="94"/>
      <c r="D1687" s="94"/>
      <c r="E1687" s="94"/>
    </row>
    <row r="1688" spans="1:5" x14ac:dyDescent="0.25">
      <c r="A1688" s="94"/>
      <c r="B1688" s="102"/>
      <c r="C1688" s="94"/>
      <c r="D1688" s="94"/>
      <c r="E1688" s="94"/>
    </row>
    <row r="1689" spans="1:5" x14ac:dyDescent="0.25">
      <c r="A1689" s="94"/>
      <c r="B1689" s="102"/>
      <c r="C1689" s="94"/>
      <c r="D1689" s="94"/>
      <c r="E1689" s="94"/>
    </row>
    <row r="1690" spans="1:5" x14ac:dyDescent="0.25">
      <c r="A1690" s="94"/>
      <c r="B1690" s="102"/>
      <c r="C1690" s="94"/>
      <c r="D1690" s="94"/>
      <c r="E1690" s="94"/>
    </row>
    <row r="1691" spans="1:5" x14ac:dyDescent="0.25">
      <c r="A1691" s="94"/>
      <c r="B1691" s="102"/>
      <c r="C1691" s="94"/>
      <c r="D1691" s="94"/>
      <c r="E1691" s="94"/>
    </row>
    <row r="1692" spans="1:5" x14ac:dyDescent="0.25">
      <c r="A1692" s="94"/>
      <c r="B1692" s="102"/>
      <c r="C1692" s="94"/>
      <c r="D1692" s="94"/>
      <c r="E1692" s="94"/>
    </row>
    <row r="1693" spans="1:5" x14ac:dyDescent="0.25">
      <c r="A1693" s="94"/>
      <c r="B1693" s="102"/>
      <c r="C1693" s="94"/>
      <c r="D1693" s="94"/>
      <c r="E1693" s="94"/>
    </row>
    <row r="1694" spans="1:5" x14ac:dyDescent="0.25">
      <c r="A1694" s="94"/>
      <c r="B1694" s="102"/>
      <c r="C1694" s="94"/>
      <c r="D1694" s="94"/>
      <c r="E1694" s="94"/>
    </row>
    <row r="1695" spans="1:5" x14ac:dyDescent="0.25">
      <c r="A1695" s="94"/>
      <c r="B1695" s="102"/>
      <c r="C1695" s="94"/>
      <c r="D1695" s="94"/>
      <c r="E1695" s="94"/>
    </row>
    <row r="1696" spans="1:5" x14ac:dyDescent="0.25">
      <c r="A1696" s="94"/>
      <c r="B1696" s="102"/>
      <c r="C1696" s="94"/>
      <c r="D1696" s="94"/>
      <c r="E1696" s="94"/>
    </row>
    <row r="1697" spans="1:5" x14ac:dyDescent="0.25">
      <c r="A1697" s="94"/>
      <c r="B1697" s="102"/>
      <c r="C1697" s="94"/>
      <c r="D1697" s="94"/>
      <c r="E1697" s="94"/>
    </row>
    <row r="1698" spans="1:5" x14ac:dyDescent="0.25">
      <c r="A1698" s="94"/>
      <c r="B1698" s="102"/>
      <c r="C1698" s="94"/>
      <c r="D1698" s="94"/>
      <c r="E1698" s="94"/>
    </row>
    <row r="1699" spans="1:5" x14ac:dyDescent="0.25">
      <c r="A1699" s="94"/>
      <c r="B1699" s="102"/>
      <c r="C1699" s="94"/>
      <c r="D1699" s="94"/>
      <c r="E1699" s="94"/>
    </row>
    <row r="1700" spans="1:5" x14ac:dyDescent="0.25">
      <c r="A1700" s="94"/>
      <c r="B1700" s="102"/>
      <c r="C1700" s="94"/>
      <c r="D1700" s="94"/>
      <c r="E1700" s="94"/>
    </row>
    <row r="1701" spans="1:5" x14ac:dyDescent="0.25">
      <c r="A1701" s="94"/>
      <c r="B1701" s="102"/>
      <c r="C1701" s="94"/>
      <c r="D1701" s="94"/>
      <c r="E1701" s="94"/>
    </row>
    <row r="1702" spans="1:5" x14ac:dyDescent="0.25">
      <c r="A1702" s="94"/>
      <c r="B1702" s="102"/>
      <c r="C1702" s="94"/>
      <c r="D1702" s="94"/>
      <c r="E1702" s="94"/>
    </row>
    <row r="1703" spans="1:5" x14ac:dyDescent="0.25">
      <c r="A1703" s="94"/>
      <c r="B1703" s="102"/>
      <c r="C1703" s="94"/>
      <c r="D1703" s="94"/>
      <c r="E1703" s="94"/>
    </row>
    <row r="1704" spans="1:5" x14ac:dyDescent="0.25">
      <c r="A1704" s="94"/>
      <c r="B1704" s="102"/>
      <c r="C1704" s="94"/>
      <c r="D1704" s="94"/>
      <c r="E1704" s="94"/>
    </row>
    <row r="1705" spans="1:5" x14ac:dyDescent="0.25">
      <c r="A1705" s="94"/>
      <c r="B1705" s="102"/>
      <c r="C1705" s="94"/>
      <c r="D1705" s="94"/>
      <c r="E1705" s="94"/>
    </row>
    <row r="1706" spans="1:5" x14ac:dyDescent="0.25">
      <c r="A1706" s="94"/>
      <c r="B1706" s="102"/>
      <c r="C1706" s="94"/>
      <c r="D1706" s="94"/>
      <c r="E1706" s="94"/>
    </row>
    <row r="1707" spans="1:5" x14ac:dyDescent="0.25">
      <c r="A1707" s="94"/>
      <c r="B1707" s="102"/>
      <c r="C1707" s="94"/>
      <c r="D1707" s="94"/>
      <c r="E1707" s="94"/>
    </row>
    <row r="1708" spans="1:5" x14ac:dyDescent="0.25">
      <c r="A1708" s="94"/>
      <c r="B1708" s="102"/>
      <c r="C1708" s="94"/>
      <c r="D1708" s="94"/>
      <c r="E1708" s="94"/>
    </row>
    <row r="1709" spans="1:5" x14ac:dyDescent="0.25">
      <c r="A1709" s="94"/>
      <c r="B1709" s="102"/>
      <c r="C1709" s="94"/>
      <c r="D1709" s="94"/>
      <c r="E1709" s="94"/>
    </row>
    <row r="1710" spans="1:5" x14ac:dyDescent="0.25">
      <c r="A1710" s="94"/>
      <c r="B1710" s="102"/>
      <c r="C1710" s="94"/>
      <c r="D1710" s="94"/>
      <c r="E1710" s="94"/>
    </row>
    <row r="1711" spans="1:5" x14ac:dyDescent="0.25">
      <c r="A1711" s="94"/>
      <c r="B1711" s="102"/>
      <c r="C1711" s="94"/>
      <c r="D1711" s="94"/>
      <c r="E1711" s="94"/>
    </row>
    <row r="1712" spans="1:5" x14ac:dyDescent="0.25">
      <c r="A1712" s="94"/>
      <c r="B1712" s="102"/>
      <c r="C1712" s="94"/>
      <c r="D1712" s="94"/>
      <c r="E1712" s="94"/>
    </row>
    <row r="1713" spans="1:6" x14ac:dyDescent="0.25">
      <c r="A1713" s="94"/>
      <c r="B1713" s="102"/>
      <c r="C1713" s="94"/>
      <c r="D1713" s="94"/>
      <c r="E1713" s="94"/>
    </row>
    <row r="1714" spans="1:6" x14ac:dyDescent="0.25">
      <c r="A1714" s="98" t="s">
        <v>11</v>
      </c>
      <c r="B1714" s="102">
        <f>SUM(B1666:B1713)</f>
        <v>0</v>
      </c>
      <c r="C1714" s="94"/>
      <c r="D1714" s="94"/>
      <c r="E1714" s="94"/>
    </row>
    <row r="1717" spans="1:6" x14ac:dyDescent="0.25">
      <c r="A1717" s="98" t="s">
        <v>0</v>
      </c>
      <c r="B1717" s="118" t="s">
        <v>1192</v>
      </c>
      <c r="C1717" s="98" t="s">
        <v>1203</v>
      </c>
      <c r="D1717" s="98" t="s">
        <v>561</v>
      </c>
      <c r="E1717" s="98" t="s">
        <v>174</v>
      </c>
    </row>
    <row r="1718" spans="1:6" x14ac:dyDescent="0.25">
      <c r="A1718" s="95"/>
      <c r="B1718" s="118">
        <v>0</v>
      </c>
      <c r="C1718" s="98"/>
      <c r="D1718" s="98"/>
      <c r="E1718" s="94"/>
    </row>
    <row r="1719" spans="1:6" x14ac:dyDescent="0.25">
      <c r="A1719" s="94"/>
      <c r="B1719" s="102">
        <v>0</v>
      </c>
      <c r="C1719" s="94"/>
      <c r="D1719" s="94"/>
      <c r="E1719" s="94"/>
      <c r="F1719" s="133"/>
    </row>
    <row r="1720" spans="1:6" x14ac:dyDescent="0.25">
      <c r="A1720" s="94"/>
      <c r="B1720" s="102">
        <v>0</v>
      </c>
      <c r="C1720" s="101"/>
      <c r="D1720" s="94"/>
      <c r="E1720" s="94"/>
      <c r="F1720" s="134"/>
    </row>
    <row r="1721" spans="1:6" x14ac:dyDescent="0.25">
      <c r="A1721" s="94"/>
      <c r="B1721" s="102">
        <v>0</v>
      </c>
      <c r="C1721" s="94"/>
      <c r="D1721" s="94"/>
      <c r="E1721" s="94"/>
      <c r="F1721" s="134"/>
    </row>
    <row r="1722" spans="1:6" x14ac:dyDescent="0.25">
      <c r="A1722" s="94"/>
      <c r="B1722" s="102"/>
      <c r="C1722" s="94"/>
      <c r="D1722" s="94"/>
      <c r="E1722" s="94"/>
    </row>
    <row r="1723" spans="1:6" x14ac:dyDescent="0.25">
      <c r="A1723" s="94"/>
      <c r="B1723" s="102"/>
      <c r="C1723" s="94"/>
      <c r="D1723" s="94"/>
      <c r="E1723" s="94"/>
    </row>
    <row r="1724" spans="1:6" x14ac:dyDescent="0.25">
      <c r="A1724" s="94"/>
      <c r="B1724" s="102"/>
      <c r="C1724" s="94"/>
      <c r="D1724" s="94"/>
      <c r="E1724" s="94"/>
    </row>
    <row r="1725" spans="1:6" x14ac:dyDescent="0.25">
      <c r="A1725" s="94"/>
      <c r="B1725" s="102"/>
      <c r="C1725" s="94"/>
      <c r="D1725" s="94"/>
      <c r="E1725" s="94"/>
    </row>
    <row r="1726" spans="1:6" x14ac:dyDescent="0.25">
      <c r="A1726" s="94"/>
      <c r="B1726" s="102"/>
      <c r="C1726" s="94"/>
      <c r="D1726" s="94"/>
      <c r="E1726" s="94"/>
    </row>
    <row r="1727" spans="1:6" x14ac:dyDescent="0.25">
      <c r="A1727" s="94"/>
      <c r="B1727" s="102"/>
      <c r="C1727" s="94"/>
      <c r="D1727" s="94"/>
      <c r="E1727" s="94"/>
    </row>
    <row r="1728" spans="1:6" x14ac:dyDescent="0.25">
      <c r="A1728" s="94"/>
      <c r="B1728" s="102"/>
      <c r="C1728" s="94"/>
      <c r="D1728" s="94"/>
      <c r="E1728" s="94"/>
    </row>
    <row r="1729" spans="1:5" x14ac:dyDescent="0.25">
      <c r="A1729" s="94"/>
      <c r="B1729" s="102"/>
      <c r="C1729" s="94"/>
      <c r="D1729" s="94"/>
      <c r="E1729" s="94"/>
    </row>
    <row r="1730" spans="1:5" x14ac:dyDescent="0.25">
      <c r="A1730" s="94"/>
      <c r="B1730" s="102"/>
      <c r="C1730" s="94"/>
      <c r="D1730" s="94"/>
      <c r="E1730" s="94"/>
    </row>
    <row r="1731" spans="1:5" x14ac:dyDescent="0.25">
      <c r="A1731" s="94"/>
      <c r="B1731" s="102"/>
      <c r="C1731" s="94"/>
      <c r="D1731" s="94"/>
      <c r="E1731" s="94"/>
    </row>
    <row r="1732" spans="1:5" x14ac:dyDescent="0.25">
      <c r="A1732" s="94"/>
      <c r="B1732" s="102"/>
      <c r="C1732" s="94"/>
      <c r="D1732" s="94"/>
      <c r="E1732" s="94"/>
    </row>
    <row r="1733" spans="1:5" x14ac:dyDescent="0.25">
      <c r="A1733" s="94"/>
      <c r="B1733" s="102"/>
      <c r="C1733" s="94"/>
      <c r="D1733" s="94"/>
      <c r="E1733" s="94"/>
    </row>
    <row r="1734" spans="1:5" x14ac:dyDescent="0.25">
      <c r="A1734" s="94"/>
      <c r="B1734" s="102"/>
      <c r="C1734" s="94"/>
      <c r="D1734" s="94"/>
      <c r="E1734" s="94"/>
    </row>
    <row r="1735" spans="1:5" x14ac:dyDescent="0.25">
      <c r="A1735" s="94"/>
      <c r="B1735" s="102"/>
      <c r="C1735" s="94"/>
      <c r="D1735" s="94"/>
      <c r="E1735" s="94"/>
    </row>
    <row r="1736" spans="1:5" x14ac:dyDescent="0.25">
      <c r="A1736" s="94"/>
      <c r="B1736" s="102"/>
      <c r="C1736" s="94"/>
      <c r="D1736" s="94"/>
      <c r="E1736" s="94"/>
    </row>
    <row r="1737" spans="1:5" x14ac:dyDescent="0.25">
      <c r="A1737" s="94"/>
      <c r="B1737" s="102"/>
      <c r="C1737" s="94"/>
      <c r="D1737" s="94"/>
      <c r="E1737" s="94"/>
    </row>
    <row r="1738" spans="1:5" x14ac:dyDescent="0.25">
      <c r="A1738" s="94"/>
      <c r="B1738" s="102"/>
      <c r="C1738" s="94"/>
      <c r="D1738" s="94"/>
      <c r="E1738" s="94"/>
    </row>
    <row r="1739" spans="1:5" x14ac:dyDescent="0.25">
      <c r="A1739" s="94"/>
      <c r="B1739" s="102"/>
      <c r="C1739" s="94"/>
      <c r="D1739" s="94"/>
      <c r="E1739" s="94"/>
    </row>
    <row r="1740" spans="1:5" x14ac:dyDescent="0.25">
      <c r="A1740" s="94"/>
      <c r="B1740" s="102"/>
      <c r="C1740" s="94"/>
      <c r="D1740" s="94"/>
      <c r="E1740" s="94"/>
    </row>
    <row r="1741" spans="1:5" x14ac:dyDescent="0.25">
      <c r="A1741" s="94"/>
      <c r="B1741" s="102"/>
      <c r="C1741" s="94"/>
      <c r="D1741" s="94"/>
      <c r="E1741" s="94"/>
    </row>
    <row r="1742" spans="1:5" x14ac:dyDescent="0.25">
      <c r="A1742" s="94"/>
      <c r="B1742" s="102"/>
      <c r="C1742" s="94"/>
      <c r="D1742" s="94"/>
      <c r="E1742" s="94"/>
    </row>
    <row r="1743" spans="1:5" x14ac:dyDescent="0.25">
      <c r="A1743" s="94"/>
      <c r="B1743" s="102"/>
      <c r="C1743" s="94"/>
      <c r="D1743" s="94"/>
      <c r="E1743" s="94"/>
    </row>
    <row r="1744" spans="1:5" x14ac:dyDescent="0.25">
      <c r="A1744" s="94"/>
      <c r="B1744" s="102"/>
      <c r="C1744" s="94"/>
      <c r="D1744" s="94"/>
      <c r="E1744" s="94"/>
    </row>
    <row r="1745" spans="1:5" x14ac:dyDescent="0.25">
      <c r="A1745" s="94"/>
      <c r="B1745" s="102"/>
      <c r="C1745" s="94"/>
      <c r="D1745" s="94"/>
      <c r="E1745" s="94"/>
    </row>
    <row r="1746" spans="1:5" x14ac:dyDescent="0.25">
      <c r="A1746" s="94"/>
      <c r="B1746" s="102"/>
      <c r="C1746" s="94"/>
      <c r="D1746" s="94"/>
      <c r="E1746" s="94"/>
    </row>
    <row r="1747" spans="1:5" x14ac:dyDescent="0.25">
      <c r="A1747" s="94"/>
      <c r="B1747" s="102"/>
      <c r="C1747" s="94"/>
      <c r="D1747" s="94"/>
      <c r="E1747" s="94"/>
    </row>
    <row r="1748" spans="1:5" x14ac:dyDescent="0.25">
      <c r="A1748" s="94"/>
      <c r="B1748" s="102"/>
      <c r="C1748" s="94"/>
      <c r="D1748" s="94"/>
      <c r="E1748" s="94"/>
    </row>
    <row r="1749" spans="1:5" x14ac:dyDescent="0.25">
      <c r="A1749" s="94"/>
      <c r="B1749" s="102"/>
      <c r="C1749" s="94"/>
      <c r="D1749" s="94"/>
      <c r="E1749" s="94"/>
    </row>
    <row r="1750" spans="1:5" x14ac:dyDescent="0.25">
      <c r="A1750" s="94"/>
      <c r="B1750" s="102"/>
      <c r="C1750" s="94"/>
      <c r="D1750" s="94"/>
      <c r="E1750" s="94"/>
    </row>
    <row r="1751" spans="1:5" x14ac:dyDescent="0.25">
      <c r="A1751" s="94"/>
      <c r="B1751" s="102"/>
      <c r="C1751" s="94"/>
      <c r="D1751" s="94"/>
      <c r="E1751" s="94"/>
    </row>
    <row r="1752" spans="1:5" x14ac:dyDescent="0.25">
      <c r="A1752" s="94"/>
      <c r="B1752" s="102"/>
      <c r="C1752" s="94"/>
      <c r="D1752" s="94"/>
      <c r="E1752" s="94"/>
    </row>
    <row r="1753" spans="1:5" x14ac:dyDescent="0.25">
      <c r="A1753" s="94"/>
      <c r="B1753" s="102"/>
      <c r="C1753" s="94"/>
      <c r="D1753" s="94"/>
      <c r="E1753" s="94"/>
    </row>
    <row r="1754" spans="1:5" x14ac:dyDescent="0.25">
      <c r="A1754" s="94"/>
      <c r="B1754" s="102"/>
      <c r="C1754" s="94"/>
      <c r="D1754" s="94"/>
      <c r="E1754" s="94"/>
    </row>
    <row r="1755" spans="1:5" x14ac:dyDescent="0.25">
      <c r="A1755" s="94"/>
      <c r="B1755" s="102"/>
      <c r="C1755" s="94"/>
      <c r="D1755" s="94"/>
      <c r="E1755" s="94"/>
    </row>
    <row r="1756" spans="1:5" x14ac:dyDescent="0.25">
      <c r="A1756" s="94"/>
      <c r="B1756" s="102"/>
      <c r="C1756" s="94"/>
      <c r="D1756" s="94"/>
      <c r="E1756" s="94"/>
    </row>
    <row r="1757" spans="1:5" x14ac:dyDescent="0.25">
      <c r="A1757" s="94"/>
      <c r="B1757" s="102"/>
      <c r="C1757" s="94"/>
      <c r="D1757" s="94"/>
      <c r="E1757" s="94"/>
    </row>
    <row r="1758" spans="1:5" x14ac:dyDescent="0.25">
      <c r="A1758" s="94"/>
      <c r="B1758" s="102"/>
      <c r="C1758" s="94"/>
      <c r="D1758" s="94"/>
      <c r="E1758" s="94"/>
    </row>
    <row r="1759" spans="1:5" x14ac:dyDescent="0.25">
      <c r="A1759" s="94"/>
      <c r="B1759" s="102"/>
      <c r="C1759" s="94"/>
      <c r="D1759" s="94"/>
      <c r="E1759" s="94"/>
    </row>
    <row r="1760" spans="1:5" x14ac:dyDescent="0.25">
      <c r="A1760" s="94"/>
      <c r="B1760" s="102"/>
      <c r="C1760" s="94"/>
      <c r="D1760" s="94"/>
      <c r="E1760" s="94"/>
    </row>
    <row r="1761" spans="1:5" x14ac:dyDescent="0.25">
      <c r="A1761" s="94"/>
      <c r="B1761" s="102"/>
      <c r="C1761" s="94"/>
      <c r="D1761" s="94"/>
      <c r="E1761" s="94"/>
    </row>
    <row r="1762" spans="1:5" x14ac:dyDescent="0.25">
      <c r="A1762" s="94"/>
      <c r="B1762" s="102"/>
      <c r="C1762" s="94"/>
      <c r="D1762" s="94"/>
      <c r="E1762" s="94"/>
    </row>
    <row r="1763" spans="1:5" x14ac:dyDescent="0.25">
      <c r="A1763" s="94"/>
      <c r="B1763" s="102"/>
      <c r="C1763" s="94"/>
      <c r="D1763" s="94"/>
      <c r="E1763" s="94"/>
    </row>
    <row r="1764" spans="1:5" x14ac:dyDescent="0.25">
      <c r="A1764" s="94"/>
      <c r="B1764" s="102"/>
      <c r="C1764" s="94"/>
      <c r="D1764" s="94"/>
      <c r="E1764" s="94"/>
    </row>
    <row r="1765" spans="1:5" x14ac:dyDescent="0.25">
      <c r="A1765" s="94"/>
      <c r="B1765" s="102"/>
      <c r="C1765" s="94"/>
      <c r="D1765" s="94"/>
      <c r="E1765" s="94"/>
    </row>
    <row r="1766" spans="1:5" x14ac:dyDescent="0.25">
      <c r="A1766" s="98" t="s">
        <v>11</v>
      </c>
      <c r="B1766" s="102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118" t="s">
        <v>1192</v>
      </c>
      <c r="C1769" s="98" t="s">
        <v>1203</v>
      </c>
      <c r="D1769" s="98" t="s">
        <v>561</v>
      </c>
      <c r="E1769" s="98" t="s">
        <v>174</v>
      </c>
    </row>
    <row r="1770" spans="1:5" x14ac:dyDescent="0.25">
      <c r="A1770" s="95"/>
      <c r="B1770" s="118">
        <v>0</v>
      </c>
      <c r="C1770" s="98"/>
      <c r="D1770" s="98"/>
      <c r="E1770" s="94"/>
    </row>
    <row r="1771" spans="1:5" x14ac:dyDescent="0.25">
      <c r="A1771" s="94"/>
      <c r="B1771" s="102">
        <v>0</v>
      </c>
      <c r="C1771" s="94"/>
      <c r="D1771" s="94"/>
      <c r="E1771" s="94"/>
    </row>
    <row r="1772" spans="1:5" x14ac:dyDescent="0.25">
      <c r="A1772" s="94"/>
      <c r="B1772" s="102">
        <v>0</v>
      </c>
      <c r="C1772" s="101"/>
      <c r="D1772" s="94"/>
      <c r="E1772" s="94"/>
    </row>
    <row r="1773" spans="1:5" x14ac:dyDescent="0.25">
      <c r="A1773" s="94"/>
      <c r="B1773" s="102">
        <v>0</v>
      </c>
      <c r="C1773" s="94"/>
      <c r="D1773" s="94"/>
      <c r="E1773" s="94"/>
    </row>
    <row r="1774" spans="1:5" x14ac:dyDescent="0.25">
      <c r="A1774" s="94"/>
      <c r="B1774" s="102"/>
      <c r="C1774" s="94"/>
      <c r="D1774" s="94"/>
      <c r="E1774" s="94"/>
    </row>
    <row r="1775" spans="1:5" x14ac:dyDescent="0.25">
      <c r="A1775" s="94"/>
      <c r="B1775" s="102"/>
      <c r="C1775" s="94"/>
      <c r="D1775" s="94"/>
      <c r="E1775" s="94"/>
    </row>
    <row r="1776" spans="1:5" x14ac:dyDescent="0.25">
      <c r="A1776" s="94"/>
      <c r="B1776" s="102"/>
      <c r="C1776" s="94"/>
      <c r="D1776" s="94"/>
      <c r="E1776" s="94"/>
    </row>
    <row r="1777" spans="1:5" x14ac:dyDescent="0.25">
      <c r="A1777" s="94"/>
      <c r="B1777" s="102"/>
      <c r="C1777" s="94"/>
      <c r="D1777" s="94"/>
      <c r="E1777" s="94"/>
    </row>
    <row r="1778" spans="1:5" x14ac:dyDescent="0.25">
      <c r="A1778" s="94"/>
      <c r="B1778" s="102"/>
      <c r="C1778" s="94"/>
      <c r="D1778" s="94"/>
      <c r="E1778" s="94"/>
    </row>
    <row r="1779" spans="1:5" x14ac:dyDescent="0.25">
      <c r="A1779" s="94"/>
      <c r="B1779" s="102"/>
      <c r="C1779" s="94"/>
      <c r="D1779" s="94"/>
      <c r="E1779" s="94"/>
    </row>
    <row r="1780" spans="1:5" x14ac:dyDescent="0.25">
      <c r="A1780" s="94"/>
      <c r="B1780" s="102"/>
      <c r="C1780" s="94"/>
      <c r="D1780" s="94"/>
      <c r="E1780" s="94"/>
    </row>
    <row r="1781" spans="1:5" x14ac:dyDescent="0.25">
      <c r="A1781" s="94"/>
      <c r="B1781" s="102"/>
      <c r="C1781" s="94"/>
      <c r="D1781" s="94"/>
      <c r="E1781" s="94"/>
    </row>
    <row r="1782" spans="1:5" x14ac:dyDescent="0.25">
      <c r="A1782" s="94"/>
      <c r="B1782" s="102"/>
      <c r="C1782" s="94"/>
      <c r="D1782" s="94"/>
      <c r="E1782" s="94"/>
    </row>
    <row r="1783" spans="1:5" x14ac:dyDescent="0.25">
      <c r="A1783" s="94"/>
      <c r="B1783" s="102"/>
      <c r="C1783" s="94"/>
      <c r="D1783" s="94"/>
      <c r="E1783" s="94"/>
    </row>
    <row r="1784" spans="1:5" x14ac:dyDescent="0.25">
      <c r="A1784" s="94"/>
      <c r="B1784" s="102"/>
      <c r="C1784" s="94"/>
      <c r="D1784" s="94"/>
      <c r="E1784" s="94"/>
    </row>
    <row r="1785" spans="1:5" x14ac:dyDescent="0.25">
      <c r="A1785" s="94"/>
      <c r="B1785" s="102"/>
      <c r="C1785" s="94"/>
      <c r="D1785" s="94"/>
      <c r="E1785" s="94"/>
    </row>
    <row r="1786" spans="1:5" x14ac:dyDescent="0.25">
      <c r="A1786" s="94"/>
      <c r="B1786" s="102"/>
      <c r="C1786" s="94"/>
      <c r="D1786" s="94"/>
      <c r="E1786" s="94"/>
    </row>
    <row r="1787" spans="1:5" x14ac:dyDescent="0.25">
      <c r="A1787" s="94"/>
      <c r="B1787" s="102"/>
      <c r="C1787" s="94"/>
      <c r="D1787" s="94"/>
      <c r="E1787" s="94"/>
    </row>
    <row r="1788" spans="1:5" x14ac:dyDescent="0.25">
      <c r="A1788" s="94"/>
      <c r="B1788" s="102"/>
      <c r="C1788" s="94"/>
      <c r="D1788" s="94"/>
      <c r="E1788" s="94"/>
    </row>
    <row r="1789" spans="1:5" x14ac:dyDescent="0.25">
      <c r="A1789" s="94"/>
      <c r="B1789" s="102"/>
      <c r="C1789" s="94"/>
      <c r="D1789" s="94"/>
      <c r="E1789" s="94"/>
    </row>
    <row r="1790" spans="1:5" x14ac:dyDescent="0.25">
      <c r="A1790" s="94"/>
      <c r="B1790" s="102"/>
      <c r="C1790" s="94"/>
      <c r="D1790" s="94"/>
      <c r="E1790" s="94"/>
    </row>
    <row r="1791" spans="1:5" x14ac:dyDescent="0.25">
      <c r="A1791" s="94"/>
      <c r="B1791" s="102"/>
      <c r="C1791" s="94"/>
      <c r="D1791" s="94"/>
      <c r="E1791" s="94"/>
    </row>
    <row r="1792" spans="1:5" x14ac:dyDescent="0.25">
      <c r="A1792" s="94"/>
      <c r="B1792" s="102"/>
      <c r="C1792" s="94"/>
      <c r="D1792" s="94"/>
      <c r="E1792" s="94"/>
    </row>
    <row r="1793" spans="1:5" x14ac:dyDescent="0.25">
      <c r="A1793" s="94"/>
      <c r="B1793" s="102"/>
      <c r="C1793" s="94"/>
      <c r="D1793" s="94"/>
      <c r="E1793" s="94"/>
    </row>
    <row r="1794" spans="1:5" x14ac:dyDescent="0.25">
      <c r="A1794" s="94"/>
      <c r="B1794" s="102"/>
      <c r="C1794" s="94"/>
      <c r="D1794" s="94"/>
      <c r="E1794" s="94"/>
    </row>
    <row r="1795" spans="1:5" x14ac:dyDescent="0.25">
      <c r="A1795" s="94"/>
      <c r="B1795" s="102"/>
      <c r="C1795" s="94"/>
      <c r="D1795" s="94"/>
      <c r="E1795" s="94"/>
    </row>
    <row r="1796" spans="1:5" x14ac:dyDescent="0.25">
      <c r="A1796" s="94"/>
      <c r="B1796" s="102"/>
      <c r="C1796" s="94"/>
      <c r="D1796" s="94"/>
      <c r="E1796" s="94"/>
    </row>
    <row r="1797" spans="1:5" x14ac:dyDescent="0.25">
      <c r="A1797" s="94"/>
      <c r="B1797" s="102"/>
      <c r="C1797" s="94"/>
      <c r="D1797" s="94"/>
      <c r="E1797" s="94"/>
    </row>
    <row r="1798" spans="1:5" x14ac:dyDescent="0.25">
      <c r="A1798" s="94"/>
      <c r="B1798" s="102"/>
      <c r="C1798" s="94"/>
      <c r="D1798" s="94"/>
      <c r="E1798" s="94"/>
    </row>
    <row r="1799" spans="1:5" x14ac:dyDescent="0.25">
      <c r="A1799" s="94"/>
      <c r="B1799" s="102"/>
      <c r="C1799" s="94"/>
      <c r="D1799" s="94"/>
      <c r="E1799" s="94"/>
    </row>
    <row r="1800" spans="1:5" x14ac:dyDescent="0.25">
      <c r="A1800" s="94"/>
      <c r="B1800" s="102"/>
      <c r="C1800" s="94"/>
      <c r="D1800" s="94"/>
      <c r="E1800" s="94"/>
    </row>
    <row r="1801" spans="1:5" x14ac:dyDescent="0.25">
      <c r="A1801" s="94"/>
      <c r="B1801" s="102"/>
      <c r="C1801" s="94"/>
      <c r="D1801" s="94"/>
      <c r="E1801" s="94"/>
    </row>
    <row r="1802" spans="1:5" x14ac:dyDescent="0.25">
      <c r="A1802" s="94"/>
      <c r="B1802" s="102"/>
      <c r="C1802" s="94"/>
      <c r="D1802" s="94"/>
      <c r="E1802" s="94"/>
    </row>
    <row r="1803" spans="1:5" x14ac:dyDescent="0.25">
      <c r="A1803" s="94"/>
      <c r="B1803" s="102"/>
      <c r="C1803" s="94"/>
      <c r="D1803" s="94"/>
      <c r="E1803" s="94"/>
    </row>
    <row r="1804" spans="1:5" x14ac:dyDescent="0.25">
      <c r="A1804" s="94"/>
      <c r="B1804" s="102"/>
      <c r="C1804" s="94"/>
      <c r="D1804" s="94"/>
      <c r="E1804" s="94"/>
    </row>
    <row r="1805" spans="1:5" x14ac:dyDescent="0.25">
      <c r="A1805" s="94"/>
      <c r="B1805" s="102"/>
      <c r="C1805" s="94"/>
      <c r="D1805" s="94"/>
      <c r="E1805" s="94"/>
    </row>
    <row r="1806" spans="1:5" x14ac:dyDescent="0.25">
      <c r="A1806" s="94"/>
      <c r="B1806" s="102"/>
      <c r="C1806" s="94"/>
      <c r="D1806" s="94"/>
      <c r="E1806" s="94"/>
    </row>
    <row r="1807" spans="1:5" x14ac:dyDescent="0.25">
      <c r="A1807" s="94"/>
      <c r="B1807" s="102"/>
      <c r="C1807" s="94"/>
      <c r="D1807" s="94"/>
      <c r="E1807" s="94"/>
    </row>
    <row r="1808" spans="1:5" x14ac:dyDescent="0.25">
      <c r="A1808" s="94"/>
      <c r="B1808" s="102"/>
      <c r="C1808" s="94"/>
      <c r="D1808" s="94"/>
      <c r="E1808" s="94"/>
    </row>
    <row r="1809" spans="1:5" x14ac:dyDescent="0.25">
      <c r="A1809" s="94"/>
      <c r="B1809" s="102"/>
      <c r="C1809" s="94"/>
      <c r="D1809" s="94"/>
      <c r="E1809" s="94"/>
    </row>
    <row r="1810" spans="1:5" x14ac:dyDescent="0.25">
      <c r="A1810" s="94"/>
      <c r="B1810" s="102"/>
      <c r="C1810" s="94"/>
      <c r="D1810" s="94"/>
      <c r="E1810" s="94"/>
    </row>
    <row r="1811" spans="1:5" x14ac:dyDescent="0.25">
      <c r="A1811" s="94"/>
      <c r="B1811" s="102"/>
      <c r="C1811" s="94"/>
      <c r="D1811" s="94"/>
      <c r="E1811" s="94"/>
    </row>
    <row r="1812" spans="1:5" x14ac:dyDescent="0.25">
      <c r="A1812" s="94"/>
      <c r="B1812" s="102"/>
      <c r="C1812" s="94"/>
      <c r="D1812" s="94"/>
      <c r="E1812" s="94"/>
    </row>
    <row r="1813" spans="1:5" x14ac:dyDescent="0.25">
      <c r="A1813" s="94"/>
      <c r="B1813" s="102"/>
      <c r="C1813" s="94"/>
      <c r="D1813" s="94"/>
      <c r="E1813" s="94"/>
    </row>
    <row r="1814" spans="1:5" x14ac:dyDescent="0.25">
      <c r="A1814" s="94"/>
      <c r="B1814" s="102"/>
      <c r="C1814" s="94"/>
      <c r="D1814" s="94"/>
      <c r="E1814" s="94"/>
    </row>
    <row r="1815" spans="1:5" x14ac:dyDescent="0.25">
      <c r="A1815" s="94"/>
      <c r="B1815" s="102"/>
      <c r="C1815" s="94"/>
      <c r="D1815" s="94"/>
      <c r="E1815" s="94"/>
    </row>
    <row r="1816" spans="1:5" x14ac:dyDescent="0.25">
      <c r="A1816" s="94"/>
      <c r="B1816" s="102"/>
      <c r="C1816" s="94"/>
      <c r="D1816" s="94"/>
      <c r="E1816" s="94"/>
    </row>
    <row r="1817" spans="1:5" x14ac:dyDescent="0.25">
      <c r="A1817" s="94"/>
      <c r="B1817" s="102"/>
      <c r="C1817" s="94"/>
      <c r="D1817" s="94"/>
      <c r="E1817" s="94"/>
    </row>
    <row r="1818" spans="1:5" x14ac:dyDescent="0.25">
      <c r="A1818" s="98" t="s">
        <v>11</v>
      </c>
      <c r="B1818" s="102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118" t="s">
        <v>1192</v>
      </c>
      <c r="C1821" s="98" t="s">
        <v>1203</v>
      </c>
      <c r="D1821" s="98" t="s">
        <v>561</v>
      </c>
      <c r="E1821" s="98" t="s">
        <v>174</v>
      </c>
    </row>
    <row r="1822" spans="1:5" x14ac:dyDescent="0.25">
      <c r="A1822" s="95"/>
      <c r="B1822" s="118">
        <v>0</v>
      </c>
      <c r="C1822" s="98"/>
      <c r="D1822" s="98"/>
      <c r="E1822" s="94"/>
    </row>
    <row r="1823" spans="1:5" x14ac:dyDescent="0.25">
      <c r="A1823" s="94"/>
      <c r="B1823" s="102">
        <v>0</v>
      </c>
      <c r="C1823" s="94"/>
      <c r="D1823" s="94"/>
      <c r="E1823" s="94"/>
    </row>
    <row r="1824" spans="1:5" x14ac:dyDescent="0.25">
      <c r="A1824" s="94"/>
      <c r="B1824" s="102">
        <v>0</v>
      </c>
      <c r="C1824" s="101"/>
      <c r="D1824" s="94"/>
      <c r="E1824" s="94"/>
    </row>
    <row r="1825" spans="1:5" x14ac:dyDescent="0.25">
      <c r="A1825" s="94"/>
      <c r="B1825" s="102">
        <v>0</v>
      </c>
      <c r="C1825" s="94"/>
      <c r="D1825" s="94"/>
      <c r="E1825" s="94"/>
    </row>
    <row r="1826" spans="1:5" x14ac:dyDescent="0.25">
      <c r="A1826" s="94"/>
      <c r="B1826" s="102"/>
      <c r="C1826" s="94"/>
      <c r="D1826" s="94"/>
      <c r="E1826" s="94"/>
    </row>
    <row r="1827" spans="1:5" x14ac:dyDescent="0.25">
      <c r="A1827" s="94"/>
      <c r="B1827" s="102"/>
      <c r="C1827" s="94"/>
      <c r="D1827" s="94"/>
      <c r="E1827" s="94"/>
    </row>
    <row r="1828" spans="1:5" x14ac:dyDescent="0.25">
      <c r="A1828" s="94"/>
      <c r="B1828" s="102"/>
      <c r="C1828" s="94"/>
      <c r="D1828" s="94"/>
      <c r="E1828" s="94"/>
    </row>
    <row r="1829" spans="1:5" x14ac:dyDescent="0.25">
      <c r="A1829" s="94"/>
      <c r="B1829" s="102"/>
      <c r="C1829" s="94"/>
      <c r="D1829" s="94"/>
      <c r="E1829" s="94"/>
    </row>
    <row r="1830" spans="1:5" x14ac:dyDescent="0.25">
      <c r="A1830" s="94"/>
      <c r="B1830" s="102"/>
      <c r="C1830" s="94"/>
      <c r="D1830" s="94"/>
      <c r="E1830" s="94"/>
    </row>
    <row r="1831" spans="1:5" x14ac:dyDescent="0.25">
      <c r="A1831" s="94"/>
      <c r="B1831" s="102"/>
      <c r="C1831" s="94"/>
      <c r="D1831" s="94"/>
      <c r="E1831" s="94"/>
    </row>
    <row r="1832" spans="1:5" x14ac:dyDescent="0.25">
      <c r="A1832" s="94"/>
      <c r="B1832" s="102"/>
      <c r="C1832" s="94"/>
      <c r="D1832" s="94"/>
      <c r="E1832" s="94"/>
    </row>
    <row r="1833" spans="1:5" x14ac:dyDescent="0.25">
      <c r="A1833" s="94"/>
      <c r="B1833" s="102"/>
      <c r="C1833" s="94"/>
      <c r="D1833" s="94"/>
      <c r="E1833" s="94"/>
    </row>
    <row r="1834" spans="1:5" x14ac:dyDescent="0.25">
      <c r="A1834" s="94"/>
      <c r="B1834" s="102"/>
      <c r="C1834" s="94"/>
      <c r="D1834" s="94"/>
      <c r="E1834" s="94"/>
    </row>
    <row r="1835" spans="1:5" x14ac:dyDescent="0.25">
      <c r="A1835" s="94"/>
      <c r="B1835" s="102"/>
      <c r="C1835" s="94"/>
      <c r="D1835" s="94"/>
      <c r="E1835" s="94"/>
    </row>
    <row r="1836" spans="1:5" x14ac:dyDescent="0.25">
      <c r="A1836" s="94"/>
      <c r="B1836" s="102"/>
      <c r="C1836" s="94"/>
      <c r="D1836" s="94"/>
      <c r="E1836" s="94"/>
    </row>
    <row r="1837" spans="1:5" x14ac:dyDescent="0.25">
      <c r="A1837" s="94"/>
      <c r="B1837" s="102"/>
      <c r="C1837" s="94"/>
      <c r="D1837" s="94"/>
      <c r="E1837" s="94"/>
    </row>
    <row r="1838" spans="1:5" x14ac:dyDescent="0.25">
      <c r="A1838" s="94"/>
      <c r="B1838" s="102"/>
      <c r="C1838" s="94"/>
      <c r="D1838" s="94"/>
      <c r="E1838" s="94"/>
    </row>
    <row r="1839" spans="1:5" x14ac:dyDescent="0.25">
      <c r="A1839" s="94"/>
      <c r="B1839" s="102"/>
      <c r="C1839" s="94"/>
      <c r="D1839" s="94"/>
      <c r="E1839" s="94"/>
    </row>
    <row r="1840" spans="1:5" x14ac:dyDescent="0.25">
      <c r="A1840" s="94"/>
      <c r="B1840" s="102"/>
      <c r="C1840" s="94"/>
      <c r="D1840" s="94"/>
      <c r="E1840" s="94"/>
    </row>
    <row r="1841" spans="1:5" x14ac:dyDescent="0.25">
      <c r="A1841" s="94"/>
      <c r="B1841" s="102"/>
      <c r="C1841" s="94"/>
      <c r="D1841" s="94"/>
      <c r="E1841" s="94"/>
    </row>
    <row r="1842" spans="1:5" x14ac:dyDescent="0.25">
      <c r="A1842" s="94"/>
      <c r="B1842" s="102"/>
      <c r="C1842" s="94"/>
      <c r="D1842" s="94"/>
      <c r="E1842" s="94"/>
    </row>
    <row r="1843" spans="1:5" x14ac:dyDescent="0.25">
      <c r="A1843" s="94"/>
      <c r="B1843" s="102"/>
      <c r="C1843" s="94"/>
      <c r="D1843" s="94"/>
      <c r="E1843" s="94"/>
    </row>
    <row r="1844" spans="1:5" x14ac:dyDescent="0.25">
      <c r="A1844" s="94"/>
      <c r="B1844" s="102"/>
      <c r="C1844" s="94"/>
      <c r="D1844" s="94"/>
      <c r="E1844" s="94"/>
    </row>
    <row r="1845" spans="1:5" x14ac:dyDescent="0.25">
      <c r="A1845" s="94"/>
      <c r="B1845" s="102"/>
      <c r="C1845" s="94"/>
      <c r="D1845" s="94"/>
      <c r="E1845" s="94"/>
    </row>
    <row r="1846" spans="1:5" x14ac:dyDescent="0.25">
      <c r="A1846" s="94"/>
      <c r="B1846" s="102"/>
      <c r="C1846" s="94"/>
      <c r="D1846" s="94"/>
      <c r="E1846" s="94"/>
    </row>
    <row r="1847" spans="1:5" x14ac:dyDescent="0.25">
      <c r="A1847" s="94"/>
      <c r="B1847" s="102"/>
      <c r="C1847" s="94"/>
      <c r="D1847" s="94"/>
      <c r="E1847" s="94"/>
    </row>
    <row r="1848" spans="1:5" x14ac:dyDescent="0.25">
      <c r="A1848" s="94"/>
      <c r="B1848" s="102"/>
      <c r="C1848" s="94"/>
      <c r="D1848" s="94"/>
      <c r="E1848" s="94"/>
    </row>
    <row r="1849" spans="1:5" x14ac:dyDescent="0.25">
      <c r="A1849" s="94"/>
      <c r="B1849" s="102"/>
      <c r="C1849" s="94"/>
      <c r="D1849" s="94"/>
      <c r="E1849" s="94"/>
    </row>
    <row r="1850" spans="1:5" x14ac:dyDescent="0.25">
      <c r="A1850" s="94"/>
      <c r="B1850" s="102"/>
      <c r="C1850" s="94"/>
      <c r="D1850" s="94"/>
      <c r="E1850" s="94"/>
    </row>
    <row r="1851" spans="1:5" x14ac:dyDescent="0.25">
      <c r="A1851" s="94"/>
      <c r="B1851" s="102"/>
      <c r="C1851" s="94"/>
      <c r="D1851" s="94"/>
      <c r="E1851" s="94"/>
    </row>
    <row r="1852" spans="1:5" x14ac:dyDescent="0.25">
      <c r="A1852" s="94"/>
      <c r="B1852" s="102"/>
      <c r="C1852" s="94"/>
      <c r="D1852" s="94"/>
      <c r="E1852" s="94"/>
    </row>
    <row r="1853" spans="1:5" x14ac:dyDescent="0.25">
      <c r="A1853" s="94"/>
      <c r="B1853" s="102"/>
      <c r="C1853" s="94"/>
      <c r="D1853" s="94"/>
      <c r="E1853" s="94"/>
    </row>
    <row r="1854" spans="1:5" x14ac:dyDescent="0.25">
      <c r="A1854" s="94"/>
      <c r="B1854" s="102"/>
      <c r="C1854" s="94"/>
      <c r="D1854" s="94"/>
      <c r="E1854" s="94"/>
    </row>
    <row r="1855" spans="1:5" x14ac:dyDescent="0.25">
      <c r="A1855" s="94"/>
      <c r="B1855" s="102"/>
      <c r="C1855" s="94"/>
      <c r="D1855" s="94"/>
      <c r="E1855" s="94"/>
    </row>
    <row r="1856" spans="1:5" x14ac:dyDescent="0.25">
      <c r="A1856" s="94"/>
      <c r="B1856" s="102"/>
      <c r="C1856" s="94"/>
      <c r="D1856" s="94"/>
      <c r="E1856" s="94"/>
    </row>
    <row r="1857" spans="1:5" x14ac:dyDescent="0.25">
      <c r="A1857" s="94"/>
      <c r="B1857" s="102"/>
      <c r="C1857" s="94"/>
      <c r="D1857" s="94"/>
      <c r="E1857" s="94"/>
    </row>
    <row r="1858" spans="1:5" x14ac:dyDescent="0.25">
      <c r="A1858" s="94"/>
      <c r="B1858" s="102"/>
      <c r="C1858" s="94"/>
      <c r="D1858" s="94"/>
      <c r="E1858" s="94"/>
    </row>
    <row r="1859" spans="1:5" x14ac:dyDescent="0.25">
      <c r="A1859" s="94"/>
      <c r="B1859" s="102"/>
      <c r="C1859" s="94"/>
      <c r="D1859" s="94"/>
      <c r="E1859" s="94"/>
    </row>
    <row r="1860" spans="1:5" x14ac:dyDescent="0.25">
      <c r="A1860" s="94"/>
      <c r="B1860" s="102"/>
      <c r="C1860" s="94"/>
      <c r="D1860" s="94"/>
      <c r="E1860" s="94"/>
    </row>
    <row r="1861" spans="1:5" x14ac:dyDescent="0.25">
      <c r="A1861" s="94"/>
      <c r="B1861" s="102"/>
      <c r="C1861" s="94"/>
      <c r="D1861" s="94"/>
      <c r="E1861" s="94"/>
    </row>
    <row r="1862" spans="1:5" x14ac:dyDescent="0.25">
      <c r="A1862" s="94"/>
      <c r="B1862" s="102"/>
      <c r="C1862" s="94"/>
      <c r="D1862" s="94"/>
      <c r="E1862" s="94"/>
    </row>
    <row r="1863" spans="1:5" x14ac:dyDescent="0.25">
      <c r="A1863" s="94"/>
      <c r="B1863" s="102"/>
      <c r="C1863" s="94"/>
      <c r="D1863" s="94"/>
      <c r="E1863" s="94"/>
    </row>
    <row r="1864" spans="1:5" x14ac:dyDescent="0.25">
      <c r="A1864" s="94"/>
      <c r="B1864" s="102"/>
      <c r="C1864" s="94"/>
      <c r="D1864" s="94"/>
      <c r="E1864" s="94"/>
    </row>
    <row r="1865" spans="1:5" x14ac:dyDescent="0.25">
      <c r="A1865" s="94"/>
      <c r="B1865" s="102"/>
      <c r="C1865" s="94"/>
      <c r="D1865" s="94"/>
      <c r="E1865" s="94"/>
    </row>
    <row r="1866" spans="1:5" x14ac:dyDescent="0.25">
      <c r="A1866" s="94"/>
      <c r="B1866" s="102"/>
      <c r="C1866" s="94"/>
      <c r="D1866" s="94"/>
      <c r="E1866" s="94"/>
    </row>
    <row r="1867" spans="1:5" x14ac:dyDescent="0.25">
      <c r="A1867" s="94"/>
      <c r="B1867" s="102"/>
      <c r="C1867" s="94"/>
      <c r="D1867" s="94"/>
      <c r="E1867" s="94"/>
    </row>
    <row r="1868" spans="1:5" x14ac:dyDescent="0.25">
      <c r="A1868" s="94"/>
      <c r="B1868" s="102"/>
      <c r="C1868" s="94"/>
      <c r="D1868" s="94"/>
      <c r="E1868" s="94"/>
    </row>
    <row r="1869" spans="1:5" x14ac:dyDescent="0.25">
      <c r="A1869" s="94"/>
      <c r="B1869" s="102"/>
      <c r="C1869" s="94"/>
      <c r="D1869" s="94"/>
      <c r="E1869" s="94"/>
    </row>
    <row r="1870" spans="1:5" x14ac:dyDescent="0.25">
      <c r="A1870" s="98" t="s">
        <v>11</v>
      </c>
      <c r="B1870" s="102">
        <f>SUM(B1822:B1869)</f>
        <v>0</v>
      </c>
      <c r="C1870" s="94"/>
      <c r="D1870" s="94"/>
      <c r="E1870" s="94"/>
    </row>
    <row r="1873" spans="1:6" x14ac:dyDescent="0.25">
      <c r="A1873" s="98" t="s">
        <v>0</v>
      </c>
      <c r="B1873" s="118" t="s">
        <v>1192</v>
      </c>
      <c r="C1873" s="98" t="s">
        <v>1203</v>
      </c>
      <c r="D1873" s="98" t="s">
        <v>561</v>
      </c>
      <c r="E1873" s="98" t="s">
        <v>174</v>
      </c>
    </row>
    <row r="1874" spans="1:6" x14ac:dyDescent="0.25">
      <c r="A1874" s="95"/>
      <c r="B1874" s="118">
        <v>0</v>
      </c>
      <c r="C1874" s="98"/>
      <c r="D1874" s="98"/>
      <c r="E1874" s="94"/>
    </row>
    <row r="1875" spans="1:6" x14ac:dyDescent="0.25">
      <c r="A1875" s="94"/>
      <c r="B1875" s="102">
        <v>0</v>
      </c>
      <c r="C1875" s="94"/>
      <c r="D1875" s="94"/>
      <c r="E1875" s="94"/>
      <c r="F1875" s="133"/>
    </row>
    <row r="1876" spans="1:6" x14ac:dyDescent="0.25">
      <c r="A1876" s="94"/>
      <c r="B1876" s="102">
        <v>0</v>
      </c>
      <c r="C1876" s="101"/>
      <c r="D1876" s="94"/>
      <c r="E1876" s="94"/>
      <c r="F1876" s="134"/>
    </row>
    <row r="1877" spans="1:6" x14ac:dyDescent="0.25">
      <c r="A1877" s="94"/>
      <c r="B1877" s="102">
        <v>0</v>
      </c>
      <c r="C1877" s="94"/>
      <c r="D1877" s="94"/>
      <c r="E1877" s="94"/>
      <c r="F1877" s="134"/>
    </row>
    <row r="1878" spans="1:6" x14ac:dyDescent="0.25">
      <c r="A1878" s="94"/>
      <c r="B1878" s="102"/>
      <c r="C1878" s="94"/>
      <c r="D1878" s="94"/>
      <c r="E1878" s="94"/>
      <c r="F1878" s="135"/>
    </row>
    <row r="1879" spans="1:6" x14ac:dyDescent="0.25">
      <c r="A1879" s="94"/>
      <c r="B1879" s="102"/>
      <c r="C1879" s="94"/>
      <c r="D1879" s="94"/>
      <c r="E1879" s="94"/>
      <c r="F1879" s="135"/>
    </row>
    <row r="1880" spans="1:6" x14ac:dyDescent="0.25">
      <c r="A1880" s="94"/>
      <c r="B1880" s="102"/>
      <c r="C1880" s="94"/>
      <c r="D1880" s="94"/>
      <c r="E1880" s="94"/>
    </row>
    <row r="1881" spans="1:6" x14ac:dyDescent="0.25">
      <c r="A1881" s="94"/>
      <c r="B1881" s="102"/>
      <c r="C1881" s="94"/>
      <c r="D1881" s="94"/>
      <c r="E1881" s="94"/>
    </row>
    <row r="1882" spans="1:6" x14ac:dyDescent="0.25">
      <c r="A1882" s="94"/>
      <c r="B1882" s="102"/>
      <c r="C1882" s="94"/>
      <c r="D1882" s="94"/>
      <c r="E1882" s="94"/>
    </row>
    <row r="1883" spans="1:6" x14ac:dyDescent="0.25">
      <c r="A1883" s="94"/>
      <c r="B1883" s="102"/>
      <c r="C1883" s="94"/>
      <c r="D1883" s="94"/>
      <c r="E1883" s="94"/>
      <c r="F1883" s="134"/>
    </row>
    <row r="1884" spans="1:6" x14ac:dyDescent="0.25">
      <c r="A1884" s="94"/>
      <c r="B1884" s="102"/>
      <c r="C1884" s="94"/>
      <c r="D1884" s="94"/>
      <c r="E1884" s="94"/>
    </row>
    <row r="1885" spans="1:6" x14ac:dyDescent="0.25">
      <c r="A1885" s="94"/>
      <c r="B1885" s="102"/>
      <c r="C1885" s="94"/>
      <c r="D1885" s="94"/>
      <c r="E1885" s="94"/>
    </row>
    <row r="1886" spans="1:6" x14ac:dyDescent="0.25">
      <c r="A1886" s="94"/>
      <c r="B1886" s="102"/>
      <c r="C1886" s="94"/>
      <c r="D1886" s="94"/>
      <c r="E1886" s="94"/>
    </row>
    <row r="1887" spans="1:6" x14ac:dyDescent="0.25">
      <c r="A1887" s="94"/>
      <c r="B1887" s="102"/>
      <c r="C1887" s="94"/>
      <c r="D1887" s="94"/>
      <c r="E1887" s="94"/>
    </row>
    <row r="1888" spans="1:6" x14ac:dyDescent="0.25">
      <c r="A1888" s="94"/>
      <c r="B1888" s="102"/>
      <c r="C1888" s="94"/>
      <c r="D1888" s="94"/>
      <c r="E1888" s="94"/>
    </row>
    <row r="1889" spans="1:5" x14ac:dyDescent="0.25">
      <c r="A1889" s="94"/>
      <c r="B1889" s="102"/>
      <c r="C1889" s="94"/>
      <c r="D1889" s="94"/>
      <c r="E1889" s="94"/>
    </row>
    <row r="1890" spans="1:5" x14ac:dyDescent="0.25">
      <c r="A1890" s="94"/>
      <c r="B1890" s="102"/>
      <c r="C1890" s="94"/>
      <c r="D1890" s="94"/>
      <c r="E1890" s="94"/>
    </row>
    <row r="1891" spans="1:5" x14ac:dyDescent="0.25">
      <c r="A1891" s="94"/>
      <c r="B1891" s="102"/>
      <c r="C1891" s="94"/>
      <c r="D1891" s="94"/>
      <c r="E1891" s="94"/>
    </row>
    <row r="1892" spans="1:5" x14ac:dyDescent="0.25">
      <c r="A1892" s="94"/>
      <c r="B1892" s="102"/>
      <c r="C1892" s="94"/>
      <c r="D1892" s="94"/>
      <c r="E1892" s="94"/>
    </row>
    <row r="1893" spans="1:5" x14ac:dyDescent="0.25">
      <c r="A1893" s="94"/>
      <c r="B1893" s="102"/>
      <c r="C1893" s="94"/>
      <c r="D1893" s="94"/>
      <c r="E1893" s="94"/>
    </row>
    <row r="1894" spans="1:5" x14ac:dyDescent="0.25">
      <c r="A1894" s="94"/>
      <c r="B1894" s="102"/>
      <c r="C1894" s="94"/>
      <c r="D1894" s="94"/>
      <c r="E1894" s="94"/>
    </row>
    <row r="1895" spans="1:5" x14ac:dyDescent="0.25">
      <c r="A1895" s="94"/>
      <c r="B1895" s="102"/>
      <c r="C1895" s="94"/>
      <c r="D1895" s="94"/>
      <c r="E1895" s="94"/>
    </row>
    <row r="1896" spans="1:5" x14ac:dyDescent="0.25">
      <c r="A1896" s="94"/>
      <c r="B1896" s="102"/>
      <c r="C1896" s="94"/>
      <c r="D1896" s="94"/>
      <c r="E1896" s="94"/>
    </row>
    <row r="1897" spans="1:5" x14ac:dyDescent="0.25">
      <c r="A1897" s="94"/>
      <c r="B1897" s="102"/>
      <c r="C1897" s="94"/>
      <c r="D1897" s="94"/>
      <c r="E1897" s="94"/>
    </row>
    <row r="1898" spans="1:5" x14ac:dyDescent="0.25">
      <c r="A1898" s="94"/>
      <c r="B1898" s="102"/>
      <c r="C1898" s="94"/>
      <c r="D1898" s="94"/>
      <c r="E1898" s="94"/>
    </row>
    <row r="1899" spans="1:5" x14ac:dyDescent="0.25">
      <c r="A1899" s="94"/>
      <c r="B1899" s="102"/>
      <c r="C1899" s="94"/>
      <c r="D1899" s="94"/>
      <c r="E1899" s="94"/>
    </row>
    <row r="1900" spans="1:5" x14ac:dyDescent="0.25">
      <c r="A1900" s="94"/>
      <c r="B1900" s="102"/>
      <c r="C1900" s="94"/>
      <c r="D1900" s="94"/>
      <c r="E1900" s="94"/>
    </row>
    <row r="1901" spans="1:5" x14ac:dyDescent="0.25">
      <c r="A1901" s="94"/>
      <c r="B1901" s="102"/>
      <c r="C1901" s="94"/>
      <c r="D1901" s="94"/>
      <c r="E1901" s="94"/>
    </row>
    <row r="1902" spans="1:5" x14ac:dyDescent="0.25">
      <c r="A1902" s="94"/>
      <c r="B1902" s="102"/>
      <c r="C1902" s="94"/>
      <c r="D1902" s="94"/>
      <c r="E1902" s="94"/>
    </row>
    <row r="1903" spans="1:5" x14ac:dyDescent="0.25">
      <c r="A1903" s="94"/>
      <c r="B1903" s="102"/>
      <c r="C1903" s="94"/>
      <c r="D1903" s="94"/>
      <c r="E1903" s="94"/>
    </row>
    <row r="1904" spans="1:5" x14ac:dyDescent="0.25">
      <c r="A1904" s="94"/>
      <c r="B1904" s="102"/>
      <c r="C1904" s="94"/>
      <c r="D1904" s="94"/>
      <c r="E1904" s="94"/>
    </row>
    <row r="1905" spans="1:5" x14ac:dyDescent="0.25">
      <c r="A1905" s="94"/>
      <c r="B1905" s="102"/>
      <c r="C1905" s="94"/>
      <c r="D1905" s="94"/>
      <c r="E1905" s="94"/>
    </row>
    <row r="1906" spans="1:5" x14ac:dyDescent="0.25">
      <c r="A1906" s="94"/>
      <c r="B1906" s="102"/>
      <c r="C1906" s="94"/>
      <c r="D1906" s="94"/>
      <c r="E1906" s="94"/>
    </row>
    <row r="1907" spans="1:5" x14ac:dyDescent="0.25">
      <c r="A1907" s="94"/>
      <c r="B1907" s="102"/>
      <c r="C1907" s="94"/>
      <c r="D1907" s="94"/>
      <c r="E1907" s="94"/>
    </row>
    <row r="1908" spans="1:5" x14ac:dyDescent="0.25">
      <c r="A1908" s="94"/>
      <c r="B1908" s="102"/>
      <c r="C1908" s="94"/>
      <c r="D1908" s="94"/>
      <c r="E1908" s="94"/>
    </row>
    <row r="1909" spans="1:5" x14ac:dyDescent="0.25">
      <c r="A1909" s="94"/>
      <c r="B1909" s="102"/>
      <c r="C1909" s="94"/>
      <c r="D1909" s="94"/>
      <c r="E1909" s="94"/>
    </row>
    <row r="1910" spans="1:5" x14ac:dyDescent="0.25">
      <c r="A1910" s="94"/>
      <c r="B1910" s="102"/>
      <c r="C1910" s="94"/>
      <c r="D1910" s="94"/>
      <c r="E1910" s="94"/>
    </row>
    <row r="1911" spans="1:5" x14ac:dyDescent="0.25">
      <c r="A1911" s="94"/>
      <c r="B1911" s="102"/>
      <c r="C1911" s="94"/>
      <c r="D1911" s="94"/>
      <c r="E1911" s="94"/>
    </row>
    <row r="1912" spans="1:5" x14ac:dyDescent="0.25">
      <c r="A1912" s="94"/>
      <c r="B1912" s="102"/>
      <c r="C1912" s="94"/>
      <c r="D1912" s="94"/>
      <c r="E1912" s="94"/>
    </row>
    <row r="1913" spans="1:5" x14ac:dyDescent="0.25">
      <c r="A1913" s="94"/>
      <c r="B1913" s="102"/>
      <c r="C1913" s="94"/>
      <c r="D1913" s="94"/>
      <c r="E1913" s="94"/>
    </row>
    <row r="1914" spans="1:5" x14ac:dyDescent="0.25">
      <c r="A1914" s="94"/>
      <c r="B1914" s="102"/>
      <c r="C1914" s="94"/>
      <c r="D1914" s="94"/>
      <c r="E1914" s="94"/>
    </row>
    <row r="1915" spans="1:5" x14ac:dyDescent="0.25">
      <c r="A1915" s="94"/>
      <c r="B1915" s="102"/>
      <c r="C1915" s="94"/>
      <c r="D1915" s="94"/>
      <c r="E1915" s="94"/>
    </row>
    <row r="1916" spans="1:5" x14ac:dyDescent="0.25">
      <c r="A1916" s="94"/>
      <c r="B1916" s="102"/>
      <c r="C1916" s="94"/>
      <c r="D1916" s="94"/>
      <c r="E1916" s="94"/>
    </row>
    <row r="1917" spans="1:5" x14ac:dyDescent="0.25">
      <c r="A1917" s="94"/>
      <c r="B1917" s="102"/>
      <c r="C1917" s="94"/>
      <c r="D1917" s="94"/>
      <c r="E1917" s="94"/>
    </row>
    <row r="1918" spans="1:5" x14ac:dyDescent="0.25">
      <c r="A1918" s="94"/>
      <c r="B1918" s="102"/>
      <c r="C1918" s="94"/>
      <c r="D1918" s="94"/>
      <c r="E1918" s="94"/>
    </row>
    <row r="1919" spans="1:5" x14ac:dyDescent="0.25">
      <c r="A1919" s="94"/>
      <c r="B1919" s="102"/>
      <c r="C1919" s="94"/>
      <c r="D1919" s="94"/>
      <c r="E1919" s="94"/>
    </row>
    <row r="1920" spans="1:5" x14ac:dyDescent="0.25">
      <c r="A1920" s="94"/>
      <c r="B1920" s="102"/>
      <c r="C1920" s="94"/>
      <c r="D1920" s="94"/>
      <c r="E1920" s="94"/>
    </row>
    <row r="1921" spans="1:6" x14ac:dyDescent="0.25">
      <c r="A1921" s="94"/>
      <c r="B1921" s="102"/>
      <c r="C1921" s="94"/>
      <c r="D1921" s="94"/>
      <c r="E1921" s="94"/>
    </row>
    <row r="1922" spans="1:6" x14ac:dyDescent="0.25">
      <c r="A1922" s="98" t="s">
        <v>11</v>
      </c>
      <c r="B1922" s="102">
        <f>SUM(B1874:B1921)</f>
        <v>0</v>
      </c>
      <c r="C1922" s="94"/>
      <c r="D1922" s="94"/>
      <c r="E1922" s="94"/>
    </row>
    <row r="1925" spans="1:6" x14ac:dyDescent="0.25">
      <c r="A1925" s="98" t="s">
        <v>0</v>
      </c>
      <c r="B1925" s="118" t="s">
        <v>1192</v>
      </c>
      <c r="C1925" s="98" t="s">
        <v>1203</v>
      </c>
      <c r="D1925" s="98" t="s">
        <v>561</v>
      </c>
      <c r="E1925" s="98" t="s">
        <v>174</v>
      </c>
    </row>
    <row r="1926" spans="1:6" x14ac:dyDescent="0.25">
      <c r="A1926" s="95"/>
      <c r="B1926" s="118">
        <v>0</v>
      </c>
      <c r="C1926" s="98"/>
      <c r="D1926" s="98"/>
      <c r="E1926" s="94"/>
    </row>
    <row r="1927" spans="1:6" x14ac:dyDescent="0.25">
      <c r="A1927" s="94"/>
      <c r="B1927" s="102">
        <v>0</v>
      </c>
      <c r="C1927" s="94"/>
      <c r="D1927" s="94"/>
      <c r="E1927" s="94"/>
    </row>
    <row r="1928" spans="1:6" x14ac:dyDescent="0.25">
      <c r="A1928" s="94"/>
      <c r="B1928" s="102">
        <v>0</v>
      </c>
      <c r="C1928" s="101"/>
      <c r="D1928" s="94"/>
      <c r="E1928" s="94"/>
      <c r="F1928" s="134"/>
    </row>
    <row r="1929" spans="1:6" x14ac:dyDescent="0.25">
      <c r="A1929" s="94"/>
      <c r="B1929" s="102">
        <v>0</v>
      </c>
      <c r="C1929" s="94"/>
      <c r="D1929" s="94"/>
      <c r="E1929" s="94"/>
      <c r="F1929" s="134"/>
    </row>
    <row r="1930" spans="1:6" x14ac:dyDescent="0.25">
      <c r="A1930" s="94"/>
      <c r="B1930" s="102"/>
      <c r="C1930" s="94"/>
      <c r="D1930" s="94"/>
      <c r="E1930" s="94"/>
    </row>
    <row r="1931" spans="1:6" x14ac:dyDescent="0.25">
      <c r="A1931" s="94"/>
      <c r="B1931" s="102"/>
      <c r="C1931" s="94"/>
      <c r="D1931" s="94"/>
      <c r="E1931" s="94"/>
    </row>
    <row r="1932" spans="1:6" x14ac:dyDescent="0.25">
      <c r="A1932" s="94"/>
      <c r="B1932" s="102"/>
      <c r="C1932" s="94"/>
      <c r="D1932" s="94"/>
      <c r="E1932" s="94"/>
      <c r="F1932" s="134"/>
    </row>
    <row r="1933" spans="1:6" x14ac:dyDescent="0.25">
      <c r="A1933" s="94"/>
      <c r="B1933" s="102"/>
      <c r="C1933" s="94"/>
      <c r="D1933" s="94"/>
      <c r="E1933" s="94"/>
    </row>
    <row r="1934" spans="1:6" x14ac:dyDescent="0.25">
      <c r="A1934" s="94"/>
      <c r="B1934" s="102"/>
      <c r="C1934" s="94"/>
      <c r="D1934" s="94"/>
      <c r="E1934" s="94"/>
    </row>
    <row r="1935" spans="1:6" x14ac:dyDescent="0.25">
      <c r="A1935" s="94"/>
      <c r="B1935" s="102"/>
      <c r="C1935" s="94"/>
      <c r="D1935" s="94"/>
      <c r="E1935" s="94"/>
    </row>
    <row r="1936" spans="1:6" x14ac:dyDescent="0.25">
      <c r="A1936" s="94"/>
      <c r="B1936" s="102"/>
      <c r="C1936" s="94"/>
      <c r="D1936" s="94"/>
      <c r="E1936" s="94"/>
    </row>
    <row r="1937" spans="1:5" x14ac:dyDescent="0.25">
      <c r="A1937" s="94"/>
      <c r="B1937" s="102"/>
      <c r="C1937" s="94"/>
      <c r="D1937" s="94"/>
      <c r="E1937" s="94"/>
    </row>
    <row r="1938" spans="1:5" x14ac:dyDescent="0.25">
      <c r="A1938" s="94"/>
      <c r="B1938" s="102"/>
      <c r="C1938" s="94"/>
      <c r="D1938" s="94"/>
      <c r="E1938" s="94"/>
    </row>
    <row r="1939" spans="1:5" x14ac:dyDescent="0.25">
      <c r="A1939" s="94"/>
      <c r="B1939" s="102"/>
      <c r="C1939" s="94"/>
      <c r="D1939" s="94"/>
      <c r="E1939" s="94"/>
    </row>
    <row r="1940" spans="1:5" x14ac:dyDescent="0.25">
      <c r="A1940" s="94"/>
      <c r="B1940" s="102"/>
      <c r="C1940" s="94"/>
      <c r="D1940" s="94"/>
      <c r="E1940" s="94"/>
    </row>
    <row r="1941" spans="1:5" x14ac:dyDescent="0.25">
      <c r="A1941" s="94"/>
      <c r="B1941" s="102"/>
      <c r="C1941" s="94"/>
      <c r="D1941" s="94"/>
      <c r="E1941" s="94"/>
    </row>
    <row r="1942" spans="1:5" x14ac:dyDescent="0.25">
      <c r="A1942" s="94"/>
      <c r="B1942" s="102"/>
      <c r="C1942" s="94"/>
      <c r="D1942" s="94"/>
      <c r="E1942" s="94"/>
    </row>
    <row r="1943" spans="1:5" x14ac:dyDescent="0.25">
      <c r="A1943" s="94"/>
      <c r="B1943" s="102"/>
      <c r="C1943" s="94"/>
      <c r="D1943" s="94"/>
      <c r="E1943" s="94"/>
    </row>
    <row r="1944" spans="1:5" x14ac:dyDescent="0.25">
      <c r="A1944" s="94"/>
      <c r="B1944" s="102"/>
      <c r="C1944" s="94"/>
      <c r="D1944" s="94"/>
      <c r="E1944" s="94"/>
    </row>
    <row r="1945" spans="1:5" x14ac:dyDescent="0.25">
      <c r="A1945" s="94"/>
      <c r="B1945" s="102"/>
      <c r="C1945" s="94"/>
      <c r="D1945" s="94"/>
      <c r="E1945" s="94"/>
    </row>
    <row r="1946" spans="1:5" x14ac:dyDescent="0.25">
      <c r="A1946" s="94"/>
      <c r="B1946" s="102"/>
      <c r="C1946" s="94"/>
      <c r="D1946" s="94"/>
      <c r="E1946" s="94"/>
    </row>
    <row r="1947" spans="1:5" x14ac:dyDescent="0.25">
      <c r="A1947" s="94"/>
      <c r="B1947" s="102"/>
      <c r="C1947" s="94"/>
      <c r="D1947" s="94"/>
      <c r="E1947" s="94"/>
    </row>
    <row r="1948" spans="1:5" x14ac:dyDescent="0.25">
      <c r="A1948" s="94"/>
      <c r="B1948" s="102"/>
      <c r="C1948" s="94"/>
      <c r="D1948" s="94"/>
      <c r="E1948" s="94"/>
    </row>
    <row r="1949" spans="1:5" x14ac:dyDescent="0.25">
      <c r="A1949" s="94"/>
      <c r="B1949" s="102"/>
      <c r="C1949" s="94"/>
      <c r="D1949" s="94"/>
      <c r="E1949" s="94"/>
    </row>
    <row r="1950" spans="1:5" x14ac:dyDescent="0.25">
      <c r="A1950" s="94"/>
      <c r="B1950" s="102"/>
      <c r="C1950" s="94"/>
      <c r="D1950" s="94"/>
      <c r="E1950" s="94"/>
    </row>
    <row r="1951" spans="1:5" x14ac:dyDescent="0.25">
      <c r="A1951" s="94"/>
      <c r="B1951" s="102"/>
      <c r="C1951" s="94"/>
      <c r="D1951" s="94"/>
      <c r="E1951" s="94"/>
    </row>
    <row r="1952" spans="1:5" x14ac:dyDescent="0.25">
      <c r="A1952" s="94"/>
      <c r="B1952" s="102"/>
      <c r="C1952" s="94"/>
      <c r="D1952" s="94"/>
      <c r="E1952" s="94"/>
    </row>
    <row r="1953" spans="1:5" x14ac:dyDescent="0.25">
      <c r="A1953" s="94"/>
      <c r="B1953" s="102"/>
      <c r="C1953" s="94"/>
      <c r="D1953" s="94"/>
      <c r="E1953" s="94"/>
    </row>
    <row r="1954" spans="1:5" x14ac:dyDescent="0.25">
      <c r="A1954" s="94"/>
      <c r="B1954" s="102"/>
      <c r="C1954" s="94"/>
      <c r="D1954" s="94"/>
      <c r="E1954" s="94"/>
    </row>
    <row r="1955" spans="1:5" x14ac:dyDescent="0.25">
      <c r="A1955" s="94"/>
      <c r="B1955" s="102"/>
      <c r="C1955" s="94"/>
      <c r="D1955" s="94"/>
      <c r="E1955" s="94"/>
    </row>
    <row r="1956" spans="1:5" x14ac:dyDescent="0.25">
      <c r="A1956" s="94"/>
      <c r="B1956" s="102"/>
      <c r="C1956" s="94"/>
      <c r="D1956" s="94"/>
      <c r="E1956" s="94"/>
    </row>
    <row r="1957" spans="1:5" x14ac:dyDescent="0.25">
      <c r="A1957" s="94"/>
      <c r="B1957" s="102"/>
      <c r="C1957" s="94"/>
      <c r="D1957" s="94"/>
      <c r="E1957" s="94"/>
    </row>
    <row r="1958" spans="1:5" x14ac:dyDescent="0.25">
      <c r="A1958" s="94"/>
      <c r="B1958" s="102"/>
      <c r="C1958" s="94"/>
      <c r="D1958" s="94"/>
      <c r="E1958" s="94"/>
    </row>
    <row r="1959" spans="1:5" x14ac:dyDescent="0.25">
      <c r="A1959" s="94"/>
      <c r="B1959" s="102"/>
      <c r="C1959" s="94"/>
      <c r="D1959" s="94"/>
      <c r="E1959" s="94"/>
    </row>
    <row r="1960" spans="1:5" x14ac:dyDescent="0.25">
      <c r="A1960" s="94"/>
      <c r="B1960" s="102"/>
      <c r="C1960" s="94"/>
      <c r="D1960" s="94"/>
      <c r="E1960" s="94"/>
    </row>
    <row r="1961" spans="1:5" x14ac:dyDescent="0.25">
      <c r="A1961" s="94"/>
      <c r="B1961" s="102"/>
      <c r="C1961" s="94"/>
      <c r="D1961" s="94"/>
      <c r="E1961" s="94"/>
    </row>
    <row r="1962" spans="1:5" x14ac:dyDescent="0.25">
      <c r="A1962" s="94"/>
      <c r="B1962" s="102"/>
      <c r="C1962" s="94"/>
      <c r="D1962" s="94"/>
      <c r="E1962" s="94"/>
    </row>
    <row r="1963" spans="1:5" x14ac:dyDescent="0.25">
      <c r="A1963" s="94"/>
      <c r="B1963" s="102"/>
      <c r="C1963" s="94"/>
      <c r="D1963" s="94"/>
      <c r="E1963" s="94"/>
    </row>
    <row r="1964" spans="1:5" x14ac:dyDescent="0.25">
      <c r="A1964" s="94"/>
      <c r="B1964" s="102"/>
      <c r="C1964" s="94"/>
      <c r="D1964" s="94"/>
      <c r="E1964" s="94"/>
    </row>
    <row r="1965" spans="1:5" x14ac:dyDescent="0.25">
      <c r="A1965" s="94"/>
      <c r="B1965" s="102"/>
      <c r="C1965" s="94"/>
      <c r="D1965" s="94"/>
      <c r="E1965" s="94"/>
    </row>
    <row r="1966" spans="1:5" x14ac:dyDescent="0.25">
      <c r="A1966" s="94"/>
      <c r="B1966" s="102"/>
      <c r="C1966" s="94"/>
      <c r="D1966" s="94"/>
      <c r="E1966" s="94"/>
    </row>
    <row r="1967" spans="1:5" x14ac:dyDescent="0.25">
      <c r="A1967" s="94"/>
      <c r="B1967" s="102"/>
      <c r="C1967" s="94"/>
      <c r="D1967" s="94"/>
      <c r="E1967" s="94"/>
    </row>
    <row r="1968" spans="1:5" x14ac:dyDescent="0.25">
      <c r="A1968" s="94"/>
      <c r="B1968" s="102"/>
      <c r="C1968" s="94"/>
      <c r="D1968" s="94"/>
      <c r="E1968" s="94"/>
    </row>
    <row r="1969" spans="1:6" x14ac:dyDescent="0.25">
      <c r="A1969" s="94"/>
      <c r="B1969" s="102"/>
      <c r="C1969" s="94"/>
      <c r="D1969" s="94"/>
      <c r="E1969" s="94"/>
    </row>
    <row r="1970" spans="1:6" x14ac:dyDescent="0.25">
      <c r="A1970" s="94"/>
      <c r="B1970" s="102"/>
      <c r="C1970" s="94"/>
      <c r="D1970" s="94"/>
      <c r="E1970" s="94"/>
    </row>
    <row r="1971" spans="1:6" x14ac:dyDescent="0.25">
      <c r="A1971" s="94"/>
      <c r="B1971" s="102"/>
      <c r="C1971" s="94"/>
      <c r="D1971" s="94"/>
      <c r="E1971" s="94"/>
    </row>
    <row r="1972" spans="1:6" x14ac:dyDescent="0.25">
      <c r="A1972" s="94"/>
      <c r="B1972" s="102"/>
      <c r="C1972" s="94"/>
      <c r="D1972" s="94"/>
      <c r="E1972" s="94"/>
    </row>
    <row r="1973" spans="1:6" x14ac:dyDescent="0.25">
      <c r="A1973" s="94"/>
      <c r="B1973" s="102"/>
      <c r="C1973" s="94"/>
      <c r="D1973" s="94"/>
      <c r="E1973" s="94"/>
    </row>
    <row r="1974" spans="1:6" x14ac:dyDescent="0.25">
      <c r="A1974" s="98" t="s">
        <v>11</v>
      </c>
      <c r="B1974" s="102">
        <f>SUM(B1926:B1973)</f>
        <v>0</v>
      </c>
      <c r="C1974" s="94"/>
      <c r="D1974" s="94"/>
      <c r="E1974" s="94"/>
    </row>
    <row r="1977" spans="1:6" x14ac:dyDescent="0.25">
      <c r="A1977" s="98" t="s">
        <v>0</v>
      </c>
      <c r="B1977" s="118" t="s">
        <v>1192</v>
      </c>
      <c r="C1977" s="98" t="s">
        <v>1203</v>
      </c>
      <c r="D1977" s="98" t="s">
        <v>561</v>
      </c>
      <c r="E1977" s="98" t="s">
        <v>174</v>
      </c>
    </row>
    <row r="1978" spans="1:6" x14ac:dyDescent="0.25">
      <c r="A1978" s="95"/>
      <c r="B1978" s="118">
        <v>0</v>
      </c>
      <c r="C1978" s="98"/>
      <c r="D1978" s="98"/>
      <c r="E1978" s="94"/>
    </row>
    <row r="1979" spans="1:6" x14ac:dyDescent="0.25">
      <c r="A1979" s="94"/>
      <c r="B1979" s="102">
        <v>0</v>
      </c>
      <c r="C1979" s="94"/>
      <c r="D1979" s="94"/>
      <c r="E1979" s="94"/>
      <c r="F1979" s="133" t="s">
        <v>492</v>
      </c>
    </row>
    <row r="1980" spans="1:6" x14ac:dyDescent="0.25">
      <c r="A1980" s="94"/>
      <c r="B1980" s="102">
        <v>0</v>
      </c>
      <c r="C1980" s="101"/>
      <c r="D1980" s="94"/>
      <c r="E1980" s="94"/>
      <c r="F1980" s="134" t="s">
        <v>492</v>
      </c>
    </row>
    <row r="1981" spans="1:6" x14ac:dyDescent="0.25">
      <c r="A1981" s="94"/>
      <c r="B1981" s="102">
        <v>0</v>
      </c>
      <c r="C1981" s="94"/>
      <c r="D1981" s="94"/>
      <c r="E1981" s="94"/>
      <c r="F1981" s="134"/>
    </row>
    <row r="1982" spans="1:6" x14ac:dyDescent="0.25">
      <c r="A1982" s="94"/>
      <c r="B1982" s="102"/>
      <c r="C1982" s="94"/>
      <c r="D1982" s="94"/>
      <c r="E1982" s="94"/>
      <c r="F1982" s="135"/>
    </row>
    <row r="1983" spans="1:6" x14ac:dyDescent="0.25">
      <c r="A1983" s="94"/>
      <c r="B1983" s="102"/>
      <c r="C1983" s="94"/>
      <c r="D1983" s="94"/>
      <c r="E1983" s="94"/>
      <c r="F1983" s="134" t="s">
        <v>492</v>
      </c>
    </row>
    <row r="1984" spans="1:6" x14ac:dyDescent="0.25">
      <c r="A1984" s="94"/>
      <c r="B1984" s="102"/>
      <c r="C1984" s="94"/>
      <c r="D1984" s="94"/>
      <c r="E1984" s="94"/>
      <c r="F1984" s="135" t="s">
        <v>492</v>
      </c>
    </row>
    <row r="1985" spans="1:6" x14ac:dyDescent="0.25">
      <c r="A1985" s="94"/>
      <c r="B1985" s="102"/>
      <c r="C1985" s="94"/>
      <c r="D1985" s="94"/>
      <c r="E1985" s="94"/>
      <c r="F1985" s="135" t="s">
        <v>492</v>
      </c>
    </row>
    <row r="1986" spans="1:6" x14ac:dyDescent="0.25">
      <c r="A1986" s="94"/>
      <c r="B1986" s="102"/>
      <c r="C1986" s="94"/>
      <c r="D1986" s="94"/>
      <c r="E1986" s="94"/>
      <c r="F1986" s="135" t="s">
        <v>492</v>
      </c>
    </row>
    <row r="1987" spans="1:6" x14ac:dyDescent="0.25">
      <c r="A1987" s="94"/>
      <c r="B1987" s="102"/>
      <c r="C1987" s="94"/>
      <c r="D1987" s="94"/>
      <c r="E1987" s="94"/>
      <c r="F1987" s="135"/>
    </row>
    <row r="1988" spans="1:6" x14ac:dyDescent="0.25">
      <c r="A1988" s="94"/>
      <c r="B1988" s="102"/>
      <c r="C1988" s="94"/>
      <c r="D1988" s="94"/>
      <c r="E1988" s="94"/>
      <c r="F1988" t="s">
        <v>492</v>
      </c>
    </row>
    <row r="1989" spans="1:6" x14ac:dyDescent="0.25">
      <c r="A1989" s="94"/>
      <c r="B1989" s="102"/>
      <c r="C1989" s="94"/>
      <c r="D1989" s="94"/>
      <c r="E1989" s="94"/>
      <c r="F1989" s="134"/>
    </row>
    <row r="1990" spans="1:6" x14ac:dyDescent="0.25">
      <c r="A1990" s="94"/>
      <c r="B1990" s="102"/>
      <c r="C1990" s="94"/>
      <c r="D1990" s="94"/>
      <c r="E1990" s="94"/>
      <c r="F1990" s="135"/>
    </row>
    <row r="1991" spans="1:6" x14ac:dyDescent="0.25">
      <c r="A1991" s="94"/>
      <c r="B1991" s="102"/>
      <c r="C1991" s="94"/>
      <c r="D1991" s="94"/>
      <c r="E1991" s="94"/>
      <c r="F1991" s="135" t="s">
        <v>492</v>
      </c>
    </row>
    <row r="1992" spans="1:6" x14ac:dyDescent="0.25">
      <c r="A1992" s="94"/>
      <c r="B1992" s="102"/>
      <c r="C1992" s="94"/>
      <c r="D1992" s="94"/>
      <c r="E1992" s="94"/>
    </row>
    <row r="1993" spans="1:6" x14ac:dyDescent="0.25">
      <c r="A1993" s="94"/>
      <c r="B1993" s="102"/>
      <c r="C1993" s="94"/>
      <c r="D1993" s="94"/>
      <c r="E1993" s="94"/>
    </row>
    <row r="1994" spans="1:6" x14ac:dyDescent="0.25">
      <c r="A1994" s="94"/>
      <c r="B1994" s="102"/>
      <c r="C1994" s="94"/>
      <c r="D1994" s="94"/>
      <c r="E1994" s="94"/>
    </row>
    <row r="1995" spans="1:6" x14ac:dyDescent="0.25">
      <c r="A1995" s="94"/>
      <c r="B1995" s="102"/>
      <c r="C1995" s="94"/>
      <c r="D1995" s="94"/>
      <c r="E1995" s="94"/>
    </row>
    <row r="1996" spans="1:6" x14ac:dyDescent="0.25">
      <c r="A1996" s="94"/>
      <c r="B1996" s="102"/>
      <c r="C1996" s="94"/>
      <c r="D1996" s="94"/>
      <c r="E1996" s="94"/>
    </row>
    <row r="1997" spans="1:6" x14ac:dyDescent="0.25">
      <c r="A1997" s="94"/>
      <c r="B1997" s="102"/>
      <c r="C1997" s="94"/>
      <c r="D1997" s="94"/>
      <c r="E1997" s="94"/>
    </row>
    <row r="1998" spans="1:6" x14ac:dyDescent="0.25">
      <c r="A1998" s="94"/>
      <c r="B1998" s="102"/>
      <c r="C1998" s="94"/>
      <c r="D1998" s="94"/>
      <c r="E1998" s="94"/>
    </row>
    <row r="1999" spans="1:6" x14ac:dyDescent="0.25">
      <c r="A1999" s="94"/>
      <c r="B1999" s="102"/>
      <c r="C1999" s="94"/>
      <c r="D1999" s="94"/>
      <c r="E1999" s="94"/>
    </row>
    <row r="2000" spans="1:6" x14ac:dyDescent="0.25">
      <c r="A2000" s="94"/>
      <c r="B2000" s="102"/>
      <c r="C2000" s="94"/>
      <c r="D2000" s="94"/>
      <c r="E2000" s="94"/>
    </row>
    <row r="2001" spans="1:5" x14ac:dyDescent="0.25">
      <c r="A2001" s="94"/>
      <c r="B2001" s="102"/>
      <c r="C2001" s="94"/>
      <c r="D2001" s="94"/>
      <c r="E2001" s="94"/>
    </row>
    <row r="2002" spans="1:5" x14ac:dyDescent="0.25">
      <c r="A2002" s="94"/>
      <c r="B2002" s="102"/>
      <c r="C2002" s="94"/>
      <c r="D2002" s="94"/>
      <c r="E2002" s="94"/>
    </row>
    <row r="2003" spans="1:5" x14ac:dyDescent="0.25">
      <c r="A2003" s="94"/>
      <c r="B2003" s="102"/>
      <c r="C2003" s="94"/>
      <c r="D2003" s="94"/>
      <c r="E2003" s="94"/>
    </row>
    <row r="2004" spans="1:5" x14ac:dyDescent="0.25">
      <c r="A2004" s="94"/>
      <c r="B2004" s="102"/>
      <c r="C2004" s="94"/>
      <c r="D2004" s="94"/>
      <c r="E2004" s="94"/>
    </row>
    <row r="2005" spans="1:5" x14ac:dyDescent="0.25">
      <c r="A2005" s="94"/>
      <c r="B2005" s="102"/>
      <c r="C2005" s="94"/>
      <c r="D2005" s="94"/>
      <c r="E2005" s="94"/>
    </row>
    <row r="2006" spans="1:5" x14ac:dyDescent="0.25">
      <c r="A2006" s="94"/>
      <c r="B2006" s="102"/>
      <c r="C2006" s="94"/>
      <c r="D2006" s="94"/>
      <c r="E2006" s="94"/>
    </row>
    <row r="2007" spans="1:5" x14ac:dyDescent="0.25">
      <c r="A2007" s="94"/>
      <c r="B2007" s="102"/>
      <c r="C2007" s="94"/>
      <c r="D2007" s="94"/>
      <c r="E2007" s="94"/>
    </row>
    <row r="2008" spans="1:5" x14ac:dyDescent="0.25">
      <c r="A2008" s="94"/>
      <c r="B2008" s="102"/>
      <c r="C2008" s="94"/>
      <c r="D2008" s="94"/>
      <c r="E2008" s="94"/>
    </row>
    <row r="2009" spans="1:5" x14ac:dyDescent="0.25">
      <c r="A2009" s="94"/>
      <c r="B2009" s="102"/>
      <c r="C2009" s="94"/>
      <c r="D2009" s="94"/>
      <c r="E2009" s="94"/>
    </row>
    <row r="2010" spans="1:5" x14ac:dyDescent="0.25">
      <c r="A2010" s="94"/>
      <c r="B2010" s="102"/>
      <c r="C2010" s="94"/>
      <c r="D2010" s="94"/>
      <c r="E2010" s="94"/>
    </row>
    <row r="2011" spans="1:5" x14ac:dyDescent="0.25">
      <c r="A2011" s="94"/>
      <c r="B2011" s="102"/>
      <c r="C2011" s="94"/>
      <c r="D2011" s="94"/>
      <c r="E2011" s="94"/>
    </row>
    <row r="2012" spans="1:5" x14ac:dyDescent="0.25">
      <c r="A2012" s="94"/>
      <c r="B2012" s="102"/>
      <c r="C2012" s="94"/>
      <c r="D2012" s="94"/>
      <c r="E2012" s="94"/>
    </row>
    <row r="2013" spans="1:5" x14ac:dyDescent="0.25">
      <c r="A2013" s="94"/>
      <c r="B2013" s="102"/>
      <c r="C2013" s="94"/>
      <c r="D2013" s="94"/>
      <c r="E2013" s="94"/>
    </row>
    <row r="2014" spans="1:5" x14ac:dyDescent="0.25">
      <c r="A2014" s="94"/>
      <c r="B2014" s="102"/>
      <c r="C2014" s="94"/>
      <c r="D2014" s="94"/>
      <c r="E2014" s="94"/>
    </row>
    <row r="2015" spans="1:5" x14ac:dyDescent="0.25">
      <c r="A2015" s="94"/>
      <c r="B2015" s="102"/>
      <c r="C2015" s="94"/>
      <c r="D2015" s="94"/>
      <c r="E2015" s="94"/>
    </row>
    <row r="2016" spans="1:5" x14ac:dyDescent="0.25">
      <c r="A2016" s="94"/>
      <c r="B2016" s="102"/>
      <c r="C2016" s="94"/>
      <c r="D2016" s="94"/>
      <c r="E2016" s="94"/>
    </row>
    <row r="2017" spans="1:5" x14ac:dyDescent="0.25">
      <c r="A2017" s="94"/>
      <c r="B2017" s="102"/>
      <c r="C2017" s="94"/>
      <c r="D2017" s="94"/>
      <c r="E2017" s="94"/>
    </row>
    <row r="2018" spans="1:5" x14ac:dyDescent="0.25">
      <c r="A2018" s="94"/>
      <c r="B2018" s="102"/>
      <c r="C2018" s="94"/>
      <c r="D2018" s="94"/>
      <c r="E2018" s="94"/>
    </row>
    <row r="2019" spans="1:5" x14ac:dyDescent="0.25">
      <c r="A2019" s="94"/>
      <c r="B2019" s="102"/>
      <c r="C2019" s="94"/>
      <c r="D2019" s="94"/>
      <c r="E2019" s="94"/>
    </row>
    <row r="2020" spans="1:5" x14ac:dyDescent="0.25">
      <c r="A2020" s="94"/>
      <c r="B2020" s="102"/>
      <c r="C2020" s="94"/>
      <c r="D2020" s="94"/>
      <c r="E2020" s="94"/>
    </row>
    <row r="2021" spans="1:5" x14ac:dyDescent="0.25">
      <c r="A2021" s="94"/>
      <c r="B2021" s="102"/>
      <c r="C2021" s="94"/>
      <c r="D2021" s="94"/>
      <c r="E2021" s="94"/>
    </row>
    <row r="2022" spans="1:5" x14ac:dyDescent="0.25">
      <c r="A2022" s="94"/>
      <c r="B2022" s="102"/>
      <c r="C2022" s="94"/>
      <c r="D2022" s="94"/>
      <c r="E2022" s="94"/>
    </row>
    <row r="2023" spans="1:5" x14ac:dyDescent="0.25">
      <c r="A2023" s="94"/>
      <c r="B2023" s="102"/>
      <c r="C2023" s="94"/>
      <c r="D2023" s="94"/>
      <c r="E2023" s="94"/>
    </row>
    <row r="2024" spans="1:5" x14ac:dyDescent="0.25">
      <c r="A2024" s="94"/>
      <c r="B2024" s="102"/>
      <c r="C2024" s="94"/>
      <c r="D2024" s="94"/>
      <c r="E2024" s="94"/>
    </row>
    <row r="2025" spans="1:5" x14ac:dyDescent="0.25">
      <c r="A2025" s="94"/>
      <c r="B2025" s="102"/>
      <c r="C2025" s="94"/>
      <c r="D2025" s="94"/>
      <c r="E2025" s="94"/>
    </row>
    <row r="2026" spans="1:5" x14ac:dyDescent="0.25">
      <c r="A2026" s="98" t="s">
        <v>11</v>
      </c>
      <c r="B2026" s="102">
        <f>SUM(B1978:B2025)</f>
        <v>0</v>
      </c>
      <c r="C2026" s="94"/>
      <c r="D2026" s="94"/>
      <c r="E2026" s="94"/>
    </row>
    <row r="2029" spans="1:5" x14ac:dyDescent="0.25">
      <c r="A2029" s="98" t="s">
        <v>0</v>
      </c>
      <c r="B2029" s="118" t="s">
        <v>1192</v>
      </c>
      <c r="C2029" s="98" t="s">
        <v>1203</v>
      </c>
      <c r="D2029" s="98" t="s">
        <v>561</v>
      </c>
      <c r="E2029" s="98" t="s">
        <v>174</v>
      </c>
    </row>
    <row r="2030" spans="1:5" x14ac:dyDescent="0.25">
      <c r="A2030" s="95"/>
      <c r="B2030" s="118">
        <v>0</v>
      </c>
      <c r="C2030" s="98"/>
      <c r="D2030" s="98"/>
      <c r="E2030" s="94"/>
    </row>
    <row r="2031" spans="1:5" x14ac:dyDescent="0.25">
      <c r="A2031" s="94"/>
      <c r="B2031" s="102">
        <v>0</v>
      </c>
      <c r="C2031" s="94"/>
      <c r="D2031" s="94"/>
      <c r="E2031" s="94"/>
    </row>
    <row r="2032" spans="1:5" x14ac:dyDescent="0.25">
      <c r="A2032" s="94"/>
      <c r="B2032" s="102">
        <v>0</v>
      </c>
      <c r="C2032" s="101"/>
      <c r="D2032" s="94"/>
      <c r="E2032" s="94"/>
    </row>
    <row r="2033" spans="1:5" x14ac:dyDescent="0.25">
      <c r="A2033" s="94"/>
      <c r="B2033" s="102">
        <v>0</v>
      </c>
      <c r="C2033" s="94"/>
      <c r="D2033" s="94"/>
      <c r="E2033" s="94"/>
    </row>
    <row r="2034" spans="1:5" x14ac:dyDescent="0.25">
      <c r="A2034" s="94"/>
      <c r="B2034" s="102"/>
      <c r="C2034" s="94"/>
      <c r="D2034" s="94"/>
      <c r="E2034" s="94"/>
    </row>
    <row r="2035" spans="1:5" x14ac:dyDescent="0.25">
      <c r="A2035" s="94"/>
      <c r="B2035" s="102"/>
      <c r="C2035" s="94"/>
      <c r="D2035" s="94"/>
      <c r="E2035" s="94"/>
    </row>
    <row r="2036" spans="1:5" x14ac:dyDescent="0.25">
      <c r="A2036" s="94"/>
      <c r="B2036" s="102"/>
      <c r="C2036" s="94"/>
      <c r="D2036" s="94"/>
      <c r="E2036" s="94"/>
    </row>
    <row r="2037" spans="1:5" x14ac:dyDescent="0.25">
      <c r="A2037" s="94"/>
      <c r="B2037" s="102"/>
      <c r="C2037" s="94"/>
      <c r="D2037" s="94"/>
      <c r="E2037" s="94"/>
    </row>
    <row r="2038" spans="1:5" x14ac:dyDescent="0.25">
      <c r="A2038" s="94"/>
      <c r="B2038" s="102"/>
      <c r="C2038" s="94"/>
      <c r="D2038" s="94"/>
      <c r="E2038" s="94"/>
    </row>
    <row r="2039" spans="1:5" x14ac:dyDescent="0.25">
      <c r="A2039" s="94"/>
      <c r="B2039" s="102"/>
      <c r="C2039" s="94"/>
      <c r="D2039" s="94"/>
      <c r="E2039" s="94"/>
    </row>
    <row r="2040" spans="1:5" x14ac:dyDescent="0.25">
      <c r="A2040" s="94"/>
      <c r="B2040" s="102"/>
      <c r="C2040" s="94"/>
      <c r="D2040" s="94"/>
      <c r="E2040" s="94"/>
    </row>
    <row r="2041" spans="1:5" x14ac:dyDescent="0.25">
      <c r="A2041" s="94"/>
      <c r="B2041" s="102"/>
      <c r="C2041" s="94"/>
      <c r="D2041" s="94"/>
      <c r="E2041" s="94"/>
    </row>
    <row r="2042" spans="1:5" x14ac:dyDescent="0.25">
      <c r="A2042" s="94"/>
      <c r="B2042" s="102"/>
      <c r="C2042" s="94"/>
      <c r="D2042" s="94"/>
      <c r="E2042" s="94"/>
    </row>
    <row r="2043" spans="1:5" x14ac:dyDescent="0.25">
      <c r="A2043" s="94"/>
      <c r="B2043" s="102"/>
      <c r="C2043" s="94"/>
      <c r="D2043" s="94"/>
      <c r="E2043" s="94"/>
    </row>
    <row r="2044" spans="1:5" x14ac:dyDescent="0.25">
      <c r="A2044" s="94"/>
      <c r="B2044" s="102"/>
      <c r="C2044" s="94"/>
      <c r="D2044" s="94"/>
      <c r="E2044" s="94"/>
    </row>
    <row r="2045" spans="1:5" x14ac:dyDescent="0.25">
      <c r="A2045" s="94"/>
      <c r="B2045" s="102"/>
      <c r="C2045" s="94"/>
      <c r="D2045" s="94"/>
      <c r="E2045" s="94"/>
    </row>
    <row r="2046" spans="1:5" x14ac:dyDescent="0.25">
      <c r="A2046" s="94"/>
      <c r="B2046" s="102"/>
      <c r="C2046" s="94"/>
      <c r="D2046" s="94"/>
      <c r="E2046" s="94"/>
    </row>
    <row r="2047" spans="1:5" x14ac:dyDescent="0.25">
      <c r="A2047" s="94"/>
      <c r="B2047" s="102"/>
      <c r="C2047" s="94"/>
      <c r="D2047" s="94"/>
      <c r="E2047" s="94"/>
    </row>
    <row r="2048" spans="1:5" x14ac:dyDescent="0.25">
      <c r="A2048" s="94"/>
      <c r="B2048" s="102"/>
      <c r="C2048" s="94"/>
      <c r="D2048" s="94"/>
      <c r="E2048" s="94"/>
    </row>
    <row r="2049" spans="1:5" x14ac:dyDescent="0.25">
      <c r="A2049" s="94"/>
      <c r="B2049" s="102"/>
      <c r="C2049" s="94"/>
      <c r="D2049" s="94"/>
      <c r="E2049" s="94"/>
    </row>
    <row r="2050" spans="1:5" x14ac:dyDescent="0.25">
      <c r="A2050" s="94"/>
      <c r="B2050" s="102"/>
      <c r="C2050" s="94"/>
      <c r="D2050" s="94"/>
      <c r="E2050" s="94"/>
    </row>
    <row r="2051" spans="1:5" x14ac:dyDescent="0.25">
      <c r="A2051" s="94"/>
      <c r="B2051" s="102"/>
      <c r="C2051" s="94"/>
      <c r="D2051" s="94"/>
      <c r="E2051" s="94"/>
    </row>
    <row r="2052" spans="1:5" x14ac:dyDescent="0.25">
      <c r="A2052" s="94"/>
      <c r="B2052" s="102"/>
      <c r="C2052" s="94"/>
      <c r="D2052" s="94"/>
      <c r="E2052" s="94"/>
    </row>
    <row r="2053" spans="1:5" x14ac:dyDescent="0.25">
      <c r="A2053" s="94"/>
      <c r="B2053" s="102"/>
      <c r="C2053" s="94"/>
      <c r="D2053" s="94"/>
      <c r="E2053" s="94"/>
    </row>
    <row r="2054" spans="1:5" x14ac:dyDescent="0.25">
      <c r="A2054" s="94"/>
      <c r="B2054" s="102"/>
      <c r="C2054" s="94"/>
      <c r="D2054" s="94"/>
      <c r="E2054" s="94"/>
    </row>
    <row r="2055" spans="1:5" x14ac:dyDescent="0.25">
      <c r="A2055" s="94"/>
      <c r="B2055" s="102"/>
      <c r="C2055" s="94"/>
      <c r="D2055" s="94"/>
      <c r="E2055" s="94"/>
    </row>
    <row r="2056" spans="1:5" x14ac:dyDescent="0.25">
      <c r="A2056" s="94"/>
      <c r="B2056" s="102"/>
      <c r="C2056" s="94"/>
      <c r="D2056" s="94"/>
      <c r="E2056" s="94"/>
    </row>
    <row r="2057" spans="1:5" x14ac:dyDescent="0.25">
      <c r="A2057" s="94"/>
      <c r="B2057" s="102"/>
      <c r="C2057" s="94"/>
      <c r="D2057" s="94"/>
      <c r="E2057" s="94"/>
    </row>
    <row r="2058" spans="1:5" x14ac:dyDescent="0.25">
      <c r="A2058" s="94"/>
      <c r="B2058" s="102"/>
      <c r="C2058" s="94"/>
      <c r="D2058" s="94"/>
      <c r="E2058" s="94"/>
    </row>
    <row r="2059" spans="1:5" x14ac:dyDescent="0.25">
      <c r="A2059" s="94"/>
      <c r="B2059" s="102"/>
      <c r="C2059" s="94"/>
      <c r="D2059" s="94"/>
      <c r="E2059" s="94"/>
    </row>
    <row r="2060" spans="1:5" x14ac:dyDescent="0.25">
      <c r="A2060" s="94"/>
      <c r="B2060" s="102"/>
      <c r="C2060" s="94"/>
      <c r="D2060" s="94"/>
      <c r="E2060" s="94"/>
    </row>
    <row r="2061" spans="1:5" x14ac:dyDescent="0.25">
      <c r="A2061" s="94"/>
      <c r="B2061" s="102"/>
      <c r="C2061" s="94"/>
      <c r="D2061" s="94"/>
      <c r="E2061" s="94"/>
    </row>
    <row r="2062" spans="1:5" x14ac:dyDescent="0.25">
      <c r="A2062" s="94"/>
      <c r="B2062" s="102"/>
      <c r="C2062" s="94"/>
      <c r="D2062" s="94"/>
      <c r="E2062" s="94"/>
    </row>
    <row r="2063" spans="1:5" x14ac:dyDescent="0.25">
      <c r="A2063" s="94"/>
      <c r="B2063" s="102"/>
      <c r="C2063" s="94"/>
      <c r="D2063" s="94"/>
      <c r="E2063" s="94"/>
    </row>
    <row r="2064" spans="1:5" x14ac:dyDescent="0.25">
      <c r="A2064" s="94"/>
      <c r="B2064" s="102"/>
      <c r="C2064" s="94"/>
      <c r="D2064" s="94"/>
      <c r="E2064" s="94"/>
    </row>
    <row r="2065" spans="1:5" x14ac:dyDescent="0.25">
      <c r="A2065" s="94"/>
      <c r="B2065" s="102"/>
      <c r="C2065" s="94"/>
      <c r="D2065" s="94"/>
      <c r="E2065" s="94"/>
    </row>
    <row r="2066" spans="1:5" x14ac:dyDescent="0.25">
      <c r="A2066" s="94"/>
      <c r="B2066" s="102"/>
      <c r="C2066" s="94"/>
      <c r="D2066" s="94"/>
      <c r="E2066" s="94"/>
    </row>
    <row r="2067" spans="1:5" x14ac:dyDescent="0.25">
      <c r="A2067" s="94"/>
      <c r="B2067" s="102"/>
      <c r="C2067" s="94"/>
      <c r="D2067" s="94"/>
      <c r="E2067" s="94"/>
    </row>
    <row r="2068" spans="1:5" x14ac:dyDescent="0.25">
      <c r="A2068" s="94"/>
      <c r="B2068" s="102"/>
      <c r="C2068" s="94"/>
      <c r="D2068" s="94"/>
      <c r="E2068" s="94"/>
    </row>
    <row r="2069" spans="1:5" x14ac:dyDescent="0.25">
      <c r="A2069" s="94"/>
      <c r="B2069" s="102"/>
      <c r="C2069" s="94"/>
      <c r="D2069" s="94"/>
      <c r="E2069" s="94"/>
    </row>
    <row r="2070" spans="1:5" x14ac:dyDescent="0.25">
      <c r="A2070" s="94"/>
      <c r="B2070" s="102"/>
      <c r="C2070" s="94"/>
      <c r="D2070" s="94"/>
      <c r="E2070" s="94"/>
    </row>
    <row r="2071" spans="1:5" x14ac:dyDescent="0.25">
      <c r="A2071" s="94"/>
      <c r="B2071" s="102"/>
      <c r="C2071" s="94"/>
      <c r="D2071" s="94"/>
      <c r="E2071" s="94"/>
    </row>
    <row r="2072" spans="1:5" x14ac:dyDescent="0.25">
      <c r="A2072" s="94"/>
      <c r="B2072" s="102"/>
      <c r="C2072" s="94"/>
      <c r="D2072" s="94"/>
      <c r="E2072" s="94"/>
    </row>
    <row r="2073" spans="1:5" x14ac:dyDescent="0.25">
      <c r="A2073" s="94"/>
      <c r="B2073" s="102"/>
      <c r="C2073" s="94"/>
      <c r="D2073" s="94"/>
      <c r="E2073" s="94"/>
    </row>
    <row r="2074" spans="1:5" x14ac:dyDescent="0.25">
      <c r="A2074" s="94"/>
      <c r="B2074" s="102"/>
      <c r="C2074" s="94"/>
      <c r="D2074" s="94"/>
      <c r="E2074" s="94"/>
    </row>
    <row r="2075" spans="1:5" x14ac:dyDescent="0.25">
      <c r="A2075" s="94"/>
      <c r="B2075" s="102"/>
      <c r="C2075" s="94"/>
      <c r="D2075" s="94"/>
      <c r="E2075" s="94"/>
    </row>
    <row r="2076" spans="1:5" x14ac:dyDescent="0.25">
      <c r="A2076" s="94"/>
      <c r="B2076" s="102"/>
      <c r="C2076" s="94"/>
      <c r="D2076" s="94"/>
      <c r="E2076" s="94"/>
    </row>
    <row r="2077" spans="1:5" x14ac:dyDescent="0.25">
      <c r="A2077" s="94"/>
      <c r="B2077" s="102"/>
      <c r="C2077" s="94"/>
      <c r="D2077" s="94"/>
      <c r="E2077" s="94"/>
    </row>
    <row r="2078" spans="1:5" x14ac:dyDescent="0.25">
      <c r="A2078" s="98" t="s">
        <v>11</v>
      </c>
      <c r="B2078" s="102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118" t="s">
        <v>1192</v>
      </c>
      <c r="C2081" s="98" t="s">
        <v>1203</v>
      </c>
      <c r="D2081" s="98" t="s">
        <v>561</v>
      </c>
      <c r="E2081" s="98" t="s">
        <v>174</v>
      </c>
    </row>
    <row r="2082" spans="1:5" x14ac:dyDescent="0.25">
      <c r="A2082" s="95"/>
      <c r="B2082" s="118">
        <v>0</v>
      </c>
      <c r="C2082" s="98"/>
      <c r="D2082" s="98"/>
      <c r="E2082" s="94"/>
    </row>
    <row r="2083" spans="1:5" x14ac:dyDescent="0.25">
      <c r="A2083" s="94"/>
      <c r="B2083" s="102">
        <v>0</v>
      </c>
      <c r="C2083" s="94"/>
      <c r="D2083" s="94"/>
      <c r="E2083" s="94"/>
    </row>
    <row r="2084" spans="1:5" x14ac:dyDescent="0.25">
      <c r="A2084" s="94"/>
      <c r="B2084" s="102">
        <v>0</v>
      </c>
      <c r="C2084" s="101"/>
      <c r="D2084" s="94"/>
      <c r="E2084" s="94"/>
    </row>
    <row r="2085" spans="1:5" x14ac:dyDescent="0.25">
      <c r="A2085" s="94"/>
      <c r="B2085" s="102">
        <v>0</v>
      </c>
      <c r="C2085" s="94"/>
      <c r="D2085" s="94"/>
      <c r="E2085" s="94"/>
    </row>
    <row r="2086" spans="1:5" x14ac:dyDescent="0.25">
      <c r="A2086" s="94"/>
      <c r="B2086" s="102"/>
      <c r="C2086" s="94"/>
      <c r="D2086" s="94"/>
      <c r="E2086" s="94"/>
    </row>
    <row r="2087" spans="1:5" x14ac:dyDescent="0.25">
      <c r="A2087" s="94"/>
      <c r="B2087" s="102"/>
      <c r="C2087" s="94"/>
      <c r="D2087" s="94"/>
      <c r="E2087" s="94"/>
    </row>
    <row r="2088" spans="1:5" x14ac:dyDescent="0.25">
      <c r="A2088" s="94"/>
      <c r="B2088" s="102"/>
      <c r="C2088" s="94"/>
      <c r="D2088" s="94"/>
      <c r="E2088" s="94"/>
    </row>
    <row r="2089" spans="1:5" x14ac:dyDescent="0.25">
      <c r="A2089" s="94"/>
      <c r="B2089" s="102"/>
      <c r="C2089" s="94"/>
      <c r="D2089" s="94"/>
      <c r="E2089" s="94"/>
    </row>
    <row r="2090" spans="1:5" x14ac:dyDescent="0.25">
      <c r="A2090" s="94"/>
      <c r="B2090" s="102"/>
      <c r="C2090" s="94"/>
      <c r="D2090" s="94"/>
      <c r="E2090" s="94"/>
    </row>
    <row r="2091" spans="1:5" x14ac:dyDescent="0.25">
      <c r="A2091" s="94"/>
      <c r="B2091" s="102"/>
      <c r="C2091" s="94"/>
      <c r="D2091" s="94"/>
      <c r="E2091" s="94"/>
    </row>
    <row r="2092" spans="1:5" x14ac:dyDescent="0.25">
      <c r="A2092" s="94"/>
      <c r="B2092" s="102"/>
      <c r="C2092" s="94"/>
      <c r="D2092" s="94"/>
      <c r="E2092" s="94"/>
    </row>
    <row r="2093" spans="1:5" x14ac:dyDescent="0.25">
      <c r="A2093" s="94"/>
      <c r="B2093" s="102"/>
      <c r="C2093" s="94"/>
      <c r="D2093" s="94"/>
      <c r="E2093" s="94"/>
    </row>
    <row r="2094" spans="1:5" x14ac:dyDescent="0.25">
      <c r="A2094" s="94"/>
      <c r="B2094" s="102"/>
      <c r="C2094" s="94"/>
      <c r="D2094" s="94"/>
      <c r="E2094" s="94"/>
    </row>
    <row r="2095" spans="1:5" x14ac:dyDescent="0.25">
      <c r="A2095" s="94"/>
      <c r="B2095" s="102"/>
      <c r="C2095" s="94"/>
      <c r="D2095" s="94"/>
      <c r="E2095" s="94"/>
    </row>
    <row r="2096" spans="1:5" x14ac:dyDescent="0.25">
      <c r="A2096" s="94"/>
      <c r="B2096" s="102"/>
      <c r="C2096" s="94"/>
      <c r="D2096" s="94"/>
      <c r="E2096" s="94"/>
    </row>
    <row r="2097" spans="1:5" x14ac:dyDescent="0.25">
      <c r="A2097" s="94"/>
      <c r="B2097" s="102"/>
      <c r="C2097" s="94"/>
      <c r="D2097" s="94"/>
      <c r="E2097" s="94"/>
    </row>
    <row r="2098" spans="1:5" x14ac:dyDescent="0.25">
      <c r="A2098" s="94"/>
      <c r="B2098" s="102"/>
      <c r="C2098" s="94"/>
      <c r="D2098" s="94"/>
      <c r="E2098" s="94"/>
    </row>
    <row r="2099" spans="1:5" x14ac:dyDescent="0.25">
      <c r="A2099" s="94"/>
      <c r="B2099" s="102"/>
      <c r="C2099" s="94"/>
      <c r="D2099" s="94"/>
      <c r="E2099" s="94"/>
    </row>
    <row r="2100" spans="1:5" x14ac:dyDescent="0.25">
      <c r="A2100" s="94"/>
      <c r="B2100" s="102"/>
      <c r="C2100" s="94"/>
      <c r="D2100" s="94"/>
      <c r="E2100" s="94"/>
    </row>
    <row r="2101" spans="1:5" x14ac:dyDescent="0.25">
      <c r="A2101" s="94"/>
      <c r="B2101" s="102"/>
      <c r="C2101" s="94"/>
      <c r="D2101" s="94"/>
      <c r="E2101" s="94"/>
    </row>
    <row r="2102" spans="1:5" x14ac:dyDescent="0.25">
      <c r="A2102" s="94"/>
      <c r="B2102" s="102"/>
      <c r="C2102" s="94"/>
      <c r="D2102" s="94"/>
      <c r="E2102" s="94"/>
    </row>
    <row r="2103" spans="1:5" x14ac:dyDescent="0.25">
      <c r="A2103" s="94"/>
      <c r="B2103" s="102"/>
      <c r="C2103" s="94"/>
      <c r="D2103" s="94"/>
      <c r="E2103" s="94"/>
    </row>
    <row r="2104" spans="1:5" x14ac:dyDescent="0.25">
      <c r="A2104" s="94"/>
      <c r="B2104" s="102"/>
      <c r="C2104" s="94"/>
      <c r="D2104" s="94"/>
      <c r="E2104" s="94"/>
    </row>
    <row r="2105" spans="1:5" x14ac:dyDescent="0.25">
      <c r="A2105" s="94"/>
      <c r="B2105" s="102"/>
      <c r="C2105" s="94"/>
      <c r="D2105" s="94"/>
      <c r="E2105" s="94"/>
    </row>
    <row r="2106" spans="1:5" x14ac:dyDescent="0.25">
      <c r="A2106" s="94"/>
      <c r="B2106" s="102"/>
      <c r="C2106" s="94"/>
      <c r="D2106" s="94"/>
      <c r="E2106" s="94"/>
    </row>
    <row r="2107" spans="1:5" x14ac:dyDescent="0.25">
      <c r="A2107" s="94"/>
      <c r="B2107" s="102"/>
      <c r="C2107" s="94"/>
      <c r="D2107" s="94"/>
      <c r="E2107" s="94"/>
    </row>
    <row r="2108" spans="1:5" x14ac:dyDescent="0.25">
      <c r="A2108" s="94"/>
      <c r="B2108" s="102"/>
      <c r="C2108" s="94"/>
      <c r="D2108" s="94"/>
      <c r="E2108" s="94"/>
    </row>
    <row r="2109" spans="1:5" x14ac:dyDescent="0.25">
      <c r="A2109" s="94"/>
      <c r="B2109" s="102"/>
      <c r="C2109" s="94"/>
      <c r="D2109" s="94"/>
      <c r="E2109" s="94"/>
    </row>
    <row r="2110" spans="1:5" x14ac:dyDescent="0.25">
      <c r="A2110" s="94"/>
      <c r="B2110" s="102"/>
      <c r="C2110" s="94"/>
      <c r="D2110" s="94"/>
      <c r="E2110" s="94"/>
    </row>
    <row r="2111" spans="1:5" x14ac:dyDescent="0.25">
      <c r="A2111" s="94"/>
      <c r="B2111" s="102"/>
      <c r="C2111" s="94"/>
      <c r="D2111" s="94"/>
      <c r="E2111" s="94"/>
    </row>
    <row r="2112" spans="1:5" x14ac:dyDescent="0.25">
      <c r="A2112" s="94"/>
      <c r="B2112" s="102"/>
      <c r="C2112" s="94"/>
      <c r="D2112" s="94"/>
      <c r="E2112" s="94"/>
    </row>
    <row r="2113" spans="1:5" x14ac:dyDescent="0.25">
      <c r="A2113" s="94"/>
      <c r="B2113" s="102"/>
      <c r="C2113" s="94"/>
      <c r="D2113" s="94"/>
      <c r="E2113" s="94"/>
    </row>
    <row r="2114" spans="1:5" x14ac:dyDescent="0.25">
      <c r="A2114" s="94"/>
      <c r="B2114" s="102"/>
      <c r="C2114" s="94"/>
      <c r="D2114" s="94"/>
      <c r="E2114" s="94"/>
    </row>
    <row r="2115" spans="1:5" x14ac:dyDescent="0.25">
      <c r="A2115" s="94"/>
      <c r="B2115" s="102"/>
      <c r="C2115" s="94"/>
      <c r="D2115" s="94"/>
      <c r="E2115" s="94"/>
    </row>
    <row r="2116" spans="1:5" x14ac:dyDescent="0.25">
      <c r="A2116" s="94"/>
      <c r="B2116" s="102"/>
      <c r="C2116" s="94"/>
      <c r="D2116" s="94"/>
      <c r="E2116" s="94"/>
    </row>
    <row r="2117" spans="1:5" x14ac:dyDescent="0.25">
      <c r="A2117" s="94"/>
      <c r="B2117" s="102"/>
      <c r="C2117" s="94"/>
      <c r="D2117" s="94"/>
      <c r="E2117" s="94"/>
    </row>
    <row r="2118" spans="1:5" x14ac:dyDescent="0.25">
      <c r="A2118" s="94"/>
      <c r="B2118" s="102"/>
      <c r="C2118" s="94"/>
      <c r="D2118" s="94"/>
      <c r="E2118" s="94"/>
    </row>
    <row r="2119" spans="1:5" x14ac:dyDescent="0.25">
      <c r="A2119" s="94"/>
      <c r="B2119" s="102"/>
      <c r="C2119" s="94"/>
      <c r="D2119" s="94"/>
      <c r="E2119" s="94"/>
    </row>
    <row r="2120" spans="1:5" x14ac:dyDescent="0.25">
      <c r="A2120" s="94"/>
      <c r="B2120" s="102"/>
      <c r="C2120" s="94"/>
      <c r="D2120" s="94"/>
      <c r="E2120" s="94"/>
    </row>
    <row r="2121" spans="1:5" x14ac:dyDescent="0.25">
      <c r="A2121" s="94"/>
      <c r="B2121" s="102"/>
      <c r="C2121" s="94"/>
      <c r="D2121" s="94"/>
      <c r="E2121" s="94"/>
    </row>
    <row r="2122" spans="1:5" x14ac:dyDescent="0.25">
      <c r="A2122" s="94"/>
      <c r="B2122" s="102"/>
      <c r="C2122" s="94"/>
      <c r="D2122" s="94"/>
      <c r="E2122" s="94"/>
    </row>
    <row r="2123" spans="1:5" x14ac:dyDescent="0.25">
      <c r="A2123" s="94"/>
      <c r="B2123" s="102"/>
      <c r="C2123" s="94"/>
      <c r="D2123" s="94"/>
      <c r="E2123" s="94"/>
    </row>
    <row r="2124" spans="1:5" x14ac:dyDescent="0.25">
      <c r="A2124" s="94"/>
      <c r="B2124" s="102"/>
      <c r="C2124" s="94"/>
      <c r="D2124" s="94"/>
      <c r="E2124" s="94"/>
    </row>
    <row r="2125" spans="1:5" x14ac:dyDescent="0.25">
      <c r="A2125" s="94"/>
      <c r="B2125" s="102"/>
      <c r="C2125" s="94"/>
      <c r="D2125" s="94"/>
      <c r="E2125" s="94"/>
    </row>
    <row r="2126" spans="1:5" x14ac:dyDescent="0.25">
      <c r="A2126" s="94"/>
      <c r="B2126" s="102"/>
      <c r="C2126" s="94"/>
      <c r="D2126" s="94"/>
      <c r="E2126" s="94"/>
    </row>
    <row r="2127" spans="1:5" x14ac:dyDescent="0.25">
      <c r="A2127" s="94"/>
      <c r="B2127" s="102"/>
      <c r="C2127" s="94"/>
      <c r="D2127" s="94"/>
      <c r="E2127" s="94"/>
    </row>
    <row r="2128" spans="1:5" x14ac:dyDescent="0.25">
      <c r="A2128" s="94"/>
      <c r="B2128" s="102"/>
      <c r="C2128" s="94"/>
      <c r="D2128" s="94"/>
      <c r="E2128" s="94"/>
    </row>
    <row r="2129" spans="1:5" x14ac:dyDescent="0.25">
      <c r="A2129" s="94"/>
      <c r="B2129" s="102"/>
      <c r="C2129" s="94"/>
      <c r="D2129" s="94"/>
      <c r="E2129" s="94"/>
    </row>
    <row r="2130" spans="1:5" x14ac:dyDescent="0.25">
      <c r="A2130" s="98" t="s">
        <v>11</v>
      </c>
      <c r="B2130" s="102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118" t="s">
        <v>1192</v>
      </c>
      <c r="C2133" s="98" t="s">
        <v>1203</v>
      </c>
      <c r="D2133" s="98" t="s">
        <v>561</v>
      </c>
      <c r="E2133" s="98" t="s">
        <v>174</v>
      </c>
    </row>
    <row r="2134" spans="1:5" x14ac:dyDescent="0.25">
      <c r="A2134" s="95"/>
      <c r="B2134" s="118">
        <v>0</v>
      </c>
      <c r="C2134" s="98"/>
      <c r="D2134" s="98"/>
      <c r="E2134" s="94"/>
    </row>
    <row r="2135" spans="1:5" x14ac:dyDescent="0.25">
      <c r="A2135" s="94"/>
      <c r="B2135" s="102">
        <v>0</v>
      </c>
      <c r="C2135" s="94"/>
      <c r="D2135" s="94"/>
      <c r="E2135" s="94"/>
    </row>
    <row r="2136" spans="1:5" x14ac:dyDescent="0.25">
      <c r="A2136" s="94"/>
      <c r="B2136" s="102">
        <v>0</v>
      </c>
      <c r="C2136" s="101"/>
      <c r="D2136" s="94"/>
      <c r="E2136" s="94"/>
    </row>
    <row r="2137" spans="1:5" x14ac:dyDescent="0.25">
      <c r="A2137" s="94"/>
      <c r="B2137" s="102">
        <v>0</v>
      </c>
      <c r="C2137" s="94"/>
      <c r="D2137" s="94"/>
      <c r="E2137" s="94"/>
    </row>
    <row r="2138" spans="1:5" x14ac:dyDescent="0.25">
      <c r="A2138" s="94"/>
      <c r="B2138" s="102"/>
      <c r="C2138" s="94"/>
      <c r="D2138" s="94"/>
      <c r="E2138" s="94"/>
    </row>
    <row r="2139" spans="1:5" x14ac:dyDescent="0.25">
      <c r="A2139" s="94"/>
      <c r="B2139" s="102"/>
      <c r="C2139" s="94"/>
      <c r="D2139" s="94"/>
      <c r="E2139" s="94"/>
    </row>
    <row r="2140" spans="1:5" x14ac:dyDescent="0.25">
      <c r="A2140" s="94"/>
      <c r="B2140" s="102"/>
      <c r="C2140" s="94"/>
      <c r="D2140" s="94"/>
      <c r="E2140" s="94"/>
    </row>
    <row r="2141" spans="1:5" x14ac:dyDescent="0.25">
      <c r="A2141" s="94"/>
      <c r="B2141" s="102"/>
      <c r="C2141" s="94"/>
      <c r="D2141" s="94"/>
      <c r="E2141" s="94"/>
    </row>
    <row r="2142" spans="1:5" x14ac:dyDescent="0.25">
      <c r="A2142" s="94"/>
      <c r="B2142" s="102"/>
      <c r="C2142" s="94"/>
      <c r="D2142" s="94"/>
      <c r="E2142" s="94"/>
    </row>
    <row r="2143" spans="1:5" x14ac:dyDescent="0.25">
      <c r="A2143" s="94"/>
      <c r="B2143" s="102"/>
      <c r="C2143" s="94"/>
      <c r="D2143" s="94"/>
      <c r="E2143" s="94"/>
    </row>
    <row r="2144" spans="1:5" x14ac:dyDescent="0.25">
      <c r="A2144" s="94"/>
      <c r="B2144" s="102"/>
      <c r="C2144" s="94"/>
      <c r="D2144" s="94"/>
      <c r="E2144" s="94"/>
    </row>
    <row r="2145" spans="1:5" x14ac:dyDescent="0.25">
      <c r="A2145" s="94"/>
      <c r="B2145" s="102"/>
      <c r="C2145" s="94"/>
      <c r="D2145" s="94"/>
      <c r="E2145" s="94"/>
    </row>
    <row r="2146" spans="1:5" x14ac:dyDescent="0.25">
      <c r="A2146" s="94"/>
      <c r="B2146" s="102"/>
      <c r="C2146" s="94"/>
      <c r="D2146" s="94"/>
      <c r="E2146" s="94"/>
    </row>
    <row r="2147" spans="1:5" x14ac:dyDescent="0.25">
      <c r="A2147" s="94"/>
      <c r="B2147" s="102"/>
      <c r="C2147" s="94"/>
      <c r="D2147" s="94"/>
      <c r="E2147" s="94"/>
    </row>
    <row r="2148" spans="1:5" x14ac:dyDescent="0.25">
      <c r="A2148" s="94"/>
      <c r="B2148" s="102"/>
      <c r="C2148" s="94"/>
      <c r="D2148" s="94"/>
      <c r="E2148" s="94"/>
    </row>
    <row r="2149" spans="1:5" x14ac:dyDescent="0.25">
      <c r="A2149" s="94"/>
      <c r="B2149" s="102"/>
      <c r="C2149" s="94"/>
      <c r="D2149" s="94"/>
      <c r="E2149" s="94"/>
    </row>
    <row r="2150" spans="1:5" x14ac:dyDescent="0.25">
      <c r="A2150" s="94"/>
      <c r="B2150" s="102"/>
      <c r="C2150" s="94"/>
      <c r="D2150" s="94"/>
      <c r="E2150" s="94"/>
    </row>
    <row r="2151" spans="1:5" x14ac:dyDescent="0.25">
      <c r="A2151" s="94"/>
      <c r="B2151" s="102"/>
      <c r="C2151" s="94"/>
      <c r="D2151" s="94"/>
      <c r="E2151" s="94"/>
    </row>
    <row r="2152" spans="1:5" x14ac:dyDescent="0.25">
      <c r="A2152" s="94"/>
      <c r="B2152" s="102"/>
      <c r="C2152" s="94"/>
      <c r="D2152" s="94"/>
      <c r="E2152" s="94"/>
    </row>
    <row r="2153" spans="1:5" x14ac:dyDescent="0.25">
      <c r="A2153" s="94"/>
      <c r="B2153" s="102"/>
      <c r="C2153" s="94"/>
      <c r="D2153" s="94"/>
      <c r="E2153" s="94"/>
    </row>
    <row r="2154" spans="1:5" x14ac:dyDescent="0.25">
      <c r="A2154" s="94"/>
      <c r="B2154" s="102"/>
      <c r="C2154" s="94"/>
      <c r="D2154" s="94"/>
      <c r="E2154" s="94"/>
    </row>
    <row r="2155" spans="1:5" x14ac:dyDescent="0.25">
      <c r="A2155" s="94"/>
      <c r="B2155" s="102"/>
      <c r="C2155" s="94"/>
      <c r="D2155" s="94"/>
      <c r="E2155" s="94"/>
    </row>
    <row r="2156" spans="1:5" x14ac:dyDescent="0.25">
      <c r="A2156" s="94"/>
      <c r="B2156" s="102"/>
      <c r="C2156" s="94"/>
      <c r="D2156" s="94"/>
      <c r="E2156" s="94"/>
    </row>
    <row r="2157" spans="1:5" x14ac:dyDescent="0.25">
      <c r="A2157" s="94"/>
      <c r="B2157" s="102"/>
      <c r="C2157" s="94"/>
      <c r="D2157" s="94"/>
      <c r="E2157" s="94"/>
    </row>
    <row r="2158" spans="1:5" x14ac:dyDescent="0.25">
      <c r="A2158" s="94"/>
      <c r="B2158" s="102"/>
      <c r="C2158" s="94"/>
      <c r="D2158" s="94"/>
      <c r="E2158" s="94"/>
    </row>
    <row r="2159" spans="1:5" x14ac:dyDescent="0.25">
      <c r="A2159" s="94"/>
      <c r="B2159" s="102"/>
      <c r="C2159" s="94"/>
      <c r="D2159" s="94"/>
      <c r="E2159" s="94"/>
    </row>
    <row r="2160" spans="1:5" x14ac:dyDescent="0.25">
      <c r="A2160" s="94"/>
      <c r="B2160" s="102"/>
      <c r="C2160" s="94"/>
      <c r="D2160" s="94"/>
      <c r="E2160" s="94"/>
    </row>
    <row r="2161" spans="1:5" x14ac:dyDescent="0.25">
      <c r="A2161" s="94"/>
      <c r="B2161" s="102"/>
      <c r="C2161" s="94"/>
      <c r="D2161" s="94"/>
      <c r="E2161" s="94"/>
    </row>
    <row r="2162" spans="1:5" x14ac:dyDescent="0.25">
      <c r="A2162" s="94"/>
      <c r="B2162" s="102"/>
      <c r="C2162" s="94"/>
      <c r="D2162" s="94"/>
      <c r="E2162" s="94"/>
    </row>
    <row r="2163" spans="1:5" x14ac:dyDescent="0.25">
      <c r="A2163" s="94"/>
      <c r="B2163" s="102"/>
      <c r="C2163" s="94"/>
      <c r="D2163" s="94"/>
      <c r="E2163" s="94"/>
    </row>
    <row r="2164" spans="1:5" x14ac:dyDescent="0.25">
      <c r="A2164" s="94"/>
      <c r="B2164" s="102"/>
      <c r="C2164" s="94"/>
      <c r="D2164" s="94"/>
      <c r="E2164" s="94"/>
    </row>
    <row r="2165" spans="1:5" x14ac:dyDescent="0.25">
      <c r="A2165" s="94"/>
      <c r="B2165" s="102"/>
      <c r="C2165" s="94"/>
      <c r="D2165" s="94"/>
      <c r="E2165" s="94"/>
    </row>
    <row r="2166" spans="1:5" x14ac:dyDescent="0.25">
      <c r="A2166" s="94"/>
      <c r="B2166" s="102"/>
      <c r="C2166" s="94"/>
      <c r="D2166" s="94"/>
      <c r="E2166" s="94"/>
    </row>
    <row r="2167" spans="1:5" x14ac:dyDescent="0.25">
      <c r="A2167" s="94"/>
      <c r="B2167" s="102"/>
      <c r="C2167" s="94"/>
      <c r="D2167" s="94"/>
      <c r="E2167" s="94"/>
    </row>
    <row r="2168" spans="1:5" x14ac:dyDescent="0.25">
      <c r="A2168" s="94"/>
      <c r="B2168" s="102"/>
      <c r="C2168" s="94"/>
      <c r="D2168" s="94"/>
      <c r="E2168" s="94"/>
    </row>
    <row r="2169" spans="1:5" x14ac:dyDescent="0.25">
      <c r="A2169" s="94"/>
      <c r="B2169" s="102"/>
      <c r="C2169" s="94"/>
      <c r="D2169" s="94"/>
      <c r="E2169" s="94"/>
    </row>
    <row r="2170" spans="1:5" x14ac:dyDescent="0.25">
      <c r="A2170" s="94"/>
      <c r="B2170" s="102"/>
      <c r="C2170" s="94"/>
      <c r="D2170" s="94"/>
      <c r="E2170" s="94"/>
    </row>
    <row r="2171" spans="1:5" x14ac:dyDescent="0.25">
      <c r="A2171" s="94"/>
      <c r="B2171" s="102"/>
      <c r="C2171" s="94"/>
      <c r="D2171" s="94"/>
      <c r="E2171" s="94"/>
    </row>
    <row r="2172" spans="1:5" x14ac:dyDescent="0.25">
      <c r="A2172" s="94"/>
      <c r="B2172" s="102"/>
      <c r="C2172" s="94"/>
      <c r="D2172" s="94"/>
      <c r="E2172" s="94"/>
    </row>
    <row r="2173" spans="1:5" x14ac:dyDescent="0.25">
      <c r="A2173" s="94"/>
      <c r="B2173" s="102"/>
      <c r="C2173" s="94"/>
      <c r="D2173" s="94"/>
      <c r="E2173" s="94"/>
    </row>
    <row r="2174" spans="1:5" x14ac:dyDescent="0.25">
      <c r="A2174" s="94"/>
      <c r="B2174" s="102"/>
      <c r="C2174" s="94"/>
      <c r="D2174" s="94"/>
      <c r="E2174" s="94"/>
    </row>
    <row r="2175" spans="1:5" x14ac:dyDescent="0.25">
      <c r="A2175" s="94"/>
      <c r="B2175" s="102"/>
      <c r="C2175" s="94"/>
      <c r="D2175" s="94"/>
      <c r="E2175" s="94"/>
    </row>
    <row r="2176" spans="1:5" x14ac:dyDescent="0.25">
      <c r="A2176" s="94"/>
      <c r="B2176" s="102"/>
      <c r="C2176" s="94"/>
      <c r="D2176" s="94"/>
      <c r="E2176" s="94"/>
    </row>
    <row r="2177" spans="1:5" x14ac:dyDescent="0.25">
      <c r="A2177" s="94"/>
      <c r="B2177" s="102"/>
      <c r="C2177" s="94"/>
      <c r="D2177" s="94"/>
      <c r="E2177" s="94"/>
    </row>
    <row r="2178" spans="1:5" x14ac:dyDescent="0.25">
      <c r="A2178" s="94"/>
      <c r="B2178" s="102"/>
      <c r="C2178" s="94"/>
      <c r="D2178" s="94"/>
      <c r="E2178" s="94"/>
    </row>
    <row r="2179" spans="1:5" x14ac:dyDescent="0.25">
      <c r="A2179" s="94"/>
      <c r="B2179" s="102"/>
      <c r="C2179" s="94"/>
      <c r="D2179" s="94"/>
      <c r="E2179" s="94"/>
    </row>
    <row r="2180" spans="1:5" x14ac:dyDescent="0.25">
      <c r="A2180" s="94"/>
      <c r="B2180" s="102"/>
      <c r="C2180" s="94"/>
      <c r="D2180" s="94"/>
      <c r="E2180" s="94"/>
    </row>
    <row r="2181" spans="1:5" x14ac:dyDescent="0.25">
      <c r="A2181" s="94"/>
      <c r="B2181" s="102"/>
      <c r="C2181" s="94"/>
      <c r="D2181" s="94"/>
      <c r="E2181" s="94"/>
    </row>
    <row r="2182" spans="1:5" x14ac:dyDescent="0.25">
      <c r="A2182" s="98" t="s">
        <v>11</v>
      </c>
      <c r="B2182" s="102">
        <f>SUM(B2134:B2181)</f>
        <v>0</v>
      </c>
      <c r="C2182" s="94"/>
      <c r="D2182" s="94"/>
      <c r="E2182" s="94"/>
    </row>
    <row r="2185" spans="1:5" x14ac:dyDescent="0.25">
      <c r="A2185" s="98" t="s">
        <v>0</v>
      </c>
      <c r="B2185" s="118" t="s">
        <v>1192</v>
      </c>
      <c r="C2185" s="98" t="s">
        <v>1203</v>
      </c>
      <c r="D2185" s="98" t="s">
        <v>561</v>
      </c>
      <c r="E2185" s="98" t="s">
        <v>174</v>
      </c>
    </row>
    <row r="2186" spans="1:5" x14ac:dyDescent="0.25">
      <c r="A2186" s="95"/>
      <c r="B2186" s="118">
        <v>0</v>
      </c>
      <c r="C2186" s="98"/>
      <c r="D2186" s="98"/>
      <c r="E2186" s="94"/>
    </row>
    <row r="2187" spans="1:5" x14ac:dyDescent="0.25">
      <c r="A2187" s="94"/>
      <c r="B2187" s="102">
        <v>0</v>
      </c>
      <c r="C2187" s="94"/>
      <c r="D2187" s="94"/>
      <c r="E2187" s="94"/>
    </row>
    <row r="2188" spans="1:5" x14ac:dyDescent="0.25">
      <c r="A2188" s="94"/>
      <c r="B2188" s="102">
        <v>0</v>
      </c>
      <c r="C2188" s="101"/>
      <c r="D2188" s="94"/>
      <c r="E2188" s="94"/>
    </row>
    <row r="2189" spans="1:5" x14ac:dyDescent="0.25">
      <c r="A2189" s="94"/>
      <c r="B2189" s="102">
        <v>0</v>
      </c>
      <c r="C2189" s="94"/>
      <c r="D2189" s="94"/>
      <c r="E2189" s="94"/>
    </row>
    <row r="2190" spans="1:5" x14ac:dyDescent="0.25">
      <c r="A2190" s="94"/>
      <c r="B2190" s="102"/>
      <c r="C2190" s="94"/>
      <c r="D2190" s="94"/>
      <c r="E2190" s="94"/>
    </row>
    <row r="2191" spans="1:5" x14ac:dyDescent="0.25">
      <c r="A2191" s="94"/>
      <c r="B2191" s="102"/>
      <c r="C2191" s="94"/>
      <c r="D2191" s="94"/>
      <c r="E2191" s="94"/>
    </row>
    <row r="2192" spans="1:5" x14ac:dyDescent="0.25">
      <c r="A2192" s="94"/>
      <c r="B2192" s="102"/>
      <c r="C2192" s="94"/>
      <c r="D2192" s="94"/>
      <c r="E2192" s="94"/>
    </row>
    <row r="2193" spans="1:5" x14ac:dyDescent="0.25">
      <c r="A2193" s="94"/>
      <c r="B2193" s="102"/>
      <c r="C2193" s="94"/>
      <c r="D2193" s="94"/>
      <c r="E2193" s="94"/>
    </row>
    <row r="2194" spans="1:5" x14ac:dyDescent="0.25">
      <c r="A2194" s="94"/>
      <c r="B2194" s="102"/>
      <c r="C2194" s="94"/>
      <c r="D2194" s="94"/>
      <c r="E2194" s="94"/>
    </row>
    <row r="2195" spans="1:5" x14ac:dyDescent="0.25">
      <c r="A2195" s="94"/>
      <c r="B2195" s="102"/>
      <c r="C2195" s="94"/>
      <c r="D2195" s="94"/>
      <c r="E2195" s="94"/>
    </row>
    <row r="2196" spans="1:5" x14ac:dyDescent="0.25">
      <c r="A2196" s="94"/>
      <c r="B2196" s="102"/>
      <c r="C2196" s="94"/>
      <c r="D2196" s="94"/>
      <c r="E2196" s="94"/>
    </row>
    <row r="2197" spans="1:5" x14ac:dyDescent="0.25">
      <c r="A2197" s="94"/>
      <c r="B2197" s="102"/>
      <c r="C2197" s="94"/>
      <c r="D2197" s="94"/>
      <c r="E2197" s="94"/>
    </row>
    <row r="2198" spans="1:5" x14ac:dyDescent="0.25">
      <c r="A2198" s="94"/>
      <c r="B2198" s="102"/>
      <c r="C2198" s="94"/>
      <c r="D2198" s="94"/>
      <c r="E2198" s="94"/>
    </row>
    <row r="2199" spans="1:5" x14ac:dyDescent="0.25">
      <c r="A2199" s="94"/>
      <c r="B2199" s="102"/>
      <c r="C2199" s="94"/>
      <c r="D2199" s="94"/>
      <c r="E2199" s="94"/>
    </row>
    <row r="2200" spans="1:5" x14ac:dyDescent="0.25">
      <c r="A2200" s="94"/>
      <c r="B2200" s="102"/>
      <c r="C2200" s="94"/>
      <c r="D2200" s="94"/>
      <c r="E2200" s="94"/>
    </row>
    <row r="2201" spans="1:5" x14ac:dyDescent="0.25">
      <c r="A2201" s="94"/>
      <c r="B2201" s="102"/>
      <c r="C2201" s="94"/>
      <c r="D2201" s="94"/>
      <c r="E2201" s="94"/>
    </row>
    <row r="2202" spans="1:5" x14ac:dyDescent="0.25">
      <c r="A2202" s="94"/>
      <c r="B2202" s="102"/>
      <c r="C2202" s="94"/>
      <c r="D2202" s="94"/>
      <c r="E2202" s="94"/>
    </row>
    <row r="2203" spans="1:5" x14ac:dyDescent="0.25">
      <c r="A2203" s="94"/>
      <c r="B2203" s="102"/>
      <c r="C2203" s="94"/>
      <c r="D2203" s="94"/>
      <c r="E2203" s="94"/>
    </row>
    <row r="2204" spans="1:5" x14ac:dyDescent="0.25">
      <c r="A2204" s="94"/>
      <c r="B2204" s="102"/>
      <c r="C2204" s="94"/>
      <c r="D2204" s="94"/>
      <c r="E2204" s="94"/>
    </row>
    <row r="2205" spans="1:5" x14ac:dyDescent="0.25">
      <c r="A2205" s="94"/>
      <c r="B2205" s="102"/>
      <c r="C2205" s="94"/>
      <c r="D2205" s="94"/>
      <c r="E2205" s="94"/>
    </row>
    <row r="2206" spans="1:5" x14ac:dyDescent="0.25">
      <c r="A2206" s="94"/>
      <c r="B2206" s="102"/>
      <c r="C2206" s="94"/>
      <c r="D2206" s="94"/>
      <c r="E2206" s="94"/>
    </row>
    <row r="2207" spans="1:5" x14ac:dyDescent="0.25">
      <c r="A2207" s="94"/>
      <c r="B2207" s="102"/>
      <c r="C2207" s="94"/>
      <c r="D2207" s="94"/>
      <c r="E2207" s="94"/>
    </row>
    <row r="2208" spans="1:5" x14ac:dyDescent="0.25">
      <c r="A2208" s="94"/>
      <c r="B2208" s="102"/>
      <c r="C2208" s="94"/>
      <c r="D2208" s="94"/>
      <c r="E2208" s="94"/>
    </row>
    <row r="2209" spans="1:5" x14ac:dyDescent="0.25">
      <c r="A2209" s="94"/>
      <c r="B2209" s="102"/>
      <c r="C2209" s="94"/>
      <c r="D2209" s="94"/>
      <c r="E2209" s="94"/>
    </row>
    <row r="2210" spans="1:5" x14ac:dyDescent="0.25">
      <c r="A2210" s="94"/>
      <c r="B2210" s="102"/>
      <c r="C2210" s="94"/>
      <c r="D2210" s="94"/>
      <c r="E2210" s="94"/>
    </row>
    <row r="2211" spans="1:5" x14ac:dyDescent="0.25">
      <c r="A2211" s="94"/>
      <c r="B2211" s="102"/>
      <c r="C2211" s="94"/>
      <c r="D2211" s="94"/>
      <c r="E2211" s="94"/>
    </row>
    <row r="2212" spans="1:5" x14ac:dyDescent="0.25">
      <c r="A2212" s="94"/>
      <c r="B2212" s="102"/>
      <c r="C2212" s="94"/>
      <c r="D2212" s="94"/>
      <c r="E2212" s="94"/>
    </row>
    <row r="2213" spans="1:5" x14ac:dyDescent="0.25">
      <c r="A2213" s="94"/>
      <c r="B2213" s="102"/>
      <c r="C2213" s="94"/>
      <c r="D2213" s="94"/>
      <c r="E2213" s="94"/>
    </row>
    <row r="2214" spans="1:5" x14ac:dyDescent="0.25">
      <c r="A2214" s="94"/>
      <c r="B2214" s="102"/>
      <c r="C2214" s="94"/>
      <c r="D2214" s="94"/>
      <c r="E2214" s="94"/>
    </row>
    <row r="2215" spans="1:5" x14ac:dyDescent="0.25">
      <c r="A2215" s="94"/>
      <c r="B2215" s="102"/>
      <c r="C2215" s="94"/>
      <c r="D2215" s="94"/>
      <c r="E2215" s="94"/>
    </row>
    <row r="2216" spans="1:5" x14ac:dyDescent="0.25">
      <c r="A2216" s="94"/>
      <c r="B2216" s="102"/>
      <c r="C2216" s="94"/>
      <c r="D2216" s="94"/>
      <c r="E2216" s="94"/>
    </row>
    <row r="2217" spans="1:5" x14ac:dyDescent="0.25">
      <c r="A2217" s="94"/>
      <c r="B2217" s="102"/>
      <c r="C2217" s="94"/>
      <c r="D2217" s="94"/>
      <c r="E2217" s="94"/>
    </row>
    <row r="2218" spans="1:5" x14ac:dyDescent="0.25">
      <c r="A2218" s="94"/>
      <c r="B2218" s="102"/>
      <c r="C2218" s="94"/>
      <c r="D2218" s="94"/>
      <c r="E2218" s="94"/>
    </row>
    <row r="2219" spans="1:5" x14ac:dyDescent="0.25">
      <c r="A2219" s="94"/>
      <c r="B2219" s="102"/>
      <c r="C2219" s="94"/>
      <c r="D2219" s="94"/>
      <c r="E2219" s="94"/>
    </row>
    <row r="2220" spans="1:5" x14ac:dyDescent="0.25">
      <c r="A2220" s="94"/>
      <c r="B2220" s="102"/>
      <c r="C2220" s="94"/>
      <c r="D2220" s="94"/>
      <c r="E2220" s="94"/>
    </row>
    <row r="2221" spans="1:5" x14ac:dyDescent="0.25">
      <c r="A2221" s="94"/>
      <c r="B2221" s="102"/>
      <c r="C2221" s="94"/>
      <c r="D2221" s="94"/>
      <c r="E2221" s="94"/>
    </row>
    <row r="2222" spans="1:5" x14ac:dyDescent="0.25">
      <c r="A2222" s="94"/>
      <c r="B2222" s="102"/>
      <c r="C2222" s="94"/>
      <c r="D2222" s="94"/>
      <c r="E2222" s="94"/>
    </row>
    <row r="2223" spans="1:5" x14ac:dyDescent="0.25">
      <c r="A2223" s="94"/>
      <c r="B2223" s="102"/>
      <c r="C2223" s="94"/>
      <c r="D2223" s="94"/>
      <c r="E2223" s="94"/>
    </row>
    <row r="2224" spans="1:5" x14ac:dyDescent="0.25">
      <c r="A2224" s="94"/>
      <c r="B2224" s="102"/>
      <c r="C2224" s="94"/>
      <c r="D2224" s="94"/>
      <c r="E2224" s="94"/>
    </row>
    <row r="2225" spans="1:5" x14ac:dyDescent="0.25">
      <c r="A2225" s="94"/>
      <c r="B2225" s="102"/>
      <c r="C2225" s="94"/>
      <c r="D2225" s="94"/>
      <c r="E2225" s="94"/>
    </row>
    <row r="2226" spans="1:5" x14ac:dyDescent="0.25">
      <c r="A2226" s="94"/>
      <c r="B2226" s="102"/>
      <c r="C2226" s="94"/>
      <c r="D2226" s="94"/>
      <c r="E2226" s="94"/>
    </row>
    <row r="2227" spans="1:5" x14ac:dyDescent="0.25">
      <c r="A2227" s="94"/>
      <c r="B2227" s="102"/>
      <c r="C2227" s="94"/>
      <c r="D2227" s="94"/>
      <c r="E2227" s="94"/>
    </row>
    <row r="2228" spans="1:5" x14ac:dyDescent="0.25">
      <c r="A2228" s="94"/>
      <c r="B2228" s="102"/>
      <c r="C2228" s="94"/>
      <c r="D2228" s="94"/>
      <c r="E2228" s="94"/>
    </row>
    <row r="2229" spans="1:5" x14ac:dyDescent="0.25">
      <c r="A2229" s="94"/>
      <c r="B2229" s="102"/>
      <c r="C2229" s="94"/>
      <c r="D2229" s="94"/>
      <c r="E2229" s="94"/>
    </row>
    <row r="2230" spans="1:5" x14ac:dyDescent="0.25">
      <c r="A2230" s="94"/>
      <c r="B2230" s="102"/>
      <c r="C2230" s="94"/>
      <c r="D2230" s="94"/>
      <c r="E2230" s="94"/>
    </row>
    <row r="2231" spans="1:5" x14ac:dyDescent="0.25">
      <c r="A2231" s="94"/>
      <c r="B2231" s="102"/>
      <c r="C2231" s="94"/>
      <c r="D2231" s="94"/>
      <c r="E2231" s="94"/>
    </row>
    <row r="2232" spans="1:5" x14ac:dyDescent="0.25">
      <c r="A2232" s="94"/>
      <c r="B2232" s="102"/>
      <c r="C2232" s="94"/>
      <c r="D2232" s="94"/>
      <c r="E2232" s="94"/>
    </row>
    <row r="2233" spans="1:5" x14ac:dyDescent="0.25">
      <c r="A2233" s="94"/>
      <c r="B2233" s="102"/>
      <c r="C2233" s="94"/>
      <c r="D2233" s="94"/>
      <c r="E2233" s="94"/>
    </row>
    <row r="2234" spans="1:5" x14ac:dyDescent="0.25">
      <c r="A2234" s="98" t="s">
        <v>11</v>
      </c>
      <c r="B2234" s="102">
        <f>SUM(B2186:B2233)</f>
        <v>0</v>
      </c>
      <c r="C2234" s="94"/>
      <c r="D2234" s="94"/>
      <c r="E2234" s="94"/>
    </row>
    <row r="2237" spans="1:5" x14ac:dyDescent="0.25">
      <c r="A2237" s="98" t="s">
        <v>0</v>
      </c>
      <c r="B2237" s="118" t="s">
        <v>1192</v>
      </c>
      <c r="C2237" s="98" t="s">
        <v>1203</v>
      </c>
      <c r="D2237" s="98" t="s">
        <v>561</v>
      </c>
      <c r="E2237" s="98" t="s">
        <v>174</v>
      </c>
    </row>
    <row r="2238" spans="1:5" x14ac:dyDescent="0.25">
      <c r="A2238" s="95"/>
      <c r="B2238" s="118">
        <v>0</v>
      </c>
      <c r="C2238" s="98"/>
      <c r="D2238" s="98"/>
      <c r="E2238" s="94"/>
    </row>
    <row r="2239" spans="1:5" x14ac:dyDescent="0.25">
      <c r="A2239" s="94"/>
      <c r="B2239" s="102">
        <v>0</v>
      </c>
      <c r="C2239" s="94"/>
      <c r="D2239" s="94"/>
      <c r="E2239" s="94"/>
    </row>
    <row r="2240" spans="1:5" x14ac:dyDescent="0.25">
      <c r="A2240" s="94"/>
      <c r="B2240" s="102">
        <v>0</v>
      </c>
      <c r="C2240" s="101"/>
      <c r="D2240" s="94"/>
      <c r="E2240" s="94"/>
    </row>
    <row r="2241" spans="1:5" x14ac:dyDescent="0.25">
      <c r="A2241" s="94"/>
      <c r="B2241" s="102">
        <v>0</v>
      </c>
      <c r="C2241" s="94"/>
      <c r="D2241" s="94"/>
      <c r="E2241" s="94"/>
    </row>
    <row r="2242" spans="1:5" x14ac:dyDescent="0.25">
      <c r="A2242" s="94"/>
      <c r="B2242" s="102"/>
      <c r="C2242" s="94"/>
      <c r="D2242" s="94"/>
      <c r="E2242" s="94"/>
    </row>
    <row r="2243" spans="1:5" x14ac:dyDescent="0.25">
      <c r="A2243" s="94"/>
      <c r="B2243" s="102"/>
      <c r="C2243" s="94"/>
      <c r="D2243" s="94"/>
      <c r="E2243" s="94"/>
    </row>
    <row r="2244" spans="1:5" x14ac:dyDescent="0.25">
      <c r="A2244" s="94"/>
      <c r="B2244" s="102"/>
      <c r="C2244" s="94"/>
      <c r="D2244" s="94"/>
      <c r="E2244" s="94"/>
    </row>
    <row r="2245" spans="1:5" x14ac:dyDescent="0.25">
      <c r="A2245" s="94"/>
      <c r="B2245" s="102"/>
      <c r="C2245" s="94"/>
      <c r="D2245" s="94"/>
      <c r="E2245" s="94"/>
    </row>
    <row r="2246" spans="1:5" x14ac:dyDescent="0.25">
      <c r="A2246" s="94"/>
      <c r="B2246" s="102"/>
      <c r="C2246" s="94"/>
      <c r="D2246" s="94"/>
      <c r="E2246" s="94"/>
    </row>
    <row r="2247" spans="1:5" x14ac:dyDescent="0.25">
      <c r="A2247" s="94"/>
      <c r="B2247" s="102"/>
      <c r="C2247" s="94"/>
      <c r="D2247" s="94"/>
      <c r="E2247" s="94"/>
    </row>
    <row r="2248" spans="1:5" x14ac:dyDescent="0.25">
      <c r="A2248" s="94"/>
      <c r="B2248" s="102"/>
      <c r="C2248" s="94"/>
      <c r="D2248" s="94"/>
      <c r="E2248" s="94"/>
    </row>
    <row r="2249" spans="1:5" x14ac:dyDescent="0.25">
      <c r="A2249" s="94"/>
      <c r="B2249" s="102"/>
      <c r="C2249" s="94"/>
      <c r="D2249" s="94"/>
      <c r="E2249" s="94"/>
    </row>
    <row r="2250" spans="1:5" x14ac:dyDescent="0.25">
      <c r="A2250" s="94"/>
      <c r="B2250" s="102"/>
      <c r="C2250" s="94"/>
      <c r="D2250" s="94"/>
      <c r="E2250" s="94"/>
    </row>
    <row r="2251" spans="1:5" x14ac:dyDescent="0.25">
      <c r="A2251" s="94"/>
      <c r="B2251" s="102"/>
      <c r="C2251" s="94"/>
      <c r="D2251" s="94"/>
      <c r="E2251" s="94"/>
    </row>
    <row r="2252" spans="1:5" x14ac:dyDescent="0.25">
      <c r="A2252" s="94"/>
      <c r="B2252" s="102"/>
      <c r="C2252" s="94"/>
      <c r="D2252" s="94"/>
      <c r="E2252" s="94"/>
    </row>
    <row r="2253" spans="1:5" x14ac:dyDescent="0.25">
      <c r="A2253" s="94"/>
      <c r="B2253" s="102"/>
      <c r="C2253" s="94"/>
      <c r="D2253" s="94"/>
      <c r="E2253" s="94"/>
    </row>
    <row r="2254" spans="1:5" x14ac:dyDescent="0.25">
      <c r="A2254" s="94"/>
      <c r="B2254" s="102"/>
      <c r="C2254" s="94"/>
      <c r="D2254" s="94"/>
      <c r="E2254" s="94"/>
    </row>
    <row r="2255" spans="1:5" x14ac:dyDescent="0.25">
      <c r="A2255" s="94"/>
      <c r="B2255" s="102"/>
      <c r="C2255" s="94"/>
      <c r="D2255" s="94"/>
      <c r="E2255" s="94"/>
    </row>
    <row r="2256" spans="1:5" x14ac:dyDescent="0.25">
      <c r="A2256" s="94"/>
      <c r="B2256" s="102"/>
      <c r="C2256" s="94"/>
      <c r="D2256" s="94"/>
      <c r="E2256" s="94"/>
    </row>
    <row r="2257" spans="1:5" x14ac:dyDescent="0.25">
      <c r="A2257" s="94"/>
      <c r="B2257" s="102"/>
      <c r="C2257" s="94"/>
      <c r="D2257" s="94"/>
      <c r="E2257" s="94"/>
    </row>
    <row r="2258" spans="1:5" x14ac:dyDescent="0.25">
      <c r="A2258" s="94"/>
      <c r="B2258" s="102"/>
      <c r="C2258" s="94"/>
      <c r="D2258" s="94"/>
      <c r="E2258" s="94"/>
    </row>
    <row r="2259" spans="1:5" x14ac:dyDescent="0.25">
      <c r="A2259" s="94"/>
      <c r="B2259" s="102"/>
      <c r="C2259" s="94"/>
      <c r="D2259" s="94"/>
      <c r="E2259" s="94"/>
    </row>
    <row r="2260" spans="1:5" x14ac:dyDescent="0.25">
      <c r="A2260" s="94"/>
      <c r="B2260" s="102"/>
      <c r="C2260" s="94"/>
      <c r="D2260" s="94"/>
      <c r="E2260" s="94"/>
    </row>
    <row r="2261" spans="1:5" x14ac:dyDescent="0.25">
      <c r="A2261" s="94"/>
      <c r="B2261" s="102"/>
      <c r="C2261" s="94"/>
      <c r="D2261" s="94"/>
      <c r="E2261" s="94"/>
    </row>
    <row r="2262" spans="1:5" x14ac:dyDescent="0.25">
      <c r="A2262" s="94"/>
      <c r="B2262" s="102"/>
      <c r="C2262" s="94"/>
      <c r="D2262" s="94"/>
      <c r="E2262" s="94"/>
    </row>
    <row r="2263" spans="1:5" x14ac:dyDescent="0.25">
      <c r="A2263" s="94"/>
      <c r="B2263" s="102"/>
      <c r="C2263" s="94"/>
      <c r="D2263" s="94"/>
      <c r="E2263" s="94"/>
    </row>
    <row r="2264" spans="1:5" x14ac:dyDescent="0.25">
      <c r="A2264" s="94"/>
      <c r="B2264" s="102"/>
      <c r="C2264" s="94"/>
      <c r="D2264" s="94"/>
      <c r="E2264" s="94"/>
    </row>
    <row r="2265" spans="1:5" x14ac:dyDescent="0.25">
      <c r="A2265" s="94"/>
      <c r="B2265" s="102"/>
      <c r="C2265" s="94"/>
      <c r="D2265" s="94"/>
      <c r="E2265" s="94"/>
    </row>
    <row r="2266" spans="1:5" x14ac:dyDescent="0.25">
      <c r="A2266" s="94"/>
      <c r="B2266" s="102"/>
      <c r="C2266" s="94"/>
      <c r="D2266" s="94"/>
      <c r="E2266" s="94"/>
    </row>
    <row r="2267" spans="1:5" x14ac:dyDescent="0.25">
      <c r="A2267" s="94"/>
      <c r="B2267" s="102"/>
      <c r="C2267" s="94"/>
      <c r="D2267" s="94"/>
      <c r="E2267" s="94"/>
    </row>
    <row r="2268" spans="1:5" x14ac:dyDescent="0.25">
      <c r="A2268" s="94"/>
      <c r="B2268" s="102"/>
      <c r="C2268" s="94"/>
      <c r="D2268" s="94"/>
      <c r="E2268" s="94"/>
    </row>
    <row r="2269" spans="1:5" x14ac:dyDescent="0.25">
      <c r="A2269" s="94"/>
      <c r="B2269" s="102"/>
      <c r="C2269" s="94"/>
      <c r="D2269" s="94"/>
      <c r="E2269" s="94"/>
    </row>
    <row r="2270" spans="1:5" x14ac:dyDescent="0.25">
      <c r="A2270" s="94"/>
      <c r="B2270" s="102"/>
      <c r="C2270" s="94"/>
      <c r="D2270" s="94"/>
      <c r="E2270" s="94"/>
    </row>
    <row r="2271" spans="1:5" x14ac:dyDescent="0.25">
      <c r="A2271" s="94"/>
      <c r="B2271" s="102"/>
      <c r="C2271" s="94"/>
      <c r="D2271" s="94"/>
      <c r="E2271" s="94"/>
    </row>
    <row r="2272" spans="1:5" x14ac:dyDescent="0.25">
      <c r="A2272" s="94"/>
      <c r="B2272" s="102"/>
      <c r="C2272" s="94"/>
      <c r="D2272" s="94"/>
      <c r="E2272" s="94"/>
    </row>
    <row r="2273" spans="1:5" x14ac:dyDescent="0.25">
      <c r="A2273" s="94"/>
      <c r="B2273" s="102"/>
      <c r="C2273" s="94"/>
      <c r="D2273" s="94"/>
      <c r="E2273" s="94"/>
    </row>
    <row r="2274" spans="1:5" x14ac:dyDescent="0.25">
      <c r="A2274" s="94"/>
      <c r="B2274" s="102"/>
      <c r="C2274" s="94"/>
      <c r="D2274" s="94"/>
      <c r="E2274" s="94"/>
    </row>
    <row r="2275" spans="1:5" x14ac:dyDescent="0.25">
      <c r="A2275" s="94"/>
      <c r="B2275" s="102"/>
      <c r="C2275" s="94"/>
      <c r="D2275" s="94"/>
      <c r="E2275" s="94"/>
    </row>
    <row r="2276" spans="1:5" x14ac:dyDescent="0.25">
      <c r="A2276" s="94"/>
      <c r="B2276" s="102"/>
      <c r="C2276" s="94"/>
      <c r="D2276" s="94"/>
      <c r="E2276" s="94"/>
    </row>
    <row r="2277" spans="1:5" x14ac:dyDescent="0.25">
      <c r="A2277" s="94"/>
      <c r="B2277" s="102"/>
      <c r="C2277" s="94"/>
      <c r="D2277" s="94"/>
      <c r="E2277" s="94"/>
    </row>
    <row r="2278" spans="1:5" x14ac:dyDescent="0.25">
      <c r="A2278" s="94"/>
      <c r="B2278" s="102"/>
      <c r="C2278" s="94"/>
      <c r="D2278" s="94"/>
      <c r="E2278" s="94"/>
    </row>
    <row r="2279" spans="1:5" x14ac:dyDescent="0.25">
      <c r="A2279" s="94"/>
      <c r="B2279" s="102"/>
      <c r="C2279" s="94"/>
      <c r="D2279" s="94"/>
      <c r="E2279" s="94"/>
    </row>
    <row r="2280" spans="1:5" x14ac:dyDescent="0.25">
      <c r="A2280" s="94"/>
      <c r="B2280" s="102"/>
      <c r="C2280" s="94"/>
      <c r="D2280" s="94"/>
      <c r="E2280" s="94"/>
    </row>
    <row r="2281" spans="1:5" x14ac:dyDescent="0.25">
      <c r="A2281" s="94"/>
      <c r="B2281" s="102"/>
      <c r="C2281" s="94"/>
      <c r="D2281" s="94"/>
      <c r="E2281" s="94"/>
    </row>
    <row r="2282" spans="1:5" x14ac:dyDescent="0.25">
      <c r="A2282" s="94"/>
      <c r="B2282" s="102"/>
      <c r="C2282" s="94"/>
      <c r="D2282" s="94"/>
      <c r="E2282" s="94"/>
    </row>
    <row r="2283" spans="1:5" x14ac:dyDescent="0.25">
      <c r="A2283" s="94"/>
      <c r="B2283" s="102"/>
      <c r="C2283" s="94"/>
      <c r="D2283" s="94"/>
      <c r="E2283" s="94"/>
    </row>
    <row r="2284" spans="1:5" x14ac:dyDescent="0.25">
      <c r="A2284" s="94"/>
      <c r="B2284" s="102"/>
      <c r="C2284" s="94"/>
      <c r="D2284" s="94"/>
      <c r="E2284" s="94"/>
    </row>
    <row r="2285" spans="1:5" x14ac:dyDescent="0.25">
      <c r="A2285" s="94"/>
      <c r="B2285" s="102"/>
      <c r="C2285" s="94"/>
      <c r="D2285" s="94"/>
      <c r="E2285" s="94"/>
    </row>
    <row r="2286" spans="1:5" x14ac:dyDescent="0.25">
      <c r="A2286" s="98" t="s">
        <v>11</v>
      </c>
      <c r="B2286" s="102">
        <f>SUM(B2238:B2285)</f>
        <v>0</v>
      </c>
      <c r="C2286" s="94"/>
      <c r="D2286" s="94"/>
      <c r="E2286" s="94"/>
    </row>
    <row r="2289" spans="1:5" x14ac:dyDescent="0.25">
      <c r="A2289" s="98" t="s">
        <v>0</v>
      </c>
      <c r="B2289" s="118" t="s">
        <v>1192</v>
      </c>
      <c r="C2289" s="98" t="s">
        <v>1203</v>
      </c>
      <c r="D2289" s="98" t="s">
        <v>561</v>
      </c>
      <c r="E2289" s="98" t="s">
        <v>174</v>
      </c>
    </row>
    <row r="2290" spans="1:5" x14ac:dyDescent="0.25">
      <c r="A2290" s="95"/>
      <c r="B2290" s="118">
        <v>0</v>
      </c>
      <c r="C2290" s="98"/>
      <c r="D2290" s="98"/>
      <c r="E2290" s="94"/>
    </row>
    <row r="2291" spans="1:5" x14ac:dyDescent="0.25">
      <c r="A2291" s="94"/>
      <c r="B2291" s="102">
        <v>0</v>
      </c>
      <c r="C2291" s="94"/>
      <c r="D2291" s="94"/>
      <c r="E2291" s="94"/>
    </row>
    <row r="2292" spans="1:5" x14ac:dyDescent="0.25">
      <c r="A2292" s="94"/>
      <c r="B2292" s="102">
        <v>0</v>
      </c>
      <c r="C2292" s="101"/>
      <c r="D2292" s="94"/>
      <c r="E2292" s="94"/>
    </row>
    <row r="2293" spans="1:5" x14ac:dyDescent="0.25">
      <c r="A2293" s="94"/>
      <c r="B2293" s="102">
        <v>0</v>
      </c>
      <c r="C2293" s="94"/>
      <c r="D2293" s="94"/>
      <c r="E2293" s="94"/>
    </row>
    <row r="2294" spans="1:5" x14ac:dyDescent="0.25">
      <c r="A2294" s="94"/>
      <c r="B2294" s="102"/>
      <c r="C2294" s="94"/>
      <c r="D2294" s="94"/>
      <c r="E2294" s="94"/>
    </row>
    <row r="2295" spans="1:5" x14ac:dyDescent="0.25">
      <c r="A2295" s="94"/>
      <c r="B2295" s="102"/>
      <c r="C2295" s="94"/>
      <c r="D2295" s="94"/>
      <c r="E2295" s="94"/>
    </row>
    <row r="2296" spans="1:5" x14ac:dyDescent="0.25">
      <c r="A2296" s="94"/>
      <c r="B2296" s="102"/>
      <c r="C2296" s="94"/>
      <c r="D2296" s="94"/>
      <c r="E2296" s="94"/>
    </row>
    <row r="2297" spans="1:5" x14ac:dyDescent="0.25">
      <c r="A2297" s="94"/>
      <c r="B2297" s="102"/>
      <c r="C2297" s="94"/>
      <c r="D2297" s="94"/>
      <c r="E2297" s="94"/>
    </row>
    <row r="2298" spans="1:5" x14ac:dyDescent="0.25">
      <c r="A2298" s="94"/>
      <c r="B2298" s="102"/>
      <c r="C2298" s="94"/>
      <c r="D2298" s="94"/>
      <c r="E2298" s="94"/>
    </row>
    <row r="2299" spans="1:5" x14ac:dyDescent="0.25">
      <c r="A2299" s="94"/>
      <c r="B2299" s="102"/>
      <c r="C2299" s="94"/>
      <c r="D2299" s="94"/>
      <c r="E2299" s="94"/>
    </row>
    <row r="2300" spans="1:5" x14ac:dyDescent="0.25">
      <c r="A2300" s="94"/>
      <c r="B2300" s="102"/>
      <c r="C2300" s="94"/>
      <c r="D2300" s="94"/>
      <c r="E2300" s="94"/>
    </row>
    <row r="2301" spans="1:5" x14ac:dyDescent="0.25">
      <c r="A2301" s="94"/>
      <c r="B2301" s="102"/>
      <c r="C2301" s="94"/>
      <c r="D2301" s="94"/>
      <c r="E2301" s="94"/>
    </row>
    <row r="2302" spans="1:5" x14ac:dyDescent="0.25">
      <c r="A2302" s="94"/>
      <c r="B2302" s="102"/>
      <c r="C2302" s="94"/>
      <c r="D2302" s="94"/>
      <c r="E2302" s="94"/>
    </row>
    <row r="2303" spans="1:5" x14ac:dyDescent="0.25">
      <c r="A2303" s="94"/>
      <c r="B2303" s="102"/>
      <c r="C2303" s="94"/>
      <c r="D2303" s="94"/>
      <c r="E2303" s="94"/>
    </row>
    <row r="2304" spans="1:5" x14ac:dyDescent="0.25">
      <c r="A2304" s="94"/>
      <c r="B2304" s="102"/>
      <c r="C2304" s="94"/>
      <c r="D2304" s="94"/>
      <c r="E2304" s="94"/>
    </row>
    <row r="2305" spans="1:5" x14ac:dyDescent="0.25">
      <c r="A2305" s="94"/>
      <c r="B2305" s="102"/>
      <c r="C2305" s="94"/>
      <c r="D2305" s="94"/>
      <c r="E2305" s="94"/>
    </row>
    <row r="2306" spans="1:5" x14ac:dyDescent="0.25">
      <c r="A2306" s="94"/>
      <c r="B2306" s="102"/>
      <c r="C2306" s="94"/>
      <c r="D2306" s="94"/>
      <c r="E2306" s="94"/>
    </row>
    <row r="2307" spans="1:5" x14ac:dyDescent="0.25">
      <c r="A2307" s="94"/>
      <c r="B2307" s="102"/>
      <c r="C2307" s="94"/>
      <c r="D2307" s="94"/>
      <c r="E2307" s="94"/>
    </row>
    <row r="2308" spans="1:5" x14ac:dyDescent="0.25">
      <c r="A2308" s="94"/>
      <c r="B2308" s="102"/>
      <c r="C2308" s="94"/>
      <c r="D2308" s="94"/>
      <c r="E2308" s="94"/>
    </row>
    <row r="2309" spans="1:5" x14ac:dyDescent="0.25">
      <c r="A2309" s="94"/>
      <c r="B2309" s="102"/>
      <c r="C2309" s="94"/>
      <c r="D2309" s="94"/>
      <c r="E2309" s="94"/>
    </row>
    <row r="2310" spans="1:5" x14ac:dyDescent="0.25">
      <c r="A2310" s="94"/>
      <c r="B2310" s="102"/>
      <c r="C2310" s="94"/>
      <c r="D2310" s="94"/>
      <c r="E2310" s="94"/>
    </row>
    <row r="2311" spans="1:5" x14ac:dyDescent="0.25">
      <c r="A2311" s="94"/>
      <c r="B2311" s="102"/>
      <c r="C2311" s="94"/>
      <c r="D2311" s="94"/>
      <c r="E2311" s="94"/>
    </row>
    <row r="2312" spans="1:5" x14ac:dyDescent="0.25">
      <c r="A2312" s="94"/>
      <c r="B2312" s="102"/>
      <c r="C2312" s="94"/>
      <c r="D2312" s="94"/>
      <c r="E2312" s="94"/>
    </row>
    <row r="2313" spans="1:5" x14ac:dyDescent="0.25">
      <c r="A2313" s="94"/>
      <c r="B2313" s="102"/>
      <c r="C2313" s="94"/>
      <c r="D2313" s="94"/>
      <c r="E2313" s="94"/>
    </row>
    <row r="2314" spans="1:5" x14ac:dyDescent="0.25">
      <c r="A2314" s="94"/>
      <c r="B2314" s="102"/>
      <c r="C2314" s="94"/>
      <c r="D2314" s="94"/>
      <c r="E2314" s="94"/>
    </row>
    <row r="2315" spans="1:5" x14ac:dyDescent="0.25">
      <c r="A2315" s="94"/>
      <c r="B2315" s="102"/>
      <c r="C2315" s="94"/>
      <c r="D2315" s="94"/>
      <c r="E2315" s="94"/>
    </row>
    <row r="2316" spans="1:5" x14ac:dyDescent="0.25">
      <c r="A2316" s="94"/>
      <c r="B2316" s="102"/>
      <c r="C2316" s="94"/>
      <c r="D2316" s="94"/>
      <c r="E2316" s="94"/>
    </row>
    <row r="2317" spans="1:5" x14ac:dyDescent="0.25">
      <c r="A2317" s="94"/>
      <c r="B2317" s="102"/>
      <c r="C2317" s="94"/>
      <c r="D2317" s="94"/>
      <c r="E2317" s="94"/>
    </row>
    <row r="2318" spans="1:5" x14ac:dyDescent="0.25">
      <c r="A2318" s="94"/>
      <c r="B2318" s="102"/>
      <c r="C2318" s="94"/>
      <c r="D2318" s="94"/>
      <c r="E2318" s="94"/>
    </row>
    <row r="2319" spans="1:5" x14ac:dyDescent="0.25">
      <c r="A2319" s="94"/>
      <c r="B2319" s="102"/>
      <c r="C2319" s="94"/>
      <c r="D2319" s="94"/>
      <c r="E2319" s="94"/>
    </row>
    <row r="2320" spans="1:5" x14ac:dyDescent="0.25">
      <c r="A2320" s="94"/>
      <c r="B2320" s="102"/>
      <c r="C2320" s="94"/>
      <c r="D2320" s="94"/>
      <c r="E2320" s="94"/>
    </row>
    <row r="2321" spans="1:5" x14ac:dyDescent="0.25">
      <c r="A2321" s="94"/>
      <c r="B2321" s="102"/>
      <c r="C2321" s="94"/>
      <c r="D2321" s="94"/>
      <c r="E2321" s="94"/>
    </row>
    <row r="2322" spans="1:5" x14ac:dyDescent="0.25">
      <c r="A2322" s="94"/>
      <c r="B2322" s="102"/>
      <c r="C2322" s="94"/>
      <c r="D2322" s="94"/>
      <c r="E2322" s="94"/>
    </row>
    <row r="2323" spans="1:5" x14ac:dyDescent="0.25">
      <c r="A2323" s="94"/>
      <c r="B2323" s="102"/>
      <c r="C2323" s="94"/>
      <c r="D2323" s="94"/>
      <c r="E2323" s="94"/>
    </row>
    <row r="2324" spans="1:5" x14ac:dyDescent="0.25">
      <c r="A2324" s="94"/>
      <c r="B2324" s="102"/>
      <c r="C2324" s="94"/>
      <c r="D2324" s="94"/>
      <c r="E2324" s="94"/>
    </row>
    <row r="2325" spans="1:5" x14ac:dyDescent="0.25">
      <c r="A2325" s="94"/>
      <c r="B2325" s="102"/>
      <c r="C2325" s="94"/>
      <c r="D2325" s="94"/>
      <c r="E2325" s="94"/>
    </row>
    <row r="2326" spans="1:5" x14ac:dyDescent="0.25">
      <c r="A2326" s="94"/>
      <c r="B2326" s="102"/>
      <c r="C2326" s="94"/>
      <c r="D2326" s="94"/>
      <c r="E2326" s="94"/>
    </row>
    <row r="2327" spans="1:5" x14ac:dyDescent="0.25">
      <c r="A2327" s="94"/>
      <c r="B2327" s="102"/>
      <c r="C2327" s="94"/>
      <c r="D2327" s="94"/>
      <c r="E2327" s="94"/>
    </row>
    <row r="2328" spans="1:5" x14ac:dyDescent="0.25">
      <c r="A2328" s="94"/>
      <c r="B2328" s="102"/>
      <c r="C2328" s="94"/>
      <c r="D2328" s="94"/>
      <c r="E2328" s="94"/>
    </row>
    <row r="2329" spans="1:5" x14ac:dyDescent="0.25">
      <c r="A2329" s="94"/>
      <c r="B2329" s="102"/>
      <c r="C2329" s="94"/>
      <c r="D2329" s="94"/>
      <c r="E2329" s="94"/>
    </row>
    <row r="2330" spans="1:5" x14ac:dyDescent="0.25">
      <c r="A2330" s="94"/>
      <c r="B2330" s="102"/>
      <c r="C2330" s="94"/>
      <c r="D2330" s="94"/>
      <c r="E2330" s="94"/>
    </row>
    <row r="2331" spans="1:5" x14ac:dyDescent="0.25">
      <c r="A2331" s="94"/>
      <c r="B2331" s="102"/>
      <c r="C2331" s="94"/>
      <c r="D2331" s="94"/>
      <c r="E2331" s="94"/>
    </row>
    <row r="2332" spans="1:5" x14ac:dyDescent="0.25">
      <c r="A2332" s="94"/>
      <c r="B2332" s="102"/>
      <c r="C2332" s="94"/>
      <c r="D2332" s="94"/>
      <c r="E2332" s="94"/>
    </row>
    <row r="2333" spans="1:5" x14ac:dyDescent="0.25">
      <c r="A2333" s="94"/>
      <c r="B2333" s="102"/>
      <c r="C2333" s="94"/>
      <c r="D2333" s="94"/>
      <c r="E2333" s="94"/>
    </row>
    <row r="2334" spans="1:5" x14ac:dyDescent="0.25">
      <c r="A2334" s="94"/>
      <c r="B2334" s="102"/>
      <c r="C2334" s="94"/>
      <c r="D2334" s="94"/>
      <c r="E2334" s="94"/>
    </row>
    <row r="2335" spans="1:5" x14ac:dyDescent="0.25">
      <c r="A2335" s="94"/>
      <c r="B2335" s="102"/>
      <c r="C2335" s="94"/>
      <c r="D2335" s="94"/>
      <c r="E2335" s="94"/>
    </row>
    <row r="2336" spans="1:5" x14ac:dyDescent="0.25">
      <c r="A2336" s="94"/>
      <c r="B2336" s="102"/>
      <c r="C2336" s="94"/>
      <c r="D2336" s="94"/>
      <c r="E2336" s="94"/>
    </row>
    <row r="2337" spans="1:5" x14ac:dyDescent="0.25">
      <c r="A2337" s="94"/>
      <c r="B2337" s="102"/>
      <c r="C2337" s="94"/>
      <c r="D2337" s="94"/>
      <c r="E2337" s="94"/>
    </row>
    <row r="2338" spans="1:5" x14ac:dyDescent="0.25">
      <c r="A2338" s="98" t="s">
        <v>11</v>
      </c>
      <c r="B2338" s="102">
        <f>SUM(B2290:B2337)</f>
        <v>0</v>
      </c>
      <c r="C2338" s="94"/>
      <c r="D2338" s="94"/>
      <c r="E2338" s="94"/>
    </row>
    <row r="2341" spans="1:5" x14ac:dyDescent="0.25">
      <c r="A2341" s="98" t="s">
        <v>0</v>
      </c>
      <c r="B2341" s="118" t="s">
        <v>1192</v>
      </c>
      <c r="C2341" s="98" t="s">
        <v>1203</v>
      </c>
      <c r="D2341" s="98" t="s">
        <v>561</v>
      </c>
      <c r="E2341" s="98" t="s">
        <v>174</v>
      </c>
    </row>
    <row r="2342" spans="1:5" x14ac:dyDescent="0.25">
      <c r="A2342" s="95"/>
      <c r="B2342" s="118">
        <v>0</v>
      </c>
      <c r="C2342" s="98"/>
      <c r="D2342" s="98"/>
      <c r="E2342" s="94"/>
    </row>
    <row r="2343" spans="1:5" x14ac:dyDescent="0.25">
      <c r="A2343" s="94"/>
      <c r="B2343" s="102">
        <v>0</v>
      </c>
      <c r="C2343" s="94"/>
      <c r="D2343" s="94"/>
      <c r="E2343" s="94"/>
    </row>
    <row r="2344" spans="1:5" x14ac:dyDescent="0.25">
      <c r="A2344" s="94"/>
      <c r="B2344" s="102">
        <v>0</v>
      </c>
      <c r="C2344" s="101"/>
      <c r="D2344" s="94"/>
      <c r="E2344" s="94"/>
    </row>
    <row r="2345" spans="1:5" x14ac:dyDescent="0.25">
      <c r="A2345" s="94"/>
      <c r="B2345" s="102">
        <v>0</v>
      </c>
      <c r="C2345" s="94"/>
      <c r="D2345" s="94"/>
      <c r="E2345" s="94"/>
    </row>
    <row r="2346" spans="1:5" x14ac:dyDescent="0.25">
      <c r="A2346" s="94"/>
      <c r="B2346" s="102"/>
      <c r="C2346" s="94"/>
      <c r="D2346" s="94"/>
      <c r="E2346" s="94"/>
    </row>
    <row r="2347" spans="1:5" x14ac:dyDescent="0.25">
      <c r="A2347" s="94"/>
      <c r="B2347" s="102"/>
      <c r="C2347" s="94"/>
      <c r="D2347" s="94"/>
      <c r="E2347" s="94"/>
    </row>
    <row r="2348" spans="1:5" x14ac:dyDescent="0.25">
      <c r="A2348" s="94"/>
      <c r="B2348" s="102"/>
      <c r="C2348" s="94"/>
      <c r="D2348" s="94"/>
      <c r="E2348" s="94"/>
    </row>
    <row r="2349" spans="1:5" x14ac:dyDescent="0.25">
      <c r="A2349" s="94"/>
      <c r="B2349" s="102"/>
      <c r="C2349" s="94"/>
      <c r="D2349" s="94"/>
      <c r="E2349" s="94"/>
    </row>
    <row r="2350" spans="1:5" x14ac:dyDescent="0.25">
      <c r="A2350" s="94"/>
      <c r="B2350" s="102"/>
      <c r="C2350" s="94"/>
      <c r="D2350" s="94"/>
      <c r="E2350" s="94"/>
    </row>
    <row r="2351" spans="1:5" x14ac:dyDescent="0.25">
      <c r="A2351" s="94"/>
      <c r="B2351" s="102"/>
      <c r="C2351" s="94"/>
      <c r="D2351" s="94"/>
      <c r="E2351" s="94"/>
    </row>
    <row r="2352" spans="1:5" x14ac:dyDescent="0.25">
      <c r="A2352" s="94"/>
      <c r="B2352" s="102"/>
      <c r="C2352" s="94"/>
      <c r="D2352" s="94"/>
      <c r="E2352" s="94"/>
    </row>
    <row r="2353" spans="1:5" x14ac:dyDescent="0.25">
      <c r="A2353" s="94"/>
      <c r="B2353" s="102"/>
      <c r="C2353" s="94"/>
      <c r="D2353" s="94"/>
      <c r="E2353" s="94"/>
    </row>
    <row r="2354" spans="1:5" x14ac:dyDescent="0.25">
      <c r="A2354" s="94"/>
      <c r="B2354" s="102"/>
      <c r="C2354" s="94"/>
      <c r="D2354" s="94"/>
      <c r="E2354" s="94"/>
    </row>
    <row r="2355" spans="1:5" x14ac:dyDescent="0.25">
      <c r="A2355" s="94"/>
      <c r="B2355" s="102"/>
      <c r="C2355" s="94"/>
      <c r="D2355" s="94"/>
      <c r="E2355" s="94"/>
    </row>
    <row r="2356" spans="1:5" x14ac:dyDescent="0.25">
      <c r="A2356" s="94"/>
      <c r="B2356" s="102"/>
      <c r="C2356" s="94"/>
      <c r="D2356" s="94"/>
      <c r="E2356" s="94"/>
    </row>
    <row r="2357" spans="1:5" x14ac:dyDescent="0.25">
      <c r="A2357" s="94"/>
      <c r="B2357" s="102"/>
      <c r="C2357" s="94"/>
      <c r="D2357" s="94"/>
      <c r="E2357" s="94"/>
    </row>
    <row r="2358" spans="1:5" x14ac:dyDescent="0.25">
      <c r="A2358" s="94"/>
      <c r="B2358" s="102"/>
      <c r="C2358" s="94"/>
      <c r="D2358" s="94"/>
      <c r="E2358" s="94"/>
    </row>
    <row r="2359" spans="1:5" x14ac:dyDescent="0.25">
      <c r="A2359" s="94"/>
      <c r="B2359" s="102"/>
      <c r="C2359" s="94"/>
      <c r="D2359" s="94"/>
      <c r="E2359" s="94"/>
    </row>
    <row r="2360" spans="1:5" x14ac:dyDescent="0.25">
      <c r="A2360" s="94"/>
      <c r="B2360" s="102"/>
      <c r="C2360" s="94"/>
      <c r="D2360" s="94"/>
      <c r="E2360" s="94"/>
    </row>
    <row r="2361" spans="1:5" x14ac:dyDescent="0.25">
      <c r="A2361" s="94"/>
      <c r="B2361" s="102"/>
      <c r="C2361" s="94"/>
      <c r="D2361" s="94"/>
      <c r="E2361" s="94"/>
    </row>
    <row r="2362" spans="1:5" x14ac:dyDescent="0.25">
      <c r="A2362" s="94"/>
      <c r="B2362" s="102"/>
      <c r="C2362" s="94"/>
      <c r="D2362" s="94"/>
      <c r="E2362" s="94"/>
    </row>
    <row r="2363" spans="1:5" x14ac:dyDescent="0.25">
      <c r="A2363" s="94"/>
      <c r="B2363" s="102"/>
      <c r="C2363" s="94"/>
      <c r="D2363" s="94"/>
      <c r="E2363" s="94"/>
    </row>
    <row r="2364" spans="1:5" x14ac:dyDescent="0.25">
      <c r="A2364" s="94"/>
      <c r="B2364" s="102"/>
      <c r="C2364" s="94"/>
      <c r="D2364" s="94"/>
      <c r="E2364" s="94"/>
    </row>
    <row r="2365" spans="1:5" x14ac:dyDescent="0.25">
      <c r="A2365" s="94"/>
      <c r="B2365" s="102"/>
      <c r="C2365" s="94"/>
      <c r="D2365" s="94"/>
      <c r="E2365" s="94"/>
    </row>
    <row r="2366" spans="1:5" x14ac:dyDescent="0.25">
      <c r="A2366" s="94"/>
      <c r="B2366" s="102"/>
      <c r="C2366" s="94"/>
      <c r="D2366" s="94"/>
      <c r="E2366" s="94"/>
    </row>
    <row r="2367" spans="1:5" x14ac:dyDescent="0.25">
      <c r="A2367" s="94"/>
      <c r="B2367" s="102"/>
      <c r="C2367" s="94"/>
      <c r="D2367" s="94"/>
      <c r="E2367" s="94"/>
    </row>
    <row r="2368" spans="1:5" x14ac:dyDescent="0.25">
      <c r="A2368" s="94"/>
      <c r="B2368" s="102"/>
      <c r="C2368" s="94"/>
      <c r="D2368" s="94"/>
      <c r="E2368" s="94"/>
    </row>
    <row r="2369" spans="1:5" x14ac:dyDescent="0.25">
      <c r="A2369" s="94"/>
      <c r="B2369" s="102"/>
      <c r="C2369" s="94"/>
      <c r="D2369" s="94"/>
      <c r="E2369" s="94"/>
    </row>
    <row r="2370" spans="1:5" x14ac:dyDescent="0.25">
      <c r="A2370" s="94"/>
      <c r="B2370" s="102"/>
      <c r="C2370" s="94"/>
      <c r="D2370" s="94"/>
      <c r="E2370" s="94"/>
    </row>
    <row r="2371" spans="1:5" x14ac:dyDescent="0.25">
      <c r="A2371" s="94"/>
      <c r="B2371" s="102"/>
      <c r="C2371" s="94"/>
      <c r="D2371" s="94"/>
      <c r="E2371" s="94"/>
    </row>
    <row r="2372" spans="1:5" x14ac:dyDescent="0.25">
      <c r="A2372" s="94"/>
      <c r="B2372" s="102"/>
      <c r="C2372" s="94"/>
      <c r="D2372" s="94"/>
      <c r="E2372" s="94"/>
    </row>
    <row r="2373" spans="1:5" x14ac:dyDescent="0.25">
      <c r="A2373" s="94"/>
      <c r="B2373" s="102"/>
      <c r="C2373" s="94"/>
      <c r="D2373" s="94"/>
      <c r="E2373" s="94"/>
    </row>
    <row r="2374" spans="1:5" x14ac:dyDescent="0.25">
      <c r="A2374" s="94"/>
      <c r="B2374" s="102"/>
      <c r="C2374" s="94"/>
      <c r="D2374" s="94"/>
      <c r="E2374" s="94"/>
    </row>
    <row r="2375" spans="1:5" x14ac:dyDescent="0.25">
      <c r="A2375" s="94"/>
      <c r="B2375" s="102"/>
      <c r="C2375" s="94"/>
      <c r="D2375" s="94"/>
      <c r="E2375" s="94"/>
    </row>
    <row r="2376" spans="1:5" x14ac:dyDescent="0.25">
      <c r="A2376" s="94"/>
      <c r="B2376" s="102"/>
      <c r="C2376" s="94"/>
      <c r="D2376" s="94"/>
      <c r="E2376" s="94"/>
    </row>
    <row r="2377" spans="1:5" x14ac:dyDescent="0.25">
      <c r="A2377" s="94"/>
      <c r="B2377" s="102"/>
      <c r="C2377" s="94"/>
      <c r="D2377" s="94"/>
      <c r="E2377" s="94"/>
    </row>
    <row r="2378" spans="1:5" x14ac:dyDescent="0.25">
      <c r="A2378" s="94"/>
      <c r="B2378" s="102"/>
      <c r="C2378" s="94"/>
      <c r="D2378" s="94"/>
      <c r="E2378" s="94"/>
    </row>
    <row r="2379" spans="1:5" x14ac:dyDescent="0.25">
      <c r="A2379" s="94"/>
      <c r="B2379" s="102"/>
      <c r="C2379" s="94"/>
      <c r="D2379" s="94"/>
      <c r="E2379" s="94"/>
    </row>
    <row r="2380" spans="1:5" x14ac:dyDescent="0.25">
      <c r="A2380" s="94"/>
      <c r="B2380" s="102"/>
      <c r="C2380" s="94"/>
      <c r="D2380" s="94"/>
      <c r="E2380" s="94"/>
    </row>
    <row r="2381" spans="1:5" x14ac:dyDescent="0.25">
      <c r="A2381" s="94"/>
      <c r="B2381" s="102"/>
      <c r="C2381" s="94"/>
      <c r="D2381" s="94"/>
      <c r="E2381" s="94"/>
    </row>
    <row r="2382" spans="1:5" x14ac:dyDescent="0.25">
      <c r="A2382" s="94"/>
      <c r="B2382" s="102"/>
      <c r="C2382" s="94"/>
      <c r="D2382" s="94"/>
      <c r="E2382" s="94"/>
    </row>
    <row r="2383" spans="1:5" x14ac:dyDescent="0.25">
      <c r="A2383" s="94"/>
      <c r="B2383" s="102"/>
      <c r="C2383" s="94"/>
      <c r="D2383" s="94"/>
      <c r="E2383" s="94"/>
    </row>
    <row r="2384" spans="1:5" x14ac:dyDescent="0.25">
      <c r="A2384" s="94"/>
      <c r="B2384" s="102"/>
      <c r="C2384" s="94"/>
      <c r="D2384" s="94"/>
      <c r="E2384" s="94"/>
    </row>
    <row r="2385" spans="1:5" x14ac:dyDescent="0.25">
      <c r="A2385" s="94"/>
      <c r="B2385" s="102"/>
      <c r="C2385" s="94"/>
      <c r="D2385" s="94"/>
      <c r="E2385" s="94"/>
    </row>
    <row r="2386" spans="1:5" x14ac:dyDescent="0.25">
      <c r="A2386" s="94"/>
      <c r="B2386" s="102"/>
      <c r="C2386" s="94"/>
      <c r="D2386" s="94"/>
      <c r="E2386" s="94"/>
    </row>
    <row r="2387" spans="1:5" x14ac:dyDescent="0.25">
      <c r="A2387" s="94"/>
      <c r="B2387" s="102"/>
      <c r="C2387" s="94"/>
      <c r="D2387" s="94"/>
      <c r="E2387" s="94"/>
    </row>
    <row r="2388" spans="1:5" x14ac:dyDescent="0.25">
      <c r="A2388" s="94"/>
      <c r="B2388" s="102"/>
      <c r="C2388" s="94"/>
      <c r="D2388" s="94"/>
      <c r="E2388" s="94"/>
    </row>
    <row r="2389" spans="1:5" x14ac:dyDescent="0.25">
      <c r="A2389" s="94"/>
      <c r="B2389" s="102"/>
      <c r="C2389" s="94"/>
      <c r="D2389" s="94"/>
      <c r="E2389" s="94"/>
    </row>
    <row r="2390" spans="1:5" x14ac:dyDescent="0.25">
      <c r="A2390" s="98" t="s">
        <v>11</v>
      </c>
      <c r="B2390" s="102">
        <f>SUM(B2342:B2389)</f>
        <v>0</v>
      </c>
      <c r="C2390" s="94"/>
      <c r="D2390" s="94"/>
      <c r="E2390" s="94"/>
    </row>
    <row r="2393" spans="1:5" x14ac:dyDescent="0.25">
      <c r="A2393" s="98" t="s">
        <v>0</v>
      </c>
      <c r="B2393" s="118" t="s">
        <v>1192</v>
      </c>
      <c r="C2393" s="98" t="s">
        <v>1203</v>
      </c>
      <c r="D2393" s="98" t="s">
        <v>561</v>
      </c>
      <c r="E2393" s="98" t="s">
        <v>174</v>
      </c>
    </row>
    <row r="2394" spans="1:5" x14ac:dyDescent="0.25">
      <c r="A2394" s="95"/>
      <c r="B2394" s="118">
        <v>0</v>
      </c>
      <c r="C2394" s="98"/>
      <c r="D2394" s="98"/>
      <c r="E2394" s="94"/>
    </row>
    <row r="2395" spans="1:5" x14ac:dyDescent="0.25">
      <c r="A2395" s="94"/>
      <c r="B2395" s="102">
        <v>0</v>
      </c>
      <c r="C2395" s="94"/>
      <c r="D2395" s="94"/>
      <c r="E2395" s="94"/>
    </row>
    <row r="2396" spans="1:5" x14ac:dyDescent="0.25">
      <c r="A2396" s="94"/>
      <c r="B2396" s="102">
        <v>0</v>
      </c>
      <c r="C2396" s="101"/>
      <c r="D2396" s="94"/>
      <c r="E2396" s="94"/>
    </row>
    <row r="2397" spans="1:5" x14ac:dyDescent="0.25">
      <c r="A2397" s="94"/>
      <c r="B2397" s="102">
        <v>0</v>
      </c>
      <c r="C2397" s="94"/>
      <c r="D2397" s="94"/>
      <c r="E2397" s="94"/>
    </row>
    <row r="2398" spans="1:5" x14ac:dyDescent="0.25">
      <c r="A2398" s="94"/>
      <c r="B2398" s="102"/>
      <c r="C2398" s="94"/>
      <c r="D2398" s="94"/>
      <c r="E2398" s="94"/>
    </row>
    <row r="2399" spans="1:5" x14ac:dyDescent="0.25">
      <c r="A2399" s="94"/>
      <c r="B2399" s="102"/>
      <c r="C2399" s="94"/>
      <c r="D2399" s="94"/>
      <c r="E2399" s="94"/>
    </row>
    <row r="2400" spans="1:5" x14ac:dyDescent="0.25">
      <c r="A2400" s="94"/>
      <c r="B2400" s="102"/>
      <c r="C2400" s="94"/>
      <c r="D2400" s="94"/>
      <c r="E2400" s="94"/>
    </row>
    <row r="2401" spans="1:5" x14ac:dyDescent="0.25">
      <c r="A2401" s="94"/>
      <c r="B2401" s="102"/>
      <c r="C2401" s="94"/>
      <c r="D2401" s="94"/>
      <c r="E2401" s="94"/>
    </row>
    <row r="2402" spans="1:5" x14ac:dyDescent="0.25">
      <c r="A2402" s="94"/>
      <c r="B2402" s="102"/>
      <c r="C2402" s="94"/>
      <c r="D2402" s="94"/>
      <c r="E2402" s="94"/>
    </row>
    <row r="2403" spans="1:5" x14ac:dyDescent="0.25">
      <c r="A2403" s="94"/>
      <c r="B2403" s="102"/>
      <c r="C2403" s="94"/>
      <c r="D2403" s="94"/>
      <c r="E2403" s="94"/>
    </row>
    <row r="2404" spans="1:5" x14ac:dyDescent="0.25">
      <c r="A2404" s="94"/>
      <c r="B2404" s="102"/>
      <c r="C2404" s="94"/>
      <c r="D2404" s="94"/>
      <c r="E2404" s="94"/>
    </row>
    <row r="2405" spans="1:5" x14ac:dyDescent="0.25">
      <c r="A2405" s="94"/>
      <c r="B2405" s="102"/>
      <c r="C2405" s="94"/>
      <c r="D2405" s="94"/>
      <c r="E2405" s="94"/>
    </row>
    <row r="2406" spans="1:5" x14ac:dyDescent="0.25">
      <c r="A2406" s="94"/>
      <c r="B2406" s="102"/>
      <c r="C2406" s="94"/>
      <c r="D2406" s="94"/>
      <c r="E2406" s="94"/>
    </row>
    <row r="2407" spans="1:5" x14ac:dyDescent="0.25">
      <c r="A2407" s="94"/>
      <c r="B2407" s="102"/>
      <c r="C2407" s="94"/>
      <c r="D2407" s="94"/>
      <c r="E2407" s="94"/>
    </row>
    <row r="2408" spans="1:5" x14ac:dyDescent="0.25">
      <c r="A2408" s="94"/>
      <c r="B2408" s="102"/>
      <c r="C2408" s="94"/>
      <c r="D2408" s="94"/>
      <c r="E2408" s="94"/>
    </row>
    <row r="2409" spans="1:5" x14ac:dyDescent="0.25">
      <c r="A2409" s="94"/>
      <c r="B2409" s="102"/>
      <c r="C2409" s="94"/>
      <c r="D2409" s="94"/>
      <c r="E2409" s="94"/>
    </row>
    <row r="2410" spans="1:5" x14ac:dyDescent="0.25">
      <c r="A2410" s="94"/>
      <c r="B2410" s="102"/>
      <c r="C2410" s="94"/>
      <c r="D2410" s="94"/>
      <c r="E2410" s="94"/>
    </row>
    <row r="2411" spans="1:5" x14ac:dyDescent="0.25">
      <c r="A2411" s="94"/>
      <c r="B2411" s="102"/>
      <c r="C2411" s="94"/>
      <c r="D2411" s="94"/>
      <c r="E2411" s="94"/>
    </row>
    <row r="2412" spans="1:5" x14ac:dyDescent="0.25">
      <c r="A2412" s="94"/>
      <c r="B2412" s="102"/>
      <c r="C2412" s="94"/>
      <c r="D2412" s="94"/>
      <c r="E2412" s="94"/>
    </row>
    <row r="2413" spans="1:5" x14ac:dyDescent="0.25">
      <c r="A2413" s="94"/>
      <c r="B2413" s="102"/>
      <c r="C2413" s="94"/>
      <c r="D2413" s="94"/>
      <c r="E2413" s="94"/>
    </row>
    <row r="2414" spans="1:5" x14ac:dyDescent="0.25">
      <c r="A2414" s="94"/>
      <c r="B2414" s="102"/>
      <c r="C2414" s="94"/>
      <c r="D2414" s="94"/>
      <c r="E2414" s="94"/>
    </row>
    <row r="2415" spans="1:5" x14ac:dyDescent="0.25">
      <c r="A2415" s="94"/>
      <c r="B2415" s="102"/>
      <c r="C2415" s="94"/>
      <c r="D2415" s="94"/>
      <c r="E2415" s="94"/>
    </row>
    <row r="2416" spans="1:5" x14ac:dyDescent="0.25">
      <c r="A2416" s="94"/>
      <c r="B2416" s="102"/>
      <c r="C2416" s="94"/>
      <c r="D2416" s="94"/>
      <c r="E2416" s="94"/>
    </row>
    <row r="2417" spans="1:5" x14ac:dyDescent="0.25">
      <c r="A2417" s="94"/>
      <c r="B2417" s="102"/>
      <c r="C2417" s="94"/>
      <c r="D2417" s="94"/>
      <c r="E2417" s="94"/>
    </row>
    <row r="2418" spans="1:5" x14ac:dyDescent="0.25">
      <c r="A2418" s="94"/>
      <c r="B2418" s="102"/>
      <c r="C2418" s="94"/>
      <c r="D2418" s="94"/>
      <c r="E2418" s="94"/>
    </row>
    <row r="2419" spans="1:5" x14ac:dyDescent="0.25">
      <c r="A2419" s="94"/>
      <c r="B2419" s="102"/>
      <c r="C2419" s="94"/>
      <c r="D2419" s="94"/>
      <c r="E2419" s="94"/>
    </row>
    <row r="2420" spans="1:5" x14ac:dyDescent="0.25">
      <c r="A2420" s="94"/>
      <c r="B2420" s="102"/>
      <c r="C2420" s="94"/>
      <c r="D2420" s="94"/>
      <c r="E2420" s="94"/>
    </row>
    <row r="2421" spans="1:5" x14ac:dyDescent="0.25">
      <c r="A2421" s="94"/>
      <c r="B2421" s="102"/>
      <c r="C2421" s="94"/>
      <c r="D2421" s="94"/>
      <c r="E2421" s="94"/>
    </row>
    <row r="2422" spans="1:5" x14ac:dyDescent="0.25">
      <c r="A2422" s="94"/>
      <c r="B2422" s="102"/>
      <c r="C2422" s="94"/>
      <c r="D2422" s="94"/>
      <c r="E2422" s="94"/>
    </row>
    <row r="2423" spans="1:5" x14ac:dyDescent="0.25">
      <c r="A2423" s="94"/>
      <c r="B2423" s="102"/>
      <c r="C2423" s="94"/>
      <c r="D2423" s="94"/>
      <c r="E2423" s="94"/>
    </row>
    <row r="2424" spans="1:5" x14ac:dyDescent="0.25">
      <c r="A2424" s="94"/>
      <c r="B2424" s="102"/>
      <c r="C2424" s="94"/>
      <c r="D2424" s="94"/>
      <c r="E2424" s="94"/>
    </row>
    <row r="2425" spans="1:5" x14ac:dyDescent="0.25">
      <c r="A2425" s="94"/>
      <c r="B2425" s="102"/>
      <c r="C2425" s="94"/>
      <c r="D2425" s="94"/>
      <c r="E2425" s="94"/>
    </row>
    <row r="2426" spans="1:5" x14ac:dyDescent="0.25">
      <c r="A2426" s="94"/>
      <c r="B2426" s="102"/>
      <c r="C2426" s="94"/>
      <c r="D2426" s="94"/>
      <c r="E2426" s="94"/>
    </row>
    <row r="2427" spans="1:5" x14ac:dyDescent="0.25">
      <c r="A2427" s="94"/>
      <c r="B2427" s="102"/>
      <c r="C2427" s="94"/>
      <c r="D2427" s="94"/>
      <c r="E2427" s="94"/>
    </row>
    <row r="2428" spans="1:5" x14ac:dyDescent="0.25">
      <c r="A2428" s="94"/>
      <c r="B2428" s="102"/>
      <c r="C2428" s="94"/>
      <c r="D2428" s="94"/>
      <c r="E2428" s="94"/>
    </row>
    <row r="2429" spans="1:5" x14ac:dyDescent="0.25">
      <c r="A2429" s="94"/>
      <c r="B2429" s="102"/>
      <c r="C2429" s="94"/>
      <c r="D2429" s="94"/>
      <c r="E2429" s="94"/>
    </row>
    <row r="2430" spans="1:5" x14ac:dyDescent="0.25">
      <c r="A2430" s="94"/>
      <c r="B2430" s="102"/>
      <c r="C2430" s="94"/>
      <c r="D2430" s="94"/>
      <c r="E2430" s="94"/>
    </row>
    <row r="2431" spans="1:5" x14ac:dyDescent="0.25">
      <c r="A2431" s="94"/>
      <c r="B2431" s="102"/>
      <c r="C2431" s="94"/>
      <c r="D2431" s="94"/>
      <c r="E2431" s="94"/>
    </row>
    <row r="2432" spans="1:5" x14ac:dyDescent="0.25">
      <c r="A2432" s="94"/>
      <c r="B2432" s="102"/>
      <c r="C2432" s="94"/>
      <c r="D2432" s="94"/>
      <c r="E2432" s="94"/>
    </row>
    <row r="2433" spans="1:5" x14ac:dyDescent="0.25">
      <c r="A2433" s="94"/>
      <c r="B2433" s="102"/>
      <c r="C2433" s="94"/>
      <c r="D2433" s="94"/>
      <c r="E2433" s="94"/>
    </row>
    <row r="2434" spans="1:5" x14ac:dyDescent="0.25">
      <c r="A2434" s="94"/>
      <c r="B2434" s="102"/>
      <c r="C2434" s="94"/>
      <c r="D2434" s="94"/>
      <c r="E2434" s="94"/>
    </row>
    <row r="2435" spans="1:5" x14ac:dyDescent="0.25">
      <c r="A2435" s="94"/>
      <c r="B2435" s="102"/>
      <c r="C2435" s="94"/>
      <c r="D2435" s="94"/>
      <c r="E2435" s="94"/>
    </row>
    <row r="2436" spans="1:5" x14ac:dyDescent="0.25">
      <c r="A2436" s="94"/>
      <c r="B2436" s="102"/>
      <c r="C2436" s="94"/>
      <c r="D2436" s="94"/>
      <c r="E2436" s="94"/>
    </row>
    <row r="2437" spans="1:5" x14ac:dyDescent="0.25">
      <c r="A2437" s="94"/>
      <c r="B2437" s="102"/>
      <c r="C2437" s="94"/>
      <c r="D2437" s="94"/>
      <c r="E2437" s="94"/>
    </row>
    <row r="2438" spans="1:5" x14ac:dyDescent="0.25">
      <c r="A2438" s="94"/>
      <c r="B2438" s="102"/>
      <c r="C2438" s="94"/>
      <c r="D2438" s="94"/>
      <c r="E2438" s="94"/>
    </row>
    <row r="2439" spans="1:5" x14ac:dyDescent="0.25">
      <c r="A2439" s="94"/>
      <c r="B2439" s="102"/>
      <c r="C2439" s="94"/>
      <c r="D2439" s="94"/>
      <c r="E2439" s="94"/>
    </row>
    <row r="2440" spans="1:5" x14ac:dyDescent="0.25">
      <c r="A2440" s="94"/>
      <c r="B2440" s="102"/>
      <c r="C2440" s="94"/>
      <c r="D2440" s="94"/>
      <c r="E2440" s="94"/>
    </row>
    <row r="2441" spans="1:5" x14ac:dyDescent="0.25">
      <c r="A2441" s="94"/>
      <c r="B2441" s="102"/>
      <c r="C2441" s="94"/>
      <c r="D2441" s="94"/>
      <c r="E2441" s="94"/>
    </row>
    <row r="2442" spans="1:5" x14ac:dyDescent="0.25">
      <c r="A2442" s="98" t="s">
        <v>11</v>
      </c>
      <c r="B2442" s="102">
        <f>SUM(B2394:B2441)</f>
        <v>0</v>
      </c>
      <c r="C2442" s="94"/>
      <c r="D2442" s="94"/>
      <c r="E2442" s="94"/>
    </row>
    <row r="2445" spans="1:5" x14ac:dyDescent="0.25">
      <c r="A2445" s="98" t="s">
        <v>0</v>
      </c>
      <c r="B2445" s="118" t="s">
        <v>1192</v>
      </c>
      <c r="C2445" s="98" t="s">
        <v>1203</v>
      </c>
      <c r="D2445" s="98" t="s">
        <v>561</v>
      </c>
      <c r="E2445" s="98" t="s">
        <v>174</v>
      </c>
    </row>
    <row r="2446" spans="1:5" x14ac:dyDescent="0.25">
      <c r="A2446" s="95"/>
      <c r="B2446" s="118">
        <v>0</v>
      </c>
      <c r="C2446" s="98"/>
      <c r="D2446" s="98"/>
      <c r="E2446" s="94"/>
    </row>
    <row r="2447" spans="1:5" x14ac:dyDescent="0.25">
      <c r="A2447" s="94"/>
      <c r="B2447" s="102">
        <v>0</v>
      </c>
      <c r="C2447" s="94"/>
      <c r="D2447" s="94"/>
      <c r="E2447" s="94"/>
    </row>
    <row r="2448" spans="1:5" x14ac:dyDescent="0.25">
      <c r="A2448" s="94"/>
      <c r="B2448" s="102">
        <v>0</v>
      </c>
      <c r="C2448" s="101"/>
      <c r="D2448" s="94"/>
      <c r="E2448" s="94"/>
    </row>
    <row r="2449" spans="1:5" x14ac:dyDescent="0.25">
      <c r="A2449" s="94"/>
      <c r="B2449" s="102">
        <v>0</v>
      </c>
      <c r="C2449" s="94"/>
      <c r="D2449" s="94"/>
      <c r="E2449" s="94"/>
    </row>
    <row r="2450" spans="1:5" x14ac:dyDescent="0.25">
      <c r="A2450" s="94"/>
      <c r="B2450" s="102"/>
      <c r="C2450" s="94"/>
      <c r="D2450" s="94"/>
      <c r="E2450" s="94"/>
    </row>
    <row r="2451" spans="1:5" x14ac:dyDescent="0.25">
      <c r="A2451" s="94"/>
      <c r="B2451" s="102"/>
      <c r="C2451" s="94"/>
      <c r="D2451" s="94"/>
      <c r="E2451" s="94"/>
    </row>
    <row r="2452" spans="1:5" x14ac:dyDescent="0.25">
      <c r="A2452" s="94"/>
      <c r="B2452" s="102"/>
      <c r="C2452" s="94"/>
      <c r="D2452" s="94"/>
      <c r="E2452" s="94"/>
    </row>
    <row r="2453" spans="1:5" x14ac:dyDescent="0.25">
      <c r="A2453" s="94"/>
      <c r="B2453" s="102"/>
      <c r="C2453" s="94"/>
      <c r="D2453" s="94"/>
      <c r="E2453" s="94"/>
    </row>
    <row r="2454" spans="1:5" x14ac:dyDescent="0.25">
      <c r="A2454" s="94"/>
      <c r="B2454" s="102"/>
      <c r="C2454" s="94"/>
      <c r="D2454" s="94"/>
      <c r="E2454" s="94"/>
    </row>
    <row r="2455" spans="1:5" x14ac:dyDescent="0.25">
      <c r="A2455" s="94"/>
      <c r="B2455" s="102"/>
      <c r="C2455" s="94"/>
      <c r="D2455" s="94"/>
      <c r="E2455" s="94"/>
    </row>
    <row r="2456" spans="1:5" x14ac:dyDescent="0.25">
      <c r="A2456" s="94"/>
      <c r="B2456" s="102"/>
      <c r="C2456" s="94"/>
      <c r="D2456" s="94"/>
      <c r="E2456" s="94"/>
    </row>
    <row r="2457" spans="1:5" x14ac:dyDescent="0.25">
      <c r="A2457" s="94"/>
      <c r="B2457" s="102"/>
      <c r="C2457" s="94"/>
      <c r="D2457" s="94"/>
      <c r="E2457" s="94"/>
    </row>
    <row r="2458" spans="1:5" x14ac:dyDescent="0.25">
      <c r="A2458" s="94"/>
      <c r="B2458" s="102"/>
      <c r="C2458" s="94"/>
      <c r="D2458" s="94"/>
      <c r="E2458" s="94"/>
    </row>
    <row r="2459" spans="1:5" x14ac:dyDescent="0.25">
      <c r="A2459" s="94"/>
      <c r="B2459" s="102"/>
      <c r="C2459" s="94"/>
      <c r="D2459" s="94"/>
      <c r="E2459" s="94"/>
    </row>
    <row r="2460" spans="1:5" x14ac:dyDescent="0.25">
      <c r="A2460" s="94"/>
      <c r="B2460" s="102"/>
      <c r="C2460" s="94"/>
      <c r="D2460" s="94"/>
      <c r="E2460" s="94"/>
    </row>
    <row r="2461" spans="1:5" x14ac:dyDescent="0.25">
      <c r="A2461" s="94"/>
      <c r="B2461" s="102"/>
      <c r="C2461" s="94"/>
      <c r="D2461" s="94"/>
      <c r="E2461" s="94"/>
    </row>
    <row r="2462" spans="1:5" x14ac:dyDescent="0.25">
      <c r="A2462" s="94"/>
      <c r="B2462" s="102"/>
      <c r="C2462" s="94"/>
      <c r="D2462" s="94"/>
      <c r="E2462" s="94"/>
    </row>
    <row r="2463" spans="1:5" x14ac:dyDescent="0.25">
      <c r="A2463" s="94"/>
      <c r="B2463" s="102"/>
      <c r="C2463" s="94"/>
      <c r="D2463" s="94"/>
      <c r="E2463" s="94"/>
    </row>
    <row r="2464" spans="1:5" x14ac:dyDescent="0.25">
      <c r="A2464" s="94"/>
      <c r="B2464" s="102"/>
      <c r="C2464" s="94"/>
      <c r="D2464" s="94"/>
      <c r="E2464" s="94"/>
    </row>
    <row r="2465" spans="1:5" x14ac:dyDescent="0.25">
      <c r="A2465" s="94"/>
      <c r="B2465" s="102"/>
      <c r="C2465" s="94"/>
      <c r="D2465" s="94"/>
      <c r="E2465" s="94"/>
    </row>
    <row r="2466" spans="1:5" x14ac:dyDescent="0.25">
      <c r="A2466" s="94"/>
      <c r="B2466" s="102"/>
      <c r="C2466" s="94"/>
      <c r="D2466" s="94"/>
      <c r="E2466" s="94"/>
    </row>
    <row r="2467" spans="1:5" x14ac:dyDescent="0.25">
      <c r="A2467" s="94"/>
      <c r="B2467" s="102"/>
      <c r="C2467" s="94"/>
      <c r="D2467" s="94"/>
      <c r="E2467" s="94"/>
    </row>
    <row r="2468" spans="1:5" x14ac:dyDescent="0.25">
      <c r="A2468" s="94"/>
      <c r="B2468" s="102"/>
      <c r="C2468" s="94"/>
      <c r="D2468" s="94"/>
      <c r="E2468" s="94"/>
    </row>
    <row r="2469" spans="1:5" x14ac:dyDescent="0.25">
      <c r="A2469" s="94"/>
      <c r="B2469" s="102"/>
      <c r="C2469" s="94"/>
      <c r="D2469" s="94"/>
      <c r="E2469" s="94"/>
    </row>
    <row r="2470" spans="1:5" x14ac:dyDescent="0.25">
      <c r="A2470" s="94"/>
      <c r="B2470" s="102"/>
      <c r="C2470" s="94"/>
      <c r="D2470" s="94"/>
      <c r="E2470" s="94"/>
    </row>
    <row r="2471" spans="1:5" x14ac:dyDescent="0.25">
      <c r="A2471" s="94"/>
      <c r="B2471" s="102"/>
      <c r="C2471" s="94"/>
      <c r="D2471" s="94"/>
      <c r="E2471" s="94"/>
    </row>
    <row r="2472" spans="1:5" x14ac:dyDescent="0.25">
      <c r="A2472" s="94"/>
      <c r="B2472" s="102"/>
      <c r="C2472" s="94"/>
      <c r="D2472" s="94"/>
      <c r="E2472" s="94"/>
    </row>
    <row r="2473" spans="1:5" x14ac:dyDescent="0.25">
      <c r="A2473" s="94"/>
      <c r="B2473" s="102"/>
      <c r="C2473" s="94"/>
      <c r="D2473" s="94"/>
      <c r="E2473" s="94"/>
    </row>
    <row r="2474" spans="1:5" x14ac:dyDescent="0.25">
      <c r="A2474" s="94"/>
      <c r="B2474" s="102"/>
      <c r="C2474" s="94"/>
      <c r="D2474" s="94"/>
      <c r="E2474" s="94"/>
    </row>
    <row r="2475" spans="1:5" x14ac:dyDescent="0.25">
      <c r="A2475" s="94"/>
      <c r="B2475" s="102"/>
      <c r="C2475" s="94"/>
      <c r="D2475" s="94"/>
      <c r="E2475" s="94"/>
    </row>
    <row r="2476" spans="1:5" x14ac:dyDescent="0.25">
      <c r="A2476" s="94"/>
      <c r="B2476" s="102"/>
      <c r="C2476" s="94"/>
      <c r="D2476" s="94"/>
      <c r="E2476" s="94"/>
    </row>
    <row r="2477" spans="1:5" x14ac:dyDescent="0.25">
      <c r="A2477" s="94"/>
      <c r="B2477" s="102"/>
      <c r="C2477" s="94"/>
      <c r="D2477" s="94"/>
      <c r="E2477" s="94"/>
    </row>
    <row r="2478" spans="1:5" x14ac:dyDescent="0.25">
      <c r="A2478" s="94"/>
      <c r="B2478" s="102"/>
      <c r="C2478" s="94"/>
      <c r="D2478" s="94"/>
      <c r="E2478" s="94"/>
    </row>
    <row r="2479" spans="1:5" x14ac:dyDescent="0.25">
      <c r="A2479" s="94"/>
      <c r="B2479" s="102"/>
      <c r="C2479" s="94"/>
      <c r="D2479" s="94"/>
      <c r="E2479" s="94"/>
    </row>
    <row r="2480" spans="1:5" x14ac:dyDescent="0.25">
      <c r="A2480" s="94"/>
      <c r="B2480" s="102"/>
      <c r="C2480" s="94"/>
      <c r="D2480" s="94"/>
      <c r="E2480" s="94"/>
    </row>
    <row r="2481" spans="1:5" x14ac:dyDescent="0.25">
      <c r="A2481" s="94"/>
      <c r="B2481" s="102"/>
      <c r="C2481" s="94"/>
      <c r="D2481" s="94"/>
      <c r="E2481" s="94"/>
    </row>
    <row r="2482" spans="1:5" x14ac:dyDescent="0.25">
      <c r="A2482" s="94"/>
      <c r="B2482" s="102"/>
      <c r="C2482" s="94"/>
      <c r="D2482" s="94"/>
      <c r="E2482" s="94"/>
    </row>
    <row r="2483" spans="1:5" x14ac:dyDescent="0.25">
      <c r="A2483" s="94"/>
      <c r="B2483" s="102"/>
      <c r="C2483" s="94"/>
      <c r="D2483" s="94"/>
      <c r="E2483" s="94"/>
    </row>
    <row r="2484" spans="1:5" x14ac:dyDescent="0.25">
      <c r="A2484" s="94"/>
      <c r="B2484" s="102"/>
      <c r="C2484" s="94"/>
      <c r="D2484" s="94"/>
      <c r="E2484" s="94"/>
    </row>
    <row r="2485" spans="1:5" x14ac:dyDescent="0.25">
      <c r="A2485" s="94"/>
      <c r="B2485" s="102"/>
      <c r="C2485" s="94"/>
      <c r="D2485" s="94"/>
      <c r="E2485" s="94"/>
    </row>
    <row r="2486" spans="1:5" x14ac:dyDescent="0.25">
      <c r="A2486" s="94"/>
      <c r="B2486" s="102"/>
      <c r="C2486" s="94"/>
      <c r="D2486" s="94"/>
      <c r="E2486" s="94"/>
    </row>
    <row r="2487" spans="1:5" x14ac:dyDescent="0.25">
      <c r="A2487" s="94"/>
      <c r="B2487" s="102"/>
      <c r="C2487" s="94"/>
      <c r="D2487" s="94"/>
      <c r="E2487" s="94"/>
    </row>
    <row r="2488" spans="1:5" x14ac:dyDescent="0.25">
      <c r="A2488" s="94"/>
      <c r="B2488" s="102"/>
      <c r="C2488" s="94"/>
      <c r="D2488" s="94"/>
      <c r="E2488" s="94"/>
    </row>
    <row r="2489" spans="1:5" x14ac:dyDescent="0.25">
      <c r="A2489" s="94"/>
      <c r="B2489" s="102"/>
      <c r="C2489" s="94"/>
      <c r="D2489" s="94"/>
      <c r="E2489" s="94"/>
    </row>
    <row r="2490" spans="1:5" x14ac:dyDescent="0.25">
      <c r="A2490" s="94"/>
      <c r="B2490" s="102"/>
      <c r="C2490" s="94"/>
      <c r="D2490" s="94"/>
      <c r="E2490" s="94"/>
    </row>
    <row r="2491" spans="1:5" x14ac:dyDescent="0.25">
      <c r="A2491" s="94"/>
      <c r="B2491" s="102"/>
      <c r="C2491" s="94"/>
      <c r="D2491" s="94"/>
      <c r="E2491" s="94"/>
    </row>
    <row r="2492" spans="1:5" x14ac:dyDescent="0.25">
      <c r="A2492" s="94"/>
      <c r="B2492" s="102"/>
      <c r="C2492" s="94"/>
      <c r="D2492" s="94"/>
      <c r="E2492" s="94"/>
    </row>
    <row r="2493" spans="1:5" x14ac:dyDescent="0.25">
      <c r="A2493" s="94"/>
      <c r="B2493" s="102"/>
      <c r="C2493" s="94"/>
      <c r="D2493" s="94"/>
      <c r="E2493" s="94"/>
    </row>
    <row r="2494" spans="1:5" x14ac:dyDescent="0.25">
      <c r="A2494" s="98" t="s">
        <v>11</v>
      </c>
      <c r="B2494" s="102">
        <f>SUM(B2446:B2493)</f>
        <v>0</v>
      </c>
      <c r="C2494" s="94"/>
      <c r="D2494" s="94"/>
      <c r="E2494" s="94"/>
    </row>
    <row r="2497" spans="1:5" x14ac:dyDescent="0.25">
      <c r="A2497" s="98" t="s">
        <v>0</v>
      </c>
      <c r="B2497" s="118" t="s">
        <v>1192</v>
      </c>
      <c r="C2497" s="98" t="s">
        <v>1203</v>
      </c>
      <c r="D2497" s="98" t="s">
        <v>561</v>
      </c>
      <c r="E2497" s="98" t="s">
        <v>174</v>
      </c>
    </row>
    <row r="2498" spans="1:5" x14ac:dyDescent="0.25">
      <c r="A2498" s="95"/>
      <c r="B2498" s="118">
        <v>0</v>
      </c>
      <c r="C2498" s="98"/>
      <c r="D2498" s="98"/>
      <c r="E2498" s="94"/>
    </row>
    <row r="2499" spans="1:5" x14ac:dyDescent="0.25">
      <c r="A2499" s="94"/>
      <c r="B2499" s="102">
        <v>0</v>
      </c>
      <c r="C2499" s="94"/>
      <c r="D2499" s="94"/>
      <c r="E2499" s="94"/>
    </row>
    <row r="2500" spans="1:5" x14ac:dyDescent="0.25">
      <c r="A2500" s="94"/>
      <c r="B2500" s="102">
        <v>0</v>
      </c>
      <c r="C2500" s="101"/>
      <c r="D2500" s="94"/>
      <c r="E2500" s="94"/>
    </row>
    <row r="2501" spans="1:5" x14ac:dyDescent="0.25">
      <c r="A2501" s="94"/>
      <c r="B2501" s="102">
        <v>0</v>
      </c>
      <c r="C2501" s="94"/>
      <c r="D2501" s="94"/>
      <c r="E2501" s="94"/>
    </row>
    <row r="2502" spans="1:5" x14ac:dyDescent="0.25">
      <c r="A2502" s="94"/>
      <c r="B2502" s="102"/>
      <c r="C2502" s="94"/>
      <c r="D2502" s="94"/>
      <c r="E2502" s="94"/>
    </row>
    <row r="2503" spans="1:5" x14ac:dyDescent="0.25">
      <c r="A2503" s="94"/>
      <c r="B2503" s="102"/>
      <c r="C2503" s="94"/>
      <c r="D2503" s="94"/>
      <c r="E2503" s="94"/>
    </row>
    <row r="2504" spans="1:5" x14ac:dyDescent="0.25">
      <c r="A2504" s="94"/>
      <c r="B2504" s="102"/>
      <c r="C2504" s="94"/>
      <c r="D2504" s="94"/>
      <c r="E2504" s="94"/>
    </row>
    <row r="2505" spans="1:5" x14ac:dyDescent="0.25">
      <c r="A2505" s="94"/>
      <c r="B2505" s="102"/>
      <c r="C2505" s="94"/>
      <c r="D2505" s="94"/>
      <c r="E2505" s="94"/>
    </row>
    <row r="2506" spans="1:5" x14ac:dyDescent="0.25">
      <c r="A2506" s="94"/>
      <c r="B2506" s="102"/>
      <c r="C2506" s="94"/>
      <c r="D2506" s="94"/>
      <c r="E2506" s="94"/>
    </row>
    <row r="2507" spans="1:5" x14ac:dyDescent="0.25">
      <c r="A2507" s="94"/>
      <c r="B2507" s="102"/>
      <c r="C2507" s="94"/>
      <c r="D2507" s="94"/>
      <c r="E2507" s="94"/>
    </row>
    <row r="2508" spans="1:5" x14ac:dyDescent="0.25">
      <c r="A2508" s="94"/>
      <c r="B2508" s="102"/>
      <c r="C2508" s="94"/>
      <c r="D2508" s="94"/>
      <c r="E2508" s="94"/>
    </row>
    <row r="2509" spans="1:5" x14ac:dyDescent="0.25">
      <c r="A2509" s="94"/>
      <c r="B2509" s="102"/>
      <c r="C2509" s="94"/>
      <c r="D2509" s="94"/>
      <c r="E2509" s="94"/>
    </row>
    <row r="2510" spans="1:5" x14ac:dyDescent="0.25">
      <c r="A2510" s="94"/>
      <c r="B2510" s="102"/>
      <c r="C2510" s="94"/>
      <c r="D2510" s="94"/>
      <c r="E2510" s="94"/>
    </row>
    <row r="2511" spans="1:5" x14ac:dyDescent="0.25">
      <c r="A2511" s="94"/>
      <c r="B2511" s="102"/>
      <c r="C2511" s="94"/>
      <c r="D2511" s="94"/>
      <c r="E2511" s="94"/>
    </row>
    <row r="2512" spans="1:5" x14ac:dyDescent="0.25">
      <c r="A2512" s="94"/>
      <c r="B2512" s="102"/>
      <c r="C2512" s="94"/>
      <c r="D2512" s="94"/>
      <c r="E2512" s="94"/>
    </row>
    <row r="2513" spans="1:5" x14ac:dyDescent="0.25">
      <c r="A2513" s="94"/>
      <c r="B2513" s="102"/>
      <c r="C2513" s="94"/>
      <c r="D2513" s="94"/>
      <c r="E2513" s="94"/>
    </row>
    <row r="2514" spans="1:5" x14ac:dyDescent="0.25">
      <c r="A2514" s="94"/>
      <c r="B2514" s="102"/>
      <c r="C2514" s="94"/>
      <c r="D2514" s="94"/>
      <c r="E2514" s="94"/>
    </row>
    <row r="2515" spans="1:5" x14ac:dyDescent="0.25">
      <c r="A2515" s="94"/>
      <c r="B2515" s="102"/>
      <c r="C2515" s="94"/>
      <c r="D2515" s="94"/>
      <c r="E2515" s="94"/>
    </row>
    <row r="2516" spans="1:5" x14ac:dyDescent="0.25">
      <c r="A2516" s="94"/>
      <c r="B2516" s="102"/>
      <c r="C2516" s="94"/>
      <c r="D2516" s="94"/>
      <c r="E2516" s="94"/>
    </row>
    <row r="2517" spans="1:5" x14ac:dyDescent="0.25">
      <c r="A2517" s="94"/>
      <c r="B2517" s="102"/>
      <c r="C2517" s="94"/>
      <c r="D2517" s="94"/>
      <c r="E2517" s="94"/>
    </row>
    <row r="2518" spans="1:5" x14ac:dyDescent="0.25">
      <c r="A2518" s="94"/>
      <c r="B2518" s="102"/>
      <c r="C2518" s="94"/>
      <c r="D2518" s="94"/>
      <c r="E2518" s="94"/>
    </row>
    <row r="2519" spans="1:5" x14ac:dyDescent="0.25">
      <c r="A2519" s="94"/>
      <c r="B2519" s="102"/>
      <c r="C2519" s="94"/>
      <c r="D2519" s="94"/>
      <c r="E2519" s="94"/>
    </row>
    <row r="2520" spans="1:5" x14ac:dyDescent="0.25">
      <c r="A2520" s="94"/>
      <c r="B2520" s="102"/>
      <c r="C2520" s="94"/>
      <c r="D2520" s="94"/>
      <c r="E2520" s="94"/>
    </row>
    <row r="2521" spans="1:5" x14ac:dyDescent="0.25">
      <c r="A2521" s="94"/>
      <c r="B2521" s="102"/>
      <c r="C2521" s="94"/>
      <c r="D2521" s="94"/>
      <c r="E2521" s="94"/>
    </row>
    <row r="2522" spans="1:5" x14ac:dyDescent="0.25">
      <c r="A2522" s="94"/>
      <c r="B2522" s="102"/>
      <c r="C2522" s="94"/>
      <c r="D2522" s="94"/>
      <c r="E2522" s="94"/>
    </row>
    <row r="2523" spans="1:5" x14ac:dyDescent="0.25">
      <c r="A2523" s="94"/>
      <c r="B2523" s="102"/>
      <c r="C2523" s="94"/>
      <c r="D2523" s="94"/>
      <c r="E2523" s="94"/>
    </row>
    <row r="2524" spans="1:5" x14ac:dyDescent="0.25">
      <c r="A2524" s="94"/>
      <c r="B2524" s="102"/>
      <c r="C2524" s="94"/>
      <c r="D2524" s="94"/>
      <c r="E2524" s="94"/>
    </row>
    <row r="2525" spans="1:5" x14ac:dyDescent="0.25">
      <c r="A2525" s="94"/>
      <c r="B2525" s="102"/>
      <c r="C2525" s="94"/>
      <c r="D2525" s="94"/>
      <c r="E2525" s="94"/>
    </row>
    <row r="2526" spans="1:5" x14ac:dyDescent="0.25">
      <c r="A2526" s="94"/>
      <c r="B2526" s="102"/>
      <c r="C2526" s="94"/>
      <c r="D2526" s="94"/>
      <c r="E2526" s="94"/>
    </row>
    <row r="2527" spans="1:5" x14ac:dyDescent="0.25">
      <c r="A2527" s="94"/>
      <c r="B2527" s="102"/>
      <c r="C2527" s="94"/>
      <c r="D2527" s="94"/>
      <c r="E2527" s="94"/>
    </row>
    <row r="2528" spans="1:5" x14ac:dyDescent="0.25">
      <c r="A2528" s="94"/>
      <c r="B2528" s="102"/>
      <c r="C2528" s="94"/>
      <c r="D2528" s="94"/>
      <c r="E2528" s="94"/>
    </row>
    <row r="2529" spans="1:5" x14ac:dyDescent="0.25">
      <c r="A2529" s="94"/>
      <c r="B2529" s="102"/>
      <c r="C2529" s="94"/>
      <c r="D2529" s="94"/>
      <c r="E2529" s="94"/>
    </row>
    <row r="2530" spans="1:5" x14ac:dyDescent="0.25">
      <c r="A2530" s="94"/>
      <c r="B2530" s="102"/>
      <c r="C2530" s="94"/>
      <c r="D2530" s="94"/>
      <c r="E2530" s="94"/>
    </row>
    <row r="2531" spans="1:5" x14ac:dyDescent="0.25">
      <c r="A2531" s="94"/>
      <c r="B2531" s="102"/>
      <c r="C2531" s="94"/>
      <c r="D2531" s="94"/>
      <c r="E2531" s="94"/>
    </row>
    <row r="2532" spans="1:5" x14ac:dyDescent="0.25">
      <c r="A2532" s="94"/>
      <c r="B2532" s="102"/>
      <c r="C2532" s="94"/>
      <c r="D2532" s="94"/>
      <c r="E2532" s="94"/>
    </row>
    <row r="2533" spans="1:5" x14ac:dyDescent="0.25">
      <c r="A2533" s="94"/>
      <c r="B2533" s="102"/>
      <c r="C2533" s="94"/>
      <c r="D2533" s="94"/>
      <c r="E2533" s="94"/>
    </row>
    <row r="2534" spans="1:5" x14ac:dyDescent="0.25">
      <c r="A2534" s="94"/>
      <c r="B2534" s="102"/>
      <c r="C2534" s="94"/>
      <c r="D2534" s="94"/>
      <c r="E2534" s="94"/>
    </row>
    <row r="2535" spans="1:5" x14ac:dyDescent="0.25">
      <c r="A2535" s="94"/>
      <c r="B2535" s="102"/>
      <c r="C2535" s="94"/>
      <c r="D2535" s="94"/>
      <c r="E2535" s="94"/>
    </row>
    <row r="2536" spans="1:5" x14ac:dyDescent="0.25">
      <c r="A2536" s="94"/>
      <c r="B2536" s="102"/>
      <c r="C2536" s="94"/>
      <c r="D2536" s="94"/>
      <c r="E2536" s="94"/>
    </row>
    <row r="2537" spans="1:5" x14ac:dyDescent="0.25">
      <c r="A2537" s="94"/>
      <c r="B2537" s="102"/>
      <c r="C2537" s="94"/>
      <c r="D2537" s="94"/>
      <c r="E2537" s="94"/>
    </row>
    <row r="2538" spans="1:5" x14ac:dyDescent="0.25">
      <c r="A2538" s="94"/>
      <c r="B2538" s="102"/>
      <c r="C2538" s="94"/>
      <c r="D2538" s="94"/>
      <c r="E2538" s="94"/>
    </row>
    <row r="2539" spans="1:5" x14ac:dyDescent="0.25">
      <c r="A2539" s="94"/>
      <c r="B2539" s="102"/>
      <c r="C2539" s="94"/>
      <c r="D2539" s="94"/>
      <c r="E2539" s="94"/>
    </row>
    <row r="2540" spans="1:5" x14ac:dyDescent="0.25">
      <c r="A2540" s="94"/>
      <c r="B2540" s="102"/>
      <c r="C2540" s="94"/>
      <c r="D2540" s="94"/>
      <c r="E2540" s="94"/>
    </row>
    <row r="2541" spans="1:5" x14ac:dyDescent="0.25">
      <c r="A2541" s="94"/>
      <c r="B2541" s="102"/>
      <c r="C2541" s="94"/>
      <c r="D2541" s="94"/>
      <c r="E2541" s="94"/>
    </row>
    <row r="2542" spans="1:5" x14ac:dyDescent="0.25">
      <c r="A2542" s="94"/>
      <c r="B2542" s="102"/>
      <c r="C2542" s="94"/>
      <c r="D2542" s="94"/>
      <c r="E2542" s="94"/>
    </row>
    <row r="2543" spans="1:5" x14ac:dyDescent="0.25">
      <c r="A2543" s="94"/>
      <c r="B2543" s="102"/>
      <c r="C2543" s="94"/>
      <c r="D2543" s="94"/>
      <c r="E2543" s="94"/>
    </row>
    <row r="2544" spans="1:5" x14ac:dyDescent="0.25">
      <c r="A2544" s="94"/>
      <c r="B2544" s="102"/>
      <c r="C2544" s="94"/>
      <c r="D2544" s="94"/>
      <c r="E2544" s="94"/>
    </row>
    <row r="2545" spans="1:5" x14ac:dyDescent="0.25">
      <c r="A2545" s="94"/>
      <c r="B2545" s="102"/>
      <c r="C2545" s="94"/>
      <c r="D2545" s="94"/>
      <c r="E2545" s="94"/>
    </row>
    <row r="2546" spans="1:5" x14ac:dyDescent="0.25">
      <c r="A2546" s="98" t="s">
        <v>11</v>
      </c>
      <c r="B2546" s="102">
        <f>SUM(B2498:B2545)</f>
        <v>0</v>
      </c>
      <c r="C2546" s="94"/>
      <c r="D2546" s="94"/>
      <c r="E2546" s="94"/>
    </row>
    <row r="2549" spans="1:5" x14ac:dyDescent="0.25">
      <c r="A2549" s="98" t="s">
        <v>0</v>
      </c>
      <c r="B2549" s="118" t="s">
        <v>1192</v>
      </c>
      <c r="C2549" s="98" t="s">
        <v>1203</v>
      </c>
      <c r="D2549" s="98" t="s">
        <v>561</v>
      </c>
      <c r="E2549" s="98" t="s">
        <v>174</v>
      </c>
    </row>
    <row r="2550" spans="1:5" x14ac:dyDescent="0.25">
      <c r="A2550" s="95"/>
      <c r="B2550" s="118">
        <v>0</v>
      </c>
      <c r="C2550" s="98"/>
      <c r="D2550" s="98"/>
      <c r="E2550" s="94"/>
    </row>
    <row r="2551" spans="1:5" x14ac:dyDescent="0.25">
      <c r="A2551" s="94"/>
      <c r="B2551" s="102">
        <v>0</v>
      </c>
      <c r="C2551" s="94"/>
      <c r="D2551" s="94"/>
      <c r="E2551" s="94"/>
    </row>
    <row r="2552" spans="1:5" x14ac:dyDescent="0.25">
      <c r="A2552" s="94"/>
      <c r="B2552" s="102">
        <v>0</v>
      </c>
      <c r="C2552" s="101"/>
      <c r="D2552" s="94"/>
      <c r="E2552" s="94"/>
    </row>
    <row r="2553" spans="1:5" x14ac:dyDescent="0.25">
      <c r="A2553" s="94"/>
      <c r="B2553" s="102">
        <v>0</v>
      </c>
      <c r="C2553" s="94"/>
      <c r="D2553" s="94"/>
      <c r="E2553" s="94"/>
    </row>
    <row r="2554" spans="1:5" x14ac:dyDescent="0.25">
      <c r="A2554" s="94"/>
      <c r="B2554" s="102"/>
      <c r="C2554" s="94"/>
      <c r="D2554" s="94"/>
      <c r="E2554" s="94"/>
    </row>
    <row r="2555" spans="1:5" x14ac:dyDescent="0.25">
      <c r="A2555" s="94"/>
      <c r="B2555" s="102"/>
      <c r="C2555" s="94"/>
      <c r="D2555" s="94"/>
      <c r="E2555" s="94"/>
    </row>
    <row r="2556" spans="1:5" x14ac:dyDescent="0.25">
      <c r="A2556" s="94"/>
      <c r="B2556" s="102"/>
      <c r="C2556" s="94"/>
      <c r="D2556" s="94"/>
      <c r="E2556" s="94"/>
    </row>
    <row r="2557" spans="1:5" x14ac:dyDescent="0.25">
      <c r="A2557" s="94"/>
      <c r="B2557" s="102"/>
      <c r="C2557" s="94"/>
      <c r="D2557" s="94"/>
      <c r="E2557" s="94"/>
    </row>
    <row r="2558" spans="1:5" x14ac:dyDescent="0.25">
      <c r="A2558" s="94"/>
      <c r="B2558" s="102"/>
      <c r="C2558" s="94"/>
      <c r="D2558" s="94"/>
      <c r="E2558" s="94"/>
    </row>
    <row r="2559" spans="1:5" x14ac:dyDescent="0.25">
      <c r="A2559" s="94"/>
      <c r="B2559" s="102"/>
      <c r="C2559" s="94"/>
      <c r="D2559" s="94"/>
      <c r="E2559" s="94"/>
    </row>
    <row r="2560" spans="1:5" x14ac:dyDescent="0.25">
      <c r="A2560" s="94"/>
      <c r="B2560" s="102"/>
      <c r="C2560" s="94"/>
      <c r="D2560" s="94"/>
      <c r="E2560" s="94"/>
    </row>
    <row r="2561" spans="1:5" x14ac:dyDescent="0.25">
      <c r="A2561" s="94"/>
      <c r="B2561" s="102"/>
      <c r="C2561" s="94"/>
      <c r="D2561" s="94"/>
      <c r="E2561" s="94"/>
    </row>
    <row r="2562" spans="1:5" x14ac:dyDescent="0.25">
      <c r="A2562" s="94"/>
      <c r="B2562" s="102"/>
      <c r="C2562" s="94"/>
      <c r="D2562" s="94"/>
      <c r="E2562" s="94"/>
    </row>
    <row r="2563" spans="1:5" x14ac:dyDescent="0.25">
      <c r="A2563" s="94"/>
      <c r="B2563" s="102"/>
      <c r="C2563" s="94"/>
      <c r="D2563" s="94"/>
      <c r="E2563" s="94"/>
    </row>
    <row r="2564" spans="1:5" x14ac:dyDescent="0.25">
      <c r="A2564" s="94"/>
      <c r="B2564" s="102"/>
      <c r="C2564" s="94"/>
      <c r="D2564" s="94"/>
      <c r="E2564" s="94"/>
    </row>
    <row r="2565" spans="1:5" x14ac:dyDescent="0.25">
      <c r="A2565" s="94"/>
      <c r="B2565" s="102"/>
      <c r="C2565" s="94"/>
      <c r="D2565" s="94"/>
      <c r="E2565" s="94"/>
    </row>
    <row r="2566" spans="1:5" x14ac:dyDescent="0.25">
      <c r="A2566" s="94"/>
      <c r="B2566" s="102"/>
      <c r="C2566" s="94"/>
      <c r="D2566" s="94"/>
      <c r="E2566" s="94"/>
    </row>
    <row r="2567" spans="1:5" x14ac:dyDescent="0.25">
      <c r="A2567" s="94"/>
      <c r="B2567" s="102"/>
      <c r="C2567" s="94"/>
      <c r="D2567" s="94"/>
      <c r="E2567" s="94"/>
    </row>
    <row r="2568" spans="1:5" x14ac:dyDescent="0.25">
      <c r="A2568" s="94"/>
      <c r="B2568" s="102"/>
      <c r="C2568" s="94"/>
      <c r="D2568" s="94"/>
      <c r="E2568" s="94"/>
    </row>
    <row r="2569" spans="1:5" x14ac:dyDescent="0.25">
      <c r="A2569" s="94"/>
      <c r="B2569" s="102"/>
      <c r="C2569" s="94"/>
      <c r="D2569" s="94"/>
      <c r="E2569" s="94"/>
    </row>
    <row r="2570" spans="1:5" x14ac:dyDescent="0.25">
      <c r="A2570" s="94"/>
      <c r="B2570" s="102"/>
      <c r="C2570" s="94"/>
      <c r="D2570" s="94"/>
      <c r="E2570" s="94"/>
    </row>
    <row r="2571" spans="1:5" x14ac:dyDescent="0.25">
      <c r="A2571" s="94"/>
      <c r="B2571" s="102"/>
      <c r="C2571" s="94"/>
      <c r="D2571" s="94"/>
      <c r="E2571" s="94"/>
    </row>
    <row r="2572" spans="1:5" x14ac:dyDescent="0.25">
      <c r="A2572" s="94"/>
      <c r="B2572" s="102"/>
      <c r="C2572" s="94"/>
      <c r="D2572" s="94"/>
      <c r="E2572" s="94"/>
    </row>
    <row r="2573" spans="1:5" x14ac:dyDescent="0.25">
      <c r="A2573" s="94"/>
      <c r="B2573" s="102"/>
      <c r="C2573" s="94"/>
      <c r="D2573" s="94"/>
      <c r="E2573" s="94"/>
    </row>
    <row r="2574" spans="1:5" x14ac:dyDescent="0.25">
      <c r="A2574" s="94"/>
      <c r="B2574" s="102"/>
      <c r="C2574" s="94"/>
      <c r="D2574" s="94"/>
      <c r="E2574" s="94"/>
    </row>
    <row r="2575" spans="1:5" x14ac:dyDescent="0.25">
      <c r="A2575" s="94"/>
      <c r="B2575" s="102"/>
      <c r="C2575" s="94"/>
      <c r="D2575" s="94"/>
      <c r="E2575" s="94"/>
    </row>
    <row r="2576" spans="1:5" x14ac:dyDescent="0.25">
      <c r="A2576" s="94"/>
      <c r="B2576" s="102"/>
      <c r="C2576" s="94"/>
      <c r="D2576" s="94"/>
      <c r="E2576" s="94"/>
    </row>
    <row r="2577" spans="1:5" x14ac:dyDescent="0.25">
      <c r="A2577" s="94"/>
      <c r="B2577" s="102"/>
      <c r="C2577" s="94"/>
      <c r="D2577" s="94"/>
      <c r="E2577" s="94"/>
    </row>
    <row r="2578" spans="1:5" x14ac:dyDescent="0.25">
      <c r="A2578" s="94"/>
      <c r="B2578" s="102"/>
      <c r="C2578" s="94"/>
      <c r="D2578" s="94"/>
      <c r="E2578" s="94"/>
    </row>
    <row r="2579" spans="1:5" x14ac:dyDescent="0.25">
      <c r="A2579" s="94"/>
      <c r="B2579" s="102"/>
      <c r="C2579" s="94"/>
      <c r="D2579" s="94"/>
      <c r="E2579" s="94"/>
    </row>
    <row r="2580" spans="1:5" x14ac:dyDescent="0.25">
      <c r="A2580" s="94"/>
      <c r="B2580" s="102"/>
      <c r="C2580" s="94"/>
      <c r="D2580" s="94"/>
      <c r="E2580" s="94"/>
    </row>
    <row r="2581" spans="1:5" x14ac:dyDescent="0.25">
      <c r="A2581" s="94"/>
      <c r="B2581" s="102"/>
      <c r="C2581" s="94"/>
      <c r="D2581" s="94"/>
      <c r="E2581" s="94"/>
    </row>
    <row r="2582" spans="1:5" x14ac:dyDescent="0.25">
      <c r="A2582" s="94"/>
      <c r="B2582" s="102"/>
      <c r="C2582" s="94"/>
      <c r="D2582" s="94"/>
      <c r="E2582" s="94"/>
    </row>
    <row r="2583" spans="1:5" x14ac:dyDescent="0.25">
      <c r="A2583" s="94"/>
      <c r="B2583" s="102"/>
      <c r="C2583" s="94"/>
      <c r="D2583" s="94"/>
      <c r="E2583" s="94"/>
    </row>
    <row r="2584" spans="1:5" x14ac:dyDescent="0.25">
      <c r="A2584" s="94"/>
      <c r="B2584" s="102"/>
      <c r="C2584" s="94"/>
      <c r="D2584" s="94"/>
      <c r="E2584" s="94"/>
    </row>
    <row r="2585" spans="1:5" x14ac:dyDescent="0.25">
      <c r="A2585" s="94"/>
      <c r="B2585" s="102"/>
      <c r="C2585" s="94"/>
      <c r="D2585" s="94"/>
      <c r="E2585" s="94"/>
    </row>
    <row r="2586" spans="1:5" x14ac:dyDescent="0.25">
      <c r="A2586" s="94"/>
      <c r="B2586" s="102"/>
      <c r="C2586" s="94"/>
      <c r="D2586" s="94"/>
      <c r="E2586" s="94"/>
    </row>
    <row r="2587" spans="1:5" x14ac:dyDescent="0.25">
      <c r="A2587" s="94"/>
      <c r="B2587" s="102"/>
      <c r="C2587" s="94"/>
      <c r="D2587" s="94"/>
      <c r="E2587" s="94"/>
    </row>
    <row r="2588" spans="1:5" x14ac:dyDescent="0.25">
      <c r="A2588" s="94"/>
      <c r="B2588" s="102"/>
      <c r="C2588" s="94"/>
      <c r="D2588" s="94"/>
      <c r="E2588" s="94"/>
    </row>
    <row r="2589" spans="1:5" x14ac:dyDescent="0.25">
      <c r="A2589" s="94"/>
      <c r="B2589" s="102"/>
      <c r="C2589" s="94"/>
      <c r="D2589" s="94"/>
      <c r="E2589" s="94"/>
    </row>
    <row r="2590" spans="1:5" x14ac:dyDescent="0.25">
      <c r="A2590" s="94"/>
      <c r="B2590" s="102"/>
      <c r="C2590" s="94"/>
      <c r="D2590" s="94"/>
      <c r="E2590" s="94"/>
    </row>
    <row r="2591" spans="1:5" x14ac:dyDescent="0.25">
      <c r="A2591" s="94"/>
      <c r="B2591" s="102"/>
      <c r="C2591" s="94"/>
      <c r="D2591" s="94"/>
      <c r="E2591" s="94"/>
    </row>
    <row r="2592" spans="1:5" x14ac:dyDescent="0.25">
      <c r="A2592" s="94"/>
      <c r="B2592" s="102"/>
      <c r="C2592" s="94"/>
      <c r="D2592" s="94"/>
      <c r="E2592" s="94"/>
    </row>
    <row r="2593" spans="1:5" x14ac:dyDescent="0.25">
      <c r="A2593" s="94"/>
      <c r="B2593" s="102"/>
      <c r="C2593" s="94"/>
      <c r="D2593" s="94"/>
      <c r="E2593" s="94"/>
    </row>
    <row r="2594" spans="1:5" x14ac:dyDescent="0.25">
      <c r="A2594" s="94"/>
      <c r="B2594" s="102"/>
      <c r="C2594" s="94"/>
      <c r="D2594" s="94"/>
      <c r="E2594" s="94"/>
    </row>
    <row r="2595" spans="1:5" x14ac:dyDescent="0.25">
      <c r="A2595" s="94"/>
      <c r="B2595" s="102"/>
      <c r="C2595" s="94"/>
      <c r="D2595" s="94"/>
      <c r="E2595" s="94"/>
    </row>
    <row r="2596" spans="1:5" x14ac:dyDescent="0.25">
      <c r="A2596" s="94"/>
      <c r="B2596" s="102"/>
      <c r="C2596" s="94"/>
      <c r="D2596" s="94"/>
      <c r="E2596" s="94"/>
    </row>
    <row r="2597" spans="1:5" x14ac:dyDescent="0.25">
      <c r="A2597" s="94"/>
      <c r="B2597" s="102"/>
      <c r="C2597" s="94"/>
      <c r="D2597" s="94"/>
      <c r="E2597" s="94"/>
    </row>
    <row r="2598" spans="1:5" x14ac:dyDescent="0.25">
      <c r="A2598" s="98" t="s">
        <v>11</v>
      </c>
      <c r="B2598" s="102">
        <f>SUM(B2550:B2597)</f>
        <v>0</v>
      </c>
      <c r="C2598" s="94"/>
      <c r="D2598" s="94"/>
      <c r="E2598" s="94"/>
    </row>
    <row r="2601" spans="1:5" x14ac:dyDescent="0.25">
      <c r="A2601" s="98" t="s">
        <v>0</v>
      </c>
      <c r="B2601" s="118" t="s">
        <v>1192</v>
      </c>
      <c r="C2601" s="98" t="s">
        <v>1203</v>
      </c>
      <c r="D2601" s="98" t="s">
        <v>561</v>
      </c>
      <c r="E2601" s="98" t="s">
        <v>174</v>
      </c>
    </row>
    <row r="2602" spans="1:5" x14ac:dyDescent="0.25">
      <c r="A2602" s="95"/>
      <c r="B2602" s="118">
        <v>0</v>
      </c>
      <c r="C2602" s="98"/>
      <c r="D2602" s="98"/>
      <c r="E2602" s="94"/>
    </row>
    <row r="2603" spans="1:5" x14ac:dyDescent="0.25">
      <c r="A2603" s="94"/>
      <c r="B2603" s="102">
        <v>0</v>
      </c>
      <c r="C2603" s="94"/>
      <c r="D2603" s="94"/>
      <c r="E2603" s="94"/>
    </row>
    <row r="2604" spans="1:5" x14ac:dyDescent="0.25">
      <c r="A2604" s="94"/>
      <c r="B2604" s="102">
        <v>0</v>
      </c>
      <c r="C2604" s="101"/>
      <c r="D2604" s="94"/>
      <c r="E2604" s="94"/>
    </row>
    <row r="2605" spans="1:5" x14ac:dyDescent="0.25">
      <c r="A2605" s="94"/>
      <c r="B2605" s="102">
        <v>0</v>
      </c>
      <c r="C2605" s="94"/>
      <c r="D2605" s="94"/>
      <c r="E2605" s="94"/>
    </row>
    <row r="2606" spans="1:5" x14ac:dyDescent="0.25">
      <c r="A2606" s="94"/>
      <c r="B2606" s="102"/>
      <c r="C2606" s="94"/>
      <c r="D2606" s="94"/>
      <c r="E2606" s="94"/>
    </row>
    <row r="2607" spans="1:5" x14ac:dyDescent="0.25">
      <c r="A2607" s="94"/>
      <c r="B2607" s="102"/>
      <c r="C2607" s="94"/>
      <c r="D2607" s="94"/>
      <c r="E2607" s="94"/>
    </row>
    <row r="2608" spans="1:5" x14ac:dyDescent="0.25">
      <c r="A2608" s="94"/>
      <c r="B2608" s="102"/>
      <c r="C2608" s="94"/>
      <c r="D2608" s="94"/>
      <c r="E2608" s="94"/>
    </row>
    <row r="2609" spans="1:5" x14ac:dyDescent="0.25">
      <c r="A2609" s="94"/>
      <c r="B2609" s="102"/>
      <c r="C2609" s="94"/>
      <c r="D2609" s="94"/>
      <c r="E2609" s="94"/>
    </row>
    <row r="2610" spans="1:5" x14ac:dyDescent="0.25">
      <c r="A2610" s="94"/>
      <c r="B2610" s="102"/>
      <c r="C2610" s="94"/>
      <c r="D2610" s="94"/>
      <c r="E2610" s="94"/>
    </row>
    <row r="2611" spans="1:5" x14ac:dyDescent="0.25">
      <c r="A2611" s="94"/>
      <c r="B2611" s="102"/>
      <c r="C2611" s="94"/>
      <c r="D2611" s="94"/>
      <c r="E2611" s="94"/>
    </row>
    <row r="2612" spans="1:5" x14ac:dyDescent="0.25">
      <c r="A2612" s="94"/>
      <c r="B2612" s="102"/>
      <c r="C2612" s="94"/>
      <c r="D2612" s="94"/>
      <c r="E2612" s="94"/>
    </row>
    <row r="2613" spans="1:5" x14ac:dyDescent="0.25">
      <c r="A2613" s="94"/>
      <c r="B2613" s="102"/>
      <c r="C2613" s="94"/>
      <c r="D2613" s="94"/>
      <c r="E2613" s="94"/>
    </row>
    <row r="2614" spans="1:5" x14ac:dyDescent="0.25">
      <c r="A2614" s="94"/>
      <c r="B2614" s="102"/>
      <c r="C2614" s="94"/>
      <c r="D2614" s="94"/>
      <c r="E2614" s="94"/>
    </row>
    <row r="2615" spans="1:5" x14ac:dyDescent="0.25">
      <c r="A2615" s="94"/>
      <c r="B2615" s="102"/>
      <c r="C2615" s="94"/>
      <c r="D2615" s="94"/>
      <c r="E2615" s="94"/>
    </row>
    <row r="2616" spans="1:5" x14ac:dyDescent="0.25">
      <c r="A2616" s="94"/>
      <c r="B2616" s="102"/>
      <c r="C2616" s="94"/>
      <c r="D2616" s="94"/>
      <c r="E2616" s="94"/>
    </row>
    <row r="2617" spans="1:5" x14ac:dyDescent="0.25">
      <c r="A2617" s="94"/>
      <c r="B2617" s="102"/>
      <c r="C2617" s="94"/>
      <c r="D2617" s="94"/>
      <c r="E2617" s="94"/>
    </row>
    <row r="2618" spans="1:5" x14ac:dyDescent="0.25">
      <c r="A2618" s="94"/>
      <c r="B2618" s="102"/>
      <c r="C2618" s="94"/>
      <c r="D2618" s="94"/>
      <c r="E2618" s="94"/>
    </row>
    <row r="2619" spans="1:5" x14ac:dyDescent="0.25">
      <c r="A2619" s="94"/>
      <c r="B2619" s="102"/>
      <c r="C2619" s="94"/>
      <c r="D2619" s="94"/>
      <c r="E2619" s="94"/>
    </row>
    <row r="2620" spans="1:5" x14ac:dyDescent="0.25">
      <c r="A2620" s="94"/>
      <c r="B2620" s="102"/>
      <c r="C2620" s="94"/>
      <c r="D2620" s="94"/>
      <c r="E2620" s="94"/>
    </row>
    <row r="2621" spans="1:5" x14ac:dyDescent="0.25">
      <c r="A2621" s="94"/>
      <c r="B2621" s="102"/>
      <c r="C2621" s="94"/>
      <c r="D2621" s="94"/>
      <c r="E2621" s="94"/>
    </row>
    <row r="2622" spans="1:5" x14ac:dyDescent="0.25">
      <c r="A2622" s="94"/>
      <c r="B2622" s="102"/>
      <c r="C2622" s="94"/>
      <c r="D2622" s="94"/>
      <c r="E2622" s="94"/>
    </row>
    <row r="2623" spans="1:5" x14ac:dyDescent="0.25">
      <c r="A2623" s="94"/>
      <c r="B2623" s="102"/>
      <c r="C2623" s="94"/>
      <c r="D2623" s="94"/>
      <c r="E2623" s="94"/>
    </row>
    <row r="2624" spans="1:5" x14ac:dyDescent="0.25">
      <c r="A2624" s="94"/>
      <c r="B2624" s="102"/>
      <c r="C2624" s="94"/>
      <c r="D2624" s="94"/>
      <c r="E2624" s="94"/>
    </row>
    <row r="2625" spans="1:5" x14ac:dyDescent="0.25">
      <c r="A2625" s="94"/>
      <c r="B2625" s="102"/>
      <c r="C2625" s="94"/>
      <c r="D2625" s="94"/>
      <c r="E2625" s="94"/>
    </row>
    <row r="2626" spans="1:5" x14ac:dyDescent="0.25">
      <c r="A2626" s="94"/>
      <c r="B2626" s="102"/>
      <c r="C2626" s="94"/>
      <c r="D2626" s="94"/>
      <c r="E2626" s="94"/>
    </row>
    <row r="2627" spans="1:5" x14ac:dyDescent="0.25">
      <c r="A2627" s="94"/>
      <c r="B2627" s="102"/>
      <c r="C2627" s="94"/>
      <c r="D2627" s="94"/>
      <c r="E2627" s="94"/>
    </row>
    <row r="2628" spans="1:5" x14ac:dyDescent="0.25">
      <c r="A2628" s="94"/>
      <c r="B2628" s="102"/>
      <c r="C2628" s="94"/>
      <c r="D2628" s="94"/>
      <c r="E2628" s="94"/>
    </row>
    <row r="2629" spans="1:5" x14ac:dyDescent="0.25">
      <c r="A2629" s="94"/>
      <c r="B2629" s="102"/>
      <c r="C2629" s="94"/>
      <c r="D2629" s="94"/>
      <c r="E2629" s="94"/>
    </row>
    <row r="2630" spans="1:5" x14ac:dyDescent="0.25">
      <c r="A2630" s="94"/>
      <c r="B2630" s="102"/>
      <c r="C2630" s="94"/>
      <c r="D2630" s="94"/>
      <c r="E2630" s="94"/>
    </row>
    <row r="2631" spans="1:5" x14ac:dyDescent="0.25">
      <c r="A2631" s="94"/>
      <c r="B2631" s="102"/>
      <c r="C2631" s="94"/>
      <c r="D2631" s="94"/>
      <c r="E2631" s="94"/>
    </row>
    <row r="2632" spans="1:5" x14ac:dyDescent="0.25">
      <c r="A2632" s="94"/>
      <c r="B2632" s="102"/>
      <c r="C2632" s="94"/>
      <c r="D2632" s="94"/>
      <c r="E2632" s="94"/>
    </row>
    <row r="2633" spans="1:5" x14ac:dyDescent="0.25">
      <c r="A2633" s="94"/>
      <c r="B2633" s="102"/>
      <c r="C2633" s="94"/>
      <c r="D2633" s="94"/>
      <c r="E2633" s="94"/>
    </row>
    <row r="2634" spans="1:5" x14ac:dyDescent="0.25">
      <c r="A2634" s="94"/>
      <c r="B2634" s="102"/>
      <c r="C2634" s="94"/>
      <c r="D2634" s="94"/>
      <c r="E2634" s="94"/>
    </row>
    <row r="2635" spans="1:5" x14ac:dyDescent="0.25">
      <c r="A2635" s="94"/>
      <c r="B2635" s="102"/>
      <c r="C2635" s="94"/>
      <c r="D2635" s="94"/>
      <c r="E2635" s="94"/>
    </row>
    <row r="2636" spans="1:5" x14ac:dyDescent="0.25">
      <c r="A2636" s="94"/>
      <c r="B2636" s="102"/>
      <c r="C2636" s="94"/>
      <c r="D2636" s="94"/>
      <c r="E2636" s="94"/>
    </row>
    <row r="2637" spans="1:5" x14ac:dyDescent="0.25">
      <c r="A2637" s="94"/>
      <c r="B2637" s="102"/>
      <c r="C2637" s="94"/>
      <c r="D2637" s="94"/>
      <c r="E2637" s="94"/>
    </row>
    <row r="2638" spans="1:5" x14ac:dyDescent="0.25">
      <c r="A2638" s="94"/>
      <c r="B2638" s="102"/>
      <c r="C2638" s="94"/>
      <c r="D2638" s="94"/>
      <c r="E2638" s="94"/>
    </row>
    <row r="2639" spans="1:5" x14ac:dyDescent="0.25">
      <c r="A2639" s="94"/>
      <c r="B2639" s="102"/>
      <c r="C2639" s="94"/>
      <c r="D2639" s="94"/>
      <c r="E2639" s="94"/>
    </row>
    <row r="2640" spans="1:5" x14ac:dyDescent="0.25">
      <c r="A2640" s="94"/>
      <c r="B2640" s="102"/>
      <c r="C2640" s="94"/>
      <c r="D2640" s="94"/>
      <c r="E2640" s="94"/>
    </row>
    <row r="2641" spans="1:5" x14ac:dyDescent="0.25">
      <c r="A2641" s="94"/>
      <c r="B2641" s="102"/>
      <c r="C2641" s="94"/>
      <c r="D2641" s="94"/>
      <c r="E2641" s="94"/>
    </row>
    <row r="2642" spans="1:5" x14ac:dyDescent="0.25">
      <c r="A2642" s="94"/>
      <c r="B2642" s="102"/>
      <c r="C2642" s="94"/>
      <c r="D2642" s="94"/>
      <c r="E2642" s="94"/>
    </row>
    <row r="2643" spans="1:5" x14ac:dyDescent="0.25">
      <c r="A2643" s="94"/>
      <c r="B2643" s="102"/>
      <c r="C2643" s="94"/>
      <c r="D2643" s="94"/>
      <c r="E2643" s="94"/>
    </row>
    <row r="2644" spans="1:5" x14ac:dyDescent="0.25">
      <c r="A2644" s="94"/>
      <c r="B2644" s="102"/>
      <c r="C2644" s="94"/>
      <c r="D2644" s="94"/>
      <c r="E2644" s="94"/>
    </row>
    <row r="2645" spans="1:5" x14ac:dyDescent="0.25">
      <c r="A2645" s="94"/>
      <c r="B2645" s="102"/>
      <c r="C2645" s="94"/>
      <c r="D2645" s="94"/>
      <c r="E2645" s="94"/>
    </row>
    <row r="2646" spans="1:5" x14ac:dyDescent="0.25">
      <c r="A2646" s="94"/>
      <c r="B2646" s="102"/>
      <c r="C2646" s="94"/>
      <c r="D2646" s="94"/>
      <c r="E2646" s="94"/>
    </row>
    <row r="2647" spans="1:5" x14ac:dyDescent="0.25">
      <c r="A2647" s="94"/>
      <c r="B2647" s="102"/>
      <c r="C2647" s="94"/>
      <c r="D2647" s="94"/>
      <c r="E2647" s="94"/>
    </row>
    <row r="2648" spans="1:5" x14ac:dyDescent="0.25">
      <c r="A2648" s="94"/>
      <c r="B2648" s="102"/>
      <c r="C2648" s="94"/>
      <c r="D2648" s="94"/>
      <c r="E2648" s="94"/>
    </row>
    <row r="2649" spans="1:5" x14ac:dyDescent="0.25">
      <c r="A2649" s="94"/>
      <c r="B2649" s="102"/>
      <c r="C2649" s="94"/>
      <c r="D2649" s="94"/>
      <c r="E2649" s="94"/>
    </row>
    <row r="2650" spans="1:5" x14ac:dyDescent="0.25">
      <c r="A2650" s="98" t="s">
        <v>11</v>
      </c>
      <c r="B2650" s="102">
        <f>SUM(B2602:B2649)</f>
        <v>0</v>
      </c>
      <c r="C2650" s="94"/>
      <c r="D2650" s="94"/>
      <c r="E2650" s="94"/>
    </row>
    <row r="2653" spans="1:5" x14ac:dyDescent="0.25">
      <c r="A2653" s="98" t="s">
        <v>0</v>
      </c>
      <c r="B2653" s="118" t="s">
        <v>1192</v>
      </c>
      <c r="C2653" s="98" t="s">
        <v>1203</v>
      </c>
      <c r="D2653" s="98" t="s">
        <v>561</v>
      </c>
      <c r="E2653" s="98" t="s">
        <v>174</v>
      </c>
    </row>
    <row r="2654" spans="1:5" x14ac:dyDescent="0.25">
      <c r="A2654" s="95"/>
      <c r="B2654" s="118">
        <v>0</v>
      </c>
      <c r="C2654" s="98"/>
      <c r="D2654" s="98"/>
      <c r="E2654" s="94"/>
    </row>
    <row r="2655" spans="1:5" x14ac:dyDescent="0.25">
      <c r="A2655" s="94"/>
      <c r="B2655" s="102">
        <v>0</v>
      </c>
      <c r="C2655" s="94"/>
      <c r="D2655" s="94"/>
      <c r="E2655" s="94"/>
    </row>
    <row r="2656" spans="1:5" x14ac:dyDescent="0.25">
      <c r="A2656" s="94"/>
      <c r="B2656" s="102">
        <v>0</v>
      </c>
      <c r="C2656" s="101"/>
      <c r="D2656" s="94"/>
      <c r="E2656" s="94"/>
    </row>
    <row r="2657" spans="1:5" x14ac:dyDescent="0.25">
      <c r="A2657" s="94"/>
      <c r="B2657" s="102">
        <v>0</v>
      </c>
      <c r="C2657" s="94"/>
      <c r="D2657" s="94"/>
      <c r="E2657" s="94"/>
    </row>
    <row r="2658" spans="1:5" x14ac:dyDescent="0.25">
      <c r="A2658" s="94"/>
      <c r="B2658" s="102"/>
      <c r="C2658" s="94"/>
      <c r="D2658" s="94"/>
      <c r="E2658" s="94"/>
    </row>
    <row r="2659" spans="1:5" x14ac:dyDescent="0.25">
      <c r="A2659" s="94"/>
      <c r="B2659" s="102"/>
      <c r="C2659" s="94"/>
      <c r="D2659" s="94"/>
      <c r="E2659" s="94"/>
    </row>
    <row r="2660" spans="1:5" x14ac:dyDescent="0.25">
      <c r="A2660" s="94"/>
      <c r="B2660" s="102"/>
      <c r="C2660" s="94"/>
      <c r="D2660" s="94"/>
      <c r="E2660" s="94"/>
    </row>
    <row r="2661" spans="1:5" x14ac:dyDescent="0.25">
      <c r="A2661" s="94"/>
      <c r="B2661" s="102"/>
      <c r="C2661" s="94"/>
      <c r="D2661" s="94"/>
      <c r="E2661" s="94"/>
    </row>
    <row r="2662" spans="1:5" x14ac:dyDescent="0.25">
      <c r="A2662" s="94"/>
      <c r="B2662" s="102"/>
      <c r="C2662" s="94"/>
      <c r="D2662" s="94"/>
      <c r="E2662" s="94"/>
    </row>
    <row r="2663" spans="1:5" x14ac:dyDescent="0.25">
      <c r="A2663" s="94"/>
      <c r="B2663" s="102"/>
      <c r="C2663" s="94"/>
      <c r="D2663" s="94"/>
      <c r="E2663" s="94"/>
    </row>
    <row r="2664" spans="1:5" x14ac:dyDescent="0.25">
      <c r="A2664" s="94"/>
      <c r="B2664" s="102"/>
      <c r="C2664" s="94"/>
      <c r="D2664" s="94"/>
      <c r="E2664" s="94"/>
    </row>
    <row r="2665" spans="1:5" x14ac:dyDescent="0.25">
      <c r="A2665" s="94"/>
      <c r="B2665" s="102"/>
      <c r="C2665" s="94"/>
      <c r="D2665" s="94"/>
      <c r="E2665" s="94"/>
    </row>
    <row r="2666" spans="1:5" x14ac:dyDescent="0.25">
      <c r="A2666" s="94"/>
      <c r="B2666" s="102"/>
      <c r="C2666" s="94"/>
      <c r="D2666" s="94"/>
      <c r="E2666" s="94"/>
    </row>
    <row r="2667" spans="1:5" x14ac:dyDescent="0.25">
      <c r="A2667" s="94"/>
      <c r="B2667" s="102"/>
      <c r="C2667" s="94"/>
      <c r="D2667" s="94"/>
      <c r="E2667" s="94"/>
    </row>
    <row r="2668" spans="1:5" x14ac:dyDescent="0.25">
      <c r="A2668" s="94"/>
      <c r="B2668" s="102"/>
      <c r="C2668" s="94"/>
      <c r="D2668" s="94"/>
      <c r="E2668" s="94"/>
    </row>
    <row r="2669" spans="1:5" x14ac:dyDescent="0.25">
      <c r="A2669" s="94"/>
      <c r="B2669" s="102"/>
      <c r="C2669" s="94"/>
      <c r="D2669" s="94"/>
      <c r="E2669" s="94"/>
    </row>
    <row r="2670" spans="1:5" x14ac:dyDescent="0.25">
      <c r="A2670" s="94"/>
      <c r="B2670" s="102"/>
      <c r="C2670" s="94"/>
      <c r="D2670" s="94"/>
      <c r="E2670" s="94"/>
    </row>
    <row r="2671" spans="1:5" x14ac:dyDescent="0.25">
      <c r="A2671" s="94"/>
      <c r="B2671" s="102"/>
      <c r="C2671" s="94"/>
      <c r="D2671" s="94"/>
      <c r="E2671" s="94"/>
    </row>
    <row r="2672" spans="1:5" x14ac:dyDescent="0.25">
      <c r="A2672" s="94"/>
      <c r="B2672" s="102"/>
      <c r="C2672" s="94"/>
      <c r="D2672" s="94"/>
      <c r="E2672" s="94"/>
    </row>
    <row r="2673" spans="1:5" x14ac:dyDescent="0.25">
      <c r="A2673" s="94"/>
      <c r="B2673" s="102"/>
      <c r="C2673" s="94"/>
      <c r="D2673" s="94"/>
      <c r="E2673" s="94"/>
    </row>
    <row r="2674" spans="1:5" x14ac:dyDescent="0.25">
      <c r="A2674" s="94"/>
      <c r="B2674" s="102"/>
      <c r="C2674" s="94"/>
      <c r="D2674" s="94"/>
      <c r="E2674" s="94"/>
    </row>
    <row r="2675" spans="1:5" x14ac:dyDescent="0.25">
      <c r="A2675" s="94"/>
      <c r="B2675" s="102"/>
      <c r="C2675" s="94"/>
      <c r="D2675" s="94"/>
      <c r="E2675" s="94"/>
    </row>
    <row r="2676" spans="1:5" x14ac:dyDescent="0.25">
      <c r="A2676" s="94"/>
      <c r="B2676" s="102"/>
      <c r="C2676" s="94"/>
      <c r="D2676" s="94"/>
      <c r="E2676" s="94"/>
    </row>
    <row r="2677" spans="1:5" x14ac:dyDescent="0.25">
      <c r="A2677" s="94"/>
      <c r="B2677" s="102"/>
      <c r="C2677" s="94"/>
      <c r="D2677" s="94"/>
      <c r="E2677" s="94"/>
    </row>
    <row r="2678" spans="1:5" x14ac:dyDescent="0.25">
      <c r="A2678" s="94"/>
      <c r="B2678" s="102"/>
      <c r="C2678" s="94"/>
      <c r="D2678" s="94"/>
      <c r="E2678" s="94"/>
    </row>
    <row r="2679" spans="1:5" x14ac:dyDescent="0.25">
      <c r="A2679" s="94"/>
      <c r="B2679" s="102"/>
      <c r="C2679" s="94"/>
      <c r="D2679" s="94"/>
      <c r="E2679" s="94"/>
    </row>
    <row r="2680" spans="1:5" x14ac:dyDescent="0.25">
      <c r="A2680" s="94"/>
      <c r="B2680" s="102"/>
      <c r="C2680" s="94"/>
      <c r="D2680" s="94"/>
      <c r="E2680" s="94"/>
    </row>
    <row r="2681" spans="1:5" x14ac:dyDescent="0.25">
      <c r="A2681" s="94"/>
      <c r="B2681" s="102"/>
      <c r="C2681" s="94"/>
      <c r="D2681" s="94"/>
      <c r="E2681" s="94"/>
    </row>
    <row r="2682" spans="1:5" x14ac:dyDescent="0.25">
      <c r="A2682" s="94"/>
      <c r="B2682" s="102"/>
      <c r="C2682" s="94"/>
      <c r="D2682" s="94"/>
      <c r="E2682" s="94"/>
    </row>
    <row r="2683" spans="1:5" x14ac:dyDescent="0.25">
      <c r="A2683" s="94"/>
      <c r="B2683" s="102"/>
      <c r="C2683" s="94"/>
      <c r="D2683" s="94"/>
      <c r="E2683" s="94"/>
    </row>
    <row r="2684" spans="1:5" x14ac:dyDescent="0.25">
      <c r="A2684" s="94"/>
      <c r="B2684" s="102"/>
      <c r="C2684" s="94"/>
      <c r="D2684" s="94"/>
      <c r="E2684" s="94"/>
    </row>
    <row r="2685" spans="1:5" x14ac:dyDescent="0.25">
      <c r="A2685" s="94"/>
      <c r="B2685" s="102"/>
      <c r="C2685" s="94"/>
      <c r="D2685" s="94"/>
      <c r="E2685" s="94"/>
    </row>
    <row r="2686" spans="1:5" x14ac:dyDescent="0.25">
      <c r="A2686" s="94"/>
      <c r="B2686" s="102"/>
      <c r="C2686" s="94"/>
      <c r="D2686" s="94"/>
      <c r="E2686" s="94"/>
    </row>
    <row r="2687" spans="1:5" x14ac:dyDescent="0.25">
      <c r="A2687" s="94"/>
      <c r="B2687" s="102"/>
      <c r="C2687" s="94"/>
      <c r="D2687" s="94"/>
      <c r="E2687" s="94"/>
    </row>
    <row r="2688" spans="1:5" x14ac:dyDescent="0.25">
      <c r="A2688" s="94"/>
      <c r="B2688" s="102"/>
      <c r="C2688" s="94"/>
      <c r="D2688" s="94"/>
      <c r="E2688" s="94"/>
    </row>
    <row r="2689" spans="1:5" x14ac:dyDescent="0.25">
      <c r="A2689" s="94"/>
      <c r="B2689" s="102"/>
      <c r="C2689" s="94"/>
      <c r="D2689" s="94"/>
      <c r="E2689" s="94"/>
    </row>
    <row r="2690" spans="1:5" x14ac:dyDescent="0.25">
      <c r="A2690" s="94"/>
      <c r="B2690" s="102"/>
      <c r="C2690" s="94"/>
      <c r="D2690" s="94"/>
      <c r="E2690" s="94"/>
    </row>
    <row r="2691" spans="1:5" x14ac:dyDescent="0.25">
      <c r="A2691" s="94"/>
      <c r="B2691" s="102"/>
      <c r="C2691" s="94"/>
      <c r="D2691" s="94"/>
      <c r="E2691" s="94"/>
    </row>
    <row r="2692" spans="1:5" x14ac:dyDescent="0.25">
      <c r="A2692" s="94"/>
      <c r="B2692" s="102"/>
      <c r="C2692" s="94"/>
      <c r="D2692" s="94"/>
      <c r="E2692" s="94"/>
    </row>
    <row r="2693" spans="1:5" x14ac:dyDescent="0.25">
      <c r="A2693" s="94"/>
      <c r="B2693" s="102"/>
      <c r="C2693" s="94"/>
      <c r="D2693" s="94"/>
      <c r="E2693" s="94"/>
    </row>
    <row r="2694" spans="1:5" x14ac:dyDescent="0.25">
      <c r="A2694" s="94"/>
      <c r="B2694" s="102"/>
      <c r="C2694" s="94"/>
      <c r="D2694" s="94"/>
      <c r="E2694" s="94"/>
    </row>
    <row r="2695" spans="1:5" x14ac:dyDescent="0.25">
      <c r="A2695" s="94"/>
      <c r="B2695" s="102"/>
      <c r="C2695" s="94"/>
      <c r="D2695" s="94"/>
      <c r="E2695" s="94"/>
    </row>
    <row r="2696" spans="1:5" x14ac:dyDescent="0.25">
      <c r="A2696" s="94"/>
      <c r="B2696" s="102"/>
      <c r="C2696" s="94"/>
      <c r="D2696" s="94"/>
      <c r="E2696" s="94"/>
    </row>
    <row r="2697" spans="1:5" x14ac:dyDescent="0.25">
      <c r="A2697" s="94"/>
      <c r="B2697" s="102"/>
      <c r="C2697" s="94"/>
      <c r="D2697" s="94"/>
      <c r="E2697" s="94"/>
    </row>
    <row r="2698" spans="1:5" x14ac:dyDescent="0.25">
      <c r="A2698" s="94"/>
      <c r="B2698" s="102"/>
      <c r="C2698" s="94"/>
      <c r="D2698" s="94"/>
      <c r="E2698" s="94"/>
    </row>
    <row r="2699" spans="1:5" x14ac:dyDescent="0.25">
      <c r="A2699" s="94"/>
      <c r="B2699" s="102"/>
      <c r="C2699" s="94"/>
      <c r="D2699" s="94"/>
      <c r="E2699" s="94"/>
    </row>
    <row r="2700" spans="1:5" x14ac:dyDescent="0.25">
      <c r="A2700" s="94"/>
      <c r="B2700" s="102"/>
      <c r="C2700" s="94"/>
      <c r="D2700" s="94"/>
      <c r="E2700" s="94"/>
    </row>
    <row r="2701" spans="1:5" x14ac:dyDescent="0.25">
      <c r="A2701" s="94"/>
      <c r="B2701" s="102"/>
      <c r="C2701" s="94"/>
      <c r="D2701" s="94"/>
      <c r="E2701" s="94"/>
    </row>
    <row r="2702" spans="1:5" x14ac:dyDescent="0.25">
      <c r="A2702" s="98" t="s">
        <v>11</v>
      </c>
      <c r="B2702" s="102">
        <f>SUM(B2654:B2701)</f>
        <v>0</v>
      </c>
      <c r="C2702" s="94"/>
      <c r="D2702" s="94"/>
      <c r="E2702" s="94"/>
    </row>
    <row r="2705" spans="1:5" x14ac:dyDescent="0.25">
      <c r="A2705" s="98" t="s">
        <v>0</v>
      </c>
      <c r="B2705" s="118" t="s">
        <v>1192</v>
      </c>
      <c r="C2705" s="98" t="s">
        <v>1203</v>
      </c>
      <c r="D2705" s="98" t="s">
        <v>561</v>
      </c>
      <c r="E2705" s="98" t="s">
        <v>174</v>
      </c>
    </row>
    <row r="2706" spans="1:5" x14ac:dyDescent="0.25">
      <c r="A2706" s="95"/>
      <c r="B2706" s="118"/>
      <c r="C2706" s="98"/>
      <c r="D2706" s="98"/>
      <c r="E2706" s="94"/>
    </row>
    <row r="2707" spans="1:5" x14ac:dyDescent="0.25">
      <c r="A2707" s="94"/>
      <c r="B2707" s="102"/>
      <c r="C2707" s="94"/>
      <c r="D2707" s="94"/>
      <c r="E2707" s="94"/>
    </row>
    <row r="2708" spans="1:5" x14ac:dyDescent="0.25">
      <c r="A2708" s="94"/>
      <c r="B2708" s="102"/>
      <c r="C2708" s="101"/>
      <c r="D2708" s="94"/>
      <c r="E2708" s="94"/>
    </row>
    <row r="2709" spans="1:5" x14ac:dyDescent="0.25">
      <c r="A2709" s="94"/>
      <c r="B2709" s="102"/>
      <c r="C2709" s="98"/>
      <c r="D2709" s="94"/>
      <c r="E2709" s="94"/>
    </row>
    <row r="2710" spans="1:5" x14ac:dyDescent="0.25">
      <c r="A2710" s="94"/>
      <c r="B2710" s="102"/>
      <c r="C2710" s="94"/>
      <c r="D2710" s="94"/>
      <c r="E2710" s="94"/>
    </row>
    <row r="2711" spans="1:5" x14ac:dyDescent="0.25">
      <c r="A2711" s="94"/>
      <c r="B2711" s="102"/>
      <c r="C2711" s="94"/>
      <c r="D2711" s="94"/>
      <c r="E2711" s="94"/>
    </row>
    <row r="2712" spans="1:5" x14ac:dyDescent="0.25">
      <c r="A2712" s="94"/>
      <c r="B2712" s="102"/>
      <c r="C2712" s="94"/>
      <c r="D2712" s="94"/>
      <c r="E2712" s="94"/>
    </row>
    <row r="2713" spans="1:5" x14ac:dyDescent="0.25">
      <c r="A2713" s="94"/>
      <c r="B2713" s="102"/>
      <c r="C2713" s="94"/>
      <c r="D2713" s="94"/>
      <c r="E2713" s="94"/>
    </row>
    <row r="2714" spans="1:5" x14ac:dyDescent="0.25">
      <c r="A2714" s="94"/>
      <c r="B2714" s="102"/>
      <c r="C2714" s="94"/>
      <c r="D2714" s="94"/>
      <c r="E2714" s="94"/>
    </row>
    <row r="2715" spans="1:5" x14ac:dyDescent="0.25">
      <c r="A2715" s="94"/>
      <c r="B2715" s="102"/>
      <c r="C2715" s="94"/>
      <c r="D2715" s="94"/>
      <c r="E2715" s="94"/>
    </row>
    <row r="2716" spans="1:5" x14ac:dyDescent="0.25">
      <c r="A2716" s="94"/>
      <c r="B2716" s="102"/>
      <c r="C2716" s="94"/>
      <c r="D2716" s="94"/>
      <c r="E2716" s="94"/>
    </row>
    <row r="2717" spans="1:5" x14ac:dyDescent="0.25">
      <c r="A2717" s="94"/>
      <c r="B2717" s="102"/>
      <c r="C2717" s="94"/>
      <c r="D2717" s="94"/>
      <c r="E2717" s="94"/>
    </row>
    <row r="2718" spans="1:5" x14ac:dyDescent="0.25">
      <c r="A2718" s="94"/>
      <c r="B2718" s="102"/>
      <c r="C2718" s="94"/>
      <c r="D2718" s="94"/>
      <c r="E2718" s="94"/>
    </row>
    <row r="2719" spans="1:5" x14ac:dyDescent="0.25">
      <c r="A2719" s="94"/>
      <c r="B2719" s="102"/>
      <c r="C2719" s="94"/>
      <c r="D2719" s="94"/>
      <c r="E2719" s="94"/>
    </row>
    <row r="2720" spans="1:5" x14ac:dyDescent="0.25">
      <c r="A2720" s="94"/>
      <c r="B2720" s="102"/>
      <c r="C2720" s="94"/>
      <c r="D2720" s="94"/>
      <c r="E2720" s="94"/>
    </row>
    <row r="2721" spans="1:5" x14ac:dyDescent="0.25">
      <c r="A2721" s="94"/>
      <c r="B2721" s="102"/>
      <c r="C2721" s="94"/>
      <c r="D2721" s="94"/>
      <c r="E2721" s="94"/>
    </row>
    <row r="2722" spans="1:5" x14ac:dyDescent="0.25">
      <c r="A2722" s="94"/>
      <c r="B2722" s="102"/>
      <c r="C2722" s="94"/>
      <c r="D2722" s="94"/>
      <c r="E2722" s="94"/>
    </row>
    <row r="2723" spans="1:5" x14ac:dyDescent="0.25">
      <c r="A2723" s="94"/>
      <c r="B2723" s="102"/>
      <c r="C2723" s="94"/>
      <c r="D2723" s="94"/>
      <c r="E2723" s="94"/>
    </row>
    <row r="2724" spans="1:5" x14ac:dyDescent="0.25">
      <c r="A2724" s="94"/>
      <c r="B2724" s="102"/>
      <c r="C2724" s="94"/>
      <c r="D2724" s="94"/>
      <c r="E2724" s="94"/>
    </row>
    <row r="2725" spans="1:5" x14ac:dyDescent="0.25">
      <c r="A2725" s="94"/>
      <c r="B2725" s="102"/>
      <c r="C2725" s="94"/>
      <c r="D2725" s="94"/>
      <c r="E2725" s="94"/>
    </row>
    <row r="2726" spans="1:5" x14ac:dyDescent="0.25">
      <c r="A2726" s="94"/>
      <c r="B2726" s="102"/>
      <c r="C2726" s="94"/>
      <c r="D2726" s="94"/>
      <c r="E2726" s="94"/>
    </row>
    <row r="2727" spans="1:5" x14ac:dyDescent="0.25">
      <c r="A2727" s="94"/>
      <c r="B2727" s="102"/>
      <c r="C2727" s="94"/>
      <c r="D2727" s="94"/>
      <c r="E2727" s="94"/>
    </row>
    <row r="2728" spans="1:5" x14ac:dyDescent="0.25">
      <c r="A2728" s="94"/>
      <c r="B2728" s="102"/>
      <c r="C2728" s="94"/>
      <c r="D2728" s="94"/>
      <c r="E2728" s="94"/>
    </row>
    <row r="2729" spans="1:5" x14ac:dyDescent="0.25">
      <c r="A2729" s="94"/>
      <c r="B2729" s="102"/>
      <c r="C2729" s="94"/>
      <c r="D2729" s="94"/>
      <c r="E2729" s="94"/>
    </row>
    <row r="2730" spans="1:5" x14ac:dyDescent="0.25">
      <c r="A2730" s="94"/>
      <c r="B2730" s="102"/>
      <c r="C2730" s="94"/>
      <c r="D2730" s="94"/>
      <c r="E2730" s="94"/>
    </row>
    <row r="2731" spans="1:5" x14ac:dyDescent="0.25">
      <c r="A2731" s="94"/>
      <c r="B2731" s="102"/>
      <c r="C2731" s="94"/>
      <c r="D2731" s="94"/>
      <c r="E2731" s="94"/>
    </row>
    <row r="2732" spans="1:5" x14ac:dyDescent="0.25">
      <c r="A2732" s="94"/>
      <c r="B2732" s="102"/>
      <c r="C2732" s="94"/>
      <c r="D2732" s="94"/>
      <c r="E2732" s="94"/>
    </row>
    <row r="2733" spans="1:5" x14ac:dyDescent="0.25">
      <c r="A2733" s="94"/>
      <c r="B2733" s="102"/>
      <c r="C2733" s="94"/>
      <c r="D2733" s="94"/>
      <c r="E2733" s="94"/>
    </row>
    <row r="2734" spans="1:5" x14ac:dyDescent="0.25">
      <c r="A2734" s="94"/>
      <c r="B2734" s="102"/>
      <c r="C2734" s="94"/>
      <c r="D2734" s="94"/>
      <c r="E2734" s="94"/>
    </row>
    <row r="2735" spans="1:5" x14ac:dyDescent="0.25">
      <c r="A2735" s="94"/>
      <c r="B2735" s="102"/>
      <c r="C2735" s="94"/>
      <c r="D2735" s="94"/>
      <c r="E2735" s="94"/>
    </row>
    <row r="2736" spans="1:5" x14ac:dyDescent="0.25">
      <c r="A2736" s="94"/>
      <c r="B2736" s="102"/>
      <c r="C2736" s="94"/>
      <c r="D2736" s="94"/>
      <c r="E2736" s="94"/>
    </row>
    <row r="2737" spans="1:5" x14ac:dyDescent="0.25">
      <c r="A2737" s="94"/>
      <c r="B2737" s="102"/>
      <c r="C2737" s="94"/>
      <c r="D2737" s="94"/>
      <c r="E2737" s="94"/>
    </row>
    <row r="2738" spans="1:5" x14ac:dyDescent="0.25">
      <c r="A2738" s="94"/>
      <c r="B2738" s="102"/>
      <c r="C2738" s="94"/>
      <c r="D2738" s="94"/>
      <c r="E2738" s="94"/>
    </row>
    <row r="2739" spans="1:5" x14ac:dyDescent="0.25">
      <c r="A2739" s="94"/>
      <c r="B2739" s="102"/>
      <c r="C2739" s="94"/>
      <c r="D2739" s="94"/>
      <c r="E2739" s="94"/>
    </row>
    <row r="2740" spans="1:5" x14ac:dyDescent="0.25">
      <c r="A2740" s="94"/>
      <c r="B2740" s="102"/>
      <c r="C2740" s="94"/>
      <c r="D2740" s="94"/>
      <c r="E2740" s="94"/>
    </row>
    <row r="2741" spans="1:5" x14ac:dyDescent="0.25">
      <c r="A2741" s="94"/>
      <c r="B2741" s="102"/>
      <c r="C2741" s="94"/>
      <c r="D2741" s="94"/>
      <c r="E2741" s="94"/>
    </row>
    <row r="2742" spans="1:5" x14ac:dyDescent="0.25">
      <c r="A2742" s="94"/>
      <c r="B2742" s="102"/>
      <c r="C2742" s="94"/>
      <c r="D2742" s="94"/>
      <c r="E2742" s="94"/>
    </row>
    <row r="2743" spans="1:5" x14ac:dyDescent="0.25">
      <c r="A2743" s="94"/>
      <c r="B2743" s="102"/>
      <c r="C2743" s="94"/>
      <c r="D2743" s="94"/>
      <c r="E2743" s="94"/>
    </row>
    <row r="2744" spans="1:5" x14ac:dyDescent="0.25">
      <c r="A2744" s="94"/>
      <c r="B2744" s="102"/>
      <c r="C2744" s="94"/>
      <c r="D2744" s="94"/>
      <c r="E2744" s="94"/>
    </row>
    <row r="2745" spans="1:5" x14ac:dyDescent="0.25">
      <c r="A2745" s="94"/>
      <c r="B2745" s="102"/>
      <c r="C2745" s="94"/>
      <c r="D2745" s="94"/>
      <c r="E2745" s="94"/>
    </row>
    <row r="2746" spans="1:5" x14ac:dyDescent="0.25">
      <c r="A2746" s="94"/>
      <c r="B2746" s="102"/>
      <c r="C2746" s="94"/>
      <c r="D2746" s="94"/>
      <c r="E2746" s="94"/>
    </row>
    <row r="2747" spans="1:5" x14ac:dyDescent="0.25">
      <c r="A2747" s="94"/>
      <c r="B2747" s="102"/>
      <c r="C2747" s="94"/>
      <c r="D2747" s="94"/>
      <c r="E2747" s="94"/>
    </row>
    <row r="2748" spans="1:5" x14ac:dyDescent="0.25">
      <c r="A2748" s="94"/>
      <c r="B2748" s="102"/>
      <c r="C2748" s="94"/>
      <c r="D2748" s="94"/>
      <c r="E2748" s="94"/>
    </row>
    <row r="2749" spans="1:5" x14ac:dyDescent="0.25">
      <c r="A2749" s="94"/>
      <c r="B2749" s="102"/>
      <c r="C2749" s="94"/>
      <c r="D2749" s="94"/>
      <c r="E2749" s="94"/>
    </row>
    <row r="2750" spans="1:5" x14ac:dyDescent="0.25">
      <c r="A2750" s="94"/>
      <c r="B2750" s="102"/>
      <c r="C2750" s="94"/>
      <c r="D2750" s="94"/>
      <c r="E2750" s="94"/>
    </row>
    <row r="2751" spans="1:5" x14ac:dyDescent="0.25">
      <c r="A2751" s="94"/>
      <c r="B2751" s="102"/>
      <c r="C2751" s="94"/>
      <c r="D2751" s="94"/>
      <c r="E2751" s="94"/>
    </row>
    <row r="2752" spans="1:5" x14ac:dyDescent="0.25">
      <c r="A2752" s="94"/>
      <c r="B2752" s="102"/>
      <c r="C2752" s="94"/>
      <c r="D2752" s="94"/>
      <c r="E2752" s="94"/>
    </row>
    <row r="2753" spans="1:5" x14ac:dyDescent="0.25">
      <c r="A2753" s="94"/>
      <c r="B2753" s="102"/>
      <c r="C2753" s="94"/>
      <c r="D2753" s="94"/>
      <c r="E2753" s="94"/>
    </row>
    <row r="2754" spans="1:5" x14ac:dyDescent="0.25">
      <c r="A2754" s="98" t="s">
        <v>11</v>
      </c>
      <c r="B2754" s="102">
        <f>SUM(B2706:B2753)</f>
        <v>0</v>
      </c>
      <c r="C2754" s="94"/>
      <c r="D2754" s="94"/>
      <c r="E2754" s="94"/>
    </row>
    <row r="2757" spans="1:5" x14ac:dyDescent="0.25">
      <c r="A2757" s="98" t="s">
        <v>0</v>
      </c>
      <c r="B2757" s="118" t="s">
        <v>1192</v>
      </c>
      <c r="C2757" s="98" t="s">
        <v>1203</v>
      </c>
      <c r="D2757" s="98" t="s">
        <v>561</v>
      </c>
      <c r="E2757" s="98" t="s">
        <v>174</v>
      </c>
    </row>
    <row r="2758" spans="1:5" x14ac:dyDescent="0.25">
      <c r="A2758" s="95"/>
      <c r="B2758" s="118">
        <v>0</v>
      </c>
      <c r="C2758" s="98"/>
      <c r="D2758" s="98"/>
      <c r="E2758" s="94"/>
    </row>
    <row r="2759" spans="1:5" x14ac:dyDescent="0.25">
      <c r="A2759" s="94"/>
      <c r="B2759" s="102">
        <v>0</v>
      </c>
      <c r="C2759" s="94"/>
      <c r="D2759" s="94"/>
      <c r="E2759" s="94"/>
    </row>
    <row r="2760" spans="1:5" x14ac:dyDescent="0.25">
      <c r="A2760" s="94"/>
      <c r="B2760" s="102">
        <v>0</v>
      </c>
      <c r="C2760" s="101"/>
      <c r="D2760" s="94"/>
      <c r="E2760" s="94"/>
    </row>
    <row r="2761" spans="1:5" x14ac:dyDescent="0.25">
      <c r="A2761" s="94"/>
      <c r="B2761" s="102">
        <v>0</v>
      </c>
      <c r="C2761" s="94"/>
      <c r="D2761" s="94"/>
      <c r="E2761" s="94"/>
    </row>
    <row r="2762" spans="1:5" x14ac:dyDescent="0.25">
      <c r="A2762" s="94"/>
      <c r="B2762" s="102"/>
      <c r="C2762" s="94"/>
      <c r="D2762" s="94"/>
      <c r="E2762" s="94"/>
    </row>
    <row r="2763" spans="1:5" x14ac:dyDescent="0.25">
      <c r="A2763" s="94"/>
      <c r="B2763" s="102"/>
      <c r="C2763" s="94"/>
      <c r="D2763" s="94"/>
      <c r="E2763" s="94"/>
    </row>
    <row r="2764" spans="1:5" x14ac:dyDescent="0.25">
      <c r="A2764" s="94"/>
      <c r="B2764" s="102"/>
      <c r="C2764" s="94"/>
      <c r="D2764" s="94"/>
      <c r="E2764" s="94"/>
    </row>
    <row r="2765" spans="1:5" x14ac:dyDescent="0.25">
      <c r="A2765" s="94"/>
      <c r="B2765" s="102"/>
      <c r="C2765" s="94"/>
      <c r="D2765" s="94"/>
      <c r="E2765" s="94"/>
    </row>
    <row r="2766" spans="1:5" x14ac:dyDescent="0.25">
      <c r="A2766" s="94"/>
      <c r="B2766" s="102"/>
      <c r="C2766" s="94"/>
      <c r="D2766" s="94"/>
      <c r="E2766" s="94"/>
    </row>
    <row r="2767" spans="1:5" x14ac:dyDescent="0.25">
      <c r="A2767" s="94"/>
      <c r="B2767" s="102"/>
      <c r="C2767" s="94"/>
      <c r="D2767" s="94"/>
      <c r="E2767" s="94"/>
    </row>
    <row r="2768" spans="1:5" x14ac:dyDescent="0.25">
      <c r="A2768" s="94"/>
      <c r="B2768" s="102"/>
      <c r="C2768" s="94"/>
      <c r="D2768" s="94"/>
      <c r="E2768" s="94"/>
    </row>
    <row r="2769" spans="1:5" x14ac:dyDescent="0.25">
      <c r="A2769" s="94"/>
      <c r="B2769" s="102"/>
      <c r="C2769" s="94"/>
      <c r="D2769" s="94"/>
      <c r="E2769" s="94"/>
    </row>
    <row r="2770" spans="1:5" x14ac:dyDescent="0.25">
      <c r="A2770" s="94"/>
      <c r="B2770" s="102"/>
      <c r="C2770" s="94"/>
      <c r="D2770" s="94"/>
      <c r="E2770" s="94"/>
    </row>
    <row r="2771" spans="1:5" x14ac:dyDescent="0.25">
      <c r="A2771" s="94"/>
      <c r="B2771" s="102"/>
      <c r="C2771" s="94"/>
      <c r="D2771" s="94"/>
      <c r="E2771" s="94"/>
    </row>
    <row r="2772" spans="1:5" x14ac:dyDescent="0.25">
      <c r="A2772" s="94"/>
      <c r="B2772" s="102"/>
      <c r="C2772" s="94"/>
      <c r="D2772" s="94"/>
      <c r="E2772" s="94"/>
    </row>
    <row r="2773" spans="1:5" x14ac:dyDescent="0.25">
      <c r="A2773" s="94"/>
      <c r="B2773" s="102"/>
      <c r="C2773" s="94"/>
      <c r="D2773" s="94"/>
      <c r="E2773" s="94"/>
    </row>
    <row r="2774" spans="1:5" x14ac:dyDescent="0.25">
      <c r="A2774" s="94"/>
      <c r="B2774" s="102"/>
      <c r="C2774" s="94"/>
      <c r="D2774" s="94"/>
      <c r="E2774" s="94"/>
    </row>
    <row r="2775" spans="1:5" x14ac:dyDescent="0.25">
      <c r="A2775" s="94"/>
      <c r="B2775" s="102"/>
      <c r="C2775" s="94"/>
      <c r="D2775" s="94"/>
      <c r="E2775" s="94"/>
    </row>
    <row r="2776" spans="1:5" x14ac:dyDescent="0.25">
      <c r="A2776" s="94"/>
      <c r="B2776" s="102"/>
      <c r="C2776" s="94"/>
      <c r="D2776" s="94"/>
      <c r="E2776" s="94"/>
    </row>
    <row r="2777" spans="1:5" x14ac:dyDescent="0.25">
      <c r="A2777" s="94"/>
      <c r="B2777" s="102"/>
      <c r="C2777" s="94"/>
      <c r="D2777" s="94"/>
      <c r="E2777" s="94"/>
    </row>
    <row r="2778" spans="1:5" x14ac:dyDescent="0.25">
      <c r="A2778" s="94"/>
      <c r="B2778" s="102"/>
      <c r="C2778" s="94"/>
      <c r="D2778" s="94"/>
      <c r="E2778" s="94"/>
    </row>
    <row r="2779" spans="1:5" x14ac:dyDescent="0.25">
      <c r="A2779" s="94"/>
      <c r="B2779" s="102"/>
      <c r="C2779" s="94"/>
      <c r="D2779" s="94"/>
      <c r="E2779" s="94"/>
    </row>
    <row r="2780" spans="1:5" x14ac:dyDescent="0.25">
      <c r="A2780" s="94"/>
      <c r="B2780" s="102"/>
      <c r="C2780" s="94"/>
      <c r="D2780" s="94"/>
      <c r="E2780" s="94"/>
    </row>
    <row r="2781" spans="1:5" x14ac:dyDescent="0.25">
      <c r="A2781" s="94"/>
      <c r="B2781" s="102"/>
      <c r="C2781" s="94"/>
      <c r="D2781" s="94"/>
      <c r="E2781" s="94"/>
    </row>
    <row r="2782" spans="1:5" x14ac:dyDescent="0.25">
      <c r="A2782" s="94"/>
      <c r="B2782" s="102"/>
      <c r="C2782" s="94"/>
      <c r="D2782" s="94"/>
      <c r="E2782" s="94"/>
    </row>
    <row r="2783" spans="1:5" x14ac:dyDescent="0.25">
      <c r="A2783" s="94"/>
      <c r="B2783" s="102"/>
      <c r="C2783" s="94"/>
      <c r="D2783" s="94"/>
      <c r="E2783" s="94"/>
    </row>
    <row r="2784" spans="1:5" x14ac:dyDescent="0.25">
      <c r="A2784" s="94"/>
      <c r="B2784" s="102"/>
      <c r="C2784" s="94"/>
      <c r="D2784" s="94"/>
      <c r="E2784" s="94"/>
    </row>
    <row r="2785" spans="1:5" x14ac:dyDescent="0.25">
      <c r="A2785" s="94"/>
      <c r="B2785" s="102"/>
      <c r="C2785" s="94"/>
      <c r="D2785" s="94"/>
      <c r="E2785" s="94"/>
    </row>
    <row r="2786" spans="1:5" x14ac:dyDescent="0.25">
      <c r="A2786" s="94"/>
      <c r="B2786" s="102"/>
      <c r="C2786" s="94"/>
      <c r="D2786" s="94"/>
      <c r="E2786" s="94"/>
    </row>
    <row r="2787" spans="1:5" x14ac:dyDescent="0.25">
      <c r="A2787" s="94"/>
      <c r="B2787" s="102"/>
      <c r="C2787" s="94"/>
      <c r="D2787" s="94"/>
      <c r="E2787" s="94"/>
    </row>
    <row r="2788" spans="1:5" x14ac:dyDescent="0.25">
      <c r="A2788" s="94"/>
      <c r="B2788" s="102"/>
      <c r="C2788" s="94"/>
      <c r="D2788" s="94"/>
      <c r="E2788" s="94"/>
    </row>
    <row r="2789" spans="1:5" x14ac:dyDescent="0.25">
      <c r="A2789" s="94"/>
      <c r="B2789" s="102"/>
      <c r="C2789" s="94"/>
      <c r="D2789" s="94"/>
      <c r="E2789" s="94"/>
    </row>
    <row r="2790" spans="1:5" x14ac:dyDescent="0.25">
      <c r="A2790" s="94"/>
      <c r="B2790" s="102"/>
      <c r="C2790" s="94"/>
      <c r="D2790" s="94"/>
      <c r="E2790" s="94"/>
    </row>
    <row r="2791" spans="1:5" x14ac:dyDescent="0.25">
      <c r="A2791" s="94"/>
      <c r="B2791" s="102"/>
      <c r="C2791" s="94"/>
      <c r="D2791" s="94"/>
      <c r="E2791" s="94"/>
    </row>
    <row r="2792" spans="1:5" x14ac:dyDescent="0.25">
      <c r="A2792" s="94"/>
      <c r="B2792" s="102"/>
      <c r="C2792" s="94"/>
      <c r="D2792" s="94"/>
      <c r="E2792" s="94"/>
    </row>
    <row r="2793" spans="1:5" x14ac:dyDescent="0.25">
      <c r="A2793" s="94"/>
      <c r="B2793" s="102"/>
      <c r="C2793" s="94"/>
      <c r="D2793" s="94"/>
      <c r="E2793" s="94"/>
    </row>
    <row r="2794" spans="1:5" x14ac:dyDescent="0.25">
      <c r="A2794" s="94"/>
      <c r="B2794" s="102"/>
      <c r="C2794" s="94"/>
      <c r="D2794" s="94"/>
      <c r="E2794" s="94"/>
    </row>
    <row r="2795" spans="1:5" x14ac:dyDescent="0.25">
      <c r="A2795" s="94"/>
      <c r="B2795" s="102"/>
      <c r="C2795" s="94"/>
      <c r="D2795" s="94"/>
      <c r="E2795" s="94"/>
    </row>
    <row r="2796" spans="1:5" x14ac:dyDescent="0.25">
      <c r="A2796" s="94"/>
      <c r="B2796" s="102"/>
      <c r="C2796" s="94"/>
      <c r="D2796" s="94"/>
      <c r="E2796" s="94"/>
    </row>
    <row r="2797" spans="1:5" x14ac:dyDescent="0.25">
      <c r="A2797" s="94"/>
      <c r="B2797" s="102"/>
      <c r="C2797" s="94"/>
      <c r="D2797" s="94"/>
      <c r="E2797" s="94"/>
    </row>
    <row r="2798" spans="1:5" x14ac:dyDescent="0.25">
      <c r="A2798" s="94"/>
      <c r="B2798" s="102"/>
      <c r="C2798" s="94"/>
      <c r="D2798" s="94"/>
      <c r="E2798" s="94"/>
    </row>
    <row r="2799" spans="1:5" x14ac:dyDescent="0.25">
      <c r="A2799" s="94"/>
      <c r="B2799" s="102"/>
      <c r="C2799" s="94"/>
      <c r="D2799" s="94"/>
      <c r="E2799" s="94"/>
    </row>
    <row r="2800" spans="1:5" x14ac:dyDescent="0.25">
      <c r="A2800" s="94"/>
      <c r="B2800" s="102"/>
      <c r="C2800" s="94"/>
      <c r="D2800" s="94"/>
      <c r="E2800" s="94"/>
    </row>
    <row r="2801" spans="1:5" x14ac:dyDescent="0.25">
      <c r="A2801" s="94"/>
      <c r="B2801" s="102"/>
      <c r="C2801" s="94"/>
      <c r="D2801" s="94"/>
      <c r="E2801" s="94"/>
    </row>
    <row r="2802" spans="1:5" x14ac:dyDescent="0.25">
      <c r="A2802" s="94"/>
      <c r="B2802" s="102"/>
      <c r="C2802" s="94"/>
      <c r="D2802" s="94"/>
      <c r="E2802" s="94"/>
    </row>
    <row r="2803" spans="1:5" x14ac:dyDescent="0.25">
      <c r="A2803" s="94"/>
      <c r="B2803" s="102"/>
      <c r="C2803" s="94"/>
      <c r="D2803" s="94"/>
      <c r="E2803" s="94"/>
    </row>
    <row r="2804" spans="1:5" x14ac:dyDescent="0.25">
      <c r="A2804" s="94"/>
      <c r="B2804" s="102"/>
      <c r="C2804" s="94"/>
      <c r="D2804" s="94"/>
      <c r="E2804" s="94"/>
    </row>
    <row r="2805" spans="1:5" x14ac:dyDescent="0.25">
      <c r="A2805" s="94"/>
      <c r="B2805" s="102"/>
      <c r="C2805" s="94"/>
      <c r="D2805" s="94"/>
      <c r="E2805" s="94"/>
    </row>
    <row r="2806" spans="1:5" x14ac:dyDescent="0.25">
      <c r="A2806" s="98" t="s">
        <v>11</v>
      </c>
      <c r="B2806" s="102">
        <f>SUM(B2758:B2805)</f>
        <v>0</v>
      </c>
      <c r="C2806" s="94"/>
      <c r="D2806" s="94"/>
      <c r="E2806" s="94"/>
    </row>
    <row r="2807" spans="1:5" x14ac:dyDescent="0.25">
      <c r="C2807" t="s">
        <v>1362</v>
      </c>
    </row>
    <row r="2809" spans="1:5" x14ac:dyDescent="0.25">
      <c r="A2809" s="98" t="s">
        <v>0</v>
      </c>
      <c r="B2809" s="118" t="s">
        <v>1192</v>
      </c>
      <c r="C2809" s="98" t="s">
        <v>1203</v>
      </c>
      <c r="D2809" s="98" t="s">
        <v>561</v>
      </c>
      <c r="E2809" s="98" t="s">
        <v>174</v>
      </c>
    </row>
    <row r="2810" spans="1:5" x14ac:dyDescent="0.25">
      <c r="A2810" s="95"/>
      <c r="B2810" s="118">
        <v>0</v>
      </c>
      <c r="C2810" s="98"/>
      <c r="D2810" s="98"/>
      <c r="E2810" s="94"/>
    </row>
    <row r="2811" spans="1:5" x14ac:dyDescent="0.25">
      <c r="A2811" s="94"/>
      <c r="B2811" s="102">
        <v>0</v>
      </c>
      <c r="C2811" s="94"/>
      <c r="D2811" s="94"/>
      <c r="E2811" s="94"/>
    </row>
    <row r="2812" spans="1:5" x14ac:dyDescent="0.25">
      <c r="A2812" s="94"/>
      <c r="B2812" s="102">
        <v>0</v>
      </c>
      <c r="C2812" s="101"/>
      <c r="D2812" s="94"/>
      <c r="E2812" s="94"/>
    </row>
    <row r="2813" spans="1:5" x14ac:dyDescent="0.25">
      <c r="A2813" s="94"/>
      <c r="B2813" s="102">
        <v>0</v>
      </c>
      <c r="C2813" s="94"/>
      <c r="D2813" s="94"/>
      <c r="E2813" s="94"/>
    </row>
    <row r="2814" spans="1:5" x14ac:dyDescent="0.25">
      <c r="A2814" s="94"/>
      <c r="B2814" s="102"/>
      <c r="C2814" s="94"/>
      <c r="D2814" s="94"/>
      <c r="E2814" s="94"/>
    </row>
    <row r="2815" spans="1:5" x14ac:dyDescent="0.25">
      <c r="A2815" s="94"/>
      <c r="B2815" s="102"/>
      <c r="C2815" s="94"/>
      <c r="D2815" s="94"/>
      <c r="E2815" s="94"/>
    </row>
    <row r="2816" spans="1:5" x14ac:dyDescent="0.25">
      <c r="A2816" s="94"/>
      <c r="B2816" s="102"/>
      <c r="C2816" s="94"/>
      <c r="D2816" s="94"/>
      <c r="E2816" s="94"/>
    </row>
    <row r="2817" spans="1:5" x14ac:dyDescent="0.25">
      <c r="A2817" s="94"/>
      <c r="B2817" s="102"/>
      <c r="C2817" s="94"/>
      <c r="D2817" s="94"/>
      <c r="E2817" s="94"/>
    </row>
    <row r="2818" spans="1:5" x14ac:dyDescent="0.25">
      <c r="A2818" s="94"/>
      <c r="B2818" s="102"/>
      <c r="C2818" s="94"/>
      <c r="D2818" s="94"/>
      <c r="E2818" s="94"/>
    </row>
    <row r="2819" spans="1:5" x14ac:dyDescent="0.25">
      <c r="A2819" s="94"/>
      <c r="B2819" s="102"/>
      <c r="C2819" s="94"/>
      <c r="D2819" s="94"/>
      <c r="E2819" s="94"/>
    </row>
    <row r="2820" spans="1:5" x14ac:dyDescent="0.25">
      <c r="A2820" s="94"/>
      <c r="B2820" s="102"/>
      <c r="C2820" s="94"/>
      <c r="D2820" s="94"/>
      <c r="E2820" s="94"/>
    </row>
    <row r="2821" spans="1:5" x14ac:dyDescent="0.25">
      <c r="A2821" s="94"/>
      <c r="B2821" s="102"/>
      <c r="C2821" s="94"/>
      <c r="D2821" s="94"/>
      <c r="E2821" s="94"/>
    </row>
    <row r="2822" spans="1:5" x14ac:dyDescent="0.25">
      <c r="A2822" s="94"/>
      <c r="B2822" s="102"/>
      <c r="C2822" s="94"/>
      <c r="D2822" s="94"/>
      <c r="E2822" s="94"/>
    </row>
    <row r="2823" spans="1:5" x14ac:dyDescent="0.25">
      <c r="A2823" s="94"/>
      <c r="B2823" s="102"/>
      <c r="C2823" s="94"/>
      <c r="D2823" s="94"/>
      <c r="E2823" s="94"/>
    </row>
    <row r="2824" spans="1:5" x14ac:dyDescent="0.25">
      <c r="A2824" s="94"/>
      <c r="B2824" s="102"/>
      <c r="C2824" s="94"/>
      <c r="D2824" s="94"/>
      <c r="E2824" s="94"/>
    </row>
    <row r="2825" spans="1:5" x14ac:dyDescent="0.25">
      <c r="A2825" s="94"/>
      <c r="B2825" s="102"/>
      <c r="C2825" s="94"/>
      <c r="D2825" s="94"/>
      <c r="E2825" s="94"/>
    </row>
    <row r="2826" spans="1:5" x14ac:dyDescent="0.25">
      <c r="A2826" s="94"/>
      <c r="B2826" s="102"/>
      <c r="C2826" s="94"/>
      <c r="D2826" s="94"/>
      <c r="E2826" s="94"/>
    </row>
    <row r="2827" spans="1:5" x14ac:dyDescent="0.25">
      <c r="A2827" s="94"/>
      <c r="B2827" s="102"/>
      <c r="C2827" s="94"/>
      <c r="D2827" s="94"/>
      <c r="E2827" s="94"/>
    </row>
    <row r="2828" spans="1:5" x14ac:dyDescent="0.25">
      <c r="A2828" s="94"/>
      <c r="B2828" s="102"/>
      <c r="C2828" s="94"/>
      <c r="D2828" s="94"/>
      <c r="E2828" s="94"/>
    </row>
    <row r="2829" spans="1:5" x14ac:dyDescent="0.25">
      <c r="A2829" s="94"/>
      <c r="B2829" s="102"/>
      <c r="C2829" s="94"/>
      <c r="D2829" s="94"/>
      <c r="E2829" s="94"/>
    </row>
    <row r="2830" spans="1:5" x14ac:dyDescent="0.25">
      <c r="A2830" s="94"/>
      <c r="B2830" s="102"/>
      <c r="C2830" s="94"/>
      <c r="D2830" s="94"/>
      <c r="E2830" s="94"/>
    </row>
    <row r="2831" spans="1:5" x14ac:dyDescent="0.25">
      <c r="A2831" s="94"/>
      <c r="B2831" s="102"/>
      <c r="C2831" s="94"/>
      <c r="D2831" s="94"/>
      <c r="E2831" s="94"/>
    </row>
    <row r="2832" spans="1:5" x14ac:dyDescent="0.25">
      <c r="A2832" s="94"/>
      <c r="B2832" s="102"/>
      <c r="C2832" s="94"/>
      <c r="D2832" s="94"/>
      <c r="E2832" s="94"/>
    </row>
    <row r="2833" spans="1:5" x14ac:dyDescent="0.25">
      <c r="A2833" s="94"/>
      <c r="B2833" s="102"/>
      <c r="C2833" s="94"/>
      <c r="D2833" s="94"/>
      <c r="E2833" s="94"/>
    </row>
    <row r="2834" spans="1:5" x14ac:dyDescent="0.25">
      <c r="A2834" s="94"/>
      <c r="B2834" s="102"/>
      <c r="C2834" s="94"/>
      <c r="D2834" s="94"/>
      <c r="E2834" s="94"/>
    </row>
    <row r="2835" spans="1:5" x14ac:dyDescent="0.25">
      <c r="A2835" s="94"/>
      <c r="B2835" s="102"/>
      <c r="C2835" s="94"/>
      <c r="D2835" s="94"/>
      <c r="E2835" s="94"/>
    </row>
    <row r="2836" spans="1:5" x14ac:dyDescent="0.25">
      <c r="A2836" s="94"/>
      <c r="B2836" s="102"/>
      <c r="C2836" s="94"/>
      <c r="D2836" s="94"/>
      <c r="E2836" s="94"/>
    </row>
    <row r="2837" spans="1:5" x14ac:dyDescent="0.25">
      <c r="A2837" s="94"/>
      <c r="B2837" s="102"/>
      <c r="C2837" s="94"/>
      <c r="D2837" s="94"/>
      <c r="E2837" s="94"/>
    </row>
    <row r="2838" spans="1:5" x14ac:dyDescent="0.25">
      <c r="A2838" s="94"/>
      <c r="B2838" s="102"/>
      <c r="C2838" s="94"/>
      <c r="D2838" s="94"/>
      <c r="E2838" s="94"/>
    </row>
    <row r="2839" spans="1:5" x14ac:dyDescent="0.25">
      <c r="A2839" s="94"/>
      <c r="B2839" s="102"/>
      <c r="C2839" s="94"/>
      <c r="D2839" s="94"/>
      <c r="E2839" s="94"/>
    </row>
    <row r="2840" spans="1:5" x14ac:dyDescent="0.25">
      <c r="A2840" s="94"/>
      <c r="B2840" s="102"/>
      <c r="C2840" s="94"/>
      <c r="D2840" s="94"/>
      <c r="E2840" s="94"/>
    </row>
    <row r="2841" spans="1:5" x14ac:dyDescent="0.25">
      <c r="A2841" s="94"/>
      <c r="B2841" s="102"/>
      <c r="C2841" s="94"/>
      <c r="D2841" s="94"/>
      <c r="E2841" s="94"/>
    </row>
    <row r="2842" spans="1:5" x14ac:dyDescent="0.25">
      <c r="A2842" s="94"/>
      <c r="B2842" s="102"/>
      <c r="C2842" s="94"/>
      <c r="D2842" s="94"/>
      <c r="E2842" s="94"/>
    </row>
    <row r="2843" spans="1:5" x14ac:dyDescent="0.25">
      <c r="A2843" s="94"/>
      <c r="B2843" s="102"/>
      <c r="C2843" s="94"/>
      <c r="D2843" s="94"/>
      <c r="E2843" s="94"/>
    </row>
    <row r="2844" spans="1:5" x14ac:dyDescent="0.25">
      <c r="A2844" s="94"/>
      <c r="B2844" s="102"/>
      <c r="C2844" s="94"/>
      <c r="D2844" s="94"/>
      <c r="E2844" s="94"/>
    </row>
    <row r="2845" spans="1:5" x14ac:dyDescent="0.25">
      <c r="A2845" s="94"/>
      <c r="B2845" s="102"/>
      <c r="C2845" s="94"/>
      <c r="D2845" s="94"/>
      <c r="E2845" s="94"/>
    </row>
    <row r="2846" spans="1:5" x14ac:dyDescent="0.25">
      <c r="A2846" s="94"/>
      <c r="B2846" s="102"/>
      <c r="C2846" s="94"/>
      <c r="D2846" s="94"/>
      <c r="E2846" s="94"/>
    </row>
    <row r="2847" spans="1:5" x14ac:dyDescent="0.25">
      <c r="A2847" s="94"/>
      <c r="B2847" s="102"/>
      <c r="C2847" s="94"/>
      <c r="D2847" s="94"/>
      <c r="E2847" s="94"/>
    </row>
    <row r="2848" spans="1:5" x14ac:dyDescent="0.25">
      <c r="A2848" s="94"/>
      <c r="B2848" s="102"/>
      <c r="C2848" s="94"/>
      <c r="D2848" s="94"/>
      <c r="E2848" s="94"/>
    </row>
    <row r="2849" spans="1:5" x14ac:dyDescent="0.25">
      <c r="A2849" s="94"/>
      <c r="B2849" s="102"/>
      <c r="C2849" s="94"/>
      <c r="D2849" s="94"/>
      <c r="E2849" s="94"/>
    </row>
    <row r="2850" spans="1:5" x14ac:dyDescent="0.25">
      <c r="A2850" s="94"/>
      <c r="B2850" s="102"/>
      <c r="C2850" s="94"/>
      <c r="D2850" s="94"/>
      <c r="E2850" s="94"/>
    </row>
    <row r="2851" spans="1:5" x14ac:dyDescent="0.25">
      <c r="A2851" s="94"/>
      <c r="B2851" s="102"/>
      <c r="C2851" s="94"/>
      <c r="D2851" s="94"/>
      <c r="E2851" s="94"/>
    </row>
    <row r="2852" spans="1:5" x14ac:dyDescent="0.25">
      <c r="A2852" s="94"/>
      <c r="B2852" s="102"/>
      <c r="C2852" s="94"/>
      <c r="D2852" s="94"/>
      <c r="E2852" s="94"/>
    </row>
    <row r="2853" spans="1:5" x14ac:dyDescent="0.25">
      <c r="A2853" s="94"/>
      <c r="B2853" s="102"/>
      <c r="C2853" s="94"/>
      <c r="D2853" s="94"/>
      <c r="E2853" s="94"/>
    </row>
    <row r="2854" spans="1:5" x14ac:dyDescent="0.25">
      <c r="A2854" s="94"/>
      <c r="B2854" s="102"/>
      <c r="C2854" s="94"/>
      <c r="D2854" s="94"/>
      <c r="E2854" s="94"/>
    </row>
    <row r="2855" spans="1:5" x14ac:dyDescent="0.25">
      <c r="A2855" s="94"/>
      <c r="B2855" s="102"/>
      <c r="C2855" s="94"/>
      <c r="D2855" s="94"/>
      <c r="E2855" s="94"/>
    </row>
    <row r="2856" spans="1:5" x14ac:dyDescent="0.25">
      <c r="A2856" s="94"/>
      <c r="B2856" s="102"/>
      <c r="C2856" s="94"/>
      <c r="D2856" s="94"/>
      <c r="E2856" s="94"/>
    </row>
    <row r="2857" spans="1:5" x14ac:dyDescent="0.25">
      <c r="A2857" s="94"/>
      <c r="B2857" s="102"/>
      <c r="C2857" s="94"/>
      <c r="D2857" s="94"/>
      <c r="E2857" s="94"/>
    </row>
    <row r="2858" spans="1:5" x14ac:dyDescent="0.25">
      <c r="A2858" s="98" t="s">
        <v>11</v>
      </c>
      <c r="B2858" s="102">
        <f>SUM(B2810:B2857)</f>
        <v>0</v>
      </c>
      <c r="C2858" s="94"/>
      <c r="D2858" s="94"/>
      <c r="E2858" s="94"/>
    </row>
  </sheetData>
  <conditionalFormatting sqref="A1:XFD1048576">
    <cfRule type="containsText" dxfId="80" priority="1" operator="containsText" text="Fin. Consumo">
      <formula>NOT(ISERROR(SEARCH("Fin. Consumo",A1)))</formula>
    </cfRule>
  </conditionalFormatting>
  <conditionalFormatting sqref="C2709">
    <cfRule type="containsText" dxfId="79" priority="3" operator="containsText" text="Fin. Consumo">
      <formula>NOT(ISERROR(SEARCH("Fin. Consumo",C2709)))</formula>
    </cfRule>
  </conditionalFormatting>
  <conditionalFormatting sqref="D1227">
    <cfRule type="containsText" dxfId="78" priority="4" operator="containsText" text="Fin. Consumo">
      <formula>NOT(ISERROR(SEARCH("Fin. Consumo",D1227)))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182"/>
  <sheetViews>
    <sheetView topLeftCell="A872" workbookViewId="0">
      <selection activeCell="A938" sqref="A938"/>
    </sheetView>
  </sheetViews>
  <sheetFormatPr defaultRowHeight="13.2" x14ac:dyDescent="0.25"/>
  <cols>
    <col min="1" max="1" width="10.109375" bestFit="1" customWidth="1"/>
    <col min="3" max="3" width="24.109375" customWidth="1"/>
    <col min="4" max="4" width="36.21875" customWidth="1"/>
    <col min="5" max="5" width="61.33203125" customWidth="1"/>
  </cols>
  <sheetData>
    <row r="1" spans="1:5" x14ac:dyDescent="0.25">
      <c r="A1" s="98" t="s">
        <v>0</v>
      </c>
      <c r="B1" s="98" t="s">
        <v>27</v>
      </c>
      <c r="C1" s="98" t="s">
        <v>1203</v>
      </c>
      <c r="D1" s="98" t="s">
        <v>561</v>
      </c>
      <c r="E1" s="98" t="s">
        <v>174</v>
      </c>
    </row>
    <row r="2" spans="1:5" x14ac:dyDescent="0.25">
      <c r="A2" s="95">
        <v>45293</v>
      </c>
      <c r="B2" s="94">
        <v>0</v>
      </c>
      <c r="C2" s="94"/>
      <c r="D2" s="94"/>
      <c r="E2" s="94"/>
    </row>
    <row r="3" spans="1:5" x14ac:dyDescent="0.25">
      <c r="A3" s="94" t="s">
        <v>239</v>
      </c>
      <c r="B3">
        <v>274.5</v>
      </c>
      <c r="C3">
        <v>265683</v>
      </c>
      <c r="D3" t="s">
        <v>1363</v>
      </c>
      <c r="E3" s="94" t="s">
        <v>529</v>
      </c>
    </row>
    <row r="4" spans="1:5" x14ac:dyDescent="0.25">
      <c r="A4" s="94" t="s">
        <v>239</v>
      </c>
      <c r="B4">
        <v>150</v>
      </c>
      <c r="C4">
        <v>213800</v>
      </c>
      <c r="D4" t="s">
        <v>1364</v>
      </c>
      <c r="E4" s="94"/>
    </row>
    <row r="5" spans="1:5" x14ac:dyDescent="0.25">
      <c r="A5" s="94" t="s">
        <v>239</v>
      </c>
      <c r="B5" s="96">
        <v>1193</v>
      </c>
      <c r="C5">
        <v>393279</v>
      </c>
      <c r="D5" t="s">
        <v>1365</v>
      </c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1617.5</v>
      </c>
      <c r="C50" s="94"/>
      <c r="D50" s="94"/>
      <c r="E50" s="94"/>
    </row>
    <row r="53" spans="1:5" x14ac:dyDescent="0.25">
      <c r="A53" s="98" t="s">
        <v>0</v>
      </c>
      <c r="B53" s="98" t="s">
        <v>27</v>
      </c>
      <c r="C53" s="98" t="s">
        <v>1203</v>
      </c>
      <c r="D53" s="98" t="s">
        <v>561</v>
      </c>
      <c r="E53" s="98" t="s">
        <v>174</v>
      </c>
    </row>
    <row r="54" spans="1:5" x14ac:dyDescent="0.25">
      <c r="A54" s="95">
        <v>45294</v>
      </c>
      <c r="B54" s="94">
        <v>0</v>
      </c>
      <c r="C54" s="94"/>
      <c r="D54" s="94"/>
      <c r="E54" s="94"/>
    </row>
    <row r="55" spans="1:5" x14ac:dyDescent="0.25">
      <c r="A55" s="94" t="s">
        <v>239</v>
      </c>
      <c r="B55" s="94">
        <v>100</v>
      </c>
      <c r="C55" s="94">
        <v>312875</v>
      </c>
      <c r="D55" s="94" t="s">
        <v>1366</v>
      </c>
      <c r="E55" s="94" t="s">
        <v>1367</v>
      </c>
    </row>
    <row r="56" spans="1:5" x14ac:dyDescent="0.25">
      <c r="A56" s="94"/>
      <c r="B56" s="94"/>
      <c r="C56" s="94"/>
      <c r="D56" s="94"/>
      <c r="E56" s="94"/>
    </row>
    <row r="57" spans="1:5" x14ac:dyDescent="0.25">
      <c r="A57" s="94"/>
      <c r="B57" s="94"/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100</v>
      </c>
      <c r="C102" s="94"/>
      <c r="D102" s="94"/>
      <c r="E102" s="94"/>
    </row>
    <row r="105" spans="1:5" x14ac:dyDescent="0.25">
      <c r="A105" s="98" t="s">
        <v>0</v>
      </c>
      <c r="B105" s="98" t="s">
        <v>27</v>
      </c>
      <c r="C105" s="98" t="s">
        <v>1203</v>
      </c>
      <c r="D105" s="98" t="s">
        <v>561</v>
      </c>
      <c r="E105" s="98" t="s">
        <v>174</v>
      </c>
    </row>
    <row r="106" spans="1:5" x14ac:dyDescent="0.25">
      <c r="A106" s="95">
        <v>45299</v>
      </c>
      <c r="B106" s="94">
        <v>0</v>
      </c>
      <c r="C106" s="94"/>
      <c r="D106" s="94"/>
      <c r="E106" s="94"/>
    </row>
    <row r="107" spans="1:5" x14ac:dyDescent="0.25">
      <c r="A107" s="94"/>
      <c r="B107" s="94">
        <v>60</v>
      </c>
      <c r="C107" s="94"/>
      <c r="D107" s="94" t="s">
        <v>1368</v>
      </c>
      <c r="E107" s="94"/>
    </row>
    <row r="108" spans="1:5" x14ac:dyDescent="0.25">
      <c r="A108" s="94"/>
      <c r="B108" s="94">
        <v>0</v>
      </c>
      <c r="C108" s="94"/>
      <c r="D108" s="94"/>
      <c r="E108" s="94"/>
    </row>
    <row r="109" spans="1:5" x14ac:dyDescent="0.25">
      <c r="A109" s="94"/>
      <c r="B109" s="94"/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60</v>
      </c>
      <c r="C154" s="94"/>
      <c r="D154" s="94"/>
      <c r="E154" s="94"/>
    </row>
    <row r="157" spans="1:5" x14ac:dyDescent="0.25">
      <c r="A157" s="98" t="s">
        <v>0</v>
      </c>
      <c r="B157" s="98" t="s">
        <v>27</v>
      </c>
      <c r="C157" s="98" t="s">
        <v>1203</v>
      </c>
      <c r="D157" s="98" t="s">
        <v>561</v>
      </c>
      <c r="E157" s="98" t="s">
        <v>174</v>
      </c>
    </row>
    <row r="158" spans="1:5" x14ac:dyDescent="0.25">
      <c r="A158" s="95">
        <v>45300</v>
      </c>
      <c r="B158" s="94">
        <v>0</v>
      </c>
      <c r="C158" s="94"/>
      <c r="D158" s="94"/>
      <c r="E158" s="94"/>
    </row>
    <row r="159" spans="1:5" x14ac:dyDescent="0.25">
      <c r="A159" s="94"/>
      <c r="B159" s="94">
        <v>400</v>
      </c>
      <c r="C159" s="94"/>
      <c r="D159" s="94" t="s">
        <v>1369</v>
      </c>
      <c r="E159" s="94"/>
    </row>
    <row r="160" spans="1:5" x14ac:dyDescent="0.25">
      <c r="A160" s="94"/>
      <c r="B160" s="94">
        <v>120</v>
      </c>
      <c r="C160" s="94"/>
      <c r="D160" s="94" t="s">
        <v>682</v>
      </c>
      <c r="E160" s="94" t="s">
        <v>683</v>
      </c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520</v>
      </c>
      <c r="C206" s="94"/>
      <c r="D206" s="94"/>
      <c r="E206" s="94"/>
    </row>
    <row r="209" spans="1:5" x14ac:dyDescent="0.25">
      <c r="A209" s="98" t="s">
        <v>0</v>
      </c>
      <c r="B209" s="98" t="s">
        <v>27</v>
      </c>
      <c r="C209" s="98" t="s">
        <v>1203</v>
      </c>
      <c r="D209" s="98" t="s">
        <v>561</v>
      </c>
      <c r="E209" s="98" t="s">
        <v>174</v>
      </c>
    </row>
    <row r="210" spans="1:5" x14ac:dyDescent="0.25">
      <c r="A210" s="95">
        <v>45306</v>
      </c>
      <c r="B210" s="94">
        <v>0</v>
      </c>
      <c r="C210" s="94"/>
      <c r="D210" s="94"/>
      <c r="E210" s="94"/>
    </row>
    <row r="211" spans="1:5" x14ac:dyDescent="0.25">
      <c r="A211" s="94"/>
      <c r="B211" s="94">
        <v>57.5</v>
      </c>
      <c r="C211" s="94">
        <v>248442</v>
      </c>
      <c r="D211" s="94" t="s">
        <v>770</v>
      </c>
      <c r="E211" s="94" t="s">
        <v>771</v>
      </c>
    </row>
    <row r="212" spans="1:5" x14ac:dyDescent="0.25">
      <c r="A212" s="94"/>
      <c r="B212" s="94">
        <v>0</v>
      </c>
      <c r="C212" s="94"/>
      <c r="D212" s="94"/>
      <c r="E212" s="94"/>
    </row>
    <row r="213" spans="1:5" x14ac:dyDescent="0.25">
      <c r="A213" s="94"/>
      <c r="B213" s="94"/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57.5</v>
      </c>
      <c r="C258" s="94"/>
      <c r="D258" s="94"/>
      <c r="E258" s="94"/>
    </row>
    <row r="261" spans="1:5" x14ac:dyDescent="0.25">
      <c r="A261" s="98" t="s">
        <v>0</v>
      </c>
      <c r="B261" s="98" t="s">
        <v>27</v>
      </c>
      <c r="C261" s="98" t="s">
        <v>1203</v>
      </c>
      <c r="D261" s="98" t="s">
        <v>561</v>
      </c>
      <c r="E261" s="98" t="s">
        <v>174</v>
      </c>
    </row>
    <row r="262" spans="1:5" x14ac:dyDescent="0.25">
      <c r="A262" s="95">
        <v>45307</v>
      </c>
      <c r="B262" s="94">
        <v>0</v>
      </c>
      <c r="C262" s="94"/>
      <c r="D262" s="94"/>
      <c r="E262" s="94"/>
    </row>
    <row r="263" spans="1:5" x14ac:dyDescent="0.25">
      <c r="A263" s="94"/>
      <c r="B263" s="94">
        <v>660</v>
      </c>
      <c r="C263" s="94">
        <v>213108</v>
      </c>
      <c r="D263" s="94" t="s">
        <v>1370</v>
      </c>
      <c r="E263" s="94"/>
    </row>
    <row r="264" spans="1:5" x14ac:dyDescent="0.25">
      <c r="A264" s="94"/>
      <c r="B264" s="94">
        <v>1371</v>
      </c>
      <c r="C264" s="94">
        <v>212591</v>
      </c>
      <c r="D264" s="94" t="s">
        <v>1371</v>
      </c>
      <c r="E264" s="94"/>
    </row>
    <row r="265" spans="1:5" x14ac:dyDescent="0.25">
      <c r="A265" s="94"/>
      <c r="B265" s="94"/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2031</v>
      </c>
      <c r="C310" s="94"/>
      <c r="D310" s="94"/>
      <c r="E310" s="94"/>
    </row>
    <row r="313" spans="1:5" x14ac:dyDescent="0.25">
      <c r="A313" s="98" t="s">
        <v>0</v>
      </c>
      <c r="B313" s="98" t="s">
        <v>27</v>
      </c>
      <c r="C313" s="98" t="s">
        <v>1203</v>
      </c>
      <c r="D313" s="98" t="s">
        <v>561</v>
      </c>
      <c r="E313" s="98" t="s">
        <v>174</v>
      </c>
    </row>
    <row r="314" spans="1:5" x14ac:dyDescent="0.25">
      <c r="A314" s="95">
        <v>45309</v>
      </c>
      <c r="B314" s="94">
        <v>0</v>
      </c>
      <c r="C314" s="94"/>
      <c r="D314" s="94"/>
      <c r="E314" s="94"/>
    </row>
    <row r="315" spans="1:5" x14ac:dyDescent="0.25">
      <c r="A315" s="94" t="s">
        <v>492</v>
      </c>
      <c r="B315" s="94">
        <v>250</v>
      </c>
      <c r="C315" s="94">
        <v>213658</v>
      </c>
      <c r="D315" s="94" t="s">
        <v>1372</v>
      </c>
      <c r="E315" s="94"/>
    </row>
    <row r="316" spans="1:5" x14ac:dyDescent="0.25">
      <c r="A316" s="94"/>
      <c r="B316" s="94">
        <v>0</v>
      </c>
      <c r="C316" s="94"/>
      <c r="D316" s="94"/>
      <c r="E316" s="94"/>
    </row>
    <row r="317" spans="1:5" x14ac:dyDescent="0.25">
      <c r="A317" s="94"/>
      <c r="B317" s="94"/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250</v>
      </c>
      <c r="C362" s="94"/>
      <c r="D362" s="94"/>
      <c r="E362" s="94"/>
    </row>
    <row r="365" spans="1:5" x14ac:dyDescent="0.25">
      <c r="A365" s="98" t="s">
        <v>0</v>
      </c>
      <c r="B365" s="98" t="s">
        <v>27</v>
      </c>
      <c r="C365" s="98" t="s">
        <v>1203</v>
      </c>
      <c r="D365" s="98" t="s">
        <v>561</v>
      </c>
      <c r="E365" s="98" t="s">
        <v>174</v>
      </c>
    </row>
    <row r="366" spans="1:5" x14ac:dyDescent="0.25">
      <c r="A366" s="95">
        <v>45310</v>
      </c>
      <c r="B366" s="94">
        <v>0</v>
      </c>
      <c r="C366" s="94"/>
      <c r="D366" s="94"/>
      <c r="E366" s="94"/>
    </row>
    <row r="367" spans="1:5" x14ac:dyDescent="0.25">
      <c r="A367" s="94"/>
      <c r="B367" s="94">
        <v>170</v>
      </c>
      <c r="C367" s="94">
        <v>351546</v>
      </c>
      <c r="D367" s="94" t="s">
        <v>1373</v>
      </c>
      <c r="E367" s="94"/>
    </row>
    <row r="368" spans="1:5" x14ac:dyDescent="0.25">
      <c r="A368" s="94"/>
      <c r="B368" s="94">
        <v>0</v>
      </c>
      <c r="C368" s="94"/>
      <c r="D368" s="94"/>
      <c r="E368" s="94"/>
    </row>
    <row r="369" spans="1:5" x14ac:dyDescent="0.25">
      <c r="A369" s="94"/>
      <c r="B369" s="94"/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170</v>
      </c>
      <c r="C414" s="94"/>
      <c r="D414" s="94"/>
      <c r="E414" s="94"/>
    </row>
    <row r="417" spans="1:5" x14ac:dyDescent="0.25">
      <c r="A417" s="98" t="s">
        <v>0</v>
      </c>
      <c r="B417" s="98" t="s">
        <v>27</v>
      </c>
      <c r="C417" s="98" t="s">
        <v>1203</v>
      </c>
      <c r="D417" s="98" t="s">
        <v>561</v>
      </c>
      <c r="E417" s="98" t="s">
        <v>174</v>
      </c>
    </row>
    <row r="418" spans="1:5" x14ac:dyDescent="0.25">
      <c r="A418" s="95">
        <v>45313</v>
      </c>
      <c r="B418" s="94">
        <v>0</v>
      </c>
      <c r="C418" s="94"/>
      <c r="D418" s="94"/>
      <c r="E418" s="94"/>
    </row>
    <row r="419" spans="1:5" x14ac:dyDescent="0.25">
      <c r="A419" s="94"/>
      <c r="B419" s="94">
        <v>364.5</v>
      </c>
      <c r="C419" s="94">
        <v>394037</v>
      </c>
      <c r="D419" s="98" t="s">
        <v>1374</v>
      </c>
      <c r="E419" s="94"/>
    </row>
    <row r="420" spans="1:5" x14ac:dyDescent="0.25">
      <c r="A420" s="94"/>
      <c r="B420" s="94">
        <v>70</v>
      </c>
      <c r="C420" s="94">
        <v>318718</v>
      </c>
      <c r="D420" s="98" t="s">
        <v>916</v>
      </c>
      <c r="E420" s="94"/>
    </row>
    <row r="421" spans="1:5" x14ac:dyDescent="0.25">
      <c r="A421" s="94"/>
      <c r="B421" s="94"/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434.5</v>
      </c>
      <c r="C466" s="94"/>
      <c r="D466" s="94"/>
      <c r="E466" s="94"/>
    </row>
    <row r="469" spans="1:5" x14ac:dyDescent="0.25">
      <c r="A469" s="98" t="s">
        <v>0</v>
      </c>
      <c r="B469" s="98" t="s">
        <v>27</v>
      </c>
      <c r="C469" s="98" t="s">
        <v>1203</v>
      </c>
      <c r="D469" s="98" t="s">
        <v>561</v>
      </c>
      <c r="E469" s="98" t="s">
        <v>174</v>
      </c>
    </row>
    <row r="470" spans="1:5" x14ac:dyDescent="0.25">
      <c r="A470" s="95">
        <v>45316</v>
      </c>
      <c r="B470" s="94">
        <v>0</v>
      </c>
      <c r="C470" s="94"/>
      <c r="D470" s="94"/>
      <c r="E470" s="94"/>
    </row>
    <row r="471" spans="1:5" x14ac:dyDescent="0.25">
      <c r="A471" s="94" t="s">
        <v>492</v>
      </c>
      <c r="B471" s="94">
        <v>540</v>
      </c>
      <c r="C471" s="94">
        <v>216650</v>
      </c>
      <c r="D471" s="94" t="s">
        <v>1375</v>
      </c>
      <c r="E471" s="94"/>
    </row>
    <row r="472" spans="1:5" x14ac:dyDescent="0.25">
      <c r="A472" s="94" t="s">
        <v>492</v>
      </c>
      <c r="B472" s="94">
        <v>294</v>
      </c>
      <c r="C472" s="94">
        <v>351527</v>
      </c>
      <c r="D472" s="94" t="s">
        <v>1190</v>
      </c>
      <c r="E472" s="94"/>
    </row>
    <row r="473" spans="1:5" x14ac:dyDescent="0.25">
      <c r="A473" s="94" t="s">
        <v>492</v>
      </c>
      <c r="B473" s="94">
        <v>87.5</v>
      </c>
      <c r="C473" s="94">
        <v>284881</v>
      </c>
      <c r="D473" s="94" t="s">
        <v>1376</v>
      </c>
      <c r="E473" s="94" t="s">
        <v>1377</v>
      </c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11" x14ac:dyDescent="0.25">
      <c r="A513" s="94"/>
      <c r="B513" s="94"/>
      <c r="C513" s="94"/>
      <c r="D513" s="94"/>
      <c r="E513" s="94"/>
    </row>
    <row r="514" spans="1:11" x14ac:dyDescent="0.25">
      <c r="A514" s="94"/>
      <c r="B514" s="94"/>
      <c r="C514" s="94"/>
      <c r="D514" s="94"/>
      <c r="E514" s="94"/>
    </row>
    <row r="515" spans="1:11" x14ac:dyDescent="0.25">
      <c r="A515" s="94"/>
      <c r="B515" s="94"/>
      <c r="C515" s="94"/>
      <c r="D515" s="94"/>
      <c r="E515" s="94"/>
    </row>
    <row r="516" spans="1:11" x14ac:dyDescent="0.25">
      <c r="A516" s="94"/>
      <c r="B516" s="94"/>
      <c r="C516" s="94"/>
      <c r="D516" s="94"/>
      <c r="E516" s="94"/>
    </row>
    <row r="517" spans="1:11" x14ac:dyDescent="0.25">
      <c r="A517" s="94"/>
      <c r="B517" s="94"/>
      <c r="C517" s="94"/>
      <c r="D517" s="94"/>
      <c r="E517" s="94"/>
    </row>
    <row r="518" spans="1:11" x14ac:dyDescent="0.25">
      <c r="A518" s="98" t="s">
        <v>11</v>
      </c>
      <c r="B518" s="94">
        <f>SUM(B470:B517)</f>
        <v>921.5</v>
      </c>
      <c r="C518" s="94"/>
      <c r="D518" s="94"/>
      <c r="E518" s="94"/>
    </row>
    <row r="521" spans="1:11" x14ac:dyDescent="0.25">
      <c r="A521" s="98" t="s">
        <v>0</v>
      </c>
      <c r="B521" s="98" t="s">
        <v>27</v>
      </c>
      <c r="C521" s="98" t="s">
        <v>1203</v>
      </c>
      <c r="D521" s="98" t="s">
        <v>561</v>
      </c>
      <c r="E521" s="98" t="s">
        <v>174</v>
      </c>
    </row>
    <row r="522" spans="1:11" x14ac:dyDescent="0.25">
      <c r="A522" s="95">
        <v>45317</v>
      </c>
      <c r="B522" s="94">
        <v>0</v>
      </c>
      <c r="C522" s="94"/>
      <c r="D522" s="94"/>
      <c r="E522" s="94"/>
    </row>
    <row r="523" spans="1:11" x14ac:dyDescent="0.25">
      <c r="A523" s="94"/>
      <c r="B523" s="94">
        <v>0</v>
      </c>
      <c r="C523" s="94"/>
      <c r="D523" s="94"/>
      <c r="E523" s="94"/>
    </row>
    <row r="524" spans="1:11" x14ac:dyDescent="0.25">
      <c r="A524" s="94"/>
      <c r="B524" s="94">
        <v>0</v>
      </c>
      <c r="C524" s="94"/>
      <c r="D524" s="94"/>
      <c r="E524" s="94"/>
    </row>
    <row r="525" spans="1:11" x14ac:dyDescent="0.25">
      <c r="A525" s="94"/>
      <c r="B525" s="94"/>
      <c r="C525" s="94"/>
      <c r="D525" s="94"/>
      <c r="E525" s="94"/>
      <c r="J525" s="131"/>
      <c r="K525" s="131"/>
    </row>
    <row r="526" spans="1:11" x14ac:dyDescent="0.25">
      <c r="A526" s="94"/>
      <c r="B526" s="94"/>
      <c r="C526" s="94"/>
      <c r="D526" s="94"/>
      <c r="E526" s="94"/>
    </row>
    <row r="527" spans="1:11" x14ac:dyDescent="0.25">
      <c r="A527" s="94"/>
      <c r="B527" s="94"/>
      <c r="C527" s="94"/>
      <c r="D527" s="94"/>
      <c r="E527" s="94"/>
    </row>
    <row r="528" spans="1:11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27</v>
      </c>
      <c r="C573" s="98" t="s">
        <v>1203</v>
      </c>
      <c r="D573" s="98" t="s">
        <v>561</v>
      </c>
      <c r="E573" s="98" t="s">
        <v>174</v>
      </c>
    </row>
    <row r="574" spans="1:5" x14ac:dyDescent="0.25">
      <c r="A574" s="95">
        <v>45320</v>
      </c>
      <c r="B574" s="94">
        <v>0</v>
      </c>
      <c r="C574" s="94"/>
      <c r="D574" s="94"/>
      <c r="E574" s="94"/>
    </row>
    <row r="575" spans="1:5" x14ac:dyDescent="0.25">
      <c r="A575" s="94" t="s">
        <v>492</v>
      </c>
      <c r="B575" s="94">
        <v>80</v>
      </c>
      <c r="C575" s="94">
        <v>255441</v>
      </c>
      <c r="D575" s="94" t="s">
        <v>1378</v>
      </c>
      <c r="E575" s="94" t="s">
        <v>1008</v>
      </c>
    </row>
    <row r="576" spans="1:5" x14ac:dyDescent="0.25">
      <c r="A576" s="94"/>
      <c r="B576" s="94">
        <v>0</v>
      </c>
      <c r="C576" s="94"/>
      <c r="D576" s="94"/>
      <c r="E576" s="94"/>
    </row>
    <row r="577" spans="1:11" x14ac:dyDescent="0.25">
      <c r="A577" s="94"/>
      <c r="B577" s="94"/>
      <c r="C577" s="94"/>
      <c r="D577" s="94"/>
      <c r="E577" s="94"/>
    </row>
    <row r="578" spans="1:11" x14ac:dyDescent="0.25">
      <c r="A578" s="94"/>
      <c r="B578" s="94"/>
      <c r="C578" s="94"/>
      <c r="D578" s="94"/>
      <c r="E578" s="94"/>
    </row>
    <row r="579" spans="1:11" x14ac:dyDescent="0.25">
      <c r="A579" s="94"/>
      <c r="B579" s="94"/>
      <c r="C579" s="94"/>
      <c r="D579" s="94"/>
      <c r="E579" s="94"/>
    </row>
    <row r="580" spans="1:11" x14ac:dyDescent="0.25">
      <c r="A580" s="94"/>
      <c r="B580" s="94"/>
      <c r="C580" s="94"/>
      <c r="D580" s="94"/>
      <c r="E580" s="94"/>
      <c r="J580" s="131"/>
      <c r="K580" s="131"/>
    </row>
    <row r="581" spans="1:11" x14ac:dyDescent="0.25">
      <c r="A581" s="94"/>
      <c r="B581" s="94"/>
      <c r="C581" s="94"/>
      <c r="D581" s="94"/>
      <c r="E581" s="94"/>
    </row>
    <row r="582" spans="1:11" x14ac:dyDescent="0.25">
      <c r="A582" s="94"/>
      <c r="B582" s="94"/>
      <c r="C582" s="94"/>
      <c r="D582" s="94"/>
      <c r="E582" s="94"/>
    </row>
    <row r="583" spans="1:11" x14ac:dyDescent="0.25">
      <c r="A583" s="94"/>
      <c r="B583" s="94"/>
      <c r="C583" s="94"/>
      <c r="D583" s="94"/>
      <c r="E583" s="94"/>
    </row>
    <row r="584" spans="1:11" x14ac:dyDescent="0.25">
      <c r="A584" s="94"/>
      <c r="B584" s="94"/>
      <c r="C584" s="94"/>
      <c r="D584" s="94"/>
      <c r="E584" s="94"/>
    </row>
    <row r="585" spans="1:11" x14ac:dyDescent="0.25">
      <c r="A585" s="94"/>
      <c r="B585" s="94"/>
      <c r="C585" s="94"/>
      <c r="D585" s="94"/>
      <c r="E585" s="94"/>
    </row>
    <row r="586" spans="1:11" x14ac:dyDescent="0.25">
      <c r="A586" s="94"/>
      <c r="B586" s="94"/>
      <c r="C586" s="94"/>
      <c r="D586" s="94"/>
      <c r="E586" s="94"/>
    </row>
    <row r="587" spans="1:11" x14ac:dyDescent="0.25">
      <c r="A587" s="94"/>
      <c r="B587" s="94"/>
      <c r="C587" s="94"/>
      <c r="D587" s="94"/>
      <c r="E587" s="94"/>
    </row>
    <row r="588" spans="1:11" x14ac:dyDescent="0.25">
      <c r="A588" s="94"/>
      <c r="B588" s="94"/>
      <c r="C588" s="94"/>
      <c r="D588" s="94"/>
      <c r="E588" s="94"/>
    </row>
    <row r="589" spans="1:11" x14ac:dyDescent="0.25">
      <c r="A589" s="94"/>
      <c r="B589" s="94"/>
      <c r="C589" s="94"/>
      <c r="D589" s="94"/>
      <c r="E589" s="94"/>
    </row>
    <row r="590" spans="1:11" x14ac:dyDescent="0.25">
      <c r="A590" s="94"/>
      <c r="B590" s="94"/>
      <c r="C590" s="94"/>
      <c r="D590" s="94"/>
      <c r="E590" s="94"/>
    </row>
    <row r="591" spans="1:11" x14ac:dyDescent="0.25">
      <c r="A591" s="94"/>
      <c r="B591" s="94"/>
      <c r="C591" s="94"/>
      <c r="D591" s="94"/>
      <c r="E591" s="94"/>
    </row>
    <row r="592" spans="1:11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80</v>
      </c>
      <c r="C622" s="94"/>
      <c r="D622" s="94"/>
      <c r="E622" s="94"/>
    </row>
    <row r="625" spans="1:17" x14ac:dyDescent="0.25">
      <c r="A625" s="98" t="s">
        <v>0</v>
      </c>
      <c r="B625" s="98" t="s">
        <v>27</v>
      </c>
      <c r="C625" s="98" t="s">
        <v>1203</v>
      </c>
      <c r="D625" s="98" t="s">
        <v>561</v>
      </c>
      <c r="E625" s="98" t="s">
        <v>174</v>
      </c>
    </row>
    <row r="626" spans="1:17" x14ac:dyDescent="0.25">
      <c r="A626" s="95">
        <v>45321</v>
      </c>
      <c r="B626" s="94">
        <v>0</v>
      </c>
      <c r="C626" s="94"/>
      <c r="D626" s="94"/>
      <c r="E626" s="94"/>
    </row>
    <row r="627" spans="1:17" x14ac:dyDescent="0.25">
      <c r="A627" s="94" t="s">
        <v>492</v>
      </c>
      <c r="B627">
        <v>197.5</v>
      </c>
      <c r="C627">
        <v>388156</v>
      </c>
      <c r="D627" t="s">
        <v>1339</v>
      </c>
      <c r="E627" s="140" t="s">
        <v>1340</v>
      </c>
    </row>
    <row r="628" spans="1:17" x14ac:dyDescent="0.25">
      <c r="A628" s="94" t="s">
        <v>492</v>
      </c>
      <c r="B628">
        <v>60</v>
      </c>
      <c r="C628">
        <v>216895</v>
      </c>
      <c r="D628" t="s">
        <v>1379</v>
      </c>
      <c r="E628" s="94" t="s">
        <v>1047</v>
      </c>
      <c r="J628" s="131"/>
      <c r="K628" s="131"/>
      <c r="Q628" s="131"/>
    </row>
    <row r="629" spans="1:17" x14ac:dyDescent="0.25">
      <c r="A629" s="94" t="s">
        <v>492</v>
      </c>
      <c r="B629">
        <v>133.5</v>
      </c>
      <c r="C629">
        <v>303826</v>
      </c>
      <c r="D629" t="s">
        <v>1380</v>
      </c>
      <c r="E629" s="94"/>
      <c r="J629" s="131"/>
      <c r="K629" s="131"/>
      <c r="Q629" s="131"/>
    </row>
    <row r="630" spans="1:17" x14ac:dyDescent="0.25">
      <c r="A630" s="94"/>
      <c r="B630" s="94"/>
      <c r="C630" s="94"/>
      <c r="D630" s="94"/>
      <c r="E630" s="94"/>
      <c r="J630" s="131"/>
      <c r="K630" s="131"/>
      <c r="Q630" s="131"/>
    </row>
    <row r="631" spans="1:17" x14ac:dyDescent="0.25">
      <c r="A631" s="94"/>
      <c r="B631" s="94"/>
      <c r="C631" s="94"/>
      <c r="D631" s="94"/>
      <c r="E631" s="94"/>
      <c r="J631" s="131"/>
      <c r="K631" s="131"/>
      <c r="Q631" s="131"/>
    </row>
    <row r="632" spans="1:17" x14ac:dyDescent="0.25">
      <c r="A632" s="94"/>
      <c r="B632" s="94"/>
      <c r="C632" s="94"/>
      <c r="D632" s="94"/>
      <c r="E632" s="94"/>
      <c r="K632" s="131"/>
    </row>
    <row r="633" spans="1:17" x14ac:dyDescent="0.25">
      <c r="A633" s="94"/>
      <c r="B633" s="94"/>
      <c r="C633" s="94"/>
      <c r="D633" s="94"/>
      <c r="E633" s="94"/>
    </row>
    <row r="634" spans="1:17" x14ac:dyDescent="0.25">
      <c r="A634" s="94"/>
      <c r="B634" s="94"/>
      <c r="C634" s="94"/>
      <c r="D634" s="94"/>
      <c r="E634" s="94"/>
    </row>
    <row r="635" spans="1:17" x14ac:dyDescent="0.25">
      <c r="A635" s="94"/>
      <c r="B635" s="94"/>
      <c r="C635" s="94"/>
      <c r="D635" s="94"/>
      <c r="E635" s="94"/>
    </row>
    <row r="636" spans="1:17" x14ac:dyDescent="0.25">
      <c r="A636" s="94"/>
      <c r="B636" s="94"/>
      <c r="C636" s="94"/>
      <c r="D636" s="94"/>
      <c r="E636" s="94"/>
    </row>
    <row r="637" spans="1:17" x14ac:dyDescent="0.25">
      <c r="A637" s="94"/>
      <c r="B637" s="94"/>
      <c r="C637" s="94"/>
      <c r="D637" s="94"/>
      <c r="E637" s="94"/>
    </row>
    <row r="638" spans="1:17" x14ac:dyDescent="0.25">
      <c r="A638" s="94"/>
      <c r="B638" s="94"/>
      <c r="C638" s="94"/>
      <c r="D638" s="94"/>
      <c r="E638" s="94"/>
    </row>
    <row r="639" spans="1:17" x14ac:dyDescent="0.25">
      <c r="A639" s="94"/>
      <c r="B639" s="94"/>
      <c r="C639" s="94"/>
      <c r="D639" s="94"/>
      <c r="E639" s="94"/>
    </row>
    <row r="640" spans="1:17" x14ac:dyDescent="0.25">
      <c r="A640" s="94"/>
      <c r="B640" s="94"/>
      <c r="C640" s="94"/>
      <c r="D640" s="94"/>
      <c r="E640" s="94"/>
    </row>
    <row r="641" spans="1:5" x14ac:dyDescent="0.25">
      <c r="A641" s="94"/>
      <c r="B641" s="94"/>
      <c r="C641" s="94"/>
      <c r="D641" s="94"/>
      <c r="E641" s="94"/>
    </row>
    <row r="642" spans="1:5" x14ac:dyDescent="0.25">
      <c r="A642" s="94"/>
      <c r="B642" s="94"/>
      <c r="C642" s="94"/>
      <c r="D642" s="94"/>
      <c r="E642" s="94"/>
    </row>
    <row r="643" spans="1:5" x14ac:dyDescent="0.25">
      <c r="A643" s="94"/>
      <c r="B643" s="94"/>
      <c r="C643" s="94"/>
      <c r="D643" s="94"/>
      <c r="E643" s="94"/>
    </row>
    <row r="644" spans="1:5" x14ac:dyDescent="0.25">
      <c r="A644" s="94"/>
      <c r="B644" s="94"/>
      <c r="C644" s="94"/>
      <c r="D644" s="94"/>
      <c r="E644" s="94"/>
    </row>
    <row r="645" spans="1:5" x14ac:dyDescent="0.25">
      <c r="A645" s="94"/>
      <c r="B645" s="94"/>
      <c r="C645" s="94"/>
      <c r="D645" s="94"/>
      <c r="E645" s="94"/>
    </row>
    <row r="646" spans="1:5" x14ac:dyDescent="0.25">
      <c r="A646" s="94"/>
      <c r="B646" s="94"/>
      <c r="C646" s="94"/>
      <c r="D646" s="94"/>
      <c r="E646" s="94"/>
    </row>
    <row r="647" spans="1:5" x14ac:dyDescent="0.25">
      <c r="A647" s="94"/>
      <c r="B647" s="94"/>
      <c r="C647" s="94"/>
      <c r="D647" s="94"/>
      <c r="E647" s="94"/>
    </row>
    <row r="648" spans="1:5" x14ac:dyDescent="0.25">
      <c r="A648" s="94"/>
      <c r="B648" s="94"/>
      <c r="C648" s="94"/>
      <c r="D648" s="94"/>
      <c r="E648" s="94"/>
    </row>
    <row r="649" spans="1:5" x14ac:dyDescent="0.25">
      <c r="A649" s="94"/>
      <c r="B649" s="94"/>
      <c r="C649" s="94"/>
      <c r="D649" s="94"/>
      <c r="E649" s="94"/>
    </row>
    <row r="650" spans="1:5" x14ac:dyDescent="0.25">
      <c r="A650" s="94"/>
      <c r="B650" s="94"/>
      <c r="C650" s="94"/>
      <c r="D650" s="94"/>
      <c r="E650" s="94"/>
    </row>
    <row r="651" spans="1:5" x14ac:dyDescent="0.25">
      <c r="A651" s="94"/>
      <c r="B651" s="94"/>
      <c r="C651" s="94"/>
      <c r="D651" s="94"/>
      <c r="E651" s="94"/>
    </row>
    <row r="652" spans="1:5" x14ac:dyDescent="0.25">
      <c r="A652" s="94"/>
      <c r="B652" s="94"/>
      <c r="C652" s="94"/>
      <c r="D652" s="94"/>
      <c r="E652" s="94"/>
    </row>
    <row r="653" spans="1:5" x14ac:dyDescent="0.25">
      <c r="A653" s="94"/>
      <c r="B653" s="94"/>
      <c r="C653" s="94"/>
      <c r="D653" s="94"/>
      <c r="E653" s="94"/>
    </row>
    <row r="654" spans="1:5" x14ac:dyDescent="0.25">
      <c r="A654" s="94"/>
      <c r="B654" s="94"/>
      <c r="C654" s="94"/>
      <c r="D654" s="94"/>
      <c r="E654" s="94"/>
    </row>
    <row r="655" spans="1:5" x14ac:dyDescent="0.25">
      <c r="A655" s="94"/>
      <c r="B655" s="94"/>
      <c r="C655" s="94"/>
      <c r="D655" s="94"/>
      <c r="E655" s="94"/>
    </row>
    <row r="656" spans="1:5" x14ac:dyDescent="0.25">
      <c r="A656" s="94"/>
      <c r="B656" s="94"/>
      <c r="C656" s="94"/>
      <c r="D656" s="94"/>
      <c r="E656" s="94"/>
    </row>
    <row r="657" spans="1:5" x14ac:dyDescent="0.25">
      <c r="A657" s="94"/>
      <c r="B657" s="94"/>
      <c r="C657" s="94"/>
      <c r="D657" s="94"/>
      <c r="E657" s="94"/>
    </row>
    <row r="658" spans="1:5" x14ac:dyDescent="0.25">
      <c r="A658" s="94"/>
      <c r="B658" s="94"/>
      <c r="C658" s="94"/>
      <c r="D658" s="94"/>
      <c r="E658" s="94"/>
    </row>
    <row r="659" spans="1:5" x14ac:dyDescent="0.25">
      <c r="A659" s="94"/>
      <c r="B659" s="94"/>
      <c r="C659" s="94"/>
      <c r="D659" s="94"/>
      <c r="E659" s="94"/>
    </row>
    <row r="660" spans="1:5" x14ac:dyDescent="0.25">
      <c r="A660" s="94"/>
      <c r="B660" s="94"/>
      <c r="C660" s="94"/>
      <c r="D660" s="94"/>
      <c r="E660" s="94"/>
    </row>
    <row r="661" spans="1:5" x14ac:dyDescent="0.25">
      <c r="A661" s="94"/>
      <c r="B661" s="94"/>
      <c r="C661" s="94"/>
      <c r="D661" s="94"/>
      <c r="E661" s="94"/>
    </row>
    <row r="662" spans="1:5" x14ac:dyDescent="0.25">
      <c r="A662" s="94"/>
      <c r="B662" s="94"/>
      <c r="C662" s="94"/>
      <c r="D662" s="94"/>
      <c r="E662" s="94"/>
    </row>
    <row r="663" spans="1:5" x14ac:dyDescent="0.25">
      <c r="A663" s="94"/>
      <c r="B663" s="94"/>
      <c r="C663" s="94"/>
      <c r="D663" s="94"/>
      <c r="E663" s="94"/>
    </row>
    <row r="664" spans="1:5" x14ac:dyDescent="0.25">
      <c r="A664" s="94"/>
      <c r="B664" s="94"/>
      <c r="C664" s="94"/>
      <c r="D664" s="94"/>
      <c r="E664" s="94"/>
    </row>
    <row r="665" spans="1:5" x14ac:dyDescent="0.25">
      <c r="A665" s="94"/>
      <c r="B665" s="94"/>
      <c r="C665" s="94"/>
      <c r="D665" s="94"/>
      <c r="E665" s="94"/>
    </row>
    <row r="666" spans="1:5" x14ac:dyDescent="0.25">
      <c r="A666" s="94"/>
      <c r="B666" s="94"/>
      <c r="C666" s="94"/>
      <c r="D666" s="94"/>
      <c r="E666" s="94"/>
    </row>
    <row r="667" spans="1:5" x14ac:dyDescent="0.25">
      <c r="A667" s="94"/>
      <c r="B667" s="94"/>
      <c r="C667" s="94"/>
      <c r="D667" s="94"/>
      <c r="E667" s="94"/>
    </row>
    <row r="668" spans="1:5" x14ac:dyDescent="0.25">
      <c r="A668" s="94"/>
      <c r="B668" s="94"/>
      <c r="C668" s="94"/>
      <c r="D668" s="94"/>
      <c r="E668" s="94"/>
    </row>
    <row r="669" spans="1:5" x14ac:dyDescent="0.25">
      <c r="A669" s="94"/>
      <c r="B669" s="94"/>
      <c r="C669" s="94"/>
      <c r="D669" s="94"/>
      <c r="E669" s="94"/>
    </row>
    <row r="670" spans="1:5" x14ac:dyDescent="0.25">
      <c r="A670" s="94"/>
      <c r="B670" s="94"/>
      <c r="C670" s="94"/>
      <c r="D670" s="94"/>
      <c r="E670" s="94"/>
    </row>
    <row r="671" spans="1:5" x14ac:dyDescent="0.25">
      <c r="A671" s="94"/>
      <c r="B671" s="94"/>
      <c r="C671" s="94"/>
      <c r="D671" s="94"/>
      <c r="E671" s="94"/>
    </row>
    <row r="672" spans="1:5" x14ac:dyDescent="0.25">
      <c r="A672" s="94"/>
      <c r="B672" s="94"/>
      <c r="C672" s="94"/>
      <c r="D672" s="94"/>
      <c r="E672" s="94"/>
    </row>
    <row r="673" spans="1:5" x14ac:dyDescent="0.25">
      <c r="A673" s="94"/>
      <c r="B673" s="94"/>
      <c r="C673" s="94"/>
      <c r="D673" s="94"/>
      <c r="E673" s="94"/>
    </row>
    <row r="674" spans="1:5" x14ac:dyDescent="0.25">
      <c r="A674" s="98" t="s">
        <v>11</v>
      </c>
      <c r="B674" s="94">
        <f>SUM(B626:B673)</f>
        <v>391</v>
      </c>
      <c r="C674" s="94"/>
      <c r="D674" s="94"/>
      <c r="E674" s="94"/>
    </row>
    <row r="677" spans="1:5" x14ac:dyDescent="0.25">
      <c r="A677" s="98" t="s">
        <v>0</v>
      </c>
      <c r="B677" s="98" t="s">
        <v>27</v>
      </c>
      <c r="C677" s="98" t="s">
        <v>1203</v>
      </c>
      <c r="D677" s="98" t="s">
        <v>561</v>
      </c>
      <c r="E677" s="98" t="s">
        <v>174</v>
      </c>
    </row>
    <row r="678" spans="1:5" x14ac:dyDescent="0.25">
      <c r="A678" s="95">
        <v>45323</v>
      </c>
      <c r="B678" s="94"/>
      <c r="C678" s="94"/>
      <c r="D678" s="94"/>
      <c r="E678" s="94"/>
    </row>
    <row r="679" spans="1:5" x14ac:dyDescent="0.25">
      <c r="A679" s="94" t="s">
        <v>492</v>
      </c>
      <c r="B679">
        <v>450</v>
      </c>
      <c r="C679">
        <v>395371</v>
      </c>
      <c r="D679" t="s">
        <v>1381</v>
      </c>
      <c r="E679" s="94"/>
    </row>
    <row r="680" spans="1:5" x14ac:dyDescent="0.25">
      <c r="A680" s="94" t="s">
        <v>492</v>
      </c>
      <c r="B680">
        <v>550</v>
      </c>
      <c r="C680">
        <v>217173</v>
      </c>
      <c r="D680" t="s">
        <v>1382</v>
      </c>
      <c r="E680" s="94" t="s">
        <v>1383</v>
      </c>
    </row>
    <row r="681" spans="1:5" x14ac:dyDescent="0.25">
      <c r="A681" s="94"/>
      <c r="B681">
        <v>120</v>
      </c>
      <c r="C681">
        <v>243330</v>
      </c>
      <c r="D681" t="s">
        <v>522</v>
      </c>
      <c r="E681" s="94"/>
    </row>
    <row r="682" spans="1:5" x14ac:dyDescent="0.25">
      <c r="A682" s="94" t="s">
        <v>492</v>
      </c>
      <c r="B682">
        <v>60</v>
      </c>
      <c r="C682">
        <v>395276</v>
      </c>
      <c r="D682" t="s">
        <v>1189</v>
      </c>
      <c r="E682" s="94"/>
    </row>
    <row r="683" spans="1:5" x14ac:dyDescent="0.25">
      <c r="A683" s="94" t="s">
        <v>492</v>
      </c>
      <c r="B683">
        <v>120</v>
      </c>
      <c r="C683">
        <v>216542</v>
      </c>
      <c r="D683" t="s">
        <v>1384</v>
      </c>
      <c r="E683" s="94"/>
    </row>
    <row r="684" spans="1:5" x14ac:dyDescent="0.25">
      <c r="A684" s="94" t="s">
        <v>492</v>
      </c>
      <c r="E684" s="94"/>
    </row>
    <row r="685" spans="1:5" x14ac:dyDescent="0.25">
      <c r="A685" s="94"/>
      <c r="B685" s="94"/>
      <c r="C685" s="94"/>
      <c r="D685" s="94"/>
      <c r="E685" s="94"/>
    </row>
    <row r="686" spans="1:5" x14ac:dyDescent="0.25">
      <c r="A686" s="94"/>
      <c r="B686" s="94"/>
      <c r="C686" s="94"/>
      <c r="D686" s="94"/>
      <c r="E686" s="94"/>
    </row>
    <row r="687" spans="1:5" x14ac:dyDescent="0.25">
      <c r="A687" s="94"/>
      <c r="B687" s="94"/>
      <c r="C687" s="94"/>
      <c r="D687" s="94"/>
      <c r="E687" s="94"/>
    </row>
    <row r="688" spans="1:5" x14ac:dyDescent="0.25">
      <c r="A688" s="94"/>
      <c r="B688" s="94"/>
      <c r="C688" s="94"/>
      <c r="D688" s="94"/>
      <c r="E688" s="94"/>
    </row>
    <row r="689" spans="1:5" x14ac:dyDescent="0.25">
      <c r="A689" s="94"/>
      <c r="B689" s="94"/>
      <c r="C689" s="94"/>
      <c r="D689" s="94"/>
      <c r="E689" s="94"/>
    </row>
    <row r="690" spans="1:5" x14ac:dyDescent="0.25">
      <c r="A690" s="94"/>
      <c r="B690" s="94"/>
      <c r="C690" s="94"/>
      <c r="D690" s="94"/>
      <c r="E690" s="94"/>
    </row>
    <row r="691" spans="1:5" x14ac:dyDescent="0.25">
      <c r="A691" s="94"/>
      <c r="B691" s="94"/>
      <c r="C691" s="94"/>
      <c r="D691" s="94"/>
      <c r="E691" s="94"/>
    </row>
    <row r="692" spans="1:5" x14ac:dyDescent="0.25">
      <c r="A692" s="94"/>
      <c r="B692" s="94"/>
      <c r="C692" s="94"/>
      <c r="D692" s="94"/>
      <c r="E692" s="94"/>
    </row>
    <row r="693" spans="1:5" x14ac:dyDescent="0.25">
      <c r="A693" s="94"/>
      <c r="B693" s="94"/>
      <c r="C693" s="94"/>
      <c r="D693" s="94"/>
      <c r="E693" s="94"/>
    </row>
    <row r="694" spans="1:5" x14ac:dyDescent="0.25">
      <c r="A694" s="94"/>
      <c r="B694" s="94"/>
      <c r="C694" s="94"/>
      <c r="D694" s="94"/>
      <c r="E694" s="94"/>
    </row>
    <row r="695" spans="1:5" x14ac:dyDescent="0.25">
      <c r="A695" s="94"/>
      <c r="B695" s="94"/>
      <c r="C695" s="94"/>
      <c r="D695" s="94"/>
      <c r="E695" s="94"/>
    </row>
    <row r="696" spans="1:5" x14ac:dyDescent="0.25">
      <c r="A696" s="94"/>
      <c r="B696" s="94"/>
      <c r="C696" s="94"/>
      <c r="D696" s="94"/>
      <c r="E696" s="94"/>
    </row>
    <row r="697" spans="1:5" x14ac:dyDescent="0.25">
      <c r="A697" s="94"/>
      <c r="B697" s="94"/>
      <c r="C697" s="94"/>
      <c r="D697" s="94"/>
      <c r="E697" s="94"/>
    </row>
    <row r="698" spans="1:5" x14ac:dyDescent="0.25">
      <c r="A698" s="94"/>
      <c r="B698" s="94"/>
      <c r="C698" s="94"/>
      <c r="D698" s="94"/>
      <c r="E698" s="94"/>
    </row>
    <row r="699" spans="1:5" x14ac:dyDescent="0.25">
      <c r="A699" s="94"/>
      <c r="B699" s="94"/>
      <c r="C699" s="94"/>
      <c r="D699" s="94"/>
      <c r="E699" s="94"/>
    </row>
    <row r="700" spans="1:5" x14ac:dyDescent="0.25">
      <c r="A700" s="94"/>
      <c r="B700" s="94"/>
      <c r="C700" s="94"/>
      <c r="D700" s="94"/>
      <c r="E700" s="94"/>
    </row>
    <row r="701" spans="1:5" x14ac:dyDescent="0.25">
      <c r="A701" s="94"/>
      <c r="B701" s="94"/>
      <c r="C701" s="94"/>
      <c r="D701" s="94"/>
      <c r="E701" s="94"/>
    </row>
    <row r="702" spans="1:5" x14ac:dyDescent="0.25">
      <c r="A702" s="94"/>
      <c r="B702" s="94"/>
      <c r="C702" s="94"/>
      <c r="D702" s="94"/>
      <c r="E702" s="94"/>
    </row>
    <row r="703" spans="1:5" x14ac:dyDescent="0.25">
      <c r="A703" s="94"/>
      <c r="B703" s="94"/>
      <c r="C703" s="94"/>
      <c r="D703" s="94"/>
      <c r="E703" s="94"/>
    </row>
    <row r="704" spans="1:5" x14ac:dyDescent="0.25">
      <c r="A704" s="94"/>
      <c r="B704" s="94"/>
      <c r="C704" s="94"/>
      <c r="D704" s="94"/>
      <c r="E704" s="94"/>
    </row>
    <row r="705" spans="1:5" x14ac:dyDescent="0.25">
      <c r="A705" s="94"/>
      <c r="B705" s="94"/>
      <c r="C705" s="94"/>
      <c r="D705" s="94"/>
      <c r="E705" s="94"/>
    </row>
    <row r="706" spans="1:5" x14ac:dyDescent="0.25">
      <c r="A706" s="94"/>
      <c r="B706" s="94"/>
      <c r="C706" s="94"/>
      <c r="D706" s="94"/>
      <c r="E706" s="94"/>
    </row>
    <row r="707" spans="1:5" x14ac:dyDescent="0.25">
      <c r="A707" s="94"/>
      <c r="B707" s="94"/>
      <c r="C707" s="94"/>
      <c r="D707" s="94"/>
      <c r="E707" s="94"/>
    </row>
    <row r="708" spans="1:5" x14ac:dyDescent="0.25">
      <c r="A708" s="94"/>
      <c r="B708" s="94"/>
      <c r="C708" s="94"/>
      <c r="D708" s="94"/>
      <c r="E708" s="94"/>
    </row>
    <row r="709" spans="1:5" x14ac:dyDescent="0.25">
      <c r="A709" s="94"/>
      <c r="B709" s="94"/>
      <c r="C709" s="94"/>
      <c r="D709" s="94"/>
      <c r="E709" s="94"/>
    </row>
    <row r="710" spans="1:5" x14ac:dyDescent="0.25">
      <c r="A710" s="94"/>
      <c r="B710" s="94"/>
      <c r="C710" s="94"/>
      <c r="D710" s="94"/>
      <c r="E710" s="94"/>
    </row>
    <row r="711" spans="1:5" x14ac:dyDescent="0.25">
      <c r="A711" s="94"/>
      <c r="B711" s="94"/>
      <c r="C711" s="94"/>
      <c r="D711" s="94"/>
      <c r="E711" s="94"/>
    </row>
    <row r="712" spans="1:5" x14ac:dyDescent="0.25">
      <c r="A712" s="94"/>
      <c r="B712" s="94"/>
      <c r="C712" s="94"/>
      <c r="D712" s="94"/>
      <c r="E712" s="94"/>
    </row>
    <row r="713" spans="1:5" x14ac:dyDescent="0.25">
      <c r="A713" s="94"/>
      <c r="B713" s="94"/>
      <c r="C713" s="94"/>
      <c r="D713" s="94"/>
      <c r="E713" s="94"/>
    </row>
    <row r="714" spans="1:5" x14ac:dyDescent="0.25">
      <c r="A714" s="94"/>
      <c r="B714" s="94"/>
      <c r="C714" s="94"/>
      <c r="D714" s="94"/>
      <c r="E714" s="94"/>
    </row>
    <row r="715" spans="1:5" x14ac:dyDescent="0.25">
      <c r="A715" s="94"/>
      <c r="B715" s="94"/>
      <c r="C715" s="94"/>
      <c r="D715" s="94"/>
      <c r="E715" s="94"/>
    </row>
    <row r="716" spans="1:5" x14ac:dyDescent="0.25">
      <c r="A716" s="94"/>
      <c r="B716" s="94"/>
      <c r="C716" s="94"/>
      <c r="D716" s="94"/>
      <c r="E716" s="94"/>
    </row>
    <row r="717" spans="1:5" x14ac:dyDescent="0.25">
      <c r="A717" s="94"/>
      <c r="B717" s="94"/>
      <c r="C717" s="94"/>
      <c r="D717" s="94"/>
      <c r="E717" s="94"/>
    </row>
    <row r="718" spans="1:5" x14ac:dyDescent="0.25">
      <c r="A718" s="94"/>
      <c r="B718" s="94"/>
      <c r="C718" s="94"/>
      <c r="D718" s="94"/>
      <c r="E718" s="94"/>
    </row>
    <row r="719" spans="1:5" x14ac:dyDescent="0.25">
      <c r="A719" s="94"/>
      <c r="B719" s="94"/>
      <c r="C719" s="94"/>
      <c r="D719" s="94"/>
      <c r="E719" s="94"/>
    </row>
    <row r="720" spans="1:5" x14ac:dyDescent="0.25">
      <c r="A720" s="94"/>
      <c r="B720" s="94"/>
      <c r="C720" s="94"/>
      <c r="D720" s="94"/>
      <c r="E720" s="94"/>
    </row>
    <row r="721" spans="1:5" x14ac:dyDescent="0.25">
      <c r="A721" s="94"/>
      <c r="B721" s="94"/>
      <c r="C721" s="94"/>
      <c r="D721" s="94"/>
      <c r="E721" s="94"/>
    </row>
    <row r="722" spans="1:5" x14ac:dyDescent="0.25">
      <c r="A722" s="94"/>
      <c r="B722" s="94"/>
      <c r="C722" s="94"/>
      <c r="D722" s="94"/>
      <c r="E722" s="94"/>
    </row>
    <row r="723" spans="1:5" x14ac:dyDescent="0.25">
      <c r="A723" s="94"/>
      <c r="B723" s="94"/>
      <c r="C723" s="94"/>
      <c r="D723" s="94"/>
      <c r="E723" s="94"/>
    </row>
    <row r="724" spans="1:5" x14ac:dyDescent="0.25">
      <c r="A724" s="94"/>
      <c r="B724" s="94"/>
      <c r="C724" s="94"/>
      <c r="D724" s="94"/>
      <c r="E724" s="94"/>
    </row>
    <row r="725" spans="1:5" x14ac:dyDescent="0.25">
      <c r="A725" s="94"/>
      <c r="B725" s="94"/>
      <c r="C725" s="94"/>
      <c r="D725" s="94"/>
      <c r="E725" s="94"/>
    </row>
    <row r="726" spans="1:5" x14ac:dyDescent="0.25">
      <c r="A726" s="98" t="s">
        <v>11</v>
      </c>
      <c r="B726" s="94">
        <f>SUM(B678:B725)</f>
        <v>1300</v>
      </c>
      <c r="C726" s="94"/>
      <c r="D726" s="94"/>
      <c r="E726" s="94"/>
    </row>
    <row r="729" spans="1:5" x14ac:dyDescent="0.25">
      <c r="A729" s="98" t="s">
        <v>0</v>
      </c>
      <c r="B729" s="98" t="s">
        <v>27</v>
      </c>
      <c r="C729" s="98" t="s">
        <v>1203</v>
      </c>
      <c r="D729" s="98" t="s">
        <v>561</v>
      </c>
      <c r="E729" s="98" t="s">
        <v>174</v>
      </c>
    </row>
    <row r="730" spans="1:5" x14ac:dyDescent="0.25">
      <c r="A730" s="95">
        <v>45324</v>
      </c>
      <c r="B730" s="94"/>
      <c r="C730" s="94"/>
      <c r="D730" s="94"/>
      <c r="E730" s="94"/>
    </row>
    <row r="731" spans="1:5" x14ac:dyDescent="0.25">
      <c r="A731" s="94" t="s">
        <v>492</v>
      </c>
      <c r="B731" s="94">
        <v>400</v>
      </c>
      <c r="C731" s="94">
        <v>387374</v>
      </c>
      <c r="D731" s="94" t="s">
        <v>1385</v>
      </c>
      <c r="E731" s="94"/>
    </row>
    <row r="732" spans="1:5" x14ac:dyDescent="0.25">
      <c r="A732" s="94" t="s">
        <v>492</v>
      </c>
      <c r="B732" s="94">
        <v>59</v>
      </c>
      <c r="C732" s="94">
        <v>217043</v>
      </c>
      <c r="D732" s="94" t="s">
        <v>1386</v>
      </c>
      <c r="E732" s="94"/>
    </row>
    <row r="733" spans="1:5" x14ac:dyDescent="0.25">
      <c r="A733" s="94"/>
      <c r="B733" s="94"/>
      <c r="C733" s="94"/>
      <c r="D733" s="94"/>
      <c r="E733" s="94"/>
    </row>
    <row r="734" spans="1:5" x14ac:dyDescent="0.25">
      <c r="A734" s="94"/>
      <c r="B734" s="94"/>
      <c r="C734" s="94"/>
      <c r="D734" s="94"/>
      <c r="E734" s="94"/>
    </row>
    <row r="735" spans="1:5" x14ac:dyDescent="0.25">
      <c r="A735" s="94"/>
      <c r="B735" s="94"/>
      <c r="C735" s="94"/>
      <c r="D735" s="94"/>
      <c r="E735" s="94"/>
    </row>
    <row r="736" spans="1:5" x14ac:dyDescent="0.25">
      <c r="A736" s="94"/>
      <c r="B736" s="94"/>
      <c r="C736" s="94"/>
      <c r="D736" s="94"/>
      <c r="E736" s="94"/>
    </row>
    <row r="737" spans="1:5" x14ac:dyDescent="0.25">
      <c r="A737" s="94"/>
      <c r="B737" s="94"/>
      <c r="C737" s="94"/>
      <c r="D737" s="94"/>
      <c r="E737" s="94"/>
    </row>
    <row r="738" spans="1:5" x14ac:dyDescent="0.25">
      <c r="A738" s="94"/>
      <c r="B738" s="94"/>
      <c r="C738" s="94"/>
      <c r="D738" s="94"/>
      <c r="E738" s="94"/>
    </row>
    <row r="739" spans="1:5" x14ac:dyDescent="0.25">
      <c r="A739" s="94"/>
      <c r="B739" s="94"/>
      <c r="C739" s="94"/>
      <c r="D739" s="94"/>
      <c r="E739" s="94"/>
    </row>
    <row r="740" spans="1:5" x14ac:dyDescent="0.25">
      <c r="A740" s="94"/>
      <c r="B740" s="94"/>
      <c r="C740" s="94"/>
      <c r="D740" s="94"/>
      <c r="E740" s="94"/>
    </row>
    <row r="741" spans="1:5" x14ac:dyDescent="0.25">
      <c r="A741" s="94"/>
      <c r="B741" s="94"/>
      <c r="C741" s="94"/>
      <c r="D741" s="94"/>
      <c r="E741" s="94"/>
    </row>
    <row r="742" spans="1:5" x14ac:dyDescent="0.25">
      <c r="A742" s="94"/>
      <c r="B742" s="94"/>
      <c r="C742" s="94"/>
      <c r="D742" s="94"/>
      <c r="E742" s="94"/>
    </row>
    <row r="743" spans="1:5" x14ac:dyDescent="0.25">
      <c r="A743" s="94"/>
      <c r="B743" s="94"/>
      <c r="C743" s="94"/>
      <c r="D743" s="94"/>
      <c r="E743" s="94"/>
    </row>
    <row r="744" spans="1:5" x14ac:dyDescent="0.25">
      <c r="A744" s="94"/>
      <c r="B744" s="94"/>
      <c r="C744" s="94"/>
      <c r="D744" s="94"/>
      <c r="E744" s="94"/>
    </row>
    <row r="745" spans="1:5" x14ac:dyDescent="0.25">
      <c r="A745" s="94"/>
      <c r="B745" s="94"/>
      <c r="C745" s="94"/>
      <c r="D745" s="94"/>
      <c r="E745" s="94"/>
    </row>
    <row r="746" spans="1:5" x14ac:dyDescent="0.25">
      <c r="A746" s="94"/>
      <c r="B746" s="94"/>
      <c r="C746" s="94"/>
      <c r="D746" s="94"/>
      <c r="E746" s="94"/>
    </row>
    <row r="747" spans="1:5" x14ac:dyDescent="0.25">
      <c r="A747" s="94"/>
      <c r="B747" s="94"/>
      <c r="C747" s="94"/>
      <c r="D747" s="94"/>
      <c r="E747" s="94"/>
    </row>
    <row r="748" spans="1:5" x14ac:dyDescent="0.25">
      <c r="A748" s="94"/>
      <c r="B748" s="94"/>
      <c r="C748" s="94"/>
      <c r="D748" s="94"/>
      <c r="E748" s="94"/>
    </row>
    <row r="749" spans="1:5" x14ac:dyDescent="0.25">
      <c r="A749" s="94"/>
      <c r="B749" s="94"/>
      <c r="C749" s="94"/>
      <c r="D749" s="94"/>
      <c r="E749" s="94"/>
    </row>
    <row r="750" spans="1:5" x14ac:dyDescent="0.25">
      <c r="A750" s="94"/>
      <c r="B750" s="94"/>
      <c r="C750" s="94"/>
      <c r="D750" s="94"/>
      <c r="E750" s="94"/>
    </row>
    <row r="751" spans="1:5" x14ac:dyDescent="0.25">
      <c r="A751" s="94"/>
      <c r="B751" s="94"/>
      <c r="C751" s="94"/>
      <c r="D751" s="94"/>
      <c r="E751" s="94"/>
    </row>
    <row r="752" spans="1:5" x14ac:dyDescent="0.25">
      <c r="A752" s="94"/>
      <c r="B752" s="94"/>
      <c r="C752" s="94"/>
      <c r="D752" s="94"/>
      <c r="E752" s="94"/>
    </row>
    <row r="753" spans="1:5" x14ac:dyDescent="0.25">
      <c r="A753" s="94"/>
      <c r="B753" s="94"/>
      <c r="C753" s="94"/>
      <c r="D753" s="94"/>
      <c r="E753" s="94"/>
    </row>
    <row r="754" spans="1:5" x14ac:dyDescent="0.25">
      <c r="A754" s="94"/>
      <c r="B754" s="94"/>
      <c r="C754" s="94"/>
      <c r="D754" s="94"/>
      <c r="E754" s="94"/>
    </row>
    <row r="755" spans="1:5" x14ac:dyDescent="0.25">
      <c r="A755" s="94"/>
      <c r="B755" s="94"/>
      <c r="C755" s="94"/>
      <c r="D755" s="94"/>
      <c r="E755" s="94"/>
    </row>
    <row r="756" spans="1:5" x14ac:dyDescent="0.25">
      <c r="A756" s="94"/>
      <c r="B756" s="94"/>
      <c r="C756" s="94"/>
      <c r="D756" s="94"/>
      <c r="E756" s="94"/>
    </row>
    <row r="757" spans="1:5" x14ac:dyDescent="0.25">
      <c r="A757" s="94"/>
      <c r="B757" s="94"/>
      <c r="C757" s="94"/>
      <c r="D757" s="94"/>
      <c r="E757" s="94"/>
    </row>
    <row r="758" spans="1:5" x14ac:dyDescent="0.25">
      <c r="A758" s="94"/>
      <c r="B758" s="94"/>
      <c r="C758" s="94"/>
      <c r="D758" s="94"/>
      <c r="E758" s="94"/>
    </row>
    <row r="759" spans="1:5" x14ac:dyDescent="0.25">
      <c r="A759" s="94"/>
      <c r="B759" s="94"/>
      <c r="C759" s="94"/>
      <c r="D759" s="94"/>
      <c r="E759" s="94"/>
    </row>
    <row r="760" spans="1:5" x14ac:dyDescent="0.25">
      <c r="A760" s="94"/>
      <c r="B760" s="94"/>
      <c r="C760" s="94"/>
      <c r="D760" s="94"/>
      <c r="E760" s="94"/>
    </row>
    <row r="761" spans="1:5" x14ac:dyDescent="0.25">
      <c r="A761" s="94"/>
      <c r="B761" s="94"/>
      <c r="C761" s="94"/>
      <c r="D761" s="94"/>
      <c r="E761" s="94"/>
    </row>
    <row r="762" spans="1:5" x14ac:dyDescent="0.25">
      <c r="A762" s="94"/>
      <c r="B762" s="94"/>
      <c r="C762" s="94"/>
      <c r="D762" s="94"/>
      <c r="E762" s="94"/>
    </row>
    <row r="763" spans="1:5" x14ac:dyDescent="0.25">
      <c r="A763" s="94"/>
      <c r="B763" s="94"/>
      <c r="C763" s="94"/>
      <c r="D763" s="94"/>
      <c r="E763" s="94"/>
    </row>
    <row r="764" spans="1:5" x14ac:dyDescent="0.25">
      <c r="A764" s="94"/>
      <c r="B764" s="94"/>
      <c r="C764" s="94"/>
      <c r="D764" s="94"/>
      <c r="E764" s="94"/>
    </row>
    <row r="765" spans="1:5" x14ac:dyDescent="0.25">
      <c r="A765" s="94"/>
      <c r="B765" s="94"/>
      <c r="C765" s="94"/>
      <c r="D765" s="94"/>
      <c r="E765" s="94"/>
    </row>
    <row r="766" spans="1:5" x14ac:dyDescent="0.25">
      <c r="A766" s="94"/>
      <c r="B766" s="94"/>
      <c r="C766" s="94"/>
      <c r="D766" s="94"/>
      <c r="E766" s="94"/>
    </row>
    <row r="767" spans="1:5" x14ac:dyDescent="0.25">
      <c r="A767" s="94"/>
      <c r="B767" s="94"/>
      <c r="C767" s="94"/>
      <c r="D767" s="94"/>
      <c r="E767" s="94"/>
    </row>
    <row r="768" spans="1:5" x14ac:dyDescent="0.25">
      <c r="A768" s="94"/>
      <c r="B768" s="94"/>
      <c r="C768" s="94"/>
      <c r="D768" s="94"/>
      <c r="E768" s="94"/>
    </row>
    <row r="769" spans="1:5" x14ac:dyDescent="0.25">
      <c r="A769" s="94"/>
      <c r="B769" s="94"/>
      <c r="C769" s="94"/>
      <c r="D769" s="94"/>
      <c r="E769" s="94"/>
    </row>
    <row r="770" spans="1:5" x14ac:dyDescent="0.25">
      <c r="A770" s="94"/>
      <c r="B770" s="94"/>
      <c r="C770" s="94"/>
      <c r="D770" s="94"/>
      <c r="E770" s="94"/>
    </row>
    <row r="771" spans="1:5" x14ac:dyDescent="0.25">
      <c r="A771" s="94"/>
      <c r="B771" s="94"/>
      <c r="C771" s="94"/>
      <c r="D771" s="94"/>
      <c r="E771" s="94"/>
    </row>
    <row r="772" spans="1:5" x14ac:dyDescent="0.25">
      <c r="A772" s="94"/>
      <c r="B772" s="94"/>
      <c r="C772" s="94"/>
      <c r="D772" s="94"/>
      <c r="E772" s="94"/>
    </row>
    <row r="773" spans="1:5" x14ac:dyDescent="0.25">
      <c r="A773" s="94"/>
      <c r="B773" s="94"/>
      <c r="C773" s="94"/>
      <c r="D773" s="94"/>
      <c r="E773" s="94"/>
    </row>
    <row r="774" spans="1:5" x14ac:dyDescent="0.25">
      <c r="A774" s="94"/>
      <c r="B774" s="94"/>
      <c r="C774" s="94"/>
      <c r="D774" s="94"/>
      <c r="E774" s="94"/>
    </row>
    <row r="775" spans="1:5" x14ac:dyDescent="0.25">
      <c r="A775" s="94"/>
      <c r="B775" s="94"/>
      <c r="C775" s="94"/>
      <c r="D775" s="94"/>
      <c r="E775" s="94"/>
    </row>
    <row r="776" spans="1:5" x14ac:dyDescent="0.25">
      <c r="A776" s="94"/>
      <c r="B776" s="94"/>
      <c r="C776" s="94"/>
      <c r="D776" s="94"/>
      <c r="E776" s="94"/>
    </row>
    <row r="777" spans="1:5" x14ac:dyDescent="0.25">
      <c r="A777" s="94"/>
      <c r="B777" s="94"/>
      <c r="C777" s="94"/>
      <c r="D777" s="94"/>
      <c r="E777" s="94"/>
    </row>
    <row r="778" spans="1:5" x14ac:dyDescent="0.25">
      <c r="A778" s="98" t="s">
        <v>11</v>
      </c>
      <c r="B778" s="94">
        <f>SUM(B730:B777)</f>
        <v>459</v>
      </c>
      <c r="C778" s="94"/>
      <c r="D778" s="94"/>
      <c r="E778" s="94"/>
    </row>
    <row r="781" spans="1:5" x14ac:dyDescent="0.25">
      <c r="A781" s="98" t="s">
        <v>0</v>
      </c>
      <c r="B781" s="98" t="s">
        <v>27</v>
      </c>
      <c r="C781" s="98" t="s">
        <v>1203</v>
      </c>
      <c r="D781" s="98" t="s">
        <v>561</v>
      </c>
      <c r="E781" s="98" t="s">
        <v>174</v>
      </c>
    </row>
    <row r="782" spans="1:5" x14ac:dyDescent="0.25">
      <c r="A782" s="95">
        <v>45328</v>
      </c>
      <c r="B782" s="94"/>
      <c r="C782" s="94"/>
      <c r="D782" s="94"/>
      <c r="E782" s="94"/>
    </row>
    <row r="783" spans="1:5" x14ac:dyDescent="0.25">
      <c r="A783" s="98" t="s">
        <v>492</v>
      </c>
      <c r="B783" s="94">
        <v>2900</v>
      </c>
      <c r="C783" s="94">
        <v>316688</v>
      </c>
      <c r="D783" s="94" t="s">
        <v>1387</v>
      </c>
      <c r="E783" s="94"/>
    </row>
    <row r="784" spans="1:5" x14ac:dyDescent="0.25">
      <c r="A784" s="94"/>
      <c r="B784" s="94"/>
      <c r="C784" s="94"/>
      <c r="D784" s="94"/>
      <c r="E784" s="94"/>
    </row>
    <row r="785" spans="1:5" x14ac:dyDescent="0.25">
      <c r="A785" s="94"/>
      <c r="B785" s="94"/>
      <c r="C785" s="94"/>
      <c r="D785" s="94"/>
      <c r="E785" s="94"/>
    </row>
    <row r="786" spans="1:5" x14ac:dyDescent="0.25">
      <c r="A786" s="94"/>
      <c r="B786" s="94"/>
      <c r="C786" s="94"/>
      <c r="D786" s="94"/>
      <c r="E786" s="94"/>
    </row>
    <row r="787" spans="1:5" x14ac:dyDescent="0.25">
      <c r="A787" s="94"/>
      <c r="B787" s="94"/>
      <c r="C787" s="94"/>
      <c r="D787" s="94"/>
      <c r="E787" s="94"/>
    </row>
    <row r="788" spans="1:5" x14ac:dyDescent="0.25">
      <c r="A788" s="94"/>
      <c r="B788" s="94"/>
      <c r="C788" s="94"/>
      <c r="D788" s="94"/>
      <c r="E788" s="94"/>
    </row>
    <row r="789" spans="1:5" x14ac:dyDescent="0.25">
      <c r="A789" s="94"/>
      <c r="B789" s="94"/>
      <c r="C789" s="94"/>
      <c r="D789" s="94"/>
      <c r="E789" s="94"/>
    </row>
    <row r="790" spans="1:5" x14ac:dyDescent="0.25">
      <c r="A790" s="94"/>
      <c r="B790" s="94"/>
      <c r="C790" s="94"/>
      <c r="D790" s="94"/>
      <c r="E790" s="94"/>
    </row>
    <row r="791" spans="1:5" x14ac:dyDescent="0.25">
      <c r="A791" s="94"/>
      <c r="B791" s="94"/>
      <c r="C791" s="94"/>
      <c r="D791" s="94"/>
      <c r="E791" s="94"/>
    </row>
    <row r="792" spans="1:5" x14ac:dyDescent="0.25">
      <c r="A792" s="94"/>
      <c r="B792" s="94"/>
      <c r="C792" s="94"/>
      <c r="D792" s="94"/>
      <c r="E792" s="94"/>
    </row>
    <row r="793" spans="1:5" x14ac:dyDescent="0.25">
      <c r="A793" s="94"/>
      <c r="B793" s="94"/>
      <c r="C793" s="94"/>
      <c r="D793" s="94"/>
      <c r="E793" s="94"/>
    </row>
    <row r="794" spans="1:5" x14ac:dyDescent="0.25">
      <c r="A794" s="94"/>
      <c r="B794" s="94"/>
      <c r="C794" s="94"/>
      <c r="D794" s="94"/>
      <c r="E794" s="94"/>
    </row>
    <row r="795" spans="1:5" x14ac:dyDescent="0.25">
      <c r="A795" s="94"/>
      <c r="B795" s="94"/>
      <c r="C795" s="94"/>
      <c r="D795" s="94"/>
      <c r="E795" s="94"/>
    </row>
    <row r="796" spans="1:5" x14ac:dyDescent="0.25">
      <c r="A796" s="94"/>
      <c r="B796" s="94"/>
      <c r="C796" s="94"/>
      <c r="D796" s="94"/>
      <c r="E796" s="94"/>
    </row>
    <row r="797" spans="1:5" x14ac:dyDescent="0.25">
      <c r="A797" s="94"/>
      <c r="B797" s="94"/>
      <c r="C797" s="94"/>
      <c r="D797" s="94"/>
      <c r="E797" s="94"/>
    </row>
    <row r="798" spans="1:5" x14ac:dyDescent="0.25">
      <c r="A798" s="94"/>
      <c r="B798" s="94"/>
      <c r="C798" s="94"/>
      <c r="D798" s="94"/>
      <c r="E798" s="94"/>
    </row>
    <row r="799" spans="1:5" x14ac:dyDescent="0.25">
      <c r="A799" s="94"/>
      <c r="B799" s="94"/>
      <c r="C799" s="94"/>
      <c r="D799" s="94"/>
      <c r="E799" s="94"/>
    </row>
    <row r="800" spans="1:5" x14ac:dyDescent="0.25">
      <c r="A800" s="94"/>
      <c r="B800" s="94"/>
      <c r="C800" s="94"/>
      <c r="D800" s="94"/>
      <c r="E800" s="94"/>
    </row>
    <row r="801" spans="1:5" x14ac:dyDescent="0.25">
      <c r="A801" s="94"/>
      <c r="B801" s="94"/>
      <c r="C801" s="94"/>
      <c r="D801" s="94"/>
      <c r="E801" s="94"/>
    </row>
    <row r="802" spans="1:5" x14ac:dyDescent="0.25">
      <c r="A802" s="94"/>
      <c r="B802" s="94"/>
      <c r="C802" s="94"/>
      <c r="D802" s="94"/>
      <c r="E802" s="94"/>
    </row>
    <row r="803" spans="1:5" x14ac:dyDescent="0.25">
      <c r="A803" s="94"/>
      <c r="B803" s="94"/>
      <c r="C803" s="94"/>
      <c r="D803" s="94"/>
      <c r="E803" s="94"/>
    </row>
    <row r="804" spans="1:5" x14ac:dyDescent="0.25">
      <c r="A804" s="94"/>
      <c r="B804" s="94"/>
      <c r="C804" s="94"/>
      <c r="D804" s="94"/>
      <c r="E804" s="94"/>
    </row>
    <row r="805" spans="1:5" x14ac:dyDescent="0.25">
      <c r="A805" s="94"/>
      <c r="B805" s="94"/>
      <c r="C805" s="94"/>
      <c r="D805" s="94"/>
      <c r="E805" s="94"/>
    </row>
    <row r="806" spans="1:5" x14ac:dyDescent="0.25">
      <c r="A806" s="94"/>
      <c r="B806" s="94"/>
      <c r="C806" s="94"/>
      <c r="D806" s="94"/>
      <c r="E806" s="94"/>
    </row>
    <row r="807" spans="1:5" x14ac:dyDescent="0.25">
      <c r="A807" s="94"/>
      <c r="B807" s="94"/>
      <c r="C807" s="94"/>
      <c r="D807" s="94"/>
      <c r="E807" s="94"/>
    </row>
    <row r="808" spans="1:5" x14ac:dyDescent="0.25">
      <c r="A808" s="94"/>
      <c r="B808" s="94"/>
      <c r="C808" s="94"/>
      <c r="D808" s="94"/>
      <c r="E808" s="94"/>
    </row>
    <row r="809" spans="1:5" x14ac:dyDescent="0.25">
      <c r="A809" s="94"/>
      <c r="B809" s="94"/>
      <c r="C809" s="94"/>
      <c r="D809" s="94"/>
      <c r="E809" s="94"/>
    </row>
    <row r="810" spans="1:5" x14ac:dyDescent="0.25">
      <c r="A810" s="94"/>
      <c r="B810" s="94"/>
      <c r="C810" s="94"/>
      <c r="D810" s="94"/>
      <c r="E810" s="94"/>
    </row>
    <row r="811" spans="1:5" x14ac:dyDescent="0.25">
      <c r="A811" s="94"/>
      <c r="B811" s="94"/>
      <c r="C811" s="94"/>
      <c r="D811" s="94"/>
      <c r="E811" s="94"/>
    </row>
    <row r="812" spans="1:5" x14ac:dyDescent="0.25">
      <c r="A812" s="94"/>
      <c r="B812" s="94"/>
      <c r="C812" s="94"/>
      <c r="D812" s="94"/>
      <c r="E812" s="94"/>
    </row>
    <row r="813" spans="1:5" x14ac:dyDescent="0.25">
      <c r="A813" s="94"/>
      <c r="B813" s="94"/>
      <c r="C813" s="94"/>
      <c r="D813" s="94"/>
      <c r="E813" s="94"/>
    </row>
    <row r="814" spans="1:5" x14ac:dyDescent="0.25">
      <c r="A814" s="94"/>
      <c r="B814" s="94"/>
      <c r="C814" s="94"/>
      <c r="D814" s="94"/>
      <c r="E814" s="94"/>
    </row>
    <row r="815" spans="1:5" x14ac:dyDescent="0.25">
      <c r="A815" s="94"/>
      <c r="B815" s="94"/>
      <c r="C815" s="94"/>
      <c r="D815" s="94"/>
      <c r="E815" s="94"/>
    </row>
    <row r="816" spans="1:5" x14ac:dyDescent="0.25">
      <c r="A816" s="94"/>
      <c r="B816" s="94"/>
      <c r="C816" s="94"/>
      <c r="D816" s="94"/>
      <c r="E816" s="94"/>
    </row>
    <row r="817" spans="1:5" x14ac:dyDescent="0.25">
      <c r="A817" s="94"/>
      <c r="B817" s="94"/>
      <c r="C817" s="94"/>
      <c r="D817" s="94"/>
      <c r="E817" s="94"/>
    </row>
    <row r="818" spans="1:5" x14ac:dyDescent="0.25">
      <c r="A818" s="94"/>
      <c r="B818" s="94"/>
      <c r="C818" s="94"/>
      <c r="D818" s="94"/>
      <c r="E818" s="94"/>
    </row>
    <row r="819" spans="1:5" x14ac:dyDescent="0.25">
      <c r="A819" s="94"/>
      <c r="B819" s="94"/>
      <c r="C819" s="94"/>
      <c r="D819" s="94"/>
      <c r="E819" s="94"/>
    </row>
    <row r="820" spans="1:5" x14ac:dyDescent="0.25">
      <c r="A820" s="94"/>
      <c r="B820" s="94"/>
      <c r="C820" s="94"/>
      <c r="D820" s="94"/>
      <c r="E820" s="94"/>
    </row>
    <row r="821" spans="1:5" x14ac:dyDescent="0.25">
      <c r="A821" s="94"/>
      <c r="B821" s="94"/>
      <c r="C821" s="94"/>
      <c r="D821" s="94"/>
      <c r="E821" s="94"/>
    </row>
    <row r="822" spans="1:5" x14ac:dyDescent="0.25">
      <c r="A822" s="94"/>
      <c r="B822" s="94"/>
      <c r="C822" s="94"/>
      <c r="D822" s="94"/>
      <c r="E822" s="94"/>
    </row>
    <row r="823" spans="1:5" x14ac:dyDescent="0.25">
      <c r="A823" s="94"/>
      <c r="B823" s="94"/>
      <c r="C823" s="94"/>
      <c r="D823" s="94"/>
      <c r="E823" s="94"/>
    </row>
    <row r="824" spans="1:5" x14ac:dyDescent="0.25">
      <c r="A824" s="94"/>
      <c r="B824" s="94"/>
      <c r="C824" s="94"/>
      <c r="D824" s="94"/>
      <c r="E824" s="94"/>
    </row>
    <row r="825" spans="1:5" x14ac:dyDescent="0.25">
      <c r="A825" s="94"/>
      <c r="B825" s="94"/>
      <c r="C825" s="94"/>
      <c r="D825" s="94"/>
      <c r="E825" s="94"/>
    </row>
    <row r="826" spans="1:5" x14ac:dyDescent="0.25">
      <c r="A826" s="94"/>
      <c r="B826" s="94"/>
      <c r="C826" s="94"/>
      <c r="D826" s="94"/>
      <c r="E826" s="94"/>
    </row>
    <row r="827" spans="1:5" x14ac:dyDescent="0.25">
      <c r="A827" s="94"/>
      <c r="B827" s="94"/>
      <c r="C827" s="94"/>
      <c r="D827" s="94"/>
      <c r="E827" s="94"/>
    </row>
    <row r="828" spans="1:5" x14ac:dyDescent="0.25">
      <c r="A828" s="94"/>
      <c r="B828" s="94"/>
      <c r="C828" s="94"/>
      <c r="D828" s="94"/>
      <c r="E828" s="94"/>
    </row>
    <row r="829" spans="1:5" x14ac:dyDescent="0.25">
      <c r="A829" s="94"/>
      <c r="B829" s="94"/>
      <c r="C829" s="94"/>
      <c r="D829" s="94"/>
      <c r="E829" s="94"/>
    </row>
    <row r="830" spans="1:5" x14ac:dyDescent="0.25">
      <c r="A830" s="98" t="s">
        <v>11</v>
      </c>
      <c r="B830" s="94">
        <f>SUM(B782:B829)</f>
        <v>2900</v>
      </c>
      <c r="C830" s="94"/>
      <c r="D830" s="94"/>
      <c r="E830" s="94"/>
    </row>
    <row r="833" spans="1:5" x14ac:dyDescent="0.25">
      <c r="A833" s="98" t="s">
        <v>0</v>
      </c>
      <c r="B833" s="98" t="s">
        <v>27</v>
      </c>
      <c r="C833" s="98" t="s">
        <v>1203</v>
      </c>
      <c r="D833" s="98" t="s">
        <v>561</v>
      </c>
      <c r="E833" s="98" t="s">
        <v>174</v>
      </c>
    </row>
    <row r="834" spans="1:5" x14ac:dyDescent="0.25">
      <c r="A834" s="95">
        <v>45330</v>
      </c>
      <c r="B834" s="94"/>
      <c r="C834" s="94"/>
      <c r="D834" s="94"/>
      <c r="E834" s="94"/>
    </row>
    <row r="835" spans="1:5" x14ac:dyDescent="0.25">
      <c r="A835" s="94"/>
      <c r="B835" s="94">
        <v>500</v>
      </c>
      <c r="C835" s="94">
        <v>218825</v>
      </c>
      <c r="D835" s="94" t="s">
        <v>1382</v>
      </c>
      <c r="E835" s="94"/>
    </row>
    <row r="836" spans="1:5" x14ac:dyDescent="0.25">
      <c r="A836" s="94"/>
      <c r="B836" s="94">
        <v>450</v>
      </c>
      <c r="C836" s="94">
        <v>218824</v>
      </c>
      <c r="D836" s="94" t="s">
        <v>1388</v>
      </c>
      <c r="E836" s="94"/>
    </row>
    <row r="837" spans="1:5" x14ac:dyDescent="0.25">
      <c r="A837" s="94"/>
      <c r="B837" s="94">
        <v>61</v>
      </c>
      <c r="C837" s="94">
        <v>313669</v>
      </c>
      <c r="D837" s="94" t="s">
        <v>1389</v>
      </c>
      <c r="E837" s="94"/>
    </row>
    <row r="838" spans="1:5" x14ac:dyDescent="0.25">
      <c r="A838" s="94"/>
      <c r="B838" s="94"/>
      <c r="C838" s="94"/>
      <c r="D838" s="94"/>
      <c r="E838" s="94"/>
    </row>
    <row r="839" spans="1:5" x14ac:dyDescent="0.25">
      <c r="A839" s="94"/>
      <c r="B839" s="94"/>
      <c r="C839" s="94"/>
      <c r="D839" s="94"/>
      <c r="E839" s="94"/>
    </row>
    <row r="840" spans="1:5" x14ac:dyDescent="0.25">
      <c r="A840" s="94"/>
      <c r="B840" s="94"/>
      <c r="C840" s="94"/>
      <c r="D840" s="94"/>
      <c r="E840" s="94"/>
    </row>
    <row r="841" spans="1:5" x14ac:dyDescent="0.25">
      <c r="A841" s="94"/>
      <c r="B841" s="94"/>
      <c r="C841" s="94"/>
      <c r="D841" s="94"/>
      <c r="E841" s="94"/>
    </row>
    <row r="842" spans="1:5" x14ac:dyDescent="0.25">
      <c r="A842" s="94"/>
      <c r="B842" s="94"/>
      <c r="C842" s="94"/>
      <c r="D842" s="94"/>
      <c r="E842" s="94"/>
    </row>
    <row r="843" spans="1:5" x14ac:dyDescent="0.25">
      <c r="A843" s="94"/>
      <c r="B843" s="94"/>
      <c r="C843" s="94"/>
      <c r="D843" s="94"/>
      <c r="E843" s="94"/>
    </row>
    <row r="844" spans="1:5" x14ac:dyDescent="0.25">
      <c r="A844" s="94"/>
      <c r="B844" s="94"/>
      <c r="C844" s="94"/>
      <c r="D844" s="94"/>
      <c r="E844" s="94"/>
    </row>
    <row r="845" spans="1:5" x14ac:dyDescent="0.25">
      <c r="A845" s="94"/>
      <c r="B845" s="94"/>
      <c r="C845" s="94"/>
      <c r="D845" s="94"/>
      <c r="E845" s="94"/>
    </row>
    <row r="846" spans="1:5" x14ac:dyDescent="0.25">
      <c r="A846" s="94"/>
      <c r="B846" s="94"/>
      <c r="C846" s="94"/>
      <c r="D846" s="94"/>
      <c r="E846" s="94"/>
    </row>
    <row r="847" spans="1:5" x14ac:dyDescent="0.25">
      <c r="A847" s="94"/>
      <c r="B847" s="94"/>
      <c r="C847" s="94"/>
      <c r="D847" s="94"/>
      <c r="E847" s="94"/>
    </row>
    <row r="848" spans="1:5" x14ac:dyDescent="0.25">
      <c r="A848" s="94"/>
      <c r="B848" s="94"/>
      <c r="C848" s="94"/>
      <c r="D848" s="94"/>
      <c r="E848" s="94"/>
    </row>
    <row r="849" spans="1:5" x14ac:dyDescent="0.25">
      <c r="A849" s="94"/>
      <c r="B849" s="94"/>
      <c r="C849" s="94"/>
      <c r="D849" s="94"/>
      <c r="E849" s="94"/>
    </row>
    <row r="850" spans="1:5" x14ac:dyDescent="0.25">
      <c r="A850" s="94"/>
      <c r="B850" s="94"/>
      <c r="C850" s="94"/>
      <c r="D850" s="94"/>
      <c r="E850" s="94"/>
    </row>
    <row r="851" spans="1:5" x14ac:dyDescent="0.25">
      <c r="A851" s="94"/>
      <c r="B851" s="94"/>
      <c r="C851" s="94"/>
      <c r="D851" s="94"/>
      <c r="E851" s="94"/>
    </row>
    <row r="852" spans="1:5" x14ac:dyDescent="0.25">
      <c r="A852" s="94"/>
      <c r="B852" s="94"/>
      <c r="C852" s="94"/>
      <c r="D852" s="94"/>
      <c r="E852" s="94"/>
    </row>
    <row r="853" spans="1:5" x14ac:dyDescent="0.25">
      <c r="A853" s="94"/>
      <c r="B853" s="94"/>
      <c r="C853" s="94"/>
      <c r="D853" s="94"/>
      <c r="E853" s="94"/>
    </row>
    <row r="854" spans="1:5" x14ac:dyDescent="0.25">
      <c r="A854" s="94"/>
      <c r="B854" s="94"/>
      <c r="C854" s="94"/>
      <c r="D854" s="94"/>
      <c r="E854" s="94"/>
    </row>
    <row r="855" spans="1:5" x14ac:dyDescent="0.25">
      <c r="A855" s="94"/>
      <c r="B855" s="94"/>
      <c r="C855" s="94"/>
      <c r="D855" s="94"/>
      <c r="E855" s="94"/>
    </row>
    <row r="856" spans="1:5" x14ac:dyDescent="0.25">
      <c r="A856" s="94"/>
      <c r="B856" s="94"/>
      <c r="C856" s="94"/>
      <c r="D856" s="94"/>
      <c r="E856" s="94"/>
    </row>
    <row r="857" spans="1:5" x14ac:dyDescent="0.25">
      <c r="A857" s="94"/>
      <c r="B857" s="94"/>
      <c r="C857" s="94"/>
      <c r="D857" s="94"/>
      <c r="E857" s="94"/>
    </row>
    <row r="858" spans="1:5" x14ac:dyDescent="0.25">
      <c r="A858" s="94"/>
      <c r="B858" s="94"/>
      <c r="C858" s="94"/>
      <c r="D858" s="94"/>
      <c r="E858" s="94"/>
    </row>
    <row r="859" spans="1:5" x14ac:dyDescent="0.25">
      <c r="A859" s="94"/>
      <c r="B859" s="94"/>
      <c r="C859" s="94"/>
      <c r="D859" s="94"/>
      <c r="E859" s="94"/>
    </row>
    <row r="860" spans="1:5" x14ac:dyDescent="0.25">
      <c r="A860" s="94"/>
      <c r="B860" s="94"/>
      <c r="C860" s="94"/>
      <c r="D860" s="94"/>
      <c r="E860" s="94"/>
    </row>
    <row r="861" spans="1:5" x14ac:dyDescent="0.25">
      <c r="A861" s="94"/>
      <c r="B861" s="94"/>
      <c r="C861" s="94"/>
      <c r="D861" s="94"/>
      <c r="E861" s="94"/>
    </row>
    <row r="862" spans="1:5" x14ac:dyDescent="0.25">
      <c r="A862" s="94"/>
      <c r="B862" s="94"/>
      <c r="C862" s="94"/>
      <c r="D862" s="94"/>
      <c r="E862" s="94"/>
    </row>
    <row r="863" spans="1:5" x14ac:dyDescent="0.25">
      <c r="A863" s="94"/>
      <c r="B863" s="94"/>
      <c r="C863" s="94"/>
      <c r="D863" s="94"/>
      <c r="E863" s="94"/>
    </row>
    <row r="864" spans="1:5" x14ac:dyDescent="0.25">
      <c r="A864" s="94"/>
      <c r="B864" s="94"/>
      <c r="C864" s="94"/>
      <c r="D864" s="94"/>
      <c r="E864" s="94"/>
    </row>
    <row r="865" spans="1:5" x14ac:dyDescent="0.25">
      <c r="A865" s="94"/>
      <c r="B865" s="94"/>
      <c r="C865" s="94"/>
      <c r="D865" s="94"/>
      <c r="E865" s="94"/>
    </row>
    <row r="866" spans="1:5" x14ac:dyDescent="0.25">
      <c r="A866" s="94"/>
      <c r="B866" s="94"/>
      <c r="C866" s="94"/>
      <c r="D866" s="94"/>
      <c r="E866" s="94"/>
    </row>
    <row r="867" spans="1:5" x14ac:dyDescent="0.25">
      <c r="A867" s="94"/>
      <c r="B867" s="94"/>
      <c r="C867" s="94"/>
      <c r="D867" s="94"/>
      <c r="E867" s="94"/>
    </row>
    <row r="868" spans="1:5" x14ac:dyDescent="0.25">
      <c r="A868" s="94"/>
      <c r="B868" s="94"/>
      <c r="C868" s="94"/>
      <c r="D868" s="94"/>
      <c r="E868" s="94"/>
    </row>
    <row r="869" spans="1:5" x14ac:dyDescent="0.25">
      <c r="A869" s="94"/>
      <c r="B869" s="94"/>
      <c r="C869" s="94"/>
      <c r="D869" s="94"/>
      <c r="E869" s="94"/>
    </row>
    <row r="870" spans="1:5" x14ac:dyDescent="0.25">
      <c r="A870" s="94"/>
      <c r="B870" s="94"/>
      <c r="C870" s="94"/>
      <c r="D870" s="94"/>
      <c r="E870" s="94"/>
    </row>
    <row r="871" spans="1:5" x14ac:dyDescent="0.25">
      <c r="A871" s="94"/>
      <c r="B871" s="94"/>
      <c r="C871" s="94"/>
      <c r="D871" s="94"/>
      <c r="E871" s="94"/>
    </row>
    <row r="872" spans="1:5" x14ac:dyDescent="0.25">
      <c r="A872" s="94"/>
      <c r="B872" s="94"/>
      <c r="C872" s="94"/>
      <c r="D872" s="94"/>
      <c r="E872" s="94"/>
    </row>
    <row r="873" spans="1:5" x14ac:dyDescent="0.25">
      <c r="A873" s="94"/>
      <c r="B873" s="94"/>
      <c r="C873" s="94"/>
      <c r="D873" s="94"/>
      <c r="E873" s="94"/>
    </row>
    <row r="874" spans="1:5" x14ac:dyDescent="0.25">
      <c r="A874" s="94"/>
      <c r="B874" s="94"/>
      <c r="C874" s="94"/>
      <c r="D874" s="94"/>
      <c r="E874" s="94"/>
    </row>
    <row r="875" spans="1:5" x14ac:dyDescent="0.25">
      <c r="A875" s="94"/>
      <c r="B875" s="94"/>
      <c r="C875" s="94"/>
      <c r="D875" s="94"/>
      <c r="E875" s="94"/>
    </row>
    <row r="876" spans="1:5" x14ac:dyDescent="0.25">
      <c r="A876" s="94"/>
      <c r="B876" s="94"/>
      <c r="C876" s="94"/>
      <c r="D876" s="94"/>
      <c r="E876" s="94"/>
    </row>
    <row r="877" spans="1:5" x14ac:dyDescent="0.25">
      <c r="A877" s="94"/>
      <c r="B877" s="94"/>
      <c r="C877" s="94"/>
      <c r="D877" s="94"/>
      <c r="E877" s="94"/>
    </row>
    <row r="878" spans="1:5" x14ac:dyDescent="0.25">
      <c r="A878" s="94"/>
      <c r="B878" s="94"/>
      <c r="C878" s="94"/>
      <c r="D878" s="94"/>
      <c r="E878" s="94"/>
    </row>
    <row r="879" spans="1:5" x14ac:dyDescent="0.25">
      <c r="A879" s="94"/>
      <c r="B879" s="94"/>
      <c r="C879" s="94"/>
      <c r="D879" s="94"/>
      <c r="E879" s="94"/>
    </row>
    <row r="880" spans="1:5" x14ac:dyDescent="0.25">
      <c r="A880" s="94"/>
      <c r="B880" s="94"/>
      <c r="C880" s="94"/>
      <c r="D880" s="94"/>
      <c r="E880" s="94"/>
    </row>
    <row r="881" spans="1:5" x14ac:dyDescent="0.25">
      <c r="A881" s="94"/>
      <c r="B881" s="94"/>
      <c r="C881" s="94"/>
      <c r="D881" s="94"/>
      <c r="E881" s="94"/>
    </row>
    <row r="882" spans="1:5" x14ac:dyDescent="0.25">
      <c r="A882" s="98" t="s">
        <v>11</v>
      </c>
      <c r="B882" s="94">
        <f>SUM(B834:B881)</f>
        <v>1011</v>
      </c>
      <c r="C882" s="94"/>
      <c r="D882" s="94"/>
      <c r="E882" s="94"/>
    </row>
    <row r="885" spans="1:5" x14ac:dyDescent="0.25">
      <c r="A885" s="98" t="s">
        <v>0</v>
      </c>
      <c r="B885" s="98" t="s">
        <v>27</v>
      </c>
      <c r="C885" s="98" t="s">
        <v>1203</v>
      </c>
      <c r="D885" s="98" t="s">
        <v>561</v>
      </c>
      <c r="E885" s="98" t="s">
        <v>174</v>
      </c>
    </row>
    <row r="886" spans="1:5" x14ac:dyDescent="0.25">
      <c r="A886" s="95">
        <v>45331</v>
      </c>
      <c r="B886" s="94"/>
      <c r="C886" s="94"/>
      <c r="D886" s="94"/>
      <c r="E886" s="94"/>
    </row>
    <row r="887" spans="1:5" x14ac:dyDescent="0.25">
      <c r="A887" s="94"/>
      <c r="B887" s="94">
        <v>140</v>
      </c>
      <c r="C887" s="94">
        <v>395561</v>
      </c>
      <c r="D887" s="94" t="s">
        <v>1390</v>
      </c>
      <c r="E887" s="94"/>
    </row>
    <row r="888" spans="1:5" x14ac:dyDescent="0.25">
      <c r="A888" s="94"/>
      <c r="B888" s="94">
        <v>180</v>
      </c>
      <c r="C888" s="94">
        <v>395570</v>
      </c>
      <c r="D888" s="94" t="s">
        <v>1390</v>
      </c>
      <c r="E888" s="94"/>
    </row>
    <row r="889" spans="1:5" x14ac:dyDescent="0.25">
      <c r="A889" s="94"/>
      <c r="B889" s="94">
        <v>386</v>
      </c>
      <c r="C889" s="94">
        <v>395566</v>
      </c>
      <c r="D889" s="94" t="s">
        <v>1391</v>
      </c>
      <c r="E889" s="94"/>
    </row>
    <row r="890" spans="1:5" x14ac:dyDescent="0.25">
      <c r="A890" s="94"/>
      <c r="B890" s="94"/>
      <c r="C890" s="94"/>
      <c r="D890" s="94"/>
      <c r="E890" s="94"/>
    </row>
    <row r="891" spans="1:5" x14ac:dyDescent="0.25">
      <c r="A891" s="94"/>
      <c r="B891" s="94"/>
      <c r="C891" s="94"/>
      <c r="D891" s="94"/>
      <c r="E891" s="94"/>
    </row>
    <row r="892" spans="1:5" x14ac:dyDescent="0.25">
      <c r="A892" s="94"/>
      <c r="B892" s="94"/>
      <c r="C892" s="94"/>
      <c r="D892" s="94"/>
      <c r="E892" s="94"/>
    </row>
    <row r="893" spans="1:5" x14ac:dyDescent="0.25">
      <c r="A893" s="94"/>
      <c r="B893" s="94"/>
      <c r="C893" s="94"/>
      <c r="D893" s="94"/>
      <c r="E893" s="94"/>
    </row>
    <row r="894" spans="1:5" x14ac:dyDescent="0.25">
      <c r="A894" s="94"/>
      <c r="B894" s="94"/>
      <c r="C894" s="94"/>
      <c r="D894" s="94"/>
      <c r="E894" s="94"/>
    </row>
    <row r="895" spans="1:5" x14ac:dyDescent="0.25">
      <c r="A895" s="94"/>
      <c r="B895" s="94"/>
      <c r="C895" s="94"/>
      <c r="D895" s="94"/>
      <c r="E895" s="94"/>
    </row>
    <row r="896" spans="1:5" x14ac:dyDescent="0.25">
      <c r="A896" s="94"/>
      <c r="B896" s="94"/>
      <c r="C896" s="94"/>
      <c r="D896" s="94"/>
      <c r="E896" s="94"/>
    </row>
    <row r="897" spans="1:5" x14ac:dyDescent="0.25">
      <c r="A897" s="94"/>
      <c r="B897" s="94"/>
      <c r="C897" s="94"/>
      <c r="D897" s="94"/>
      <c r="E897" s="94"/>
    </row>
    <row r="898" spans="1:5" x14ac:dyDescent="0.25">
      <c r="A898" s="94"/>
      <c r="B898" s="94"/>
      <c r="C898" s="94"/>
      <c r="D898" s="94"/>
      <c r="E898" s="94"/>
    </row>
    <row r="899" spans="1:5" x14ac:dyDescent="0.25">
      <c r="A899" s="94"/>
      <c r="B899" s="94"/>
      <c r="C899" s="94"/>
      <c r="D899" s="94"/>
      <c r="E899" s="94"/>
    </row>
    <row r="900" spans="1:5" x14ac:dyDescent="0.25">
      <c r="A900" s="94"/>
      <c r="B900" s="94"/>
      <c r="C900" s="94"/>
      <c r="D900" s="94"/>
      <c r="E900" s="94"/>
    </row>
    <row r="901" spans="1:5" x14ac:dyDescent="0.25">
      <c r="A901" s="94"/>
      <c r="B901" s="94"/>
      <c r="C901" s="94"/>
      <c r="D901" s="94"/>
      <c r="E901" s="94"/>
    </row>
    <row r="902" spans="1:5" x14ac:dyDescent="0.25">
      <c r="A902" s="94"/>
      <c r="B902" s="94"/>
      <c r="C902" s="94"/>
      <c r="D902" s="94"/>
      <c r="E902" s="94"/>
    </row>
    <row r="903" spans="1:5" x14ac:dyDescent="0.25">
      <c r="A903" s="94"/>
      <c r="B903" s="94"/>
      <c r="C903" s="94"/>
      <c r="D903" s="94"/>
      <c r="E903" s="94"/>
    </row>
    <row r="904" spans="1:5" x14ac:dyDescent="0.25">
      <c r="A904" s="94"/>
      <c r="B904" s="94"/>
      <c r="C904" s="94"/>
      <c r="D904" s="94"/>
      <c r="E904" s="94"/>
    </row>
    <row r="905" spans="1:5" x14ac:dyDescent="0.25">
      <c r="A905" s="94"/>
      <c r="B905" s="94"/>
      <c r="C905" s="94"/>
      <c r="D905" s="94"/>
      <c r="E905" s="94"/>
    </row>
    <row r="906" spans="1:5" x14ac:dyDescent="0.25">
      <c r="A906" s="94"/>
      <c r="B906" s="94"/>
      <c r="C906" s="94"/>
      <c r="D906" s="94"/>
      <c r="E906" s="94"/>
    </row>
    <row r="907" spans="1:5" x14ac:dyDescent="0.25">
      <c r="A907" s="94"/>
      <c r="B907" s="94"/>
      <c r="C907" s="94"/>
      <c r="D907" s="94"/>
      <c r="E907" s="94"/>
    </row>
    <row r="908" spans="1:5" x14ac:dyDescent="0.25">
      <c r="A908" s="94"/>
      <c r="B908" s="94"/>
      <c r="C908" s="94"/>
      <c r="D908" s="94"/>
      <c r="E908" s="94"/>
    </row>
    <row r="909" spans="1:5" x14ac:dyDescent="0.25">
      <c r="A909" s="94"/>
      <c r="B909" s="94"/>
      <c r="C909" s="94"/>
      <c r="D909" s="94"/>
      <c r="E909" s="94"/>
    </row>
    <row r="910" spans="1:5" x14ac:dyDescent="0.25">
      <c r="A910" s="94"/>
      <c r="B910" s="94"/>
      <c r="C910" s="94"/>
      <c r="D910" s="94"/>
      <c r="E910" s="94"/>
    </row>
    <row r="911" spans="1:5" x14ac:dyDescent="0.25">
      <c r="A911" s="94"/>
      <c r="B911" s="94"/>
      <c r="C911" s="94"/>
      <c r="D911" s="94"/>
      <c r="E911" s="94"/>
    </row>
    <row r="912" spans="1:5" x14ac:dyDescent="0.25">
      <c r="A912" s="94"/>
      <c r="B912" s="94"/>
      <c r="C912" s="94"/>
      <c r="D912" s="94"/>
      <c r="E912" s="94"/>
    </row>
    <row r="913" spans="1:5" x14ac:dyDescent="0.25">
      <c r="A913" s="94"/>
      <c r="B913" s="94"/>
      <c r="C913" s="94"/>
      <c r="D913" s="94"/>
      <c r="E913" s="94"/>
    </row>
    <row r="914" spans="1:5" x14ac:dyDescent="0.25">
      <c r="A914" s="94"/>
      <c r="B914" s="94"/>
      <c r="C914" s="94"/>
      <c r="D914" s="94"/>
      <c r="E914" s="94"/>
    </row>
    <row r="915" spans="1:5" x14ac:dyDescent="0.25">
      <c r="A915" s="94"/>
      <c r="B915" s="94"/>
      <c r="C915" s="94"/>
      <c r="D915" s="94"/>
      <c r="E915" s="94"/>
    </row>
    <row r="916" spans="1:5" x14ac:dyDescent="0.25">
      <c r="A916" s="94"/>
      <c r="B916" s="94"/>
      <c r="C916" s="94"/>
      <c r="D916" s="94"/>
      <c r="E916" s="94"/>
    </row>
    <row r="917" spans="1:5" x14ac:dyDescent="0.25">
      <c r="A917" s="94"/>
      <c r="B917" s="94"/>
      <c r="C917" s="94"/>
      <c r="D917" s="94"/>
      <c r="E917" s="94"/>
    </row>
    <row r="918" spans="1:5" x14ac:dyDescent="0.25">
      <c r="A918" s="94"/>
      <c r="B918" s="94"/>
      <c r="C918" s="94"/>
      <c r="D918" s="94"/>
      <c r="E918" s="94"/>
    </row>
    <row r="919" spans="1:5" x14ac:dyDescent="0.25">
      <c r="A919" s="94"/>
      <c r="B919" s="94"/>
      <c r="C919" s="94"/>
      <c r="D919" s="94"/>
      <c r="E919" s="94"/>
    </row>
    <row r="920" spans="1:5" x14ac:dyDescent="0.25">
      <c r="A920" s="94"/>
      <c r="B920" s="94"/>
      <c r="C920" s="94"/>
      <c r="D920" s="94"/>
      <c r="E920" s="94"/>
    </row>
    <row r="921" spans="1:5" x14ac:dyDescent="0.25">
      <c r="A921" s="94"/>
      <c r="B921" s="94"/>
      <c r="C921" s="94"/>
      <c r="D921" s="94"/>
      <c r="E921" s="94"/>
    </row>
    <row r="922" spans="1:5" x14ac:dyDescent="0.25">
      <c r="A922" s="94"/>
      <c r="B922" s="94"/>
      <c r="C922" s="94"/>
      <c r="D922" s="94"/>
      <c r="E922" s="94"/>
    </row>
    <row r="923" spans="1:5" x14ac:dyDescent="0.25">
      <c r="A923" s="94"/>
      <c r="B923" s="94"/>
      <c r="C923" s="94"/>
      <c r="D923" s="94"/>
      <c r="E923" s="94"/>
    </row>
    <row r="924" spans="1:5" x14ac:dyDescent="0.25">
      <c r="A924" s="94"/>
      <c r="B924" s="94"/>
      <c r="C924" s="94"/>
      <c r="D924" s="94"/>
      <c r="E924" s="94"/>
    </row>
    <row r="925" spans="1:5" x14ac:dyDescent="0.25">
      <c r="A925" s="94"/>
      <c r="B925" s="94"/>
      <c r="C925" s="94"/>
      <c r="D925" s="94"/>
      <c r="E925" s="94"/>
    </row>
    <row r="926" spans="1:5" x14ac:dyDescent="0.25">
      <c r="A926" s="94"/>
      <c r="B926" s="94"/>
      <c r="C926" s="94"/>
      <c r="D926" s="94"/>
      <c r="E926" s="94"/>
    </row>
    <row r="927" spans="1:5" x14ac:dyDescent="0.25">
      <c r="A927" s="94"/>
      <c r="B927" s="94"/>
      <c r="C927" s="94"/>
      <c r="D927" s="94"/>
      <c r="E927" s="94"/>
    </row>
    <row r="928" spans="1:5" x14ac:dyDescent="0.25">
      <c r="A928" s="94"/>
      <c r="B928" s="94"/>
      <c r="C928" s="94"/>
      <c r="D928" s="94"/>
      <c r="E928" s="94"/>
    </row>
    <row r="929" spans="1:5" x14ac:dyDescent="0.25">
      <c r="A929" s="94"/>
      <c r="B929" s="94"/>
      <c r="C929" s="94"/>
      <c r="D929" s="94"/>
      <c r="E929" s="94"/>
    </row>
    <row r="930" spans="1:5" x14ac:dyDescent="0.25">
      <c r="A930" s="94"/>
      <c r="B930" s="94"/>
      <c r="C930" s="94"/>
      <c r="D930" s="94"/>
      <c r="E930" s="94"/>
    </row>
    <row r="931" spans="1:5" x14ac:dyDescent="0.25">
      <c r="A931" s="94"/>
      <c r="B931" s="94"/>
      <c r="C931" s="94"/>
      <c r="D931" s="94"/>
      <c r="E931" s="94"/>
    </row>
    <row r="932" spans="1:5" x14ac:dyDescent="0.25">
      <c r="A932" s="94"/>
      <c r="B932" s="94"/>
      <c r="C932" s="94"/>
      <c r="D932" s="94"/>
      <c r="E932" s="94"/>
    </row>
    <row r="933" spans="1:5" x14ac:dyDescent="0.25">
      <c r="A933" s="94"/>
      <c r="B933" s="94"/>
      <c r="C933" s="94"/>
      <c r="D933" s="94"/>
      <c r="E933" s="94"/>
    </row>
    <row r="934" spans="1:5" x14ac:dyDescent="0.25">
      <c r="A934" s="98" t="s">
        <v>11</v>
      </c>
      <c r="B934" s="94">
        <f>SUM(B886:B933)</f>
        <v>706</v>
      </c>
      <c r="C934" s="94"/>
      <c r="D934" s="94"/>
      <c r="E934" s="94"/>
    </row>
    <row r="937" spans="1:5" x14ac:dyDescent="0.25">
      <c r="A937" s="98" t="s">
        <v>0</v>
      </c>
      <c r="B937" s="98" t="s">
        <v>27</v>
      </c>
      <c r="C937" s="98" t="s">
        <v>1203</v>
      </c>
      <c r="D937" s="98" t="s">
        <v>561</v>
      </c>
      <c r="E937" s="98" t="s">
        <v>174</v>
      </c>
    </row>
    <row r="938" spans="1:5" x14ac:dyDescent="0.25">
      <c r="A938" s="95">
        <v>45334</v>
      </c>
      <c r="B938" s="94"/>
      <c r="C938" s="94"/>
      <c r="D938" s="94"/>
      <c r="E938" s="94"/>
    </row>
    <row r="939" spans="1:5" x14ac:dyDescent="0.25">
      <c r="A939" s="94" t="s">
        <v>492</v>
      </c>
      <c r="B939" s="94">
        <v>50</v>
      </c>
      <c r="C939" s="94">
        <v>219043</v>
      </c>
      <c r="D939" s="94" t="s">
        <v>1392</v>
      </c>
      <c r="E939" s="94" t="s">
        <v>1187</v>
      </c>
    </row>
    <row r="940" spans="1:5" x14ac:dyDescent="0.25">
      <c r="A940" s="94" t="s">
        <v>492</v>
      </c>
      <c r="B940" s="94">
        <v>50</v>
      </c>
      <c r="C940" s="94">
        <v>219397</v>
      </c>
      <c r="D940" s="94" t="s">
        <v>1393</v>
      </c>
      <c r="E940" s="94" t="s">
        <v>1188</v>
      </c>
    </row>
    <row r="941" spans="1:5" x14ac:dyDescent="0.25">
      <c r="A941" s="94"/>
      <c r="B941" s="94"/>
      <c r="C941" s="94"/>
      <c r="D941" s="94"/>
      <c r="E941" s="94"/>
    </row>
    <row r="942" spans="1:5" x14ac:dyDescent="0.25">
      <c r="A942" s="94"/>
      <c r="B942" s="94"/>
      <c r="C942" s="94"/>
      <c r="D942" s="94"/>
      <c r="E942" s="94"/>
    </row>
    <row r="943" spans="1:5" x14ac:dyDescent="0.25">
      <c r="A943" s="94"/>
      <c r="B943" s="94"/>
      <c r="C943" s="94"/>
      <c r="D943" s="94"/>
      <c r="E943" s="94"/>
    </row>
    <row r="944" spans="1:5" x14ac:dyDescent="0.25">
      <c r="A944" s="94"/>
      <c r="B944" s="94"/>
      <c r="C944" s="94"/>
      <c r="D944" s="94"/>
      <c r="E944" s="94"/>
    </row>
    <row r="945" spans="1:5" x14ac:dyDescent="0.25">
      <c r="A945" s="94"/>
      <c r="B945" s="94"/>
      <c r="C945" s="94"/>
      <c r="D945" s="94"/>
      <c r="E945" s="94"/>
    </row>
    <row r="946" spans="1:5" x14ac:dyDescent="0.25">
      <c r="A946" s="94"/>
      <c r="B946" s="94"/>
      <c r="C946" s="94"/>
      <c r="D946" s="94"/>
      <c r="E946" s="94"/>
    </row>
    <row r="947" spans="1:5" x14ac:dyDescent="0.25">
      <c r="A947" s="94"/>
      <c r="B947" s="94"/>
      <c r="C947" s="94"/>
      <c r="D947" s="94"/>
      <c r="E947" s="94"/>
    </row>
    <row r="948" spans="1:5" x14ac:dyDescent="0.25">
      <c r="A948" s="94"/>
      <c r="B948" s="94"/>
      <c r="C948" s="94"/>
      <c r="D948" s="94"/>
      <c r="E948" s="94"/>
    </row>
    <row r="949" spans="1:5" x14ac:dyDescent="0.25">
      <c r="A949" s="94"/>
      <c r="B949" s="94"/>
      <c r="C949" s="94"/>
      <c r="D949" s="94"/>
      <c r="E949" s="94"/>
    </row>
    <row r="950" spans="1:5" x14ac:dyDescent="0.25">
      <c r="A950" s="94"/>
      <c r="B950" s="94"/>
      <c r="C950" s="94"/>
      <c r="D950" s="94"/>
      <c r="E950" s="94"/>
    </row>
    <row r="951" spans="1:5" x14ac:dyDescent="0.25">
      <c r="A951" s="94"/>
      <c r="B951" s="94"/>
      <c r="C951" s="94"/>
      <c r="D951" s="94"/>
      <c r="E951" s="94"/>
    </row>
    <row r="952" spans="1:5" x14ac:dyDescent="0.25">
      <c r="A952" s="94"/>
      <c r="B952" s="94"/>
      <c r="C952" s="94"/>
      <c r="D952" s="94"/>
      <c r="E952" s="94"/>
    </row>
    <row r="953" spans="1:5" x14ac:dyDescent="0.25">
      <c r="A953" s="94"/>
      <c r="B953" s="94"/>
      <c r="C953" s="94"/>
      <c r="D953" s="94"/>
      <c r="E953" s="94"/>
    </row>
    <row r="954" spans="1:5" x14ac:dyDescent="0.25">
      <c r="A954" s="94"/>
      <c r="B954" s="94"/>
      <c r="C954" s="94"/>
      <c r="D954" s="94"/>
      <c r="E954" s="94"/>
    </row>
    <row r="955" spans="1:5" x14ac:dyDescent="0.25">
      <c r="A955" s="94"/>
      <c r="B955" s="94"/>
      <c r="C955" s="94"/>
      <c r="D955" s="94"/>
      <c r="E955" s="94"/>
    </row>
    <row r="956" spans="1:5" x14ac:dyDescent="0.25">
      <c r="A956" s="94"/>
      <c r="B956" s="94"/>
      <c r="C956" s="94"/>
      <c r="D956" s="94"/>
      <c r="E956" s="94"/>
    </row>
    <row r="957" spans="1:5" x14ac:dyDescent="0.25">
      <c r="A957" s="94"/>
      <c r="B957" s="94"/>
      <c r="C957" s="94"/>
      <c r="D957" s="94"/>
      <c r="E957" s="94"/>
    </row>
    <row r="958" spans="1:5" x14ac:dyDescent="0.25">
      <c r="A958" s="94"/>
      <c r="B958" s="94"/>
      <c r="C958" s="94"/>
      <c r="D958" s="94"/>
      <c r="E958" s="94"/>
    </row>
    <row r="959" spans="1:5" x14ac:dyDescent="0.25">
      <c r="A959" s="94"/>
      <c r="B959" s="94"/>
      <c r="C959" s="94"/>
      <c r="D959" s="94"/>
      <c r="E959" s="94"/>
    </row>
    <row r="960" spans="1:5" x14ac:dyDescent="0.25">
      <c r="A960" s="94"/>
      <c r="B960" s="94"/>
      <c r="C960" s="94"/>
      <c r="D960" s="94"/>
      <c r="E960" s="94"/>
    </row>
    <row r="961" spans="1:5" x14ac:dyDescent="0.25">
      <c r="A961" s="94"/>
      <c r="B961" s="94"/>
      <c r="C961" s="94"/>
      <c r="D961" s="94"/>
      <c r="E961" s="94"/>
    </row>
    <row r="962" spans="1:5" x14ac:dyDescent="0.25">
      <c r="A962" s="94"/>
      <c r="B962" s="94"/>
      <c r="C962" s="94"/>
      <c r="D962" s="94"/>
      <c r="E962" s="94"/>
    </row>
    <row r="963" spans="1:5" x14ac:dyDescent="0.25">
      <c r="A963" s="94"/>
      <c r="B963" s="94"/>
      <c r="C963" s="94"/>
      <c r="D963" s="94"/>
      <c r="E963" s="94"/>
    </row>
    <row r="964" spans="1:5" x14ac:dyDescent="0.25">
      <c r="A964" s="94"/>
      <c r="B964" s="94"/>
      <c r="C964" s="94"/>
      <c r="D964" s="94"/>
      <c r="E964" s="94"/>
    </row>
    <row r="965" spans="1:5" x14ac:dyDescent="0.25">
      <c r="A965" s="94"/>
      <c r="B965" s="94"/>
      <c r="C965" s="94"/>
      <c r="D965" s="94"/>
      <c r="E965" s="94"/>
    </row>
    <row r="966" spans="1:5" x14ac:dyDescent="0.25">
      <c r="A966" s="94"/>
      <c r="B966" s="94"/>
      <c r="C966" s="94"/>
      <c r="D966" s="94"/>
      <c r="E966" s="94"/>
    </row>
    <row r="967" spans="1:5" x14ac:dyDescent="0.25">
      <c r="A967" s="94"/>
      <c r="B967" s="94"/>
      <c r="C967" s="94"/>
      <c r="D967" s="94"/>
      <c r="E967" s="94"/>
    </row>
    <row r="968" spans="1:5" x14ac:dyDescent="0.25">
      <c r="A968" s="94"/>
      <c r="B968" s="94"/>
      <c r="C968" s="94"/>
      <c r="D968" s="94"/>
      <c r="E968" s="94"/>
    </row>
    <row r="969" spans="1:5" x14ac:dyDescent="0.25">
      <c r="A969" s="94"/>
      <c r="B969" s="94"/>
      <c r="C969" s="94"/>
      <c r="D969" s="94"/>
      <c r="E969" s="94"/>
    </row>
    <row r="970" spans="1:5" x14ac:dyDescent="0.25">
      <c r="A970" s="94"/>
      <c r="B970" s="94"/>
      <c r="C970" s="94"/>
      <c r="D970" s="94"/>
      <c r="E970" s="94"/>
    </row>
    <row r="971" spans="1:5" x14ac:dyDescent="0.25">
      <c r="A971" s="94"/>
      <c r="B971" s="94"/>
      <c r="C971" s="94"/>
      <c r="D971" s="94"/>
      <c r="E971" s="94"/>
    </row>
    <row r="972" spans="1:5" x14ac:dyDescent="0.25">
      <c r="A972" s="94"/>
      <c r="B972" s="94"/>
      <c r="C972" s="94"/>
      <c r="D972" s="94"/>
      <c r="E972" s="94"/>
    </row>
    <row r="973" spans="1:5" x14ac:dyDescent="0.25">
      <c r="A973" s="94"/>
      <c r="B973" s="94"/>
      <c r="C973" s="94"/>
      <c r="D973" s="94"/>
      <c r="E973" s="94"/>
    </row>
    <row r="974" spans="1:5" x14ac:dyDescent="0.25">
      <c r="A974" s="94"/>
      <c r="B974" s="94"/>
      <c r="C974" s="94"/>
      <c r="D974" s="94"/>
      <c r="E974" s="94"/>
    </row>
    <row r="975" spans="1:5" x14ac:dyDescent="0.25">
      <c r="A975" s="94"/>
      <c r="B975" s="94"/>
      <c r="C975" s="94"/>
      <c r="D975" s="94"/>
      <c r="E975" s="94"/>
    </row>
    <row r="976" spans="1:5" x14ac:dyDescent="0.25">
      <c r="A976" s="94"/>
      <c r="B976" s="94"/>
      <c r="C976" s="94"/>
      <c r="D976" s="94"/>
      <c r="E976" s="94"/>
    </row>
    <row r="977" spans="1:5" x14ac:dyDescent="0.25">
      <c r="A977" s="94"/>
      <c r="B977" s="94"/>
      <c r="C977" s="94"/>
      <c r="D977" s="94"/>
      <c r="E977" s="94"/>
    </row>
    <row r="978" spans="1:5" x14ac:dyDescent="0.25">
      <c r="A978" s="94"/>
      <c r="B978" s="94"/>
      <c r="C978" s="94"/>
      <c r="D978" s="94"/>
      <c r="E978" s="94"/>
    </row>
    <row r="979" spans="1:5" x14ac:dyDescent="0.25">
      <c r="A979" s="94"/>
      <c r="B979" s="94"/>
      <c r="C979" s="94"/>
      <c r="D979" s="94"/>
      <c r="E979" s="94"/>
    </row>
    <row r="980" spans="1:5" x14ac:dyDescent="0.25">
      <c r="A980" s="94"/>
      <c r="B980" s="94"/>
      <c r="C980" s="94"/>
      <c r="D980" s="94"/>
      <c r="E980" s="94"/>
    </row>
    <row r="981" spans="1:5" x14ac:dyDescent="0.25">
      <c r="A981" s="94"/>
      <c r="B981" s="94"/>
      <c r="C981" s="94"/>
      <c r="D981" s="94"/>
      <c r="E981" s="94"/>
    </row>
    <row r="982" spans="1:5" x14ac:dyDescent="0.25">
      <c r="A982" s="94"/>
      <c r="B982" s="94"/>
      <c r="C982" s="94"/>
      <c r="D982" s="94"/>
      <c r="E982" s="94"/>
    </row>
    <row r="983" spans="1:5" x14ac:dyDescent="0.25">
      <c r="A983" s="94"/>
      <c r="B983" s="94"/>
      <c r="C983" s="94"/>
      <c r="D983" s="94"/>
      <c r="E983" s="94"/>
    </row>
    <row r="984" spans="1:5" x14ac:dyDescent="0.25">
      <c r="A984" s="94"/>
      <c r="B984" s="94"/>
      <c r="C984" s="94"/>
      <c r="D984" s="94"/>
      <c r="E984" s="94"/>
    </row>
    <row r="985" spans="1:5" x14ac:dyDescent="0.25">
      <c r="A985" s="94"/>
      <c r="B985" s="94"/>
      <c r="C985" s="94"/>
      <c r="D985" s="94"/>
      <c r="E985" s="94"/>
    </row>
    <row r="986" spans="1:5" x14ac:dyDescent="0.25">
      <c r="A986" s="98" t="s">
        <v>11</v>
      </c>
      <c r="B986" s="94">
        <f>SUM(B938:B985)</f>
        <v>100</v>
      </c>
      <c r="C986" s="94"/>
      <c r="D986" s="94"/>
      <c r="E986" s="94"/>
    </row>
    <row r="989" spans="1:5" x14ac:dyDescent="0.25">
      <c r="A989" s="98" t="s">
        <v>0</v>
      </c>
      <c r="B989" s="98" t="s">
        <v>27</v>
      </c>
      <c r="C989" s="98" t="s">
        <v>1203</v>
      </c>
      <c r="D989" s="98" t="s">
        <v>561</v>
      </c>
      <c r="E989" s="98" t="s">
        <v>174</v>
      </c>
    </row>
    <row r="990" spans="1:5" x14ac:dyDescent="0.25">
      <c r="A990" s="95">
        <v>45335</v>
      </c>
      <c r="B990" s="94">
        <v>0</v>
      </c>
      <c r="C990" s="94"/>
      <c r="D990" s="94"/>
      <c r="E990" s="94"/>
    </row>
    <row r="991" spans="1:5" x14ac:dyDescent="0.25">
      <c r="A991" s="94"/>
      <c r="B991" s="94">
        <v>0</v>
      </c>
      <c r="C991" s="94"/>
      <c r="D991" s="94"/>
      <c r="E991" s="94"/>
    </row>
    <row r="992" spans="1:5" x14ac:dyDescent="0.25">
      <c r="A992" s="94"/>
      <c r="B992" s="94">
        <v>0</v>
      </c>
      <c r="C992" s="94"/>
      <c r="D992" s="94"/>
      <c r="E992" s="94"/>
    </row>
    <row r="993" spans="1:5" x14ac:dyDescent="0.25">
      <c r="A993" s="94"/>
      <c r="B993" s="94"/>
      <c r="C993" s="94"/>
      <c r="D993" s="94"/>
      <c r="E993" s="94"/>
    </row>
    <row r="994" spans="1:5" x14ac:dyDescent="0.25">
      <c r="A994" s="94"/>
      <c r="B994" s="94"/>
      <c r="C994" s="94"/>
      <c r="D994" s="94"/>
      <c r="E994" s="94"/>
    </row>
    <row r="995" spans="1:5" x14ac:dyDescent="0.25">
      <c r="A995" s="94"/>
      <c r="B995" s="94"/>
      <c r="C995" s="94"/>
      <c r="D995" s="94"/>
      <c r="E995" s="94"/>
    </row>
    <row r="996" spans="1:5" x14ac:dyDescent="0.25">
      <c r="A996" s="94"/>
      <c r="B996" s="94"/>
      <c r="C996" s="94"/>
      <c r="D996" s="94"/>
      <c r="E996" s="94"/>
    </row>
    <row r="997" spans="1:5" x14ac:dyDescent="0.25">
      <c r="A997" s="94"/>
      <c r="B997" s="94"/>
      <c r="C997" s="94"/>
      <c r="D997" s="94"/>
      <c r="E997" s="94"/>
    </row>
    <row r="998" spans="1:5" x14ac:dyDescent="0.25">
      <c r="A998" s="94"/>
      <c r="B998" s="94"/>
      <c r="C998" s="94"/>
      <c r="D998" s="94"/>
      <c r="E998" s="94"/>
    </row>
    <row r="999" spans="1:5" x14ac:dyDescent="0.25">
      <c r="A999" s="94"/>
      <c r="B999" s="94"/>
      <c r="C999" s="94"/>
      <c r="D999" s="94"/>
      <c r="E999" s="94"/>
    </row>
    <row r="1000" spans="1:5" x14ac:dyDescent="0.25">
      <c r="A1000" s="94"/>
      <c r="B1000" s="94"/>
      <c r="C1000" s="94"/>
      <c r="D1000" s="94"/>
      <c r="E1000" s="94"/>
    </row>
    <row r="1001" spans="1:5" x14ac:dyDescent="0.25">
      <c r="A1001" s="94"/>
      <c r="B1001" s="94"/>
      <c r="C1001" s="94"/>
      <c r="D1001" s="94"/>
      <c r="E1001" s="94"/>
    </row>
    <row r="1002" spans="1:5" x14ac:dyDescent="0.25">
      <c r="A1002" s="94"/>
      <c r="B1002" s="94"/>
      <c r="C1002" s="94"/>
      <c r="D1002" s="94"/>
      <c r="E1002" s="94"/>
    </row>
    <row r="1003" spans="1:5" x14ac:dyDescent="0.25">
      <c r="A1003" s="94"/>
      <c r="B1003" s="94"/>
      <c r="C1003" s="94"/>
      <c r="D1003" s="94"/>
      <c r="E1003" s="94"/>
    </row>
    <row r="1004" spans="1:5" x14ac:dyDescent="0.25">
      <c r="A1004" s="94"/>
      <c r="B1004" s="94"/>
      <c r="C1004" s="94"/>
      <c r="D1004" s="94"/>
      <c r="E1004" s="94"/>
    </row>
    <row r="1005" spans="1:5" x14ac:dyDescent="0.25">
      <c r="A1005" s="94"/>
      <c r="B1005" s="94"/>
      <c r="C1005" s="94"/>
      <c r="D1005" s="94"/>
      <c r="E1005" s="94"/>
    </row>
    <row r="1006" spans="1:5" x14ac:dyDescent="0.25">
      <c r="A1006" s="94"/>
      <c r="B1006" s="94"/>
      <c r="C1006" s="94"/>
      <c r="D1006" s="94"/>
      <c r="E1006" s="94"/>
    </row>
    <row r="1007" spans="1:5" x14ac:dyDescent="0.25">
      <c r="A1007" s="94"/>
      <c r="B1007" s="94"/>
      <c r="C1007" s="94"/>
      <c r="D1007" s="94"/>
      <c r="E1007" s="94"/>
    </row>
    <row r="1008" spans="1:5" x14ac:dyDescent="0.25">
      <c r="A1008" s="94"/>
      <c r="B1008" s="94"/>
      <c r="C1008" s="94"/>
      <c r="D1008" s="94"/>
      <c r="E1008" s="94"/>
    </row>
    <row r="1009" spans="1:5" x14ac:dyDescent="0.25">
      <c r="A1009" s="94"/>
      <c r="B1009" s="94"/>
      <c r="C1009" s="94"/>
      <c r="D1009" s="94"/>
      <c r="E1009" s="94"/>
    </row>
    <row r="1010" spans="1:5" x14ac:dyDescent="0.25">
      <c r="A1010" s="94"/>
      <c r="B1010" s="94"/>
      <c r="C1010" s="94"/>
      <c r="D1010" s="94"/>
      <c r="E1010" s="94"/>
    </row>
    <row r="1011" spans="1:5" x14ac:dyDescent="0.25">
      <c r="A1011" s="94"/>
      <c r="B1011" s="94"/>
      <c r="C1011" s="94"/>
      <c r="D1011" s="94"/>
      <c r="E1011" s="94"/>
    </row>
    <row r="1012" spans="1:5" x14ac:dyDescent="0.25">
      <c r="A1012" s="94"/>
      <c r="B1012" s="94"/>
      <c r="C1012" s="94"/>
      <c r="D1012" s="94"/>
      <c r="E1012" s="94"/>
    </row>
    <row r="1013" spans="1:5" x14ac:dyDescent="0.25">
      <c r="A1013" s="94"/>
      <c r="B1013" s="94"/>
      <c r="C1013" s="94"/>
      <c r="D1013" s="94"/>
      <c r="E1013" s="94"/>
    </row>
    <row r="1014" spans="1:5" x14ac:dyDescent="0.25">
      <c r="A1014" s="94"/>
      <c r="B1014" s="94"/>
      <c r="C1014" s="94"/>
      <c r="D1014" s="94"/>
      <c r="E1014" s="94"/>
    </row>
    <row r="1015" spans="1:5" x14ac:dyDescent="0.25">
      <c r="A1015" s="94"/>
      <c r="B1015" s="94"/>
      <c r="C1015" s="94"/>
      <c r="D1015" s="94"/>
      <c r="E1015" s="94"/>
    </row>
    <row r="1016" spans="1:5" x14ac:dyDescent="0.25">
      <c r="A1016" s="94"/>
      <c r="B1016" s="94"/>
      <c r="C1016" s="94"/>
      <c r="D1016" s="94"/>
      <c r="E1016" s="94"/>
    </row>
    <row r="1017" spans="1:5" x14ac:dyDescent="0.25">
      <c r="A1017" s="94"/>
      <c r="B1017" s="94"/>
      <c r="C1017" s="94"/>
      <c r="D1017" s="94"/>
      <c r="E1017" s="94"/>
    </row>
    <row r="1018" spans="1:5" x14ac:dyDescent="0.25">
      <c r="A1018" s="94"/>
      <c r="B1018" s="94"/>
      <c r="C1018" s="94"/>
      <c r="D1018" s="94"/>
      <c r="E1018" s="94"/>
    </row>
    <row r="1019" spans="1:5" x14ac:dyDescent="0.25">
      <c r="A1019" s="94"/>
      <c r="B1019" s="94"/>
      <c r="C1019" s="94"/>
      <c r="D1019" s="94"/>
      <c r="E1019" s="94"/>
    </row>
    <row r="1020" spans="1:5" x14ac:dyDescent="0.25">
      <c r="A1020" s="94"/>
      <c r="B1020" s="94"/>
      <c r="C1020" s="94"/>
      <c r="D1020" s="94"/>
      <c r="E1020" s="94"/>
    </row>
    <row r="1021" spans="1:5" x14ac:dyDescent="0.25">
      <c r="A1021" s="94"/>
      <c r="B1021" s="94"/>
      <c r="C1021" s="94"/>
      <c r="D1021" s="94"/>
      <c r="E1021" s="94"/>
    </row>
    <row r="1022" spans="1:5" x14ac:dyDescent="0.25">
      <c r="A1022" s="94"/>
      <c r="B1022" s="94"/>
      <c r="C1022" s="94"/>
      <c r="D1022" s="94"/>
      <c r="E1022" s="94"/>
    </row>
    <row r="1023" spans="1:5" x14ac:dyDescent="0.25">
      <c r="A1023" s="94"/>
      <c r="B1023" s="94"/>
      <c r="C1023" s="94"/>
      <c r="D1023" s="94"/>
      <c r="E1023" s="94"/>
    </row>
    <row r="1024" spans="1:5" x14ac:dyDescent="0.25">
      <c r="A1024" s="94"/>
      <c r="B1024" s="94"/>
      <c r="C1024" s="94"/>
      <c r="D1024" s="94"/>
      <c r="E1024" s="94"/>
    </row>
    <row r="1025" spans="1:5" x14ac:dyDescent="0.25">
      <c r="A1025" s="94"/>
      <c r="B1025" s="94"/>
      <c r="C1025" s="94"/>
      <c r="D1025" s="94"/>
      <c r="E1025" s="94"/>
    </row>
    <row r="1026" spans="1:5" x14ac:dyDescent="0.25">
      <c r="A1026" s="94"/>
      <c r="B1026" s="94"/>
      <c r="C1026" s="94"/>
      <c r="D1026" s="94"/>
      <c r="E1026" s="94"/>
    </row>
    <row r="1027" spans="1:5" x14ac:dyDescent="0.25">
      <c r="A1027" s="94"/>
      <c r="B1027" s="94"/>
      <c r="C1027" s="94"/>
      <c r="D1027" s="94"/>
      <c r="E1027" s="94"/>
    </row>
    <row r="1028" spans="1:5" x14ac:dyDescent="0.25">
      <c r="A1028" s="94"/>
      <c r="B1028" s="94"/>
      <c r="C1028" s="94"/>
      <c r="D1028" s="94"/>
      <c r="E1028" s="94"/>
    </row>
    <row r="1029" spans="1:5" x14ac:dyDescent="0.25">
      <c r="A1029" s="94"/>
      <c r="B1029" s="94"/>
      <c r="C1029" s="94"/>
      <c r="D1029" s="94"/>
      <c r="E1029" s="94"/>
    </row>
    <row r="1030" spans="1:5" x14ac:dyDescent="0.25">
      <c r="A1030" s="94"/>
      <c r="B1030" s="94"/>
      <c r="C1030" s="94"/>
      <c r="D1030" s="94"/>
      <c r="E1030" s="94"/>
    </row>
    <row r="1031" spans="1:5" x14ac:dyDescent="0.25">
      <c r="A1031" s="94"/>
      <c r="B1031" s="94"/>
      <c r="C1031" s="94"/>
      <c r="D1031" s="94"/>
      <c r="E1031" s="94"/>
    </row>
    <row r="1032" spans="1:5" x14ac:dyDescent="0.25">
      <c r="A1032" s="94"/>
      <c r="B1032" s="94"/>
      <c r="C1032" s="94"/>
      <c r="D1032" s="94"/>
      <c r="E1032" s="94"/>
    </row>
    <row r="1033" spans="1:5" x14ac:dyDescent="0.25">
      <c r="A1033" s="94"/>
      <c r="B1033" s="94"/>
      <c r="C1033" s="94"/>
      <c r="D1033" s="94"/>
      <c r="E1033" s="94"/>
    </row>
    <row r="1034" spans="1:5" x14ac:dyDescent="0.25">
      <c r="A1034" s="94"/>
      <c r="B1034" s="94"/>
      <c r="C1034" s="94"/>
      <c r="D1034" s="94"/>
      <c r="E1034" s="94"/>
    </row>
    <row r="1035" spans="1:5" x14ac:dyDescent="0.25">
      <c r="A1035" s="94"/>
      <c r="B1035" s="94"/>
      <c r="C1035" s="94"/>
      <c r="D1035" s="94"/>
      <c r="E1035" s="94"/>
    </row>
    <row r="1036" spans="1:5" x14ac:dyDescent="0.25">
      <c r="A1036" s="94"/>
      <c r="B1036" s="94"/>
      <c r="C1036" s="94"/>
      <c r="D1036" s="94"/>
      <c r="E1036" s="94"/>
    </row>
    <row r="1037" spans="1:5" x14ac:dyDescent="0.25">
      <c r="A1037" s="94"/>
      <c r="B1037" s="94"/>
      <c r="C1037" s="94"/>
      <c r="D1037" s="94"/>
      <c r="E1037" s="94"/>
    </row>
    <row r="1038" spans="1:5" x14ac:dyDescent="0.25">
      <c r="A1038" s="98" t="s">
        <v>11</v>
      </c>
      <c r="B1038" s="94">
        <f>SUM(B990:B1037)</f>
        <v>0</v>
      </c>
      <c r="C1038" s="94"/>
      <c r="D1038" s="94"/>
      <c r="E1038" s="94"/>
    </row>
    <row r="1041" spans="1:5" x14ac:dyDescent="0.25">
      <c r="A1041" s="98" t="s">
        <v>0</v>
      </c>
      <c r="B1041" s="98" t="s">
        <v>27</v>
      </c>
      <c r="C1041" s="98" t="s">
        <v>1203</v>
      </c>
      <c r="D1041" s="98" t="s">
        <v>561</v>
      </c>
      <c r="E1041" s="98" t="s">
        <v>174</v>
      </c>
    </row>
    <row r="1042" spans="1:5" x14ac:dyDescent="0.25">
      <c r="A1042" s="95"/>
      <c r="B1042" s="94">
        <v>0</v>
      </c>
      <c r="C1042" s="94"/>
      <c r="D1042" s="94"/>
      <c r="E1042" s="94"/>
    </row>
    <row r="1043" spans="1:5" x14ac:dyDescent="0.25">
      <c r="A1043" s="94"/>
      <c r="B1043" s="94">
        <v>0</v>
      </c>
      <c r="C1043" s="94"/>
      <c r="D1043" s="94"/>
      <c r="E1043" s="94"/>
    </row>
    <row r="1044" spans="1:5" x14ac:dyDescent="0.25">
      <c r="A1044" s="94"/>
      <c r="B1044" s="94">
        <v>0</v>
      </c>
      <c r="C1044" s="94"/>
      <c r="D1044" s="94"/>
      <c r="E1044" s="94"/>
    </row>
    <row r="1045" spans="1:5" x14ac:dyDescent="0.25">
      <c r="A1045" s="94"/>
      <c r="B1045" s="94"/>
      <c r="C1045" s="94"/>
      <c r="D1045" s="94"/>
      <c r="E1045" s="94"/>
    </row>
    <row r="1046" spans="1:5" x14ac:dyDescent="0.25">
      <c r="A1046" s="94"/>
      <c r="B1046" s="94"/>
      <c r="C1046" s="94"/>
      <c r="D1046" s="94"/>
      <c r="E1046" s="94"/>
    </row>
    <row r="1047" spans="1:5" x14ac:dyDescent="0.25">
      <c r="A1047" s="94"/>
      <c r="B1047" s="94"/>
      <c r="C1047" s="94"/>
      <c r="D1047" s="94"/>
      <c r="E1047" s="94"/>
    </row>
    <row r="1048" spans="1:5" x14ac:dyDescent="0.25">
      <c r="A1048" s="94"/>
      <c r="B1048" s="94"/>
      <c r="C1048" s="94"/>
      <c r="D1048" s="94"/>
      <c r="E1048" s="94"/>
    </row>
    <row r="1049" spans="1:5" x14ac:dyDescent="0.25">
      <c r="A1049" s="94"/>
      <c r="B1049" s="94"/>
      <c r="C1049" s="94"/>
      <c r="D1049" s="94"/>
      <c r="E1049" s="94"/>
    </row>
    <row r="1050" spans="1:5" x14ac:dyDescent="0.25">
      <c r="A1050" s="94"/>
      <c r="B1050" s="94"/>
      <c r="C1050" s="94"/>
      <c r="D1050" s="94"/>
      <c r="E1050" s="94"/>
    </row>
    <row r="1051" spans="1:5" x14ac:dyDescent="0.25">
      <c r="A1051" s="94"/>
      <c r="B1051" s="94"/>
      <c r="C1051" s="94"/>
      <c r="D1051" s="94"/>
      <c r="E1051" s="94"/>
    </row>
    <row r="1052" spans="1:5" x14ac:dyDescent="0.25">
      <c r="A1052" s="94"/>
      <c r="B1052" s="94"/>
      <c r="C1052" s="94"/>
      <c r="D1052" s="94"/>
      <c r="E1052" s="94"/>
    </row>
    <row r="1053" spans="1:5" x14ac:dyDescent="0.25">
      <c r="A1053" s="94"/>
      <c r="B1053" s="94"/>
      <c r="C1053" s="94"/>
      <c r="D1053" s="94"/>
      <c r="E1053" s="94"/>
    </row>
    <row r="1054" spans="1:5" x14ac:dyDescent="0.25">
      <c r="A1054" s="94"/>
      <c r="B1054" s="94"/>
      <c r="C1054" s="94"/>
      <c r="D1054" s="94"/>
      <c r="E1054" s="94"/>
    </row>
    <row r="1055" spans="1:5" x14ac:dyDescent="0.25">
      <c r="A1055" s="94"/>
      <c r="B1055" s="94"/>
      <c r="C1055" s="94"/>
      <c r="D1055" s="94"/>
      <c r="E1055" s="94"/>
    </row>
    <row r="1056" spans="1:5" x14ac:dyDescent="0.25">
      <c r="A1056" s="94"/>
      <c r="B1056" s="94"/>
      <c r="C1056" s="94"/>
      <c r="D1056" s="94"/>
      <c r="E1056" s="94"/>
    </row>
    <row r="1057" spans="1:5" x14ac:dyDescent="0.25">
      <c r="A1057" s="94"/>
      <c r="B1057" s="94"/>
      <c r="C1057" s="94"/>
      <c r="D1057" s="94"/>
      <c r="E1057" s="94"/>
    </row>
    <row r="1058" spans="1:5" x14ac:dyDescent="0.25">
      <c r="A1058" s="94"/>
      <c r="B1058" s="94"/>
      <c r="C1058" s="94"/>
      <c r="D1058" s="94"/>
      <c r="E1058" s="94"/>
    </row>
    <row r="1059" spans="1:5" x14ac:dyDescent="0.25">
      <c r="A1059" s="94"/>
      <c r="B1059" s="94"/>
      <c r="C1059" s="94"/>
      <c r="D1059" s="94"/>
      <c r="E1059" s="94"/>
    </row>
    <row r="1060" spans="1:5" x14ac:dyDescent="0.25">
      <c r="A1060" s="94"/>
      <c r="B1060" s="94"/>
      <c r="C1060" s="94"/>
      <c r="D1060" s="94"/>
      <c r="E1060" s="94"/>
    </row>
    <row r="1061" spans="1:5" x14ac:dyDescent="0.25">
      <c r="A1061" s="94"/>
      <c r="B1061" s="94"/>
      <c r="C1061" s="94"/>
      <c r="D1061" s="94"/>
      <c r="E1061" s="94"/>
    </row>
    <row r="1062" spans="1:5" x14ac:dyDescent="0.25">
      <c r="A1062" s="94"/>
      <c r="B1062" s="94"/>
      <c r="C1062" s="94"/>
      <c r="D1062" s="94"/>
      <c r="E1062" s="94"/>
    </row>
    <row r="1063" spans="1:5" x14ac:dyDescent="0.25">
      <c r="A1063" s="94"/>
      <c r="B1063" s="94"/>
      <c r="C1063" s="94"/>
      <c r="D1063" s="94"/>
      <c r="E1063" s="94"/>
    </row>
    <row r="1064" spans="1:5" x14ac:dyDescent="0.25">
      <c r="A1064" s="94"/>
      <c r="B1064" s="94"/>
      <c r="C1064" s="94"/>
      <c r="D1064" s="94"/>
      <c r="E1064" s="94"/>
    </row>
    <row r="1065" spans="1:5" x14ac:dyDescent="0.25">
      <c r="A1065" s="94"/>
      <c r="B1065" s="94"/>
      <c r="C1065" s="94"/>
      <c r="D1065" s="94"/>
      <c r="E1065" s="94"/>
    </row>
    <row r="1066" spans="1:5" x14ac:dyDescent="0.25">
      <c r="A1066" s="94"/>
      <c r="B1066" s="94"/>
      <c r="C1066" s="94"/>
      <c r="D1066" s="94"/>
      <c r="E1066" s="94"/>
    </row>
    <row r="1067" spans="1:5" x14ac:dyDescent="0.25">
      <c r="A1067" s="94"/>
      <c r="B1067" s="94"/>
      <c r="C1067" s="94"/>
      <c r="D1067" s="94"/>
      <c r="E1067" s="94"/>
    </row>
    <row r="1068" spans="1:5" x14ac:dyDescent="0.25">
      <c r="A1068" s="94"/>
      <c r="B1068" s="94"/>
      <c r="C1068" s="94"/>
      <c r="D1068" s="94"/>
      <c r="E1068" s="94"/>
    </row>
    <row r="1069" spans="1:5" x14ac:dyDescent="0.25">
      <c r="A1069" s="94"/>
      <c r="B1069" s="94"/>
      <c r="C1069" s="94"/>
      <c r="D1069" s="94"/>
      <c r="E1069" s="94"/>
    </row>
    <row r="1070" spans="1:5" x14ac:dyDescent="0.25">
      <c r="A1070" s="94"/>
      <c r="B1070" s="94"/>
      <c r="C1070" s="94"/>
      <c r="D1070" s="94"/>
      <c r="E1070" s="94"/>
    </row>
    <row r="1071" spans="1:5" x14ac:dyDescent="0.25">
      <c r="A1071" s="94"/>
      <c r="B1071" s="94"/>
      <c r="C1071" s="94"/>
      <c r="D1071" s="94"/>
      <c r="E1071" s="94"/>
    </row>
    <row r="1072" spans="1:5" x14ac:dyDescent="0.25">
      <c r="A1072" s="94"/>
      <c r="B1072" s="94"/>
      <c r="C1072" s="94"/>
      <c r="D1072" s="94"/>
      <c r="E1072" s="94"/>
    </row>
    <row r="1073" spans="1:5" x14ac:dyDescent="0.25">
      <c r="A1073" s="94"/>
      <c r="B1073" s="94"/>
      <c r="C1073" s="94"/>
      <c r="D1073" s="94"/>
      <c r="E1073" s="94"/>
    </row>
    <row r="1074" spans="1:5" x14ac:dyDescent="0.25">
      <c r="A1074" s="94"/>
      <c r="B1074" s="94"/>
      <c r="C1074" s="94"/>
      <c r="D1074" s="94"/>
      <c r="E1074" s="94"/>
    </row>
    <row r="1075" spans="1:5" x14ac:dyDescent="0.25">
      <c r="A1075" s="94"/>
      <c r="B1075" s="94"/>
      <c r="C1075" s="94"/>
      <c r="D1075" s="94"/>
      <c r="E1075" s="94"/>
    </row>
    <row r="1076" spans="1:5" x14ac:dyDescent="0.25">
      <c r="A1076" s="94"/>
      <c r="B1076" s="94"/>
      <c r="C1076" s="94"/>
      <c r="D1076" s="94"/>
      <c r="E1076" s="94"/>
    </row>
    <row r="1077" spans="1:5" x14ac:dyDescent="0.25">
      <c r="A1077" s="94"/>
      <c r="B1077" s="94"/>
      <c r="C1077" s="94"/>
      <c r="D1077" s="94"/>
      <c r="E1077" s="94"/>
    </row>
    <row r="1078" spans="1:5" x14ac:dyDescent="0.25">
      <c r="A1078" s="94"/>
      <c r="B1078" s="94"/>
      <c r="C1078" s="94"/>
      <c r="D1078" s="94"/>
      <c r="E1078" s="94"/>
    </row>
    <row r="1079" spans="1:5" x14ac:dyDescent="0.25">
      <c r="A1079" s="94"/>
      <c r="B1079" s="94"/>
      <c r="C1079" s="94"/>
      <c r="D1079" s="94"/>
      <c r="E1079" s="94"/>
    </row>
    <row r="1080" spans="1:5" x14ac:dyDescent="0.25">
      <c r="A1080" s="94"/>
      <c r="B1080" s="94"/>
      <c r="C1080" s="94"/>
      <c r="D1080" s="94"/>
      <c r="E1080" s="94"/>
    </row>
    <row r="1081" spans="1:5" x14ac:dyDescent="0.25">
      <c r="A1081" s="94"/>
      <c r="B1081" s="94"/>
      <c r="C1081" s="94"/>
      <c r="D1081" s="94"/>
      <c r="E1081" s="94"/>
    </row>
    <row r="1082" spans="1:5" x14ac:dyDescent="0.25">
      <c r="A1082" s="94"/>
      <c r="B1082" s="94"/>
      <c r="C1082" s="94"/>
      <c r="D1082" s="94"/>
      <c r="E1082" s="94"/>
    </row>
    <row r="1083" spans="1:5" x14ac:dyDescent="0.25">
      <c r="A1083" s="94"/>
      <c r="B1083" s="94"/>
      <c r="C1083" s="94"/>
      <c r="D1083" s="94"/>
      <c r="E1083" s="94"/>
    </row>
    <row r="1084" spans="1:5" x14ac:dyDescent="0.25">
      <c r="A1084" s="94"/>
      <c r="B1084" s="94"/>
      <c r="C1084" s="94"/>
      <c r="D1084" s="94"/>
      <c r="E1084" s="94"/>
    </row>
    <row r="1085" spans="1:5" x14ac:dyDescent="0.25">
      <c r="A1085" s="94"/>
      <c r="B1085" s="94"/>
      <c r="C1085" s="94"/>
      <c r="D1085" s="94"/>
      <c r="E1085" s="94"/>
    </row>
    <row r="1086" spans="1:5" x14ac:dyDescent="0.25">
      <c r="A1086" s="94"/>
      <c r="B1086" s="94"/>
      <c r="C1086" s="94"/>
      <c r="D1086" s="94"/>
      <c r="E1086" s="94"/>
    </row>
    <row r="1087" spans="1:5" x14ac:dyDescent="0.25">
      <c r="A1087" s="94"/>
      <c r="B1087" s="94"/>
      <c r="C1087" s="94"/>
      <c r="D1087" s="94"/>
      <c r="E1087" s="94"/>
    </row>
    <row r="1088" spans="1:5" x14ac:dyDescent="0.25">
      <c r="A1088" s="94"/>
      <c r="B1088" s="94"/>
      <c r="C1088" s="94"/>
      <c r="D1088" s="94"/>
      <c r="E1088" s="94"/>
    </row>
    <row r="1089" spans="1:5" x14ac:dyDescent="0.25">
      <c r="A1089" s="94"/>
      <c r="B1089" s="94"/>
      <c r="C1089" s="94"/>
      <c r="D1089" s="94"/>
      <c r="E1089" s="94"/>
    </row>
    <row r="1090" spans="1:5" x14ac:dyDescent="0.25">
      <c r="A1090" s="98" t="s">
        <v>11</v>
      </c>
      <c r="B1090" s="94">
        <f>SUM(B1042:B1089)</f>
        <v>0</v>
      </c>
      <c r="C1090" s="94"/>
      <c r="D1090" s="94"/>
      <c r="E1090" s="94"/>
    </row>
    <row r="1093" spans="1:5" x14ac:dyDescent="0.25">
      <c r="A1093" s="98" t="s">
        <v>0</v>
      </c>
      <c r="B1093" s="98" t="s">
        <v>27</v>
      </c>
      <c r="C1093" s="98" t="s">
        <v>1203</v>
      </c>
      <c r="D1093" s="98" t="s">
        <v>561</v>
      </c>
      <c r="E1093" s="98" t="s">
        <v>174</v>
      </c>
    </row>
    <row r="1094" spans="1:5" x14ac:dyDescent="0.25">
      <c r="A1094" s="95"/>
      <c r="B1094" s="94">
        <v>0</v>
      </c>
      <c r="C1094" s="94"/>
      <c r="D1094" s="94"/>
      <c r="E1094" s="94"/>
    </row>
    <row r="1095" spans="1:5" x14ac:dyDescent="0.25">
      <c r="A1095" s="94"/>
      <c r="B1095" s="94">
        <v>0</v>
      </c>
      <c r="C1095" s="94"/>
      <c r="D1095" s="94"/>
      <c r="E1095" s="94"/>
    </row>
    <row r="1096" spans="1:5" x14ac:dyDescent="0.25">
      <c r="A1096" s="94"/>
      <c r="B1096" s="94">
        <v>0</v>
      </c>
      <c r="C1096" s="94"/>
      <c r="D1096" s="94"/>
      <c r="E1096" s="94"/>
    </row>
    <row r="1097" spans="1:5" x14ac:dyDescent="0.25">
      <c r="A1097" s="94"/>
      <c r="B1097" s="94"/>
      <c r="C1097" s="94"/>
      <c r="D1097" s="94"/>
      <c r="E1097" s="94"/>
    </row>
    <row r="1098" spans="1:5" x14ac:dyDescent="0.25">
      <c r="A1098" s="94"/>
      <c r="B1098" s="94"/>
      <c r="C1098" s="94"/>
      <c r="D1098" s="94"/>
      <c r="E1098" s="94"/>
    </row>
    <row r="1099" spans="1:5" x14ac:dyDescent="0.25">
      <c r="A1099" s="94"/>
      <c r="B1099" s="94"/>
      <c r="C1099" s="94"/>
      <c r="D1099" s="94"/>
      <c r="E1099" s="94"/>
    </row>
    <row r="1100" spans="1:5" x14ac:dyDescent="0.25">
      <c r="A1100" s="94"/>
      <c r="B1100" s="94"/>
      <c r="C1100" s="94"/>
      <c r="D1100" s="94"/>
      <c r="E1100" s="94"/>
    </row>
    <row r="1101" spans="1:5" x14ac:dyDescent="0.25">
      <c r="A1101" s="94"/>
      <c r="B1101" s="94"/>
      <c r="C1101" s="94"/>
      <c r="D1101" s="94"/>
      <c r="E1101" s="94"/>
    </row>
    <row r="1102" spans="1:5" x14ac:dyDescent="0.25">
      <c r="A1102" s="94"/>
      <c r="B1102" s="94"/>
      <c r="C1102" s="94"/>
      <c r="D1102" s="94"/>
      <c r="E1102" s="94"/>
    </row>
    <row r="1103" spans="1:5" x14ac:dyDescent="0.25">
      <c r="A1103" s="94"/>
      <c r="B1103" s="94"/>
      <c r="C1103" s="94"/>
      <c r="D1103" s="94"/>
      <c r="E1103" s="94"/>
    </row>
    <row r="1104" spans="1:5" x14ac:dyDescent="0.25">
      <c r="A1104" s="94"/>
      <c r="B1104" s="94"/>
      <c r="C1104" s="94"/>
      <c r="D1104" s="94"/>
      <c r="E1104" s="94"/>
    </row>
    <row r="1105" spans="1:5" x14ac:dyDescent="0.25">
      <c r="A1105" s="94"/>
      <c r="B1105" s="94"/>
      <c r="C1105" s="94"/>
      <c r="D1105" s="94"/>
      <c r="E1105" s="94"/>
    </row>
    <row r="1106" spans="1:5" x14ac:dyDescent="0.25">
      <c r="A1106" s="94"/>
      <c r="B1106" s="94"/>
      <c r="C1106" s="94"/>
      <c r="D1106" s="94"/>
      <c r="E1106" s="94"/>
    </row>
    <row r="1107" spans="1:5" x14ac:dyDescent="0.25">
      <c r="A1107" s="94"/>
      <c r="B1107" s="94"/>
      <c r="C1107" s="94"/>
      <c r="D1107" s="94"/>
      <c r="E1107" s="94"/>
    </row>
    <row r="1108" spans="1:5" x14ac:dyDescent="0.25">
      <c r="A1108" s="94"/>
      <c r="B1108" s="94"/>
      <c r="C1108" s="94"/>
      <c r="D1108" s="94"/>
      <c r="E1108" s="94"/>
    </row>
    <row r="1109" spans="1:5" x14ac:dyDescent="0.25">
      <c r="A1109" s="94"/>
      <c r="B1109" s="94"/>
      <c r="C1109" s="94"/>
      <c r="D1109" s="94"/>
      <c r="E1109" s="94"/>
    </row>
    <row r="1110" spans="1:5" x14ac:dyDescent="0.25">
      <c r="A1110" s="94"/>
      <c r="B1110" s="94"/>
      <c r="C1110" s="94"/>
      <c r="D1110" s="94"/>
      <c r="E1110" s="94"/>
    </row>
    <row r="1111" spans="1:5" x14ac:dyDescent="0.25">
      <c r="A1111" s="94"/>
      <c r="B1111" s="94"/>
      <c r="C1111" s="94"/>
      <c r="D1111" s="94"/>
      <c r="E1111" s="94"/>
    </row>
    <row r="1112" spans="1:5" x14ac:dyDescent="0.25">
      <c r="A1112" s="94"/>
      <c r="B1112" s="94"/>
      <c r="C1112" s="94"/>
      <c r="D1112" s="94"/>
      <c r="E1112" s="94"/>
    </row>
    <row r="1113" spans="1:5" x14ac:dyDescent="0.25">
      <c r="A1113" s="94"/>
      <c r="B1113" s="94"/>
      <c r="C1113" s="94"/>
      <c r="D1113" s="94"/>
      <c r="E1113" s="94"/>
    </row>
    <row r="1114" spans="1:5" x14ac:dyDescent="0.25">
      <c r="A1114" s="94"/>
      <c r="B1114" s="94"/>
      <c r="C1114" s="94"/>
      <c r="D1114" s="94"/>
      <c r="E1114" s="94"/>
    </row>
    <row r="1115" spans="1:5" x14ac:dyDescent="0.25">
      <c r="A1115" s="94"/>
      <c r="B1115" s="94"/>
      <c r="C1115" s="94"/>
      <c r="D1115" s="94"/>
      <c r="E1115" s="94"/>
    </row>
    <row r="1116" spans="1:5" x14ac:dyDescent="0.25">
      <c r="A1116" s="94"/>
      <c r="B1116" s="94"/>
      <c r="C1116" s="94"/>
      <c r="D1116" s="94"/>
      <c r="E1116" s="94"/>
    </row>
    <row r="1117" spans="1:5" x14ac:dyDescent="0.25">
      <c r="A1117" s="94"/>
      <c r="B1117" s="94"/>
      <c r="C1117" s="94"/>
      <c r="D1117" s="94"/>
      <c r="E1117" s="94"/>
    </row>
    <row r="1118" spans="1:5" x14ac:dyDescent="0.25">
      <c r="A1118" s="94"/>
      <c r="B1118" s="94"/>
      <c r="C1118" s="94"/>
      <c r="D1118" s="94"/>
      <c r="E1118" s="94"/>
    </row>
    <row r="1119" spans="1:5" x14ac:dyDescent="0.25">
      <c r="A1119" s="94"/>
      <c r="B1119" s="94"/>
      <c r="C1119" s="94"/>
      <c r="D1119" s="94"/>
      <c r="E1119" s="94"/>
    </row>
    <row r="1120" spans="1:5" x14ac:dyDescent="0.25">
      <c r="A1120" s="94"/>
      <c r="B1120" s="94"/>
      <c r="C1120" s="94"/>
      <c r="D1120" s="94"/>
      <c r="E1120" s="94"/>
    </row>
    <row r="1121" spans="1:5" x14ac:dyDescent="0.25">
      <c r="A1121" s="94"/>
      <c r="B1121" s="94"/>
      <c r="C1121" s="94"/>
      <c r="D1121" s="94"/>
      <c r="E1121" s="94"/>
    </row>
    <row r="1122" spans="1:5" x14ac:dyDescent="0.25">
      <c r="A1122" s="94"/>
      <c r="B1122" s="94"/>
      <c r="C1122" s="94"/>
      <c r="D1122" s="94"/>
      <c r="E1122" s="94"/>
    </row>
    <row r="1123" spans="1:5" x14ac:dyDescent="0.25">
      <c r="A1123" s="94"/>
      <c r="B1123" s="94"/>
      <c r="C1123" s="94"/>
      <c r="D1123" s="94"/>
      <c r="E1123" s="94"/>
    </row>
    <row r="1124" spans="1:5" x14ac:dyDescent="0.25">
      <c r="A1124" s="94"/>
      <c r="B1124" s="94"/>
      <c r="C1124" s="94"/>
      <c r="D1124" s="94"/>
      <c r="E1124" s="94"/>
    </row>
    <row r="1125" spans="1:5" x14ac:dyDescent="0.25">
      <c r="A1125" s="94"/>
      <c r="B1125" s="94"/>
      <c r="C1125" s="94"/>
      <c r="D1125" s="94"/>
      <c r="E1125" s="94"/>
    </row>
    <row r="1126" spans="1:5" x14ac:dyDescent="0.25">
      <c r="A1126" s="94"/>
      <c r="B1126" s="94"/>
      <c r="C1126" s="94"/>
      <c r="D1126" s="94"/>
      <c r="E1126" s="94"/>
    </row>
    <row r="1127" spans="1:5" x14ac:dyDescent="0.25">
      <c r="A1127" s="94"/>
      <c r="B1127" s="94"/>
      <c r="C1127" s="94"/>
      <c r="D1127" s="94"/>
      <c r="E1127" s="94"/>
    </row>
    <row r="1128" spans="1:5" x14ac:dyDescent="0.25">
      <c r="A1128" s="94"/>
      <c r="B1128" s="94"/>
      <c r="C1128" s="94"/>
      <c r="D1128" s="94"/>
      <c r="E1128" s="94"/>
    </row>
    <row r="1129" spans="1:5" x14ac:dyDescent="0.25">
      <c r="A1129" s="94"/>
      <c r="B1129" s="94"/>
      <c r="C1129" s="94"/>
      <c r="D1129" s="94"/>
      <c r="E1129" s="94"/>
    </row>
    <row r="1130" spans="1:5" x14ac:dyDescent="0.25">
      <c r="A1130" s="94"/>
      <c r="B1130" s="94"/>
      <c r="C1130" s="94"/>
      <c r="D1130" s="94"/>
      <c r="E1130" s="94"/>
    </row>
    <row r="1131" spans="1:5" x14ac:dyDescent="0.25">
      <c r="A1131" s="94"/>
      <c r="B1131" s="94"/>
      <c r="C1131" s="94"/>
      <c r="D1131" s="94"/>
      <c r="E1131" s="94"/>
    </row>
    <row r="1132" spans="1:5" x14ac:dyDescent="0.25">
      <c r="A1132" s="94"/>
      <c r="B1132" s="94"/>
      <c r="C1132" s="94"/>
      <c r="D1132" s="94"/>
      <c r="E1132" s="94"/>
    </row>
    <row r="1133" spans="1:5" x14ac:dyDescent="0.25">
      <c r="A1133" s="94"/>
      <c r="B1133" s="94"/>
      <c r="C1133" s="94"/>
      <c r="D1133" s="94"/>
      <c r="E1133" s="94"/>
    </row>
    <row r="1134" spans="1:5" x14ac:dyDescent="0.25">
      <c r="A1134" s="94"/>
      <c r="B1134" s="94"/>
      <c r="C1134" s="94"/>
      <c r="D1134" s="94"/>
      <c r="E1134" s="94"/>
    </row>
    <row r="1135" spans="1:5" x14ac:dyDescent="0.25">
      <c r="A1135" s="94"/>
      <c r="B1135" s="94"/>
      <c r="C1135" s="94"/>
      <c r="D1135" s="94"/>
      <c r="E1135" s="94"/>
    </row>
    <row r="1136" spans="1:5" x14ac:dyDescent="0.25">
      <c r="A1136" s="94"/>
      <c r="B1136" s="94"/>
      <c r="C1136" s="94"/>
      <c r="D1136" s="94"/>
      <c r="E1136" s="94"/>
    </row>
    <row r="1137" spans="1:5" x14ac:dyDescent="0.25">
      <c r="A1137" s="94"/>
      <c r="B1137" s="94"/>
      <c r="C1137" s="94"/>
      <c r="D1137" s="94"/>
      <c r="E1137" s="94"/>
    </row>
    <row r="1138" spans="1:5" x14ac:dyDescent="0.25">
      <c r="A1138" s="94"/>
      <c r="B1138" s="94"/>
      <c r="C1138" s="94"/>
      <c r="D1138" s="94"/>
      <c r="E1138" s="94"/>
    </row>
    <row r="1139" spans="1:5" x14ac:dyDescent="0.25">
      <c r="A1139" s="94"/>
      <c r="B1139" s="94"/>
      <c r="C1139" s="94"/>
      <c r="D1139" s="94"/>
      <c r="E1139" s="94"/>
    </row>
    <row r="1140" spans="1:5" x14ac:dyDescent="0.25">
      <c r="A1140" s="94"/>
      <c r="B1140" s="94"/>
      <c r="C1140" s="94"/>
      <c r="D1140" s="94"/>
      <c r="E1140" s="94"/>
    </row>
    <row r="1141" spans="1:5" x14ac:dyDescent="0.25">
      <c r="A1141" s="94"/>
      <c r="B1141" s="94"/>
      <c r="C1141" s="94"/>
      <c r="D1141" s="94"/>
      <c r="E1141" s="94"/>
    </row>
    <row r="1142" spans="1:5" x14ac:dyDescent="0.25">
      <c r="A1142" s="98" t="s">
        <v>11</v>
      </c>
      <c r="B1142" s="94">
        <f>SUM(B1094:B1141)</f>
        <v>0</v>
      </c>
      <c r="C1142" s="94"/>
      <c r="D1142" s="94"/>
      <c r="E1142" s="94"/>
    </row>
    <row r="1145" spans="1:5" x14ac:dyDescent="0.25">
      <c r="A1145" s="98" t="s">
        <v>0</v>
      </c>
      <c r="B1145" s="98" t="s">
        <v>27</v>
      </c>
      <c r="C1145" s="98" t="s">
        <v>1203</v>
      </c>
      <c r="D1145" s="98" t="s">
        <v>561</v>
      </c>
      <c r="E1145" s="98" t="s">
        <v>174</v>
      </c>
    </row>
    <row r="1146" spans="1:5" x14ac:dyDescent="0.25">
      <c r="A1146" s="95"/>
      <c r="B1146" s="94">
        <v>0</v>
      </c>
      <c r="C1146" s="94"/>
      <c r="D1146" s="94"/>
      <c r="E1146" s="94"/>
    </row>
    <row r="1147" spans="1:5" x14ac:dyDescent="0.25">
      <c r="A1147" s="94"/>
      <c r="B1147" s="94">
        <v>0</v>
      </c>
      <c r="C1147" s="94"/>
      <c r="D1147" s="94"/>
      <c r="E1147" s="94"/>
    </row>
    <row r="1148" spans="1:5" x14ac:dyDescent="0.25">
      <c r="A1148" s="94"/>
      <c r="B1148" s="94">
        <v>0</v>
      </c>
      <c r="C1148" s="94"/>
      <c r="D1148" s="94"/>
      <c r="E1148" s="94"/>
    </row>
    <row r="1149" spans="1:5" x14ac:dyDescent="0.25">
      <c r="A1149" s="94"/>
      <c r="B1149" s="94"/>
      <c r="C1149" s="94"/>
      <c r="D1149" s="94"/>
      <c r="E1149" s="94"/>
    </row>
    <row r="1150" spans="1:5" x14ac:dyDescent="0.25">
      <c r="A1150" s="94"/>
      <c r="B1150" s="94"/>
      <c r="C1150" s="94"/>
      <c r="D1150" s="94"/>
      <c r="E1150" s="94"/>
    </row>
    <row r="1151" spans="1:5" x14ac:dyDescent="0.25">
      <c r="A1151" s="94"/>
      <c r="B1151" s="94"/>
      <c r="C1151" s="94"/>
      <c r="D1151" s="94"/>
      <c r="E1151" s="94"/>
    </row>
    <row r="1152" spans="1:5" x14ac:dyDescent="0.25">
      <c r="A1152" s="94"/>
      <c r="B1152" s="94"/>
      <c r="C1152" s="94"/>
      <c r="D1152" s="94"/>
      <c r="E1152" s="94"/>
    </row>
    <row r="1153" spans="1:5" x14ac:dyDescent="0.25">
      <c r="A1153" s="94"/>
      <c r="B1153" s="94"/>
      <c r="C1153" s="94"/>
      <c r="D1153" s="94"/>
      <c r="E1153" s="94"/>
    </row>
    <row r="1154" spans="1:5" x14ac:dyDescent="0.25">
      <c r="A1154" s="94"/>
      <c r="B1154" s="94"/>
      <c r="C1154" s="94"/>
      <c r="D1154" s="94"/>
      <c r="E1154" s="94"/>
    </row>
    <row r="1155" spans="1:5" x14ac:dyDescent="0.25">
      <c r="A1155" s="94"/>
      <c r="B1155" s="94"/>
      <c r="C1155" s="94"/>
      <c r="D1155" s="94"/>
      <c r="E1155" s="94"/>
    </row>
    <row r="1156" spans="1:5" x14ac:dyDescent="0.25">
      <c r="A1156" s="94"/>
      <c r="B1156" s="94"/>
      <c r="C1156" s="94"/>
      <c r="D1156" s="94"/>
      <c r="E1156" s="94"/>
    </row>
    <row r="1157" spans="1:5" x14ac:dyDescent="0.25">
      <c r="A1157" s="94"/>
      <c r="B1157" s="94"/>
      <c r="C1157" s="94"/>
      <c r="D1157" s="94"/>
      <c r="E1157" s="94"/>
    </row>
    <row r="1158" spans="1:5" x14ac:dyDescent="0.25">
      <c r="A1158" s="94"/>
      <c r="B1158" s="94"/>
      <c r="C1158" s="94"/>
      <c r="D1158" s="94"/>
      <c r="E1158" s="94"/>
    </row>
    <row r="1159" spans="1:5" x14ac:dyDescent="0.25">
      <c r="A1159" s="94"/>
      <c r="B1159" s="94"/>
      <c r="C1159" s="94"/>
      <c r="D1159" s="94"/>
      <c r="E1159" s="94"/>
    </row>
    <row r="1160" spans="1:5" x14ac:dyDescent="0.25">
      <c r="A1160" s="94"/>
      <c r="B1160" s="94"/>
      <c r="C1160" s="94"/>
      <c r="D1160" s="94"/>
      <c r="E1160" s="94"/>
    </row>
    <row r="1161" spans="1:5" x14ac:dyDescent="0.25">
      <c r="A1161" s="94"/>
      <c r="B1161" s="94"/>
      <c r="C1161" s="94"/>
      <c r="D1161" s="94"/>
      <c r="E1161" s="94"/>
    </row>
    <row r="1162" spans="1:5" x14ac:dyDescent="0.25">
      <c r="A1162" s="94"/>
      <c r="B1162" s="94"/>
      <c r="C1162" s="94"/>
      <c r="D1162" s="94"/>
      <c r="E1162" s="94"/>
    </row>
    <row r="1163" spans="1:5" x14ac:dyDescent="0.25">
      <c r="A1163" s="94"/>
      <c r="B1163" s="94"/>
      <c r="C1163" s="94"/>
      <c r="D1163" s="94"/>
      <c r="E1163" s="94"/>
    </row>
    <row r="1164" spans="1:5" x14ac:dyDescent="0.25">
      <c r="A1164" s="94"/>
      <c r="B1164" s="94"/>
      <c r="C1164" s="94"/>
      <c r="D1164" s="94"/>
      <c r="E1164" s="94"/>
    </row>
    <row r="1165" spans="1:5" x14ac:dyDescent="0.25">
      <c r="A1165" s="94"/>
      <c r="B1165" s="94"/>
      <c r="C1165" s="94"/>
      <c r="D1165" s="94"/>
      <c r="E1165" s="94"/>
    </row>
    <row r="1166" spans="1:5" x14ac:dyDescent="0.25">
      <c r="A1166" s="94"/>
      <c r="B1166" s="94"/>
      <c r="C1166" s="94"/>
      <c r="D1166" s="94"/>
      <c r="E1166" s="94"/>
    </row>
    <row r="1167" spans="1:5" x14ac:dyDescent="0.25">
      <c r="A1167" s="94"/>
      <c r="B1167" s="94"/>
      <c r="C1167" s="94"/>
      <c r="D1167" s="94"/>
      <c r="E1167" s="94"/>
    </row>
    <row r="1168" spans="1:5" x14ac:dyDescent="0.25">
      <c r="A1168" s="94"/>
      <c r="B1168" s="94"/>
      <c r="C1168" s="94"/>
      <c r="D1168" s="94"/>
      <c r="E1168" s="94"/>
    </row>
    <row r="1169" spans="1:5" x14ac:dyDescent="0.25">
      <c r="A1169" s="94"/>
      <c r="B1169" s="94"/>
      <c r="C1169" s="94"/>
      <c r="D1169" s="94"/>
      <c r="E1169" s="94"/>
    </row>
    <row r="1170" spans="1:5" x14ac:dyDescent="0.25">
      <c r="A1170" s="94"/>
      <c r="B1170" s="94"/>
      <c r="C1170" s="94"/>
      <c r="D1170" s="94"/>
      <c r="E1170" s="94"/>
    </row>
    <row r="1171" spans="1:5" x14ac:dyDescent="0.25">
      <c r="A1171" s="94"/>
      <c r="B1171" s="94"/>
      <c r="C1171" s="94"/>
      <c r="D1171" s="94"/>
      <c r="E1171" s="94"/>
    </row>
    <row r="1172" spans="1:5" x14ac:dyDescent="0.25">
      <c r="A1172" s="94"/>
      <c r="B1172" s="94"/>
      <c r="C1172" s="94"/>
      <c r="D1172" s="94"/>
      <c r="E1172" s="94"/>
    </row>
    <row r="1173" spans="1:5" x14ac:dyDescent="0.25">
      <c r="A1173" s="94"/>
      <c r="B1173" s="94"/>
      <c r="C1173" s="94"/>
      <c r="D1173" s="94"/>
      <c r="E1173" s="94"/>
    </row>
    <row r="1174" spans="1:5" x14ac:dyDescent="0.25">
      <c r="A1174" s="94"/>
      <c r="B1174" s="94"/>
      <c r="C1174" s="94"/>
      <c r="D1174" s="94"/>
      <c r="E1174" s="94"/>
    </row>
    <row r="1175" spans="1:5" x14ac:dyDescent="0.25">
      <c r="A1175" s="94"/>
      <c r="B1175" s="94"/>
      <c r="C1175" s="94"/>
      <c r="D1175" s="94"/>
      <c r="E1175" s="94"/>
    </row>
    <row r="1176" spans="1:5" x14ac:dyDescent="0.25">
      <c r="A1176" s="94"/>
      <c r="B1176" s="94"/>
      <c r="C1176" s="94"/>
      <c r="D1176" s="94"/>
      <c r="E1176" s="94"/>
    </row>
    <row r="1177" spans="1:5" x14ac:dyDescent="0.25">
      <c r="A1177" s="94"/>
      <c r="B1177" s="94"/>
      <c r="C1177" s="94"/>
      <c r="D1177" s="94"/>
      <c r="E1177" s="94"/>
    </row>
    <row r="1178" spans="1:5" x14ac:dyDescent="0.25">
      <c r="A1178" s="94"/>
      <c r="B1178" s="94"/>
      <c r="C1178" s="94"/>
      <c r="D1178" s="94"/>
      <c r="E1178" s="94"/>
    </row>
    <row r="1179" spans="1:5" x14ac:dyDescent="0.25">
      <c r="A1179" s="94"/>
      <c r="B1179" s="94"/>
      <c r="C1179" s="94"/>
      <c r="D1179" s="94"/>
      <c r="E1179" s="94"/>
    </row>
    <row r="1180" spans="1:5" x14ac:dyDescent="0.25">
      <c r="A1180" s="94"/>
      <c r="B1180" s="94"/>
      <c r="C1180" s="94"/>
      <c r="D1180" s="94"/>
      <c r="E1180" s="94"/>
    </row>
    <row r="1181" spans="1:5" x14ac:dyDescent="0.25">
      <c r="A1181" s="94"/>
      <c r="B1181" s="94"/>
      <c r="C1181" s="94"/>
      <c r="D1181" s="94"/>
      <c r="E1181" s="94"/>
    </row>
    <row r="1182" spans="1:5" x14ac:dyDescent="0.25">
      <c r="A1182" s="94"/>
      <c r="B1182" s="94"/>
      <c r="C1182" s="94"/>
      <c r="D1182" s="94"/>
      <c r="E1182" s="94"/>
    </row>
    <row r="1183" spans="1:5" x14ac:dyDescent="0.25">
      <c r="A1183" s="94"/>
      <c r="B1183" s="94"/>
      <c r="C1183" s="94"/>
      <c r="D1183" s="94"/>
      <c r="E1183" s="94"/>
    </row>
    <row r="1184" spans="1:5" x14ac:dyDescent="0.25">
      <c r="A1184" s="94"/>
      <c r="B1184" s="94"/>
      <c r="C1184" s="94"/>
      <c r="D1184" s="94"/>
      <c r="E1184" s="94"/>
    </row>
    <row r="1185" spans="1:5" x14ac:dyDescent="0.25">
      <c r="A1185" s="94"/>
      <c r="B1185" s="94"/>
      <c r="C1185" s="94"/>
      <c r="D1185" s="94"/>
      <c r="E1185" s="94"/>
    </row>
    <row r="1186" spans="1:5" x14ac:dyDescent="0.25">
      <c r="A1186" s="94"/>
      <c r="B1186" s="94"/>
      <c r="C1186" s="94"/>
      <c r="D1186" s="94"/>
      <c r="E1186" s="94"/>
    </row>
    <row r="1187" spans="1:5" x14ac:dyDescent="0.25">
      <c r="A1187" s="94"/>
      <c r="B1187" s="94"/>
      <c r="C1187" s="94"/>
      <c r="D1187" s="94"/>
      <c r="E1187" s="94"/>
    </row>
    <row r="1188" spans="1:5" x14ac:dyDescent="0.25">
      <c r="A1188" s="94"/>
      <c r="B1188" s="94"/>
      <c r="C1188" s="94"/>
      <c r="D1188" s="94"/>
      <c r="E1188" s="94"/>
    </row>
    <row r="1189" spans="1:5" x14ac:dyDescent="0.25">
      <c r="A1189" s="94"/>
      <c r="B1189" s="94"/>
      <c r="C1189" s="94"/>
      <c r="D1189" s="94"/>
      <c r="E1189" s="94"/>
    </row>
    <row r="1190" spans="1:5" x14ac:dyDescent="0.25">
      <c r="A1190" s="94"/>
      <c r="B1190" s="94"/>
      <c r="C1190" s="94"/>
      <c r="D1190" s="94"/>
      <c r="E1190" s="94"/>
    </row>
    <row r="1191" spans="1:5" x14ac:dyDescent="0.25">
      <c r="A1191" s="94"/>
      <c r="B1191" s="94"/>
      <c r="C1191" s="94"/>
      <c r="D1191" s="94"/>
      <c r="E1191" s="94"/>
    </row>
    <row r="1192" spans="1:5" x14ac:dyDescent="0.25">
      <c r="A1192" s="94"/>
      <c r="B1192" s="94"/>
      <c r="C1192" s="94"/>
      <c r="D1192" s="94"/>
      <c r="E1192" s="94"/>
    </row>
    <row r="1193" spans="1:5" x14ac:dyDescent="0.25">
      <c r="A1193" s="94"/>
      <c r="B1193" s="94"/>
      <c r="C1193" s="94"/>
      <c r="D1193" s="94"/>
      <c r="E1193" s="94"/>
    </row>
    <row r="1194" spans="1:5" x14ac:dyDescent="0.25">
      <c r="A1194" s="98" t="s">
        <v>11</v>
      </c>
      <c r="B1194" s="94">
        <f>SUM(B1146:B1193)</f>
        <v>0</v>
      </c>
      <c r="C1194" s="94"/>
      <c r="D1194" s="94"/>
      <c r="E1194" s="94"/>
    </row>
    <row r="1195" spans="1:5" x14ac:dyDescent="0.25">
      <c r="B1195" t="s">
        <v>477</v>
      </c>
    </row>
    <row r="1197" spans="1:5" x14ac:dyDescent="0.25">
      <c r="A1197" s="98" t="s">
        <v>0</v>
      </c>
      <c r="B1197" s="98" t="s">
        <v>27</v>
      </c>
      <c r="C1197" s="98" t="s">
        <v>1203</v>
      </c>
      <c r="D1197" s="98" t="s">
        <v>561</v>
      </c>
      <c r="E1197" s="98" t="s">
        <v>174</v>
      </c>
    </row>
    <row r="1198" spans="1:5" x14ac:dyDescent="0.25">
      <c r="A1198" s="95"/>
      <c r="B1198" s="94">
        <v>0</v>
      </c>
      <c r="C1198" s="94"/>
      <c r="D1198" s="94"/>
      <c r="E1198" s="94"/>
    </row>
    <row r="1199" spans="1:5" x14ac:dyDescent="0.25">
      <c r="A1199" s="94"/>
      <c r="B1199" s="94">
        <v>0</v>
      </c>
      <c r="C1199" s="94"/>
      <c r="D1199" s="94"/>
      <c r="E1199" s="94"/>
    </row>
    <row r="1200" spans="1:5" x14ac:dyDescent="0.25">
      <c r="A1200" s="94"/>
      <c r="B1200" s="94">
        <v>0</v>
      </c>
      <c r="C1200" s="94"/>
      <c r="D1200" s="94"/>
      <c r="E1200" s="94"/>
    </row>
    <row r="1201" spans="1:5" x14ac:dyDescent="0.25">
      <c r="A1201" s="94"/>
      <c r="B1201" s="94"/>
      <c r="C1201" s="94"/>
      <c r="D1201" s="94"/>
      <c r="E1201" s="94"/>
    </row>
    <row r="1202" spans="1:5" x14ac:dyDescent="0.25">
      <c r="A1202" s="94"/>
      <c r="B1202" s="94"/>
      <c r="C1202" s="94"/>
      <c r="D1202" s="94"/>
      <c r="E1202" s="94"/>
    </row>
    <row r="1203" spans="1:5" x14ac:dyDescent="0.25">
      <c r="A1203" s="94"/>
      <c r="B1203" s="94"/>
      <c r="C1203" s="94"/>
      <c r="D1203" s="94"/>
      <c r="E1203" s="94"/>
    </row>
    <row r="1204" spans="1:5" x14ac:dyDescent="0.25">
      <c r="A1204" s="94"/>
      <c r="B1204" s="94"/>
      <c r="C1204" s="94"/>
      <c r="D1204" s="94"/>
      <c r="E1204" s="94"/>
    </row>
    <row r="1205" spans="1:5" x14ac:dyDescent="0.25">
      <c r="A1205" s="94"/>
      <c r="B1205" s="94"/>
      <c r="C1205" s="94"/>
      <c r="D1205" s="94"/>
      <c r="E1205" s="94"/>
    </row>
    <row r="1206" spans="1:5" x14ac:dyDescent="0.25">
      <c r="A1206" s="94"/>
      <c r="B1206" s="94"/>
      <c r="C1206" s="94"/>
      <c r="D1206" s="94"/>
      <c r="E1206" s="94"/>
    </row>
    <row r="1207" spans="1:5" x14ac:dyDescent="0.25">
      <c r="A1207" s="94"/>
      <c r="B1207" s="94"/>
      <c r="C1207" s="94"/>
      <c r="D1207" s="94"/>
      <c r="E1207" s="94"/>
    </row>
    <row r="1208" spans="1:5" x14ac:dyDescent="0.25">
      <c r="A1208" s="94"/>
      <c r="B1208" s="94"/>
      <c r="C1208" s="94"/>
      <c r="D1208" s="94"/>
      <c r="E1208" s="94"/>
    </row>
    <row r="1209" spans="1:5" x14ac:dyDescent="0.25">
      <c r="A1209" s="94"/>
      <c r="B1209" s="94"/>
      <c r="C1209" s="94"/>
      <c r="D1209" s="94"/>
      <c r="E1209" s="94"/>
    </row>
    <row r="1210" spans="1:5" x14ac:dyDescent="0.25">
      <c r="A1210" s="94"/>
      <c r="B1210" s="94"/>
      <c r="C1210" s="94"/>
      <c r="D1210" s="94"/>
      <c r="E1210" s="94"/>
    </row>
    <row r="1211" spans="1:5" x14ac:dyDescent="0.25">
      <c r="A1211" s="94"/>
      <c r="B1211" s="94"/>
      <c r="C1211" s="94"/>
      <c r="D1211" s="94"/>
      <c r="E1211" s="94"/>
    </row>
    <row r="1212" spans="1:5" x14ac:dyDescent="0.25">
      <c r="A1212" s="94"/>
      <c r="B1212" s="94"/>
      <c r="C1212" s="94"/>
      <c r="D1212" s="94"/>
      <c r="E1212" s="94"/>
    </row>
    <row r="1213" spans="1:5" x14ac:dyDescent="0.25">
      <c r="A1213" s="94"/>
      <c r="B1213" s="94"/>
      <c r="C1213" s="94"/>
      <c r="D1213" s="94"/>
      <c r="E1213" s="94"/>
    </row>
    <row r="1214" spans="1:5" x14ac:dyDescent="0.25">
      <c r="A1214" s="94"/>
      <c r="B1214" s="94"/>
      <c r="C1214" s="94"/>
      <c r="D1214" s="94"/>
      <c r="E1214" s="94"/>
    </row>
    <row r="1215" spans="1:5" x14ac:dyDescent="0.25">
      <c r="A1215" s="94"/>
      <c r="B1215" s="94"/>
      <c r="C1215" s="94"/>
      <c r="D1215" s="94"/>
      <c r="E1215" s="94"/>
    </row>
    <row r="1216" spans="1:5" x14ac:dyDescent="0.25">
      <c r="A1216" s="94"/>
      <c r="B1216" s="94"/>
      <c r="C1216" s="94"/>
      <c r="D1216" s="94"/>
      <c r="E1216" s="94"/>
    </row>
    <row r="1217" spans="1:5" x14ac:dyDescent="0.25">
      <c r="A1217" s="94"/>
      <c r="B1217" s="94"/>
      <c r="C1217" s="94"/>
      <c r="D1217" s="94"/>
      <c r="E1217" s="94"/>
    </row>
    <row r="1218" spans="1:5" x14ac:dyDescent="0.25">
      <c r="A1218" s="94"/>
      <c r="B1218" s="94"/>
      <c r="C1218" s="94"/>
      <c r="D1218" s="94"/>
      <c r="E1218" s="94"/>
    </row>
    <row r="1219" spans="1:5" x14ac:dyDescent="0.25">
      <c r="A1219" s="94"/>
      <c r="B1219" s="94"/>
      <c r="C1219" s="94"/>
      <c r="D1219" s="94"/>
      <c r="E1219" s="94"/>
    </row>
    <row r="1220" spans="1:5" x14ac:dyDescent="0.25">
      <c r="A1220" s="94"/>
      <c r="B1220" s="94"/>
      <c r="C1220" s="94"/>
      <c r="D1220" s="94"/>
      <c r="E1220" s="94"/>
    </row>
    <row r="1221" spans="1:5" x14ac:dyDescent="0.25">
      <c r="A1221" s="94"/>
      <c r="B1221" s="94"/>
      <c r="C1221" s="94"/>
      <c r="D1221" s="94"/>
      <c r="E1221" s="94"/>
    </row>
    <row r="1222" spans="1:5" x14ac:dyDescent="0.25">
      <c r="A1222" s="94"/>
      <c r="B1222" s="94"/>
      <c r="C1222" s="94"/>
      <c r="D1222" s="94"/>
      <c r="E1222" s="94"/>
    </row>
    <row r="1223" spans="1:5" x14ac:dyDescent="0.25">
      <c r="A1223" s="94"/>
      <c r="B1223" s="94"/>
      <c r="C1223" s="94"/>
      <c r="D1223" s="94"/>
      <c r="E1223" s="94"/>
    </row>
    <row r="1224" spans="1:5" x14ac:dyDescent="0.25">
      <c r="A1224" s="94"/>
      <c r="B1224" s="94"/>
      <c r="C1224" s="94"/>
      <c r="D1224" s="94"/>
      <c r="E1224" s="94"/>
    </row>
    <row r="1225" spans="1:5" x14ac:dyDescent="0.25">
      <c r="A1225" s="94"/>
      <c r="B1225" s="94"/>
      <c r="C1225" s="94"/>
      <c r="D1225" s="94"/>
      <c r="E1225" s="94"/>
    </row>
    <row r="1226" spans="1:5" x14ac:dyDescent="0.25">
      <c r="A1226" s="94"/>
      <c r="B1226" s="94"/>
      <c r="C1226" s="94"/>
      <c r="D1226" s="94"/>
      <c r="E1226" s="94"/>
    </row>
    <row r="1227" spans="1:5" x14ac:dyDescent="0.25">
      <c r="A1227" s="94"/>
      <c r="B1227" s="94"/>
      <c r="C1227" s="94"/>
      <c r="D1227" s="94"/>
      <c r="E1227" s="94"/>
    </row>
    <row r="1228" spans="1:5" x14ac:dyDescent="0.25">
      <c r="A1228" s="94"/>
      <c r="B1228" s="94"/>
      <c r="C1228" s="94"/>
      <c r="D1228" s="94"/>
      <c r="E1228" s="94"/>
    </row>
    <row r="1229" spans="1:5" x14ac:dyDescent="0.25">
      <c r="A1229" s="94"/>
      <c r="B1229" s="94"/>
      <c r="C1229" s="94"/>
      <c r="D1229" s="94"/>
      <c r="E1229" s="94"/>
    </row>
    <row r="1230" spans="1:5" x14ac:dyDescent="0.25">
      <c r="A1230" s="94"/>
      <c r="B1230" s="94"/>
      <c r="C1230" s="94"/>
      <c r="D1230" s="94"/>
      <c r="E1230" s="94"/>
    </row>
    <row r="1231" spans="1:5" x14ac:dyDescent="0.25">
      <c r="A1231" s="94"/>
      <c r="B1231" s="94"/>
      <c r="C1231" s="94"/>
      <c r="D1231" s="94"/>
      <c r="E1231" s="94"/>
    </row>
    <row r="1232" spans="1:5" x14ac:dyDescent="0.25">
      <c r="A1232" s="94"/>
      <c r="B1232" s="94"/>
      <c r="C1232" s="94"/>
      <c r="D1232" s="94"/>
      <c r="E1232" s="94"/>
    </row>
    <row r="1233" spans="1:5" x14ac:dyDescent="0.25">
      <c r="A1233" s="94"/>
      <c r="B1233" s="94"/>
      <c r="C1233" s="94"/>
      <c r="D1233" s="94"/>
      <c r="E1233" s="94"/>
    </row>
    <row r="1234" spans="1:5" x14ac:dyDescent="0.25">
      <c r="A1234" s="94"/>
      <c r="B1234" s="94"/>
      <c r="C1234" s="94"/>
      <c r="D1234" s="94"/>
      <c r="E1234" s="94"/>
    </row>
    <row r="1235" spans="1:5" x14ac:dyDescent="0.25">
      <c r="A1235" s="94"/>
      <c r="B1235" s="94"/>
      <c r="C1235" s="94"/>
      <c r="D1235" s="94"/>
      <c r="E1235" s="94"/>
    </row>
    <row r="1236" spans="1:5" x14ac:dyDescent="0.25">
      <c r="A1236" s="94"/>
      <c r="B1236" s="94"/>
      <c r="C1236" s="94"/>
      <c r="D1236" s="94"/>
      <c r="E1236" s="94"/>
    </row>
    <row r="1237" spans="1:5" x14ac:dyDescent="0.25">
      <c r="A1237" s="94"/>
      <c r="B1237" s="94"/>
      <c r="C1237" s="94"/>
      <c r="D1237" s="94"/>
      <c r="E1237" s="94"/>
    </row>
    <row r="1238" spans="1:5" x14ac:dyDescent="0.25">
      <c r="A1238" s="94"/>
      <c r="B1238" s="94"/>
      <c r="C1238" s="94"/>
      <c r="D1238" s="94"/>
      <c r="E1238" s="94"/>
    </row>
    <row r="1239" spans="1:5" x14ac:dyDescent="0.25">
      <c r="A1239" s="94"/>
      <c r="B1239" s="94"/>
      <c r="C1239" s="94"/>
      <c r="D1239" s="94"/>
      <c r="E1239" s="94"/>
    </row>
    <row r="1240" spans="1:5" x14ac:dyDescent="0.25">
      <c r="A1240" s="94"/>
      <c r="B1240" s="94"/>
      <c r="C1240" s="94"/>
      <c r="D1240" s="94"/>
      <c r="E1240" s="94"/>
    </row>
    <row r="1241" spans="1:5" x14ac:dyDescent="0.25">
      <c r="A1241" s="94"/>
      <c r="B1241" s="94"/>
      <c r="C1241" s="94"/>
      <c r="D1241" s="94"/>
      <c r="E1241" s="94"/>
    </row>
    <row r="1242" spans="1:5" x14ac:dyDescent="0.25">
      <c r="A1242" s="94"/>
      <c r="B1242" s="94"/>
      <c r="C1242" s="94"/>
      <c r="D1242" s="94"/>
      <c r="E1242" s="94"/>
    </row>
    <row r="1243" spans="1:5" x14ac:dyDescent="0.25">
      <c r="A1243" s="94"/>
      <c r="B1243" s="94"/>
      <c r="C1243" s="94"/>
      <c r="D1243" s="94"/>
      <c r="E1243" s="94"/>
    </row>
    <row r="1244" spans="1:5" x14ac:dyDescent="0.25">
      <c r="A1244" s="94"/>
      <c r="B1244" s="94"/>
      <c r="C1244" s="94"/>
      <c r="D1244" s="94"/>
      <c r="E1244" s="94"/>
    </row>
    <row r="1245" spans="1:5" x14ac:dyDescent="0.25">
      <c r="A1245" s="94"/>
      <c r="B1245" s="94"/>
      <c r="C1245" s="94"/>
      <c r="D1245" s="94"/>
      <c r="E1245" s="94"/>
    </row>
    <row r="1246" spans="1:5" x14ac:dyDescent="0.25">
      <c r="A1246" s="98" t="s">
        <v>11</v>
      </c>
      <c r="B1246" s="94">
        <f>SUM(B1198:B1245)</f>
        <v>0</v>
      </c>
      <c r="C1246" s="94"/>
      <c r="D1246" s="94"/>
      <c r="E1246" s="94"/>
    </row>
    <row r="1249" spans="1:5" x14ac:dyDescent="0.25">
      <c r="A1249" s="98" t="s">
        <v>0</v>
      </c>
      <c r="B1249" s="98" t="s">
        <v>27</v>
      </c>
      <c r="C1249" s="98" t="s">
        <v>1203</v>
      </c>
      <c r="D1249" s="98" t="s">
        <v>561</v>
      </c>
      <c r="E1249" s="98" t="s">
        <v>174</v>
      </c>
    </row>
    <row r="1250" spans="1:5" x14ac:dyDescent="0.25">
      <c r="A1250" s="95"/>
      <c r="B1250" s="94">
        <v>0</v>
      </c>
      <c r="C1250" s="94"/>
      <c r="D1250" s="94"/>
      <c r="E1250" s="94"/>
    </row>
    <row r="1251" spans="1:5" x14ac:dyDescent="0.25">
      <c r="A1251" s="94"/>
      <c r="B1251" s="94">
        <v>0</v>
      </c>
      <c r="C1251" s="94"/>
      <c r="D1251" s="94"/>
      <c r="E1251" s="94"/>
    </row>
    <row r="1252" spans="1:5" x14ac:dyDescent="0.25">
      <c r="A1252" s="94"/>
      <c r="B1252" s="94">
        <v>0</v>
      </c>
      <c r="C1252" s="94"/>
      <c r="D1252" s="94"/>
      <c r="E1252" s="94"/>
    </row>
    <row r="1253" spans="1:5" x14ac:dyDescent="0.25">
      <c r="A1253" s="94"/>
      <c r="B1253" s="94"/>
      <c r="C1253" s="94"/>
      <c r="D1253" s="94"/>
      <c r="E1253" s="94"/>
    </row>
    <row r="1254" spans="1:5" x14ac:dyDescent="0.25">
      <c r="A1254" s="94"/>
      <c r="B1254" s="94"/>
      <c r="C1254" s="94"/>
      <c r="D1254" s="94"/>
      <c r="E1254" s="94"/>
    </row>
    <row r="1255" spans="1:5" x14ac:dyDescent="0.25">
      <c r="A1255" s="94"/>
      <c r="B1255" s="94"/>
      <c r="C1255" s="94"/>
      <c r="D1255" s="94"/>
      <c r="E1255" s="94"/>
    </row>
    <row r="1256" spans="1:5" x14ac:dyDescent="0.25">
      <c r="A1256" s="94"/>
      <c r="B1256" s="94"/>
      <c r="C1256" s="94"/>
      <c r="D1256" s="94"/>
      <c r="E1256" s="94"/>
    </row>
    <row r="1257" spans="1:5" x14ac:dyDescent="0.25">
      <c r="A1257" s="94"/>
      <c r="B1257" s="94"/>
      <c r="C1257" s="94"/>
      <c r="D1257" s="94"/>
      <c r="E1257" s="94"/>
    </row>
    <row r="1258" spans="1:5" x14ac:dyDescent="0.25">
      <c r="A1258" s="94"/>
      <c r="B1258" s="94"/>
      <c r="C1258" s="94"/>
      <c r="D1258" s="94"/>
      <c r="E1258" s="94"/>
    </row>
    <row r="1259" spans="1:5" x14ac:dyDescent="0.25">
      <c r="A1259" s="94"/>
      <c r="B1259" s="94"/>
      <c r="C1259" s="94"/>
      <c r="D1259" s="94"/>
      <c r="E1259" s="94"/>
    </row>
    <row r="1260" spans="1:5" x14ac:dyDescent="0.25">
      <c r="A1260" s="94"/>
      <c r="B1260" s="94"/>
      <c r="C1260" s="94"/>
      <c r="D1260" s="94"/>
      <c r="E1260" s="94"/>
    </row>
    <row r="1261" spans="1:5" x14ac:dyDescent="0.25">
      <c r="A1261" s="94"/>
      <c r="B1261" s="94"/>
      <c r="C1261" s="94"/>
      <c r="D1261" s="94"/>
      <c r="E1261" s="94"/>
    </row>
    <row r="1262" spans="1:5" x14ac:dyDescent="0.25">
      <c r="A1262" s="94"/>
      <c r="B1262" s="94"/>
      <c r="C1262" s="94"/>
      <c r="D1262" s="94"/>
      <c r="E1262" s="94"/>
    </row>
    <row r="1263" spans="1:5" x14ac:dyDescent="0.25">
      <c r="A1263" s="94"/>
      <c r="B1263" s="94"/>
      <c r="C1263" s="94"/>
      <c r="D1263" s="94"/>
      <c r="E1263" s="94"/>
    </row>
    <row r="1264" spans="1:5" x14ac:dyDescent="0.25">
      <c r="A1264" s="94"/>
      <c r="B1264" s="94"/>
      <c r="C1264" s="94"/>
      <c r="D1264" s="94"/>
      <c r="E1264" s="94"/>
    </row>
    <row r="1265" spans="1:5" x14ac:dyDescent="0.25">
      <c r="A1265" s="94"/>
      <c r="B1265" s="94"/>
      <c r="C1265" s="94"/>
      <c r="D1265" s="94"/>
      <c r="E1265" s="94"/>
    </row>
    <row r="1266" spans="1:5" x14ac:dyDescent="0.25">
      <c r="A1266" s="94"/>
      <c r="B1266" s="94"/>
      <c r="C1266" s="94"/>
      <c r="D1266" s="94"/>
      <c r="E1266" s="94"/>
    </row>
    <row r="1267" spans="1:5" x14ac:dyDescent="0.25">
      <c r="A1267" s="94"/>
      <c r="B1267" s="94"/>
      <c r="C1267" s="94"/>
      <c r="D1267" s="94"/>
      <c r="E1267" s="94"/>
    </row>
    <row r="1268" spans="1:5" x14ac:dyDescent="0.25">
      <c r="A1268" s="94"/>
      <c r="B1268" s="94"/>
      <c r="C1268" s="94"/>
      <c r="D1268" s="94"/>
      <c r="E1268" s="94"/>
    </row>
    <row r="1269" spans="1:5" x14ac:dyDescent="0.25">
      <c r="A1269" s="94"/>
      <c r="B1269" s="94"/>
      <c r="C1269" s="94"/>
      <c r="D1269" s="94"/>
      <c r="E1269" s="94"/>
    </row>
    <row r="1270" spans="1:5" x14ac:dyDescent="0.25">
      <c r="A1270" s="94"/>
      <c r="B1270" s="94"/>
      <c r="C1270" s="94"/>
      <c r="D1270" s="94"/>
      <c r="E1270" s="94"/>
    </row>
    <row r="1271" spans="1:5" x14ac:dyDescent="0.25">
      <c r="A1271" s="94"/>
      <c r="B1271" s="94"/>
      <c r="C1271" s="94"/>
      <c r="D1271" s="94"/>
      <c r="E1271" s="94"/>
    </row>
    <row r="1272" spans="1:5" x14ac:dyDescent="0.25">
      <c r="A1272" s="94"/>
      <c r="B1272" s="94"/>
      <c r="C1272" s="94"/>
      <c r="D1272" s="94"/>
      <c r="E1272" s="94"/>
    </row>
    <row r="1273" spans="1:5" x14ac:dyDescent="0.25">
      <c r="A1273" s="94"/>
      <c r="B1273" s="94"/>
      <c r="C1273" s="94"/>
      <c r="D1273" s="94"/>
      <c r="E1273" s="94"/>
    </row>
    <row r="1274" spans="1:5" x14ac:dyDescent="0.25">
      <c r="A1274" s="94"/>
      <c r="B1274" s="94"/>
      <c r="C1274" s="94"/>
      <c r="D1274" s="94"/>
      <c r="E1274" s="94"/>
    </row>
    <row r="1275" spans="1:5" x14ac:dyDescent="0.25">
      <c r="A1275" s="94"/>
      <c r="B1275" s="94"/>
      <c r="C1275" s="94"/>
      <c r="D1275" s="94"/>
      <c r="E1275" s="94"/>
    </row>
    <row r="1276" spans="1:5" x14ac:dyDescent="0.25">
      <c r="A1276" s="94"/>
      <c r="B1276" s="94"/>
      <c r="C1276" s="94"/>
      <c r="D1276" s="94"/>
      <c r="E1276" s="94"/>
    </row>
    <row r="1277" spans="1:5" x14ac:dyDescent="0.25">
      <c r="A1277" s="94"/>
      <c r="B1277" s="94"/>
      <c r="C1277" s="94"/>
      <c r="D1277" s="94"/>
      <c r="E1277" s="94"/>
    </row>
    <row r="1278" spans="1:5" x14ac:dyDescent="0.25">
      <c r="A1278" s="94"/>
      <c r="B1278" s="94"/>
      <c r="C1278" s="94"/>
      <c r="D1278" s="94"/>
      <c r="E1278" s="94"/>
    </row>
    <row r="1279" spans="1:5" x14ac:dyDescent="0.25">
      <c r="A1279" s="94"/>
      <c r="B1279" s="94"/>
      <c r="C1279" s="94"/>
      <c r="D1279" s="94"/>
      <c r="E1279" s="94"/>
    </row>
    <row r="1280" spans="1:5" x14ac:dyDescent="0.25">
      <c r="A1280" s="94"/>
      <c r="B1280" s="94"/>
      <c r="C1280" s="94"/>
      <c r="D1280" s="94"/>
      <c r="E1280" s="94"/>
    </row>
    <row r="1281" spans="1:5" x14ac:dyDescent="0.25">
      <c r="A1281" s="94"/>
      <c r="B1281" s="94"/>
      <c r="C1281" s="94"/>
      <c r="D1281" s="94"/>
      <c r="E1281" s="94"/>
    </row>
    <row r="1282" spans="1:5" x14ac:dyDescent="0.25">
      <c r="A1282" s="94"/>
      <c r="B1282" s="94"/>
      <c r="C1282" s="94"/>
      <c r="D1282" s="94"/>
      <c r="E1282" s="94"/>
    </row>
    <row r="1283" spans="1:5" x14ac:dyDescent="0.25">
      <c r="A1283" s="94"/>
      <c r="B1283" s="94"/>
      <c r="C1283" s="94"/>
      <c r="D1283" s="94"/>
      <c r="E1283" s="94"/>
    </row>
    <row r="1284" spans="1:5" x14ac:dyDescent="0.25">
      <c r="A1284" s="94"/>
      <c r="B1284" s="94"/>
      <c r="C1284" s="94"/>
      <c r="D1284" s="94"/>
      <c r="E1284" s="94"/>
    </row>
    <row r="1285" spans="1:5" x14ac:dyDescent="0.25">
      <c r="A1285" s="94"/>
      <c r="B1285" s="94"/>
      <c r="C1285" s="94"/>
      <c r="D1285" s="94"/>
      <c r="E1285" s="94"/>
    </row>
    <row r="1286" spans="1:5" x14ac:dyDescent="0.25">
      <c r="A1286" s="94"/>
      <c r="B1286" s="94"/>
      <c r="C1286" s="94"/>
      <c r="D1286" s="94"/>
      <c r="E1286" s="94"/>
    </row>
    <row r="1287" spans="1:5" x14ac:dyDescent="0.25">
      <c r="A1287" s="94"/>
      <c r="B1287" s="94"/>
      <c r="C1287" s="94"/>
      <c r="D1287" s="94"/>
      <c r="E1287" s="94"/>
    </row>
    <row r="1288" spans="1:5" x14ac:dyDescent="0.25">
      <c r="A1288" s="94"/>
      <c r="B1288" s="94"/>
      <c r="C1288" s="94"/>
      <c r="D1288" s="94"/>
      <c r="E1288" s="94"/>
    </row>
    <row r="1289" spans="1:5" x14ac:dyDescent="0.25">
      <c r="A1289" s="94"/>
      <c r="B1289" s="94"/>
      <c r="C1289" s="94"/>
      <c r="D1289" s="94"/>
      <c r="E1289" s="94"/>
    </row>
    <row r="1290" spans="1:5" x14ac:dyDescent="0.25">
      <c r="A1290" s="94"/>
      <c r="B1290" s="94"/>
      <c r="C1290" s="94"/>
      <c r="D1290" s="94"/>
      <c r="E1290" s="94"/>
    </row>
    <row r="1291" spans="1:5" x14ac:dyDescent="0.25">
      <c r="A1291" s="94"/>
      <c r="B1291" s="94"/>
      <c r="C1291" s="94"/>
      <c r="D1291" s="94"/>
      <c r="E1291" s="94"/>
    </row>
    <row r="1292" spans="1:5" x14ac:dyDescent="0.25">
      <c r="A1292" s="94"/>
      <c r="B1292" s="94"/>
      <c r="C1292" s="94"/>
      <c r="D1292" s="94"/>
      <c r="E1292" s="94"/>
    </row>
    <row r="1293" spans="1:5" x14ac:dyDescent="0.25">
      <c r="A1293" s="94"/>
      <c r="B1293" s="94"/>
      <c r="C1293" s="94"/>
      <c r="D1293" s="94"/>
      <c r="E1293" s="94"/>
    </row>
    <row r="1294" spans="1:5" x14ac:dyDescent="0.25">
      <c r="A1294" s="94"/>
      <c r="B1294" s="94"/>
      <c r="C1294" s="94"/>
      <c r="D1294" s="94"/>
      <c r="E1294" s="94"/>
    </row>
    <row r="1295" spans="1:5" x14ac:dyDescent="0.25">
      <c r="A1295" s="94"/>
      <c r="B1295" s="94"/>
      <c r="C1295" s="94"/>
      <c r="D1295" s="94"/>
      <c r="E1295" s="94"/>
    </row>
    <row r="1296" spans="1:5" x14ac:dyDescent="0.25">
      <c r="A1296" s="94"/>
      <c r="B1296" s="94"/>
      <c r="C1296" s="94"/>
      <c r="D1296" s="94"/>
      <c r="E1296" s="94"/>
    </row>
    <row r="1297" spans="1:5" x14ac:dyDescent="0.25">
      <c r="A1297" s="94"/>
      <c r="B1297" s="94"/>
      <c r="C1297" s="94"/>
      <c r="D1297" s="94"/>
      <c r="E1297" s="94"/>
    </row>
    <row r="1298" spans="1:5" x14ac:dyDescent="0.25">
      <c r="A1298" s="98" t="s">
        <v>11</v>
      </c>
      <c r="B1298" s="94">
        <f>SUM(B1250:B1297)</f>
        <v>0</v>
      </c>
      <c r="C1298" s="94"/>
      <c r="D1298" s="94"/>
      <c r="E1298" s="94"/>
    </row>
    <row r="1301" spans="1:5" x14ac:dyDescent="0.25">
      <c r="A1301" s="98" t="s">
        <v>0</v>
      </c>
      <c r="B1301" s="98" t="s">
        <v>27</v>
      </c>
      <c r="C1301" s="98" t="s">
        <v>1203</v>
      </c>
      <c r="D1301" s="98" t="s">
        <v>561</v>
      </c>
      <c r="E1301" s="98" t="s">
        <v>174</v>
      </c>
    </row>
    <row r="1302" spans="1:5" x14ac:dyDescent="0.25">
      <c r="A1302" s="95"/>
      <c r="B1302" s="94">
        <v>0</v>
      </c>
      <c r="C1302" s="94"/>
      <c r="D1302" s="94"/>
      <c r="E1302" s="94"/>
    </row>
    <row r="1303" spans="1:5" x14ac:dyDescent="0.25">
      <c r="A1303" s="94"/>
      <c r="B1303" s="94">
        <v>0</v>
      </c>
      <c r="C1303" s="94"/>
      <c r="D1303" s="94"/>
      <c r="E1303" s="94"/>
    </row>
    <row r="1304" spans="1:5" x14ac:dyDescent="0.25">
      <c r="A1304" s="94"/>
      <c r="B1304" s="94">
        <v>0</v>
      </c>
      <c r="C1304" s="94"/>
      <c r="D1304" s="94"/>
      <c r="E1304" s="94"/>
    </row>
    <row r="1305" spans="1:5" x14ac:dyDescent="0.25">
      <c r="A1305" s="94"/>
      <c r="B1305" s="94"/>
      <c r="C1305" s="94"/>
      <c r="D1305" s="94"/>
      <c r="E1305" s="94"/>
    </row>
    <row r="1306" spans="1:5" x14ac:dyDescent="0.25">
      <c r="A1306" s="94"/>
      <c r="B1306" s="94"/>
      <c r="C1306" s="94"/>
      <c r="D1306" s="94"/>
      <c r="E1306" s="94"/>
    </row>
    <row r="1307" spans="1:5" x14ac:dyDescent="0.25">
      <c r="A1307" s="94"/>
      <c r="B1307" s="94"/>
      <c r="C1307" s="94"/>
      <c r="D1307" s="94"/>
      <c r="E1307" s="94"/>
    </row>
    <row r="1308" spans="1:5" x14ac:dyDescent="0.25">
      <c r="A1308" s="94"/>
      <c r="B1308" s="94"/>
      <c r="C1308" s="94"/>
      <c r="D1308" s="94"/>
      <c r="E1308" s="94"/>
    </row>
    <row r="1309" spans="1:5" x14ac:dyDescent="0.25">
      <c r="A1309" s="94"/>
      <c r="B1309" s="94"/>
      <c r="C1309" s="94"/>
      <c r="D1309" s="94"/>
      <c r="E1309" s="94"/>
    </row>
    <row r="1310" spans="1:5" x14ac:dyDescent="0.25">
      <c r="A1310" s="94"/>
      <c r="B1310" s="94"/>
      <c r="C1310" s="94"/>
      <c r="D1310" s="94"/>
      <c r="E1310" s="94"/>
    </row>
    <row r="1311" spans="1:5" x14ac:dyDescent="0.25">
      <c r="A1311" s="94"/>
      <c r="B1311" s="94"/>
      <c r="C1311" s="94"/>
      <c r="D1311" s="94"/>
      <c r="E1311" s="94"/>
    </row>
    <row r="1312" spans="1:5" x14ac:dyDescent="0.25">
      <c r="A1312" s="94"/>
      <c r="B1312" s="94"/>
      <c r="C1312" s="94"/>
      <c r="D1312" s="94"/>
      <c r="E1312" s="94"/>
    </row>
    <row r="1313" spans="1:5" x14ac:dyDescent="0.25">
      <c r="A1313" s="94"/>
      <c r="B1313" s="94"/>
      <c r="C1313" s="94"/>
      <c r="D1313" s="94"/>
      <c r="E1313" s="94"/>
    </row>
    <row r="1314" spans="1:5" x14ac:dyDescent="0.25">
      <c r="A1314" s="94"/>
      <c r="B1314" s="94"/>
      <c r="C1314" s="94"/>
      <c r="D1314" s="94"/>
      <c r="E1314" s="94"/>
    </row>
    <row r="1315" spans="1:5" x14ac:dyDescent="0.25">
      <c r="A1315" s="94"/>
      <c r="B1315" s="94"/>
      <c r="C1315" s="94"/>
      <c r="D1315" s="94"/>
      <c r="E1315" s="94"/>
    </row>
    <row r="1316" spans="1:5" x14ac:dyDescent="0.25">
      <c r="A1316" s="94"/>
      <c r="B1316" s="94"/>
      <c r="C1316" s="94"/>
      <c r="D1316" s="94"/>
      <c r="E1316" s="94"/>
    </row>
    <row r="1317" spans="1:5" x14ac:dyDescent="0.25">
      <c r="A1317" s="94"/>
      <c r="B1317" s="94"/>
      <c r="C1317" s="94"/>
      <c r="D1317" s="94"/>
      <c r="E1317" s="94"/>
    </row>
    <row r="1318" spans="1:5" x14ac:dyDescent="0.25">
      <c r="A1318" s="94"/>
      <c r="B1318" s="94"/>
      <c r="C1318" s="94"/>
      <c r="D1318" s="94"/>
      <c r="E1318" s="94"/>
    </row>
    <row r="1319" spans="1:5" x14ac:dyDescent="0.25">
      <c r="A1319" s="94"/>
      <c r="B1319" s="94"/>
      <c r="C1319" s="94"/>
      <c r="D1319" s="94"/>
      <c r="E1319" s="94"/>
    </row>
    <row r="1320" spans="1:5" x14ac:dyDescent="0.25">
      <c r="A1320" s="94"/>
      <c r="B1320" s="94"/>
      <c r="C1320" s="94"/>
      <c r="D1320" s="94"/>
      <c r="E1320" s="94"/>
    </row>
    <row r="1321" spans="1:5" x14ac:dyDescent="0.25">
      <c r="A1321" s="94"/>
      <c r="B1321" s="94"/>
      <c r="C1321" s="94"/>
      <c r="D1321" s="94"/>
      <c r="E1321" s="94"/>
    </row>
    <row r="1322" spans="1:5" x14ac:dyDescent="0.25">
      <c r="A1322" s="94"/>
      <c r="B1322" s="94"/>
      <c r="C1322" s="94"/>
      <c r="D1322" s="94"/>
      <c r="E1322" s="94"/>
    </row>
    <row r="1323" spans="1:5" x14ac:dyDescent="0.25">
      <c r="A1323" s="94"/>
      <c r="B1323" s="94"/>
      <c r="C1323" s="94"/>
      <c r="D1323" s="94"/>
      <c r="E1323" s="94"/>
    </row>
    <row r="1324" spans="1:5" x14ac:dyDescent="0.25">
      <c r="A1324" s="94"/>
      <c r="B1324" s="94"/>
      <c r="C1324" s="94"/>
      <c r="D1324" s="94"/>
      <c r="E1324" s="94"/>
    </row>
    <row r="1325" spans="1:5" x14ac:dyDescent="0.25">
      <c r="A1325" s="94"/>
      <c r="B1325" s="94"/>
      <c r="C1325" s="94"/>
      <c r="D1325" s="94"/>
      <c r="E1325" s="94"/>
    </row>
    <row r="1326" spans="1:5" x14ac:dyDescent="0.25">
      <c r="A1326" s="94"/>
      <c r="B1326" s="94"/>
      <c r="C1326" s="94"/>
      <c r="D1326" s="94"/>
      <c r="E1326" s="94"/>
    </row>
    <row r="1327" spans="1:5" x14ac:dyDescent="0.25">
      <c r="A1327" s="94"/>
      <c r="B1327" s="94"/>
      <c r="C1327" s="94"/>
      <c r="D1327" s="94"/>
      <c r="E1327" s="94"/>
    </row>
    <row r="1328" spans="1:5" x14ac:dyDescent="0.25">
      <c r="A1328" s="94"/>
      <c r="B1328" s="94"/>
      <c r="C1328" s="94"/>
      <c r="D1328" s="94"/>
      <c r="E1328" s="94"/>
    </row>
    <row r="1329" spans="1:5" x14ac:dyDescent="0.25">
      <c r="A1329" s="94"/>
      <c r="B1329" s="94"/>
      <c r="C1329" s="94"/>
      <c r="D1329" s="94"/>
      <c r="E1329" s="94"/>
    </row>
    <row r="1330" spans="1:5" x14ac:dyDescent="0.25">
      <c r="A1330" s="94"/>
      <c r="B1330" s="94"/>
      <c r="C1330" s="94"/>
      <c r="D1330" s="94"/>
      <c r="E1330" s="94"/>
    </row>
    <row r="1331" spans="1:5" x14ac:dyDescent="0.25">
      <c r="A1331" s="94"/>
      <c r="B1331" s="94"/>
      <c r="C1331" s="94"/>
      <c r="D1331" s="94"/>
      <c r="E1331" s="94"/>
    </row>
    <row r="1332" spans="1:5" x14ac:dyDescent="0.25">
      <c r="A1332" s="94"/>
      <c r="B1332" s="94"/>
      <c r="C1332" s="94"/>
      <c r="D1332" s="94"/>
      <c r="E1332" s="94"/>
    </row>
    <row r="1333" spans="1:5" x14ac:dyDescent="0.25">
      <c r="A1333" s="94"/>
      <c r="B1333" s="94"/>
      <c r="C1333" s="94"/>
      <c r="D1333" s="94"/>
      <c r="E1333" s="94"/>
    </row>
    <row r="1334" spans="1:5" x14ac:dyDescent="0.25">
      <c r="A1334" s="94"/>
      <c r="B1334" s="94"/>
      <c r="C1334" s="94"/>
      <c r="D1334" s="94"/>
      <c r="E1334" s="94"/>
    </row>
    <row r="1335" spans="1:5" x14ac:dyDescent="0.25">
      <c r="A1335" s="94"/>
      <c r="B1335" s="94"/>
      <c r="C1335" s="94"/>
      <c r="D1335" s="94"/>
      <c r="E1335" s="94"/>
    </row>
    <row r="1336" spans="1:5" x14ac:dyDescent="0.25">
      <c r="A1336" s="94"/>
      <c r="B1336" s="94"/>
      <c r="C1336" s="94"/>
      <c r="D1336" s="94"/>
      <c r="E1336" s="94"/>
    </row>
    <row r="1337" spans="1:5" x14ac:dyDescent="0.25">
      <c r="A1337" s="94"/>
      <c r="B1337" s="94"/>
      <c r="C1337" s="94"/>
      <c r="D1337" s="94"/>
      <c r="E1337" s="94"/>
    </row>
    <row r="1338" spans="1:5" x14ac:dyDescent="0.25">
      <c r="A1338" s="94"/>
      <c r="B1338" s="94"/>
      <c r="C1338" s="94"/>
      <c r="D1338" s="94"/>
      <c r="E1338" s="94"/>
    </row>
    <row r="1339" spans="1:5" x14ac:dyDescent="0.25">
      <c r="A1339" s="94"/>
      <c r="B1339" s="94"/>
      <c r="C1339" s="94"/>
      <c r="D1339" s="94"/>
      <c r="E1339" s="94"/>
    </row>
    <row r="1340" spans="1:5" x14ac:dyDescent="0.25">
      <c r="A1340" s="94"/>
      <c r="B1340" s="94"/>
      <c r="C1340" s="94"/>
      <c r="D1340" s="94"/>
      <c r="E1340" s="94"/>
    </row>
    <row r="1341" spans="1:5" x14ac:dyDescent="0.25">
      <c r="A1341" s="94"/>
      <c r="B1341" s="94"/>
      <c r="C1341" s="94"/>
      <c r="D1341" s="94"/>
      <c r="E1341" s="94"/>
    </row>
    <row r="1342" spans="1:5" x14ac:dyDescent="0.25">
      <c r="A1342" s="94"/>
      <c r="B1342" s="94"/>
      <c r="C1342" s="94"/>
      <c r="D1342" s="94"/>
      <c r="E1342" s="94"/>
    </row>
    <row r="1343" spans="1:5" x14ac:dyDescent="0.25">
      <c r="A1343" s="94"/>
      <c r="B1343" s="94"/>
      <c r="C1343" s="94"/>
      <c r="D1343" s="94"/>
      <c r="E1343" s="94"/>
    </row>
    <row r="1344" spans="1:5" x14ac:dyDescent="0.25">
      <c r="A1344" s="94"/>
      <c r="B1344" s="94"/>
      <c r="C1344" s="94"/>
      <c r="D1344" s="94"/>
      <c r="E1344" s="94"/>
    </row>
    <row r="1345" spans="1:5" x14ac:dyDescent="0.25">
      <c r="A1345" s="94"/>
      <c r="B1345" s="94"/>
      <c r="C1345" s="94"/>
      <c r="D1345" s="94"/>
      <c r="E1345" s="94"/>
    </row>
    <row r="1346" spans="1:5" x14ac:dyDescent="0.25">
      <c r="A1346" s="94"/>
      <c r="B1346" s="94"/>
      <c r="C1346" s="94"/>
      <c r="D1346" s="94"/>
      <c r="E1346" s="94"/>
    </row>
    <row r="1347" spans="1:5" x14ac:dyDescent="0.25">
      <c r="A1347" s="94"/>
      <c r="B1347" s="94"/>
      <c r="C1347" s="94"/>
      <c r="D1347" s="94"/>
      <c r="E1347" s="94"/>
    </row>
    <row r="1348" spans="1:5" x14ac:dyDescent="0.25">
      <c r="A1348" s="94"/>
      <c r="B1348" s="94"/>
      <c r="C1348" s="94"/>
      <c r="D1348" s="94"/>
      <c r="E1348" s="94"/>
    </row>
    <row r="1349" spans="1:5" x14ac:dyDescent="0.25">
      <c r="A1349" s="94"/>
      <c r="B1349" s="94"/>
      <c r="C1349" s="94"/>
      <c r="D1349" s="94"/>
      <c r="E1349" s="94"/>
    </row>
    <row r="1350" spans="1:5" x14ac:dyDescent="0.25">
      <c r="A1350" s="98" t="s">
        <v>11</v>
      </c>
      <c r="B1350" s="94">
        <f>SUM(B1302:B1349)</f>
        <v>0</v>
      </c>
      <c r="C1350" s="94"/>
      <c r="D1350" s="94"/>
      <c r="E1350" s="94"/>
    </row>
    <row r="1353" spans="1:5" x14ac:dyDescent="0.25">
      <c r="A1353" s="98" t="s">
        <v>0</v>
      </c>
      <c r="B1353" s="98" t="s">
        <v>27</v>
      </c>
      <c r="C1353" s="98" t="s">
        <v>1203</v>
      </c>
      <c r="D1353" s="98" t="s">
        <v>561</v>
      </c>
      <c r="E1353" s="98" t="s">
        <v>174</v>
      </c>
    </row>
    <row r="1354" spans="1:5" x14ac:dyDescent="0.25">
      <c r="A1354" s="95"/>
      <c r="B1354" s="94">
        <v>0</v>
      </c>
      <c r="C1354" s="94"/>
      <c r="D1354" s="94"/>
      <c r="E1354" s="94"/>
    </row>
    <row r="1355" spans="1:5" x14ac:dyDescent="0.25">
      <c r="A1355" s="94"/>
      <c r="B1355" s="94">
        <v>0</v>
      </c>
      <c r="C1355" s="94"/>
      <c r="D1355" s="94"/>
      <c r="E1355" s="94"/>
    </row>
    <row r="1356" spans="1:5" x14ac:dyDescent="0.25">
      <c r="A1356" s="94"/>
      <c r="B1356" s="94">
        <v>0</v>
      </c>
      <c r="C1356" s="94"/>
      <c r="D1356" s="94"/>
      <c r="E1356" s="94"/>
    </row>
    <row r="1357" spans="1:5" x14ac:dyDescent="0.25">
      <c r="A1357" s="94"/>
      <c r="B1357" s="94"/>
      <c r="C1357" s="94"/>
      <c r="D1357" s="94"/>
      <c r="E1357" s="94"/>
    </row>
    <row r="1358" spans="1:5" x14ac:dyDescent="0.25">
      <c r="A1358" s="94"/>
      <c r="B1358" s="94"/>
      <c r="C1358" s="94"/>
      <c r="D1358" s="94"/>
      <c r="E1358" s="94"/>
    </row>
    <row r="1359" spans="1:5" x14ac:dyDescent="0.25">
      <c r="A1359" s="94"/>
      <c r="B1359" s="94"/>
      <c r="C1359" s="94"/>
      <c r="D1359" s="94"/>
      <c r="E1359" s="94"/>
    </row>
    <row r="1360" spans="1:5" x14ac:dyDescent="0.25">
      <c r="A1360" s="94"/>
      <c r="B1360" s="94"/>
      <c r="C1360" s="94"/>
      <c r="D1360" s="94"/>
      <c r="E1360" s="94"/>
    </row>
    <row r="1361" spans="1:5" x14ac:dyDescent="0.25">
      <c r="A1361" s="94"/>
      <c r="B1361" s="94"/>
      <c r="C1361" s="94"/>
      <c r="D1361" s="94"/>
      <c r="E1361" s="94"/>
    </row>
    <row r="1362" spans="1:5" x14ac:dyDescent="0.25">
      <c r="A1362" s="94"/>
      <c r="B1362" s="94"/>
      <c r="C1362" s="94"/>
      <c r="D1362" s="94"/>
      <c r="E1362" s="94"/>
    </row>
    <row r="1363" spans="1:5" x14ac:dyDescent="0.25">
      <c r="A1363" s="94"/>
      <c r="B1363" s="94"/>
      <c r="C1363" s="94"/>
      <c r="D1363" s="94"/>
      <c r="E1363" s="94"/>
    </row>
    <row r="1364" spans="1:5" x14ac:dyDescent="0.25">
      <c r="A1364" s="94"/>
      <c r="B1364" s="94"/>
      <c r="C1364" s="94"/>
      <c r="D1364" s="94"/>
      <c r="E1364" s="94"/>
    </row>
    <row r="1365" spans="1:5" x14ac:dyDescent="0.25">
      <c r="A1365" s="94"/>
      <c r="B1365" s="94"/>
      <c r="C1365" s="94"/>
      <c r="D1365" s="94"/>
      <c r="E1365" s="94"/>
    </row>
    <row r="1366" spans="1:5" x14ac:dyDescent="0.25">
      <c r="A1366" s="94"/>
      <c r="B1366" s="94"/>
      <c r="C1366" s="94"/>
      <c r="D1366" s="94"/>
      <c r="E1366" s="94"/>
    </row>
    <row r="1367" spans="1:5" x14ac:dyDescent="0.25">
      <c r="A1367" s="94"/>
      <c r="B1367" s="94"/>
      <c r="C1367" s="94"/>
      <c r="D1367" s="94"/>
      <c r="E1367" s="94"/>
    </row>
    <row r="1368" spans="1:5" x14ac:dyDescent="0.25">
      <c r="A1368" s="94"/>
      <c r="B1368" s="94"/>
      <c r="C1368" s="94"/>
      <c r="D1368" s="94"/>
      <c r="E1368" s="94"/>
    </row>
    <row r="1369" spans="1:5" x14ac:dyDescent="0.25">
      <c r="A1369" s="94"/>
      <c r="B1369" s="94"/>
      <c r="C1369" s="94"/>
      <c r="D1369" s="94"/>
      <c r="E1369" s="94"/>
    </row>
    <row r="1370" spans="1:5" x14ac:dyDescent="0.25">
      <c r="A1370" s="94"/>
      <c r="B1370" s="94"/>
      <c r="C1370" s="94"/>
      <c r="D1370" s="94"/>
      <c r="E1370" s="94"/>
    </row>
    <row r="1371" spans="1:5" x14ac:dyDescent="0.25">
      <c r="A1371" s="94"/>
      <c r="B1371" s="94"/>
      <c r="C1371" s="94"/>
      <c r="D1371" s="94"/>
      <c r="E1371" s="94"/>
    </row>
    <row r="1372" spans="1:5" x14ac:dyDescent="0.25">
      <c r="A1372" s="94"/>
      <c r="B1372" s="94"/>
      <c r="C1372" s="94"/>
      <c r="D1372" s="94"/>
      <c r="E1372" s="94"/>
    </row>
    <row r="1373" spans="1:5" x14ac:dyDescent="0.25">
      <c r="A1373" s="94"/>
      <c r="B1373" s="94"/>
      <c r="C1373" s="94"/>
      <c r="D1373" s="94"/>
      <c r="E1373" s="94"/>
    </row>
    <row r="1374" spans="1:5" x14ac:dyDescent="0.25">
      <c r="A1374" s="94"/>
      <c r="B1374" s="94"/>
      <c r="C1374" s="94"/>
      <c r="D1374" s="94"/>
      <c r="E1374" s="94"/>
    </row>
    <row r="1375" spans="1:5" x14ac:dyDescent="0.25">
      <c r="A1375" s="94"/>
      <c r="B1375" s="94"/>
      <c r="C1375" s="94"/>
      <c r="D1375" s="94"/>
      <c r="E1375" s="94"/>
    </row>
    <row r="1376" spans="1:5" x14ac:dyDescent="0.25">
      <c r="A1376" s="94"/>
      <c r="B1376" s="94"/>
      <c r="C1376" s="94"/>
      <c r="D1376" s="94"/>
      <c r="E1376" s="94"/>
    </row>
    <row r="1377" spans="1:5" x14ac:dyDescent="0.25">
      <c r="A1377" s="94"/>
      <c r="B1377" s="94"/>
      <c r="C1377" s="94"/>
      <c r="D1377" s="94"/>
      <c r="E1377" s="94"/>
    </row>
    <row r="1378" spans="1:5" x14ac:dyDescent="0.25">
      <c r="A1378" s="94"/>
      <c r="B1378" s="94"/>
      <c r="C1378" s="94"/>
      <c r="D1378" s="94"/>
      <c r="E1378" s="94"/>
    </row>
    <row r="1379" spans="1:5" x14ac:dyDescent="0.25">
      <c r="A1379" s="94"/>
      <c r="B1379" s="94"/>
      <c r="C1379" s="94"/>
      <c r="D1379" s="94"/>
      <c r="E1379" s="94"/>
    </row>
    <row r="1380" spans="1:5" x14ac:dyDescent="0.25">
      <c r="A1380" s="94"/>
      <c r="B1380" s="94"/>
      <c r="C1380" s="94"/>
      <c r="D1380" s="94"/>
      <c r="E1380" s="94"/>
    </row>
    <row r="1381" spans="1:5" x14ac:dyDescent="0.25">
      <c r="A1381" s="94"/>
      <c r="B1381" s="94"/>
      <c r="C1381" s="94"/>
      <c r="D1381" s="94"/>
      <c r="E1381" s="94"/>
    </row>
    <row r="1382" spans="1:5" x14ac:dyDescent="0.25">
      <c r="A1382" s="94"/>
      <c r="B1382" s="94"/>
      <c r="C1382" s="94"/>
      <c r="D1382" s="94"/>
      <c r="E1382" s="94"/>
    </row>
    <row r="1383" spans="1:5" x14ac:dyDescent="0.25">
      <c r="A1383" s="94"/>
      <c r="B1383" s="94"/>
      <c r="C1383" s="94"/>
      <c r="D1383" s="94"/>
      <c r="E1383" s="94"/>
    </row>
    <row r="1384" spans="1:5" x14ac:dyDescent="0.25">
      <c r="A1384" s="94"/>
      <c r="B1384" s="94"/>
      <c r="C1384" s="94"/>
      <c r="D1384" s="94"/>
      <c r="E1384" s="94"/>
    </row>
    <row r="1385" spans="1:5" x14ac:dyDescent="0.25">
      <c r="A1385" s="94"/>
      <c r="B1385" s="94"/>
      <c r="C1385" s="94"/>
      <c r="D1385" s="94"/>
      <c r="E1385" s="94"/>
    </row>
    <row r="1386" spans="1:5" x14ac:dyDescent="0.25">
      <c r="A1386" s="94"/>
      <c r="B1386" s="94"/>
      <c r="C1386" s="94"/>
      <c r="D1386" s="94"/>
      <c r="E1386" s="94"/>
    </row>
    <row r="1387" spans="1:5" x14ac:dyDescent="0.25">
      <c r="A1387" s="94"/>
      <c r="B1387" s="94"/>
      <c r="C1387" s="94"/>
      <c r="D1387" s="94"/>
      <c r="E1387" s="94"/>
    </row>
    <row r="1388" spans="1:5" x14ac:dyDescent="0.25">
      <c r="A1388" s="94"/>
      <c r="B1388" s="94"/>
      <c r="C1388" s="94"/>
      <c r="D1388" s="94"/>
      <c r="E1388" s="94"/>
    </row>
    <row r="1389" spans="1:5" x14ac:dyDescent="0.25">
      <c r="A1389" s="94"/>
      <c r="B1389" s="94"/>
      <c r="C1389" s="94"/>
      <c r="D1389" s="94"/>
      <c r="E1389" s="94"/>
    </row>
    <row r="1390" spans="1:5" x14ac:dyDescent="0.25">
      <c r="A1390" s="94"/>
      <c r="B1390" s="94"/>
      <c r="C1390" s="94"/>
      <c r="D1390" s="94"/>
      <c r="E1390" s="94"/>
    </row>
    <row r="1391" spans="1:5" x14ac:dyDescent="0.25">
      <c r="A1391" s="94"/>
      <c r="B1391" s="94"/>
      <c r="C1391" s="94"/>
      <c r="D1391" s="94"/>
      <c r="E1391" s="94"/>
    </row>
    <row r="1392" spans="1:5" x14ac:dyDescent="0.25">
      <c r="A1392" s="94"/>
      <c r="B1392" s="94"/>
      <c r="C1392" s="94"/>
      <c r="D1392" s="94"/>
      <c r="E1392" s="94"/>
    </row>
    <row r="1393" spans="1:5" x14ac:dyDescent="0.25">
      <c r="A1393" s="94"/>
      <c r="B1393" s="94"/>
      <c r="C1393" s="94"/>
      <c r="D1393" s="94"/>
      <c r="E1393" s="94"/>
    </row>
    <row r="1394" spans="1:5" x14ac:dyDescent="0.25">
      <c r="A1394" s="94"/>
      <c r="B1394" s="94"/>
      <c r="C1394" s="94"/>
      <c r="D1394" s="94"/>
      <c r="E1394" s="94"/>
    </row>
    <row r="1395" spans="1:5" x14ac:dyDescent="0.25">
      <c r="A1395" s="94"/>
      <c r="B1395" s="94"/>
      <c r="C1395" s="94"/>
      <c r="D1395" s="94"/>
      <c r="E1395" s="94"/>
    </row>
    <row r="1396" spans="1:5" x14ac:dyDescent="0.25">
      <c r="A1396" s="94"/>
      <c r="B1396" s="94"/>
      <c r="C1396" s="94"/>
      <c r="D1396" s="94"/>
      <c r="E1396" s="94"/>
    </row>
    <row r="1397" spans="1:5" x14ac:dyDescent="0.25">
      <c r="A1397" s="94"/>
      <c r="B1397" s="94"/>
      <c r="C1397" s="94"/>
      <c r="D1397" s="94"/>
      <c r="E1397" s="94"/>
    </row>
    <row r="1398" spans="1:5" x14ac:dyDescent="0.25">
      <c r="A1398" s="94"/>
      <c r="B1398" s="94"/>
      <c r="C1398" s="94"/>
      <c r="D1398" s="94"/>
      <c r="E1398" s="94"/>
    </row>
    <row r="1399" spans="1:5" x14ac:dyDescent="0.25">
      <c r="A1399" s="94"/>
      <c r="B1399" s="94"/>
      <c r="C1399" s="94"/>
      <c r="D1399" s="94"/>
      <c r="E1399" s="94"/>
    </row>
    <row r="1400" spans="1:5" x14ac:dyDescent="0.25">
      <c r="A1400" s="94"/>
      <c r="B1400" s="94"/>
      <c r="C1400" s="94"/>
      <c r="D1400" s="94"/>
      <c r="E1400" s="94"/>
    </row>
    <row r="1401" spans="1:5" x14ac:dyDescent="0.25">
      <c r="A1401" s="94"/>
      <c r="B1401" s="94"/>
      <c r="C1401" s="94"/>
      <c r="D1401" s="94"/>
      <c r="E1401" s="94"/>
    </row>
    <row r="1402" spans="1:5" x14ac:dyDescent="0.25">
      <c r="A1402" s="98" t="s">
        <v>11</v>
      </c>
      <c r="B1402" s="94">
        <f>SUM(B1354:B1401)</f>
        <v>0</v>
      </c>
      <c r="C1402" s="94"/>
      <c r="D1402" s="94"/>
      <c r="E1402" s="94"/>
    </row>
    <row r="1405" spans="1:5" x14ac:dyDescent="0.25">
      <c r="A1405" s="98" t="s">
        <v>0</v>
      </c>
      <c r="B1405" s="98" t="s">
        <v>27</v>
      </c>
      <c r="C1405" s="98" t="s">
        <v>1203</v>
      </c>
      <c r="D1405" s="98" t="s">
        <v>561</v>
      </c>
      <c r="E1405" s="98" t="s">
        <v>174</v>
      </c>
    </row>
    <row r="1406" spans="1:5" x14ac:dyDescent="0.25">
      <c r="A1406" s="95"/>
      <c r="B1406" s="94">
        <v>0</v>
      </c>
      <c r="C1406" s="94"/>
      <c r="D1406" s="94"/>
      <c r="E1406" s="94"/>
    </row>
    <row r="1407" spans="1:5" x14ac:dyDescent="0.25">
      <c r="A1407" s="94"/>
      <c r="B1407" s="94">
        <v>0</v>
      </c>
      <c r="C1407" s="94"/>
      <c r="D1407" s="94"/>
      <c r="E1407" s="94"/>
    </row>
    <row r="1408" spans="1:5" x14ac:dyDescent="0.25">
      <c r="A1408" s="94"/>
      <c r="B1408" s="94">
        <v>0</v>
      </c>
      <c r="C1408" s="94"/>
      <c r="D1408" s="94"/>
      <c r="E1408" s="94"/>
    </row>
    <row r="1409" spans="1:5" x14ac:dyDescent="0.25">
      <c r="A1409" s="94"/>
      <c r="B1409" s="94"/>
      <c r="C1409" s="94"/>
      <c r="D1409" s="94"/>
      <c r="E1409" s="94"/>
    </row>
    <row r="1410" spans="1:5" x14ac:dyDescent="0.25">
      <c r="A1410" s="94"/>
      <c r="B1410" s="94"/>
      <c r="C1410" s="94"/>
      <c r="D1410" s="94"/>
      <c r="E1410" s="94"/>
    </row>
    <row r="1411" spans="1:5" x14ac:dyDescent="0.25">
      <c r="A1411" s="94"/>
      <c r="B1411" s="94"/>
      <c r="C1411" s="94"/>
      <c r="D1411" s="94"/>
      <c r="E1411" s="94"/>
    </row>
    <row r="1412" spans="1:5" x14ac:dyDescent="0.25">
      <c r="A1412" s="94"/>
      <c r="B1412" s="94"/>
      <c r="C1412" s="94"/>
      <c r="D1412" s="94"/>
      <c r="E1412" s="94"/>
    </row>
    <row r="1413" spans="1:5" x14ac:dyDescent="0.25">
      <c r="A1413" s="94"/>
      <c r="B1413" s="94"/>
      <c r="C1413" s="94"/>
      <c r="D1413" s="94"/>
      <c r="E1413" s="94"/>
    </row>
    <row r="1414" spans="1:5" x14ac:dyDescent="0.25">
      <c r="A1414" s="94"/>
      <c r="B1414" s="94"/>
      <c r="C1414" s="94"/>
      <c r="D1414" s="94"/>
      <c r="E1414" s="94"/>
    </row>
    <row r="1415" spans="1:5" x14ac:dyDescent="0.25">
      <c r="A1415" s="94"/>
      <c r="B1415" s="94"/>
      <c r="C1415" s="94"/>
      <c r="D1415" s="94"/>
      <c r="E1415" s="94"/>
    </row>
    <row r="1416" spans="1:5" x14ac:dyDescent="0.25">
      <c r="A1416" s="94"/>
      <c r="B1416" s="94"/>
      <c r="C1416" s="94"/>
      <c r="D1416" s="94"/>
      <c r="E1416" s="94"/>
    </row>
    <row r="1417" spans="1:5" x14ac:dyDescent="0.25">
      <c r="A1417" s="94"/>
      <c r="B1417" s="94"/>
      <c r="C1417" s="94"/>
      <c r="D1417" s="94"/>
      <c r="E1417" s="94"/>
    </row>
    <row r="1418" spans="1:5" x14ac:dyDescent="0.25">
      <c r="A1418" s="94"/>
      <c r="B1418" s="94"/>
      <c r="C1418" s="94"/>
      <c r="D1418" s="94"/>
      <c r="E1418" s="94"/>
    </row>
    <row r="1419" spans="1:5" x14ac:dyDescent="0.25">
      <c r="A1419" s="94"/>
      <c r="B1419" s="94"/>
      <c r="C1419" s="94"/>
      <c r="D1419" s="94"/>
      <c r="E1419" s="94"/>
    </row>
    <row r="1420" spans="1:5" x14ac:dyDescent="0.25">
      <c r="A1420" s="94"/>
      <c r="B1420" s="94"/>
      <c r="C1420" s="94"/>
      <c r="D1420" s="94"/>
      <c r="E1420" s="94"/>
    </row>
    <row r="1421" spans="1:5" x14ac:dyDescent="0.25">
      <c r="A1421" s="94"/>
      <c r="B1421" s="94"/>
      <c r="C1421" s="94"/>
      <c r="D1421" s="94"/>
      <c r="E1421" s="94"/>
    </row>
    <row r="1422" spans="1:5" x14ac:dyDescent="0.25">
      <c r="A1422" s="94"/>
      <c r="B1422" s="94"/>
      <c r="C1422" s="94"/>
      <c r="D1422" s="94"/>
      <c r="E1422" s="94"/>
    </row>
    <row r="1423" spans="1:5" x14ac:dyDescent="0.25">
      <c r="A1423" s="94"/>
      <c r="B1423" s="94"/>
      <c r="C1423" s="94"/>
      <c r="D1423" s="94"/>
      <c r="E1423" s="94"/>
    </row>
    <row r="1424" spans="1:5" x14ac:dyDescent="0.25">
      <c r="A1424" s="94"/>
      <c r="B1424" s="94"/>
      <c r="C1424" s="94"/>
      <c r="D1424" s="94"/>
      <c r="E1424" s="94"/>
    </row>
    <row r="1425" spans="1:5" x14ac:dyDescent="0.25">
      <c r="A1425" s="94"/>
      <c r="B1425" s="94"/>
      <c r="C1425" s="94"/>
      <c r="D1425" s="94"/>
      <c r="E1425" s="94"/>
    </row>
    <row r="1426" spans="1:5" x14ac:dyDescent="0.25">
      <c r="A1426" s="94"/>
      <c r="B1426" s="94"/>
      <c r="C1426" s="94"/>
      <c r="D1426" s="94"/>
      <c r="E1426" s="94"/>
    </row>
    <row r="1427" spans="1:5" x14ac:dyDescent="0.25">
      <c r="A1427" s="94"/>
      <c r="B1427" s="94"/>
      <c r="C1427" s="94"/>
      <c r="D1427" s="94"/>
      <c r="E1427" s="94"/>
    </row>
    <row r="1428" spans="1:5" x14ac:dyDescent="0.25">
      <c r="A1428" s="94"/>
      <c r="B1428" s="94"/>
      <c r="C1428" s="94"/>
      <c r="D1428" s="94"/>
      <c r="E1428" s="94"/>
    </row>
    <row r="1429" spans="1:5" x14ac:dyDescent="0.25">
      <c r="A1429" s="94"/>
      <c r="B1429" s="94"/>
      <c r="C1429" s="94"/>
      <c r="D1429" s="94"/>
      <c r="E1429" s="94"/>
    </row>
    <row r="1430" spans="1:5" x14ac:dyDescent="0.25">
      <c r="A1430" s="94"/>
      <c r="B1430" s="94"/>
      <c r="C1430" s="94"/>
      <c r="D1430" s="94"/>
      <c r="E1430" s="94"/>
    </row>
    <row r="1431" spans="1:5" x14ac:dyDescent="0.25">
      <c r="A1431" s="94"/>
      <c r="B1431" s="94"/>
      <c r="C1431" s="94"/>
      <c r="D1431" s="94"/>
      <c r="E1431" s="94"/>
    </row>
    <row r="1432" spans="1:5" x14ac:dyDescent="0.25">
      <c r="A1432" s="94"/>
      <c r="B1432" s="94"/>
      <c r="C1432" s="94"/>
      <c r="D1432" s="94"/>
      <c r="E1432" s="94"/>
    </row>
    <row r="1433" spans="1:5" x14ac:dyDescent="0.25">
      <c r="A1433" s="94"/>
      <c r="B1433" s="94"/>
      <c r="C1433" s="94"/>
      <c r="D1433" s="94"/>
      <c r="E1433" s="94"/>
    </row>
    <row r="1434" spans="1:5" x14ac:dyDescent="0.25">
      <c r="A1434" s="94"/>
      <c r="B1434" s="94"/>
      <c r="C1434" s="94"/>
      <c r="D1434" s="94"/>
      <c r="E1434" s="94"/>
    </row>
    <row r="1435" spans="1:5" x14ac:dyDescent="0.25">
      <c r="A1435" s="94"/>
      <c r="B1435" s="94"/>
      <c r="C1435" s="94"/>
      <c r="D1435" s="94"/>
      <c r="E1435" s="94"/>
    </row>
    <row r="1436" spans="1:5" x14ac:dyDescent="0.25">
      <c r="A1436" s="94"/>
      <c r="B1436" s="94"/>
      <c r="C1436" s="94"/>
      <c r="D1436" s="94"/>
      <c r="E1436" s="94"/>
    </row>
    <row r="1437" spans="1:5" x14ac:dyDescent="0.25">
      <c r="A1437" s="94"/>
      <c r="B1437" s="94"/>
      <c r="C1437" s="94"/>
      <c r="D1437" s="94"/>
      <c r="E1437" s="94"/>
    </row>
    <row r="1438" spans="1:5" x14ac:dyDescent="0.25">
      <c r="A1438" s="94"/>
      <c r="B1438" s="94"/>
      <c r="C1438" s="94"/>
      <c r="D1438" s="94"/>
      <c r="E1438" s="94"/>
    </row>
    <row r="1439" spans="1:5" x14ac:dyDescent="0.25">
      <c r="A1439" s="94"/>
      <c r="B1439" s="94"/>
      <c r="C1439" s="94"/>
      <c r="D1439" s="94"/>
      <c r="E1439" s="94"/>
    </row>
    <row r="1440" spans="1:5" x14ac:dyDescent="0.25">
      <c r="A1440" s="94"/>
      <c r="B1440" s="94"/>
      <c r="C1440" s="94"/>
      <c r="D1440" s="94"/>
      <c r="E1440" s="94"/>
    </row>
    <row r="1441" spans="1:5" x14ac:dyDescent="0.25">
      <c r="A1441" s="94"/>
      <c r="B1441" s="94"/>
      <c r="C1441" s="94"/>
      <c r="D1441" s="94"/>
      <c r="E1441" s="94"/>
    </row>
    <row r="1442" spans="1:5" x14ac:dyDescent="0.25">
      <c r="A1442" s="94"/>
      <c r="B1442" s="94"/>
      <c r="C1442" s="94"/>
      <c r="D1442" s="94"/>
      <c r="E1442" s="94"/>
    </row>
    <row r="1443" spans="1:5" x14ac:dyDescent="0.25">
      <c r="A1443" s="94"/>
      <c r="B1443" s="94"/>
      <c r="C1443" s="94"/>
      <c r="D1443" s="94"/>
      <c r="E1443" s="94"/>
    </row>
    <row r="1444" spans="1:5" x14ac:dyDescent="0.25">
      <c r="A1444" s="94"/>
      <c r="B1444" s="94"/>
      <c r="C1444" s="94"/>
      <c r="D1444" s="94"/>
      <c r="E1444" s="94"/>
    </row>
    <row r="1445" spans="1:5" x14ac:dyDescent="0.25">
      <c r="A1445" s="94"/>
      <c r="B1445" s="94"/>
      <c r="C1445" s="94"/>
      <c r="D1445" s="94"/>
      <c r="E1445" s="94"/>
    </row>
    <row r="1446" spans="1:5" x14ac:dyDescent="0.25">
      <c r="A1446" s="94"/>
      <c r="B1446" s="94"/>
      <c r="C1446" s="94"/>
      <c r="D1446" s="94"/>
      <c r="E1446" s="94"/>
    </row>
    <row r="1447" spans="1:5" x14ac:dyDescent="0.25">
      <c r="A1447" s="94"/>
      <c r="B1447" s="94"/>
      <c r="C1447" s="94"/>
      <c r="D1447" s="94"/>
      <c r="E1447" s="94"/>
    </row>
    <row r="1448" spans="1:5" x14ac:dyDescent="0.25">
      <c r="A1448" s="94"/>
      <c r="B1448" s="94"/>
      <c r="C1448" s="94"/>
      <c r="D1448" s="94"/>
      <c r="E1448" s="94"/>
    </row>
    <row r="1449" spans="1:5" x14ac:dyDescent="0.25">
      <c r="A1449" s="94"/>
      <c r="B1449" s="94"/>
      <c r="C1449" s="94"/>
      <c r="D1449" s="94"/>
      <c r="E1449" s="94"/>
    </row>
    <row r="1450" spans="1:5" x14ac:dyDescent="0.25">
      <c r="A1450" s="94"/>
      <c r="B1450" s="94"/>
      <c r="C1450" s="94"/>
      <c r="D1450" s="94"/>
      <c r="E1450" s="94"/>
    </row>
    <row r="1451" spans="1:5" x14ac:dyDescent="0.25">
      <c r="A1451" s="94"/>
      <c r="B1451" s="94"/>
      <c r="C1451" s="94"/>
      <c r="D1451" s="94"/>
      <c r="E1451" s="94"/>
    </row>
    <row r="1452" spans="1:5" x14ac:dyDescent="0.25">
      <c r="A1452" s="94"/>
      <c r="B1452" s="94"/>
      <c r="C1452" s="94"/>
      <c r="D1452" s="94"/>
      <c r="E1452" s="94"/>
    </row>
    <row r="1453" spans="1:5" x14ac:dyDescent="0.25">
      <c r="A1453" s="94"/>
      <c r="B1453" s="94"/>
      <c r="C1453" s="94"/>
      <c r="D1453" s="94"/>
      <c r="E1453" s="94"/>
    </row>
    <row r="1454" spans="1:5" x14ac:dyDescent="0.25">
      <c r="A1454" s="98" t="s">
        <v>11</v>
      </c>
      <c r="B1454" s="94">
        <f>SUM(B1406:B1453)</f>
        <v>0</v>
      </c>
      <c r="C1454" s="94"/>
      <c r="D1454" s="94"/>
      <c r="E1454" s="94"/>
    </row>
    <row r="1457" spans="1:6" x14ac:dyDescent="0.25">
      <c r="A1457" s="98" t="s">
        <v>0</v>
      </c>
      <c r="B1457" s="98" t="s">
        <v>27</v>
      </c>
      <c r="C1457" s="98" t="s">
        <v>1203</v>
      </c>
      <c r="D1457" s="98" t="s">
        <v>561</v>
      </c>
      <c r="E1457" s="98" t="s">
        <v>174</v>
      </c>
    </row>
    <row r="1458" spans="1:6" x14ac:dyDescent="0.25">
      <c r="A1458" s="95"/>
      <c r="B1458" s="94">
        <v>0</v>
      </c>
      <c r="C1458" s="94"/>
      <c r="D1458" s="94"/>
      <c r="E1458" s="94"/>
    </row>
    <row r="1459" spans="1:6" x14ac:dyDescent="0.25">
      <c r="A1459" s="94"/>
      <c r="B1459" s="94">
        <v>0</v>
      </c>
      <c r="C1459" s="94"/>
      <c r="D1459" s="94"/>
      <c r="E1459" s="94"/>
      <c r="F1459" s="133" t="s">
        <v>239</v>
      </c>
    </row>
    <row r="1460" spans="1:6" x14ac:dyDescent="0.25">
      <c r="A1460" s="94"/>
      <c r="B1460" s="94">
        <v>0</v>
      </c>
      <c r="C1460" s="94"/>
      <c r="D1460" s="94"/>
      <c r="E1460" s="94"/>
    </row>
    <row r="1461" spans="1:6" x14ac:dyDescent="0.25">
      <c r="A1461" s="94"/>
      <c r="B1461" s="94"/>
      <c r="C1461" s="94"/>
      <c r="D1461" s="94"/>
      <c r="E1461" s="94"/>
    </row>
    <row r="1462" spans="1:6" x14ac:dyDescent="0.25">
      <c r="A1462" s="94"/>
      <c r="B1462" s="94"/>
      <c r="C1462" s="94"/>
      <c r="D1462" s="94"/>
      <c r="E1462" s="94"/>
    </row>
    <row r="1463" spans="1:6" x14ac:dyDescent="0.25">
      <c r="A1463" s="94"/>
      <c r="B1463" s="94"/>
      <c r="C1463" s="94"/>
      <c r="D1463" s="94"/>
      <c r="E1463" s="94"/>
    </row>
    <row r="1464" spans="1:6" x14ac:dyDescent="0.25">
      <c r="A1464" s="94"/>
      <c r="B1464" s="94"/>
      <c r="C1464" s="94"/>
      <c r="D1464" s="94"/>
      <c r="E1464" s="94"/>
    </row>
    <row r="1465" spans="1:6" x14ac:dyDescent="0.25">
      <c r="A1465" s="94"/>
      <c r="B1465" s="94"/>
      <c r="C1465" s="94"/>
      <c r="D1465" s="94"/>
      <c r="E1465" s="94"/>
    </row>
    <row r="1466" spans="1:6" x14ac:dyDescent="0.25">
      <c r="A1466" s="94"/>
      <c r="B1466" s="94"/>
      <c r="C1466" s="94"/>
      <c r="D1466" s="94"/>
      <c r="E1466" s="94"/>
    </row>
    <row r="1467" spans="1:6" x14ac:dyDescent="0.25">
      <c r="A1467" s="94"/>
      <c r="B1467" s="94"/>
      <c r="C1467" s="94"/>
      <c r="D1467" s="94"/>
      <c r="E1467" s="94"/>
    </row>
    <row r="1468" spans="1:6" x14ac:dyDescent="0.25">
      <c r="A1468" s="94"/>
      <c r="B1468" s="94"/>
      <c r="C1468" s="94"/>
      <c r="D1468" s="94"/>
      <c r="E1468" s="94"/>
    </row>
    <row r="1469" spans="1:6" x14ac:dyDescent="0.25">
      <c r="A1469" s="94"/>
      <c r="B1469" s="94"/>
      <c r="C1469" s="94"/>
      <c r="D1469" s="94"/>
      <c r="E1469" s="94"/>
    </row>
    <row r="1470" spans="1:6" x14ac:dyDescent="0.25">
      <c r="A1470" s="94"/>
      <c r="B1470" s="94"/>
      <c r="C1470" s="94"/>
      <c r="D1470" s="94"/>
      <c r="E1470" s="94"/>
    </row>
    <row r="1471" spans="1:6" x14ac:dyDescent="0.25">
      <c r="A1471" s="94"/>
      <c r="B1471" s="94"/>
      <c r="C1471" s="94"/>
      <c r="D1471" s="94"/>
      <c r="E1471" s="94"/>
    </row>
    <row r="1472" spans="1:6" x14ac:dyDescent="0.25">
      <c r="A1472" s="94"/>
      <c r="B1472" s="94"/>
      <c r="C1472" s="94"/>
      <c r="D1472" s="94"/>
      <c r="E1472" s="94"/>
    </row>
    <row r="1473" spans="1:5" x14ac:dyDescent="0.25">
      <c r="A1473" s="94"/>
      <c r="B1473" s="94"/>
      <c r="C1473" s="94"/>
      <c r="D1473" s="94"/>
      <c r="E1473" s="94"/>
    </row>
    <row r="1474" spans="1:5" x14ac:dyDescent="0.25">
      <c r="A1474" s="94"/>
      <c r="B1474" s="94"/>
      <c r="C1474" s="94"/>
      <c r="D1474" s="94"/>
      <c r="E1474" s="94"/>
    </row>
    <row r="1475" spans="1:5" x14ac:dyDescent="0.25">
      <c r="A1475" s="94"/>
      <c r="B1475" s="94"/>
      <c r="C1475" s="94"/>
      <c r="D1475" s="94"/>
      <c r="E1475" s="94"/>
    </row>
    <row r="1476" spans="1:5" x14ac:dyDescent="0.25">
      <c r="A1476" s="94"/>
      <c r="B1476" s="94"/>
      <c r="C1476" s="94"/>
      <c r="D1476" s="94"/>
      <c r="E1476" s="94"/>
    </row>
    <row r="1477" spans="1:5" x14ac:dyDescent="0.25">
      <c r="A1477" s="94"/>
      <c r="B1477" s="94"/>
      <c r="C1477" s="94"/>
      <c r="D1477" s="94"/>
      <c r="E1477" s="94"/>
    </row>
    <row r="1478" spans="1:5" x14ac:dyDescent="0.25">
      <c r="A1478" s="94"/>
      <c r="B1478" s="94"/>
      <c r="C1478" s="94"/>
      <c r="D1478" s="94"/>
      <c r="E1478" s="94"/>
    </row>
    <row r="1479" spans="1:5" x14ac:dyDescent="0.25">
      <c r="A1479" s="94"/>
      <c r="B1479" s="94"/>
      <c r="C1479" s="94"/>
      <c r="D1479" s="94"/>
      <c r="E1479" s="94"/>
    </row>
    <row r="1480" spans="1:5" x14ac:dyDescent="0.25">
      <c r="A1480" s="94"/>
      <c r="B1480" s="94"/>
      <c r="C1480" s="94"/>
      <c r="D1480" s="94"/>
      <c r="E1480" s="94"/>
    </row>
    <row r="1481" spans="1:5" x14ac:dyDescent="0.25">
      <c r="A1481" s="94"/>
      <c r="B1481" s="94"/>
      <c r="C1481" s="94"/>
      <c r="D1481" s="94"/>
      <c r="E1481" s="94"/>
    </row>
    <row r="1482" spans="1:5" x14ac:dyDescent="0.25">
      <c r="A1482" s="94"/>
      <c r="B1482" s="94"/>
      <c r="C1482" s="94"/>
      <c r="D1482" s="94"/>
      <c r="E1482" s="94"/>
    </row>
    <row r="1483" spans="1:5" x14ac:dyDescent="0.25">
      <c r="A1483" s="94"/>
      <c r="B1483" s="94"/>
      <c r="C1483" s="94"/>
      <c r="D1483" s="94"/>
      <c r="E1483" s="94"/>
    </row>
    <row r="1484" spans="1:5" x14ac:dyDescent="0.25">
      <c r="A1484" s="94"/>
      <c r="B1484" s="94"/>
      <c r="C1484" s="94"/>
      <c r="D1484" s="94"/>
      <c r="E1484" s="94"/>
    </row>
    <row r="1485" spans="1:5" x14ac:dyDescent="0.25">
      <c r="A1485" s="94"/>
      <c r="B1485" s="94"/>
      <c r="C1485" s="94"/>
      <c r="D1485" s="94"/>
      <c r="E1485" s="94"/>
    </row>
    <row r="1486" spans="1:5" x14ac:dyDescent="0.25">
      <c r="A1486" s="94"/>
      <c r="B1486" s="94"/>
      <c r="C1486" s="94"/>
      <c r="D1486" s="94"/>
      <c r="E1486" s="94"/>
    </row>
    <row r="1487" spans="1:5" x14ac:dyDescent="0.25">
      <c r="A1487" s="94"/>
      <c r="B1487" s="94"/>
      <c r="C1487" s="94"/>
      <c r="D1487" s="94"/>
      <c r="E1487" s="94"/>
    </row>
    <row r="1488" spans="1:5" x14ac:dyDescent="0.25">
      <c r="A1488" s="94"/>
      <c r="B1488" s="94"/>
      <c r="C1488" s="94"/>
      <c r="D1488" s="94"/>
      <c r="E1488" s="94"/>
    </row>
    <row r="1489" spans="1:5" x14ac:dyDescent="0.25">
      <c r="A1489" s="94"/>
      <c r="B1489" s="94"/>
      <c r="C1489" s="94"/>
      <c r="D1489" s="94"/>
      <c r="E1489" s="94"/>
    </row>
    <row r="1490" spans="1:5" x14ac:dyDescent="0.25">
      <c r="A1490" s="94"/>
      <c r="B1490" s="94"/>
      <c r="C1490" s="94"/>
      <c r="D1490" s="94"/>
      <c r="E1490" s="94"/>
    </row>
    <row r="1491" spans="1:5" x14ac:dyDescent="0.25">
      <c r="A1491" s="94"/>
      <c r="B1491" s="94"/>
      <c r="C1491" s="94"/>
      <c r="D1491" s="94"/>
      <c r="E1491" s="94"/>
    </row>
    <row r="1492" spans="1:5" x14ac:dyDescent="0.25">
      <c r="A1492" s="94"/>
      <c r="B1492" s="94"/>
      <c r="C1492" s="94"/>
      <c r="D1492" s="94"/>
      <c r="E1492" s="94"/>
    </row>
    <row r="1493" spans="1:5" x14ac:dyDescent="0.25">
      <c r="A1493" s="94"/>
      <c r="B1493" s="94"/>
      <c r="C1493" s="94"/>
      <c r="D1493" s="94"/>
      <c r="E1493" s="94"/>
    </row>
    <row r="1494" spans="1:5" x14ac:dyDescent="0.25">
      <c r="A1494" s="94"/>
      <c r="B1494" s="94"/>
      <c r="C1494" s="94"/>
      <c r="D1494" s="94"/>
      <c r="E1494" s="94"/>
    </row>
    <row r="1495" spans="1:5" x14ac:dyDescent="0.25">
      <c r="A1495" s="94"/>
      <c r="B1495" s="94"/>
      <c r="C1495" s="94"/>
      <c r="D1495" s="94"/>
      <c r="E1495" s="94"/>
    </row>
    <row r="1496" spans="1:5" x14ac:dyDescent="0.25">
      <c r="A1496" s="94"/>
      <c r="B1496" s="94"/>
      <c r="C1496" s="94"/>
      <c r="D1496" s="94"/>
      <c r="E1496" s="94"/>
    </row>
    <row r="1497" spans="1:5" x14ac:dyDescent="0.25">
      <c r="A1497" s="94"/>
      <c r="B1497" s="94"/>
      <c r="C1497" s="94"/>
      <c r="D1497" s="94"/>
      <c r="E1497" s="94"/>
    </row>
    <row r="1498" spans="1:5" x14ac:dyDescent="0.25">
      <c r="A1498" s="94"/>
      <c r="B1498" s="94"/>
      <c r="C1498" s="94"/>
      <c r="D1498" s="94"/>
      <c r="E1498" s="94"/>
    </row>
    <row r="1499" spans="1:5" x14ac:dyDescent="0.25">
      <c r="A1499" s="94"/>
      <c r="B1499" s="94"/>
      <c r="C1499" s="94"/>
      <c r="D1499" s="94"/>
      <c r="E1499" s="94"/>
    </row>
    <row r="1500" spans="1:5" x14ac:dyDescent="0.25">
      <c r="A1500" s="94"/>
      <c r="B1500" s="94"/>
      <c r="C1500" s="94"/>
      <c r="D1500" s="94"/>
      <c r="E1500" s="94"/>
    </row>
    <row r="1501" spans="1:5" x14ac:dyDescent="0.25">
      <c r="A1501" s="94"/>
      <c r="B1501" s="94"/>
      <c r="C1501" s="94"/>
      <c r="D1501" s="94"/>
      <c r="E1501" s="94"/>
    </row>
    <row r="1502" spans="1:5" x14ac:dyDescent="0.25">
      <c r="A1502" s="94"/>
      <c r="B1502" s="94"/>
      <c r="C1502" s="94"/>
      <c r="D1502" s="94"/>
      <c r="E1502" s="94"/>
    </row>
    <row r="1503" spans="1:5" x14ac:dyDescent="0.25">
      <c r="A1503" s="94"/>
      <c r="B1503" s="94"/>
      <c r="C1503" s="94"/>
      <c r="D1503" s="94"/>
      <c r="E1503" s="94"/>
    </row>
    <row r="1504" spans="1:5" x14ac:dyDescent="0.25">
      <c r="A1504" s="94"/>
      <c r="B1504" s="94"/>
      <c r="C1504" s="94"/>
      <c r="D1504" s="94"/>
      <c r="E1504" s="94"/>
    </row>
    <row r="1505" spans="1:5" x14ac:dyDescent="0.25">
      <c r="A1505" s="94"/>
      <c r="B1505" s="94"/>
      <c r="C1505" s="94"/>
      <c r="D1505" s="94"/>
      <c r="E1505" s="94"/>
    </row>
    <row r="1506" spans="1:5" x14ac:dyDescent="0.25">
      <c r="A1506" s="98" t="s">
        <v>11</v>
      </c>
      <c r="B1506" s="94">
        <f>SUM(B1458:B1505)</f>
        <v>0</v>
      </c>
      <c r="C1506" s="94"/>
      <c r="D1506" s="94"/>
      <c r="E1506" s="94"/>
    </row>
    <row r="1507" spans="1:5" x14ac:dyDescent="0.25">
      <c r="C1507" s="93"/>
    </row>
    <row r="1509" spans="1:5" x14ac:dyDescent="0.25">
      <c r="A1509" s="98" t="s">
        <v>0</v>
      </c>
      <c r="B1509" s="98" t="s">
        <v>27</v>
      </c>
      <c r="C1509" s="98" t="s">
        <v>1203</v>
      </c>
      <c r="D1509" s="98" t="s">
        <v>561</v>
      </c>
      <c r="E1509" s="98" t="s">
        <v>174</v>
      </c>
    </row>
    <row r="1510" spans="1:5" x14ac:dyDescent="0.25">
      <c r="A1510" s="95"/>
      <c r="B1510" s="94">
        <v>0</v>
      </c>
      <c r="C1510" s="94"/>
      <c r="D1510" s="94"/>
      <c r="E1510" s="94"/>
    </row>
    <row r="1511" spans="1:5" x14ac:dyDescent="0.25">
      <c r="A1511" s="94"/>
      <c r="B1511" s="94">
        <v>0</v>
      </c>
      <c r="C1511" s="94"/>
      <c r="D1511" s="94"/>
      <c r="E1511" s="94"/>
    </row>
    <row r="1512" spans="1:5" x14ac:dyDescent="0.25">
      <c r="A1512" s="94"/>
      <c r="B1512" s="94">
        <v>0</v>
      </c>
      <c r="C1512" s="94"/>
      <c r="D1512" s="94"/>
      <c r="E1512" s="94"/>
    </row>
    <row r="1513" spans="1:5" x14ac:dyDescent="0.25">
      <c r="A1513" s="94"/>
      <c r="B1513" s="94"/>
      <c r="C1513" s="94"/>
      <c r="D1513" s="94"/>
      <c r="E1513" s="94"/>
    </row>
    <row r="1514" spans="1:5" x14ac:dyDescent="0.25">
      <c r="A1514" s="94"/>
      <c r="B1514" s="94"/>
      <c r="C1514" s="94"/>
      <c r="D1514" s="94"/>
      <c r="E1514" s="94"/>
    </row>
    <row r="1515" spans="1:5" x14ac:dyDescent="0.25">
      <c r="A1515" s="94"/>
      <c r="B1515" s="94"/>
      <c r="C1515" s="94"/>
      <c r="D1515" s="94"/>
      <c r="E1515" s="94"/>
    </row>
    <row r="1516" spans="1:5" x14ac:dyDescent="0.25">
      <c r="A1516" s="94"/>
      <c r="B1516" s="94"/>
      <c r="C1516" s="94"/>
      <c r="D1516" s="94"/>
      <c r="E1516" s="94"/>
    </row>
    <row r="1517" spans="1:5" x14ac:dyDescent="0.25">
      <c r="A1517" s="94"/>
      <c r="B1517" s="94"/>
      <c r="C1517" s="94"/>
      <c r="D1517" s="94"/>
      <c r="E1517" s="94"/>
    </row>
    <row r="1518" spans="1:5" x14ac:dyDescent="0.25">
      <c r="A1518" s="94"/>
      <c r="B1518" s="94"/>
      <c r="C1518" s="94"/>
      <c r="D1518" s="94"/>
      <c r="E1518" s="94"/>
    </row>
    <row r="1519" spans="1:5" x14ac:dyDescent="0.25">
      <c r="A1519" s="94"/>
      <c r="B1519" s="94"/>
      <c r="C1519" s="94"/>
      <c r="D1519" s="94"/>
      <c r="E1519" s="94"/>
    </row>
    <row r="1520" spans="1:5" x14ac:dyDescent="0.25">
      <c r="A1520" s="94"/>
      <c r="B1520" s="94"/>
      <c r="C1520" s="94"/>
      <c r="D1520" s="94"/>
      <c r="E1520" s="94"/>
    </row>
    <row r="1521" spans="1:5" x14ac:dyDescent="0.25">
      <c r="A1521" s="94"/>
      <c r="B1521" s="94"/>
      <c r="C1521" s="94"/>
      <c r="D1521" s="94"/>
      <c r="E1521" s="94"/>
    </row>
    <row r="1522" spans="1:5" x14ac:dyDescent="0.25">
      <c r="A1522" s="94"/>
      <c r="B1522" s="94"/>
      <c r="C1522" s="94"/>
      <c r="D1522" s="94"/>
      <c r="E1522" s="94"/>
    </row>
    <row r="1523" spans="1:5" x14ac:dyDescent="0.25">
      <c r="A1523" s="94"/>
      <c r="B1523" s="94"/>
      <c r="C1523" s="94"/>
      <c r="D1523" s="94"/>
      <c r="E1523" s="94"/>
    </row>
    <row r="1524" spans="1:5" x14ac:dyDescent="0.25">
      <c r="A1524" s="94"/>
      <c r="B1524" s="94"/>
      <c r="C1524" s="94"/>
      <c r="D1524" s="94"/>
      <c r="E1524" s="94"/>
    </row>
    <row r="1525" spans="1:5" x14ac:dyDescent="0.25">
      <c r="A1525" s="94"/>
      <c r="B1525" s="94"/>
      <c r="C1525" s="94"/>
      <c r="D1525" s="94"/>
      <c r="E1525" s="94"/>
    </row>
    <row r="1526" spans="1:5" x14ac:dyDescent="0.25">
      <c r="A1526" s="94"/>
      <c r="B1526" s="94"/>
      <c r="C1526" s="94"/>
      <c r="D1526" s="94"/>
      <c r="E1526" s="94"/>
    </row>
    <row r="1527" spans="1:5" x14ac:dyDescent="0.25">
      <c r="A1527" s="94"/>
      <c r="B1527" s="94"/>
      <c r="C1527" s="94"/>
      <c r="D1527" s="94"/>
      <c r="E1527" s="94"/>
    </row>
    <row r="1528" spans="1:5" x14ac:dyDescent="0.25">
      <c r="A1528" s="94"/>
      <c r="B1528" s="94"/>
      <c r="C1528" s="94"/>
      <c r="D1528" s="94"/>
      <c r="E1528" s="94"/>
    </row>
    <row r="1529" spans="1:5" x14ac:dyDescent="0.25">
      <c r="A1529" s="94"/>
      <c r="B1529" s="94"/>
      <c r="C1529" s="94"/>
      <c r="D1529" s="94"/>
      <c r="E1529" s="94"/>
    </row>
    <row r="1530" spans="1:5" x14ac:dyDescent="0.25">
      <c r="A1530" s="94"/>
      <c r="B1530" s="94"/>
      <c r="C1530" s="94"/>
      <c r="D1530" s="94"/>
      <c r="E1530" s="94"/>
    </row>
    <row r="1531" spans="1:5" x14ac:dyDescent="0.25">
      <c r="A1531" s="94"/>
      <c r="B1531" s="94"/>
      <c r="C1531" s="94"/>
      <c r="D1531" s="94"/>
      <c r="E1531" s="94"/>
    </row>
    <row r="1532" spans="1:5" x14ac:dyDescent="0.25">
      <c r="A1532" s="94"/>
      <c r="B1532" s="94"/>
      <c r="C1532" s="94"/>
      <c r="D1532" s="94"/>
      <c r="E1532" s="94"/>
    </row>
    <row r="1533" spans="1:5" x14ac:dyDescent="0.25">
      <c r="A1533" s="94"/>
      <c r="B1533" s="94"/>
      <c r="C1533" s="94"/>
      <c r="D1533" s="94"/>
      <c r="E1533" s="94"/>
    </row>
    <row r="1534" spans="1:5" x14ac:dyDescent="0.25">
      <c r="A1534" s="94"/>
      <c r="B1534" s="94"/>
      <c r="C1534" s="94"/>
      <c r="D1534" s="94"/>
      <c r="E1534" s="94"/>
    </row>
    <row r="1535" spans="1:5" x14ac:dyDescent="0.25">
      <c r="A1535" s="94"/>
      <c r="B1535" s="94"/>
      <c r="C1535" s="94"/>
      <c r="D1535" s="94"/>
      <c r="E1535" s="94"/>
    </row>
    <row r="1536" spans="1:5" x14ac:dyDescent="0.25">
      <c r="A1536" s="94"/>
      <c r="B1536" s="94"/>
      <c r="C1536" s="94"/>
      <c r="D1536" s="94"/>
      <c r="E1536" s="94"/>
    </row>
    <row r="1537" spans="1:5" x14ac:dyDescent="0.25">
      <c r="A1537" s="94"/>
      <c r="B1537" s="94"/>
      <c r="C1537" s="94"/>
      <c r="D1537" s="94"/>
      <c r="E1537" s="94"/>
    </row>
    <row r="1538" spans="1:5" x14ac:dyDescent="0.25">
      <c r="A1538" s="94"/>
      <c r="B1538" s="94"/>
      <c r="C1538" s="94"/>
      <c r="D1538" s="94"/>
      <c r="E1538" s="94"/>
    </row>
    <row r="1539" spans="1:5" x14ac:dyDescent="0.25">
      <c r="A1539" s="94"/>
      <c r="B1539" s="94"/>
      <c r="C1539" s="94"/>
      <c r="D1539" s="94"/>
      <c r="E1539" s="94"/>
    </row>
    <row r="1540" spans="1:5" x14ac:dyDescent="0.25">
      <c r="A1540" s="94"/>
      <c r="B1540" s="94"/>
      <c r="C1540" s="94"/>
      <c r="D1540" s="94"/>
      <c r="E1540" s="94"/>
    </row>
    <row r="1541" spans="1:5" x14ac:dyDescent="0.25">
      <c r="A1541" s="94"/>
      <c r="B1541" s="94"/>
      <c r="C1541" s="94"/>
      <c r="D1541" s="94"/>
      <c r="E1541" s="94"/>
    </row>
    <row r="1542" spans="1:5" x14ac:dyDescent="0.25">
      <c r="A1542" s="94"/>
      <c r="B1542" s="94"/>
      <c r="C1542" s="94"/>
      <c r="D1542" s="94"/>
      <c r="E1542" s="94"/>
    </row>
    <row r="1543" spans="1:5" x14ac:dyDescent="0.25">
      <c r="A1543" s="94"/>
      <c r="B1543" s="94"/>
      <c r="C1543" s="94"/>
      <c r="D1543" s="94"/>
      <c r="E1543" s="94"/>
    </row>
    <row r="1544" spans="1:5" x14ac:dyDescent="0.25">
      <c r="A1544" s="94"/>
      <c r="B1544" s="94"/>
      <c r="C1544" s="94"/>
      <c r="D1544" s="94"/>
      <c r="E1544" s="94"/>
    </row>
    <row r="1545" spans="1:5" x14ac:dyDescent="0.25">
      <c r="A1545" s="94"/>
      <c r="B1545" s="94"/>
      <c r="C1545" s="94"/>
      <c r="D1545" s="94"/>
      <c r="E1545" s="94"/>
    </row>
    <row r="1546" spans="1:5" x14ac:dyDescent="0.25">
      <c r="A1546" s="94"/>
      <c r="B1546" s="94"/>
      <c r="C1546" s="94"/>
      <c r="D1546" s="94"/>
      <c r="E1546" s="94"/>
    </row>
    <row r="1547" spans="1:5" x14ac:dyDescent="0.25">
      <c r="A1547" s="94"/>
      <c r="B1547" s="94"/>
      <c r="C1547" s="94"/>
      <c r="D1547" s="94"/>
      <c r="E1547" s="94"/>
    </row>
    <row r="1548" spans="1:5" x14ac:dyDescent="0.25">
      <c r="A1548" s="94"/>
      <c r="B1548" s="94"/>
      <c r="C1548" s="94"/>
      <c r="D1548" s="94"/>
      <c r="E1548" s="94"/>
    </row>
    <row r="1549" spans="1:5" x14ac:dyDescent="0.25">
      <c r="A1549" s="94"/>
      <c r="B1549" s="94"/>
      <c r="C1549" s="94"/>
      <c r="D1549" s="94"/>
      <c r="E1549" s="94"/>
    </row>
    <row r="1550" spans="1:5" x14ac:dyDescent="0.25">
      <c r="A1550" s="94"/>
      <c r="B1550" s="94"/>
      <c r="C1550" s="94"/>
      <c r="D1550" s="94"/>
      <c r="E1550" s="94"/>
    </row>
    <row r="1551" spans="1:5" x14ac:dyDescent="0.25">
      <c r="A1551" s="94"/>
      <c r="B1551" s="94"/>
      <c r="C1551" s="94"/>
      <c r="D1551" s="94"/>
      <c r="E1551" s="94"/>
    </row>
    <row r="1552" spans="1:5" x14ac:dyDescent="0.25">
      <c r="A1552" s="94"/>
      <c r="B1552" s="94"/>
      <c r="C1552" s="94"/>
      <c r="D1552" s="94"/>
      <c r="E1552" s="94"/>
    </row>
    <row r="1553" spans="1:5" x14ac:dyDescent="0.25">
      <c r="A1553" s="94"/>
      <c r="B1553" s="94"/>
      <c r="C1553" s="94"/>
      <c r="D1553" s="94"/>
      <c r="E1553" s="94"/>
    </row>
    <row r="1554" spans="1:5" x14ac:dyDescent="0.25">
      <c r="A1554" s="94"/>
      <c r="B1554" s="94"/>
      <c r="C1554" s="94"/>
      <c r="D1554" s="94"/>
      <c r="E1554" s="94"/>
    </row>
    <row r="1555" spans="1:5" x14ac:dyDescent="0.25">
      <c r="A1555" s="94"/>
      <c r="B1555" s="94"/>
      <c r="C1555" s="94"/>
      <c r="D1555" s="94"/>
      <c r="E1555" s="94"/>
    </row>
    <row r="1556" spans="1:5" x14ac:dyDescent="0.25">
      <c r="A1556" s="94"/>
      <c r="B1556" s="94"/>
      <c r="C1556" s="94"/>
      <c r="D1556" s="94"/>
      <c r="E1556" s="94"/>
    </row>
    <row r="1557" spans="1:5" x14ac:dyDescent="0.25">
      <c r="A1557" s="94"/>
      <c r="B1557" s="94"/>
      <c r="C1557" s="94"/>
      <c r="D1557" s="94"/>
      <c r="E1557" s="94"/>
    </row>
    <row r="1558" spans="1:5" x14ac:dyDescent="0.25">
      <c r="A1558" s="98" t="s">
        <v>11</v>
      </c>
      <c r="B1558" s="94">
        <f>SUM(B1510:B1557)</f>
        <v>0</v>
      </c>
      <c r="C1558" s="94"/>
      <c r="D1558" s="94"/>
      <c r="E1558" s="94"/>
    </row>
    <row r="1561" spans="1:5" x14ac:dyDescent="0.25">
      <c r="A1561" s="98" t="s">
        <v>0</v>
      </c>
      <c r="B1561" s="98" t="s">
        <v>27</v>
      </c>
      <c r="C1561" s="98" t="s">
        <v>1203</v>
      </c>
      <c r="D1561" s="98" t="s">
        <v>561</v>
      </c>
      <c r="E1561" s="98" t="s">
        <v>174</v>
      </c>
    </row>
    <row r="1562" spans="1:5" x14ac:dyDescent="0.25">
      <c r="A1562" s="95"/>
      <c r="B1562" s="94">
        <v>0</v>
      </c>
      <c r="C1562" s="94"/>
      <c r="D1562" s="94"/>
      <c r="E1562" s="94"/>
    </row>
    <row r="1563" spans="1:5" x14ac:dyDescent="0.25">
      <c r="A1563" s="94"/>
      <c r="B1563" s="94">
        <v>0</v>
      </c>
      <c r="C1563" s="94"/>
      <c r="D1563" s="94"/>
      <c r="E1563" s="94"/>
    </row>
    <row r="1564" spans="1:5" x14ac:dyDescent="0.25">
      <c r="A1564" s="94"/>
      <c r="B1564" s="94">
        <v>0</v>
      </c>
      <c r="C1564" s="94"/>
      <c r="D1564" s="94"/>
      <c r="E1564" s="94"/>
    </row>
    <row r="1565" spans="1:5" x14ac:dyDescent="0.25">
      <c r="A1565" s="94"/>
      <c r="B1565" s="94"/>
      <c r="C1565" s="94"/>
      <c r="D1565" s="94"/>
      <c r="E1565" s="94"/>
    </row>
    <row r="1566" spans="1:5" x14ac:dyDescent="0.25">
      <c r="A1566" s="94"/>
      <c r="B1566" s="94"/>
      <c r="C1566" s="94"/>
      <c r="D1566" s="94"/>
      <c r="E1566" s="94"/>
    </row>
    <row r="1567" spans="1:5" x14ac:dyDescent="0.25">
      <c r="A1567" s="94"/>
      <c r="B1567" s="94"/>
      <c r="C1567" s="94"/>
      <c r="D1567" s="94"/>
      <c r="E1567" s="94"/>
    </row>
    <row r="1568" spans="1:5" x14ac:dyDescent="0.25">
      <c r="A1568" s="94"/>
      <c r="B1568" s="94"/>
      <c r="C1568" s="94"/>
      <c r="D1568" s="94"/>
      <c r="E1568" s="94"/>
    </row>
    <row r="1569" spans="1:5" x14ac:dyDescent="0.25">
      <c r="A1569" s="94"/>
      <c r="B1569" s="94"/>
      <c r="C1569" s="94"/>
      <c r="D1569" s="94"/>
      <c r="E1569" s="94"/>
    </row>
    <row r="1570" spans="1:5" x14ac:dyDescent="0.25">
      <c r="A1570" s="94"/>
      <c r="B1570" s="94"/>
      <c r="C1570" s="94"/>
      <c r="D1570" s="94"/>
      <c r="E1570" s="94"/>
    </row>
    <row r="1571" spans="1:5" x14ac:dyDescent="0.25">
      <c r="A1571" s="94"/>
      <c r="B1571" s="94"/>
      <c r="C1571" s="94"/>
      <c r="D1571" s="94"/>
      <c r="E1571" s="94"/>
    </row>
    <row r="1572" spans="1:5" x14ac:dyDescent="0.25">
      <c r="A1572" s="94"/>
      <c r="B1572" s="94"/>
      <c r="C1572" s="94"/>
      <c r="D1572" s="94"/>
      <c r="E1572" s="94"/>
    </row>
    <row r="1573" spans="1:5" x14ac:dyDescent="0.25">
      <c r="A1573" s="94"/>
      <c r="B1573" s="94"/>
      <c r="C1573" s="94"/>
      <c r="D1573" s="94"/>
      <c r="E1573" s="94"/>
    </row>
    <row r="1574" spans="1:5" x14ac:dyDescent="0.25">
      <c r="A1574" s="94"/>
      <c r="B1574" s="94"/>
      <c r="C1574" s="94"/>
      <c r="D1574" s="94"/>
      <c r="E1574" s="94"/>
    </row>
    <row r="1575" spans="1:5" x14ac:dyDescent="0.25">
      <c r="A1575" s="94"/>
      <c r="B1575" s="94"/>
      <c r="C1575" s="94"/>
      <c r="D1575" s="94"/>
      <c r="E1575" s="94"/>
    </row>
    <row r="1576" spans="1:5" x14ac:dyDescent="0.25">
      <c r="A1576" s="94"/>
      <c r="B1576" s="94"/>
      <c r="C1576" s="94"/>
      <c r="D1576" s="94"/>
      <c r="E1576" s="94"/>
    </row>
    <row r="1577" spans="1:5" x14ac:dyDescent="0.25">
      <c r="A1577" s="94"/>
      <c r="B1577" s="94"/>
      <c r="C1577" s="94"/>
      <c r="D1577" s="94"/>
      <c r="E1577" s="94"/>
    </row>
    <row r="1578" spans="1:5" x14ac:dyDescent="0.25">
      <c r="A1578" s="94"/>
      <c r="B1578" s="94"/>
      <c r="C1578" s="94"/>
      <c r="D1578" s="94"/>
      <c r="E1578" s="94"/>
    </row>
    <row r="1579" spans="1:5" x14ac:dyDescent="0.25">
      <c r="A1579" s="94"/>
      <c r="B1579" s="94"/>
      <c r="C1579" s="94"/>
      <c r="D1579" s="94"/>
      <c r="E1579" s="94"/>
    </row>
    <row r="1580" spans="1:5" x14ac:dyDescent="0.25">
      <c r="A1580" s="94"/>
      <c r="B1580" s="94"/>
      <c r="C1580" s="94"/>
      <c r="D1580" s="94"/>
      <c r="E1580" s="94"/>
    </row>
    <row r="1581" spans="1:5" x14ac:dyDescent="0.25">
      <c r="A1581" s="94"/>
      <c r="B1581" s="94"/>
      <c r="C1581" s="94"/>
      <c r="D1581" s="94"/>
      <c r="E1581" s="94"/>
    </row>
    <row r="1582" spans="1:5" x14ac:dyDescent="0.25">
      <c r="A1582" s="94"/>
      <c r="B1582" s="94"/>
      <c r="C1582" s="94"/>
      <c r="D1582" s="94"/>
      <c r="E1582" s="94"/>
    </row>
    <row r="1583" spans="1:5" x14ac:dyDescent="0.25">
      <c r="A1583" s="94"/>
      <c r="B1583" s="94"/>
      <c r="C1583" s="94"/>
      <c r="D1583" s="94"/>
      <c r="E1583" s="94"/>
    </row>
    <row r="1584" spans="1:5" x14ac:dyDescent="0.25">
      <c r="A1584" s="94"/>
      <c r="B1584" s="94"/>
      <c r="C1584" s="94"/>
      <c r="D1584" s="94"/>
      <c r="E1584" s="94"/>
    </row>
    <row r="1585" spans="1:5" x14ac:dyDescent="0.25">
      <c r="A1585" s="94"/>
      <c r="B1585" s="94"/>
      <c r="C1585" s="94"/>
      <c r="D1585" s="94"/>
      <c r="E1585" s="94"/>
    </row>
    <row r="1586" spans="1:5" x14ac:dyDescent="0.25">
      <c r="A1586" s="94"/>
      <c r="B1586" s="94"/>
      <c r="C1586" s="94"/>
      <c r="D1586" s="94"/>
      <c r="E1586" s="94"/>
    </row>
    <row r="1587" spans="1:5" x14ac:dyDescent="0.25">
      <c r="A1587" s="94"/>
      <c r="B1587" s="94"/>
      <c r="C1587" s="94"/>
      <c r="D1587" s="94"/>
      <c r="E1587" s="94"/>
    </row>
    <row r="1588" spans="1:5" x14ac:dyDescent="0.25">
      <c r="A1588" s="94"/>
      <c r="B1588" s="94"/>
      <c r="C1588" s="94"/>
      <c r="D1588" s="94"/>
      <c r="E1588" s="94"/>
    </row>
    <row r="1589" spans="1:5" x14ac:dyDescent="0.25">
      <c r="A1589" s="94"/>
      <c r="B1589" s="94"/>
      <c r="C1589" s="94"/>
      <c r="D1589" s="94"/>
      <c r="E1589" s="94"/>
    </row>
    <row r="1590" spans="1:5" x14ac:dyDescent="0.25">
      <c r="A1590" s="94"/>
      <c r="B1590" s="94"/>
      <c r="C1590" s="94"/>
      <c r="D1590" s="94"/>
      <c r="E1590" s="94"/>
    </row>
    <row r="1591" spans="1:5" x14ac:dyDescent="0.25">
      <c r="A1591" s="94"/>
      <c r="B1591" s="94"/>
      <c r="C1591" s="94"/>
      <c r="D1591" s="94"/>
      <c r="E1591" s="94"/>
    </row>
    <row r="1592" spans="1:5" x14ac:dyDescent="0.25">
      <c r="A1592" s="94"/>
      <c r="B1592" s="94"/>
      <c r="C1592" s="94"/>
      <c r="D1592" s="94"/>
      <c r="E1592" s="94"/>
    </row>
    <row r="1593" spans="1:5" x14ac:dyDescent="0.25">
      <c r="A1593" s="94"/>
      <c r="B1593" s="94"/>
      <c r="C1593" s="94"/>
      <c r="D1593" s="94"/>
      <c r="E1593" s="94"/>
    </row>
    <row r="1594" spans="1:5" x14ac:dyDescent="0.25">
      <c r="A1594" s="94"/>
      <c r="B1594" s="94"/>
      <c r="C1594" s="94"/>
      <c r="D1594" s="94"/>
      <c r="E1594" s="94"/>
    </row>
    <row r="1595" spans="1:5" x14ac:dyDescent="0.25">
      <c r="A1595" s="94"/>
      <c r="B1595" s="94"/>
      <c r="C1595" s="94"/>
      <c r="D1595" s="94"/>
      <c r="E1595" s="94"/>
    </row>
    <row r="1596" spans="1:5" x14ac:dyDescent="0.25">
      <c r="A1596" s="94"/>
      <c r="B1596" s="94"/>
      <c r="C1596" s="94"/>
      <c r="D1596" s="94"/>
      <c r="E1596" s="94"/>
    </row>
    <row r="1597" spans="1:5" x14ac:dyDescent="0.25">
      <c r="A1597" s="94"/>
      <c r="B1597" s="94"/>
      <c r="C1597" s="94"/>
      <c r="D1597" s="94"/>
      <c r="E1597" s="94"/>
    </row>
    <row r="1598" spans="1:5" x14ac:dyDescent="0.25">
      <c r="A1598" s="94"/>
      <c r="B1598" s="94"/>
      <c r="C1598" s="94"/>
      <c r="D1598" s="94"/>
      <c r="E1598" s="94"/>
    </row>
    <row r="1599" spans="1:5" x14ac:dyDescent="0.25">
      <c r="A1599" s="94"/>
      <c r="B1599" s="94"/>
      <c r="C1599" s="94"/>
      <c r="D1599" s="94"/>
      <c r="E1599" s="94"/>
    </row>
    <row r="1600" spans="1:5" x14ac:dyDescent="0.25">
      <c r="A1600" s="94"/>
      <c r="B1600" s="94"/>
      <c r="C1600" s="94"/>
      <c r="D1600" s="94"/>
      <c r="E1600" s="94"/>
    </row>
    <row r="1601" spans="1:5" x14ac:dyDescent="0.25">
      <c r="A1601" s="94"/>
      <c r="B1601" s="94"/>
      <c r="C1601" s="94"/>
      <c r="D1601" s="94"/>
      <c r="E1601" s="94"/>
    </row>
    <row r="1602" spans="1:5" x14ac:dyDescent="0.25">
      <c r="A1602" s="94"/>
      <c r="B1602" s="94"/>
      <c r="C1602" s="94"/>
      <c r="D1602" s="94"/>
      <c r="E1602" s="94"/>
    </row>
    <row r="1603" spans="1:5" x14ac:dyDescent="0.25">
      <c r="A1603" s="94"/>
      <c r="B1603" s="94"/>
      <c r="C1603" s="94"/>
      <c r="D1603" s="94"/>
      <c r="E1603" s="94"/>
    </row>
    <row r="1604" spans="1:5" x14ac:dyDescent="0.25">
      <c r="A1604" s="94"/>
      <c r="B1604" s="94"/>
      <c r="C1604" s="94"/>
      <c r="D1604" s="94"/>
      <c r="E1604" s="94"/>
    </row>
    <row r="1605" spans="1:5" x14ac:dyDescent="0.25">
      <c r="A1605" s="94"/>
      <c r="B1605" s="94"/>
      <c r="C1605" s="94"/>
      <c r="D1605" s="94"/>
      <c r="E1605" s="94"/>
    </row>
    <row r="1606" spans="1:5" x14ac:dyDescent="0.25">
      <c r="A1606" s="94"/>
      <c r="B1606" s="94"/>
      <c r="C1606" s="94"/>
      <c r="D1606" s="94"/>
      <c r="E1606" s="94"/>
    </row>
    <row r="1607" spans="1:5" x14ac:dyDescent="0.25">
      <c r="A1607" s="94"/>
      <c r="B1607" s="94"/>
      <c r="C1607" s="94"/>
      <c r="D1607" s="94"/>
      <c r="E1607" s="94"/>
    </row>
    <row r="1608" spans="1:5" x14ac:dyDescent="0.25">
      <c r="A1608" s="94"/>
      <c r="B1608" s="94"/>
      <c r="C1608" s="94"/>
      <c r="D1608" s="94"/>
      <c r="E1608" s="94"/>
    </row>
    <row r="1609" spans="1:5" x14ac:dyDescent="0.25">
      <c r="A1609" s="94"/>
      <c r="B1609" s="94"/>
      <c r="C1609" s="94"/>
      <c r="D1609" s="94"/>
      <c r="E1609" s="94"/>
    </row>
    <row r="1610" spans="1:5" x14ac:dyDescent="0.25">
      <c r="A1610" s="98" t="s">
        <v>11</v>
      </c>
      <c r="B1610" s="94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98" t="s">
        <v>27</v>
      </c>
      <c r="C1613" s="98" t="s">
        <v>1203</v>
      </c>
      <c r="D1613" s="98" t="s">
        <v>561</v>
      </c>
      <c r="E1613" s="98" t="s">
        <v>174</v>
      </c>
    </row>
    <row r="1614" spans="1:5" x14ac:dyDescent="0.25">
      <c r="A1614" s="95">
        <v>45335</v>
      </c>
      <c r="B1614" s="94">
        <v>0</v>
      </c>
      <c r="C1614" s="94"/>
      <c r="D1614" s="94"/>
      <c r="E1614" s="94"/>
    </row>
    <row r="1615" spans="1:5" x14ac:dyDescent="0.25">
      <c r="A1615" s="94"/>
      <c r="B1615" s="94">
        <v>0</v>
      </c>
      <c r="C1615" s="94"/>
      <c r="D1615" s="94"/>
      <c r="E1615" s="94"/>
    </row>
    <row r="1616" spans="1:5" x14ac:dyDescent="0.25">
      <c r="A1616" s="94"/>
      <c r="B1616" s="94">
        <v>0</v>
      </c>
      <c r="C1616" s="94"/>
      <c r="D1616" s="94"/>
      <c r="E1616" s="94"/>
    </row>
    <row r="1617" spans="1:5" x14ac:dyDescent="0.25">
      <c r="A1617" s="94"/>
      <c r="B1617" s="94"/>
      <c r="C1617" s="94"/>
      <c r="D1617" s="94"/>
      <c r="E1617" s="94"/>
    </row>
    <row r="1618" spans="1:5" x14ac:dyDescent="0.25">
      <c r="A1618" s="94"/>
      <c r="B1618" s="94"/>
      <c r="C1618" s="94"/>
      <c r="D1618" s="94"/>
      <c r="E1618" s="94"/>
    </row>
    <row r="1619" spans="1:5" x14ac:dyDescent="0.25">
      <c r="A1619" s="94"/>
      <c r="B1619" s="94"/>
      <c r="C1619" s="94"/>
      <c r="D1619" s="94"/>
      <c r="E1619" s="94"/>
    </row>
    <row r="1620" spans="1:5" x14ac:dyDescent="0.25">
      <c r="A1620" s="94"/>
      <c r="B1620" s="94"/>
      <c r="C1620" s="94"/>
      <c r="D1620" s="94"/>
      <c r="E1620" s="94"/>
    </row>
    <row r="1621" spans="1:5" x14ac:dyDescent="0.25">
      <c r="A1621" s="94"/>
      <c r="B1621" s="94"/>
      <c r="C1621" s="94"/>
      <c r="D1621" s="94"/>
      <c r="E1621" s="94"/>
    </row>
    <row r="1622" spans="1:5" x14ac:dyDescent="0.25">
      <c r="A1622" s="94"/>
      <c r="B1622" s="94"/>
      <c r="C1622" s="94"/>
      <c r="D1622" s="94"/>
      <c r="E1622" s="94"/>
    </row>
    <row r="1623" spans="1:5" x14ac:dyDescent="0.25">
      <c r="A1623" s="94"/>
      <c r="B1623" s="94"/>
      <c r="C1623" s="94"/>
      <c r="D1623" s="94"/>
      <c r="E1623" s="94"/>
    </row>
    <row r="1624" spans="1:5" x14ac:dyDescent="0.25">
      <c r="A1624" s="94"/>
      <c r="B1624" s="94"/>
      <c r="C1624" s="94"/>
      <c r="D1624" s="94"/>
      <c r="E1624" s="94"/>
    </row>
    <row r="1625" spans="1:5" x14ac:dyDescent="0.25">
      <c r="A1625" s="94"/>
      <c r="B1625" s="94"/>
      <c r="C1625" s="94"/>
      <c r="D1625" s="94"/>
      <c r="E1625" s="94"/>
    </row>
    <row r="1626" spans="1:5" x14ac:dyDescent="0.25">
      <c r="A1626" s="94"/>
      <c r="B1626" s="94"/>
      <c r="C1626" s="94"/>
      <c r="D1626" s="94"/>
      <c r="E1626" s="94"/>
    </row>
    <row r="1627" spans="1:5" x14ac:dyDescent="0.25">
      <c r="A1627" s="94"/>
      <c r="B1627" s="94"/>
      <c r="C1627" s="94"/>
      <c r="D1627" s="94"/>
      <c r="E1627" s="94"/>
    </row>
    <row r="1628" spans="1:5" x14ac:dyDescent="0.25">
      <c r="A1628" s="94"/>
      <c r="B1628" s="94"/>
      <c r="C1628" s="94"/>
      <c r="D1628" s="94"/>
      <c r="E1628" s="94"/>
    </row>
    <row r="1629" spans="1:5" x14ac:dyDescent="0.25">
      <c r="A1629" s="94"/>
      <c r="B1629" s="94"/>
      <c r="C1629" s="94"/>
      <c r="D1629" s="94"/>
      <c r="E1629" s="94"/>
    </row>
    <row r="1630" spans="1:5" x14ac:dyDescent="0.25">
      <c r="A1630" s="94"/>
      <c r="B1630" s="94"/>
      <c r="C1630" s="94"/>
      <c r="D1630" s="94"/>
      <c r="E1630" s="94"/>
    </row>
    <row r="1631" spans="1:5" x14ac:dyDescent="0.25">
      <c r="A1631" s="94"/>
      <c r="B1631" s="94"/>
      <c r="C1631" s="94"/>
      <c r="D1631" s="94"/>
      <c r="E1631" s="94"/>
    </row>
    <row r="1632" spans="1:5" x14ac:dyDescent="0.25">
      <c r="A1632" s="94"/>
      <c r="B1632" s="94"/>
      <c r="C1632" s="94"/>
      <c r="D1632" s="94"/>
      <c r="E1632" s="94"/>
    </row>
    <row r="1633" spans="1:5" x14ac:dyDescent="0.25">
      <c r="A1633" s="94"/>
      <c r="B1633" s="94"/>
      <c r="C1633" s="94"/>
      <c r="D1633" s="94"/>
      <c r="E1633" s="94"/>
    </row>
    <row r="1634" spans="1:5" x14ac:dyDescent="0.25">
      <c r="A1634" s="94"/>
      <c r="B1634" s="94"/>
      <c r="C1634" s="94"/>
      <c r="D1634" s="94"/>
      <c r="E1634" s="94"/>
    </row>
    <row r="1635" spans="1:5" x14ac:dyDescent="0.25">
      <c r="A1635" s="94"/>
      <c r="B1635" s="94"/>
      <c r="C1635" s="94"/>
      <c r="D1635" s="94"/>
      <c r="E1635" s="94"/>
    </row>
    <row r="1636" spans="1:5" x14ac:dyDescent="0.25">
      <c r="A1636" s="94"/>
      <c r="B1636" s="94"/>
      <c r="C1636" s="94"/>
      <c r="D1636" s="94"/>
      <c r="E1636" s="94"/>
    </row>
    <row r="1637" spans="1:5" x14ac:dyDescent="0.25">
      <c r="A1637" s="94"/>
      <c r="B1637" s="94"/>
      <c r="C1637" s="94"/>
      <c r="D1637" s="94"/>
      <c r="E1637" s="94"/>
    </row>
    <row r="1638" spans="1:5" x14ac:dyDescent="0.25">
      <c r="A1638" s="94"/>
      <c r="B1638" s="94"/>
      <c r="C1638" s="94"/>
      <c r="D1638" s="94"/>
      <c r="E1638" s="94"/>
    </row>
    <row r="1639" spans="1:5" x14ac:dyDescent="0.25">
      <c r="A1639" s="94"/>
      <c r="B1639" s="94"/>
      <c r="C1639" s="94"/>
      <c r="D1639" s="94"/>
      <c r="E1639" s="94"/>
    </row>
    <row r="1640" spans="1:5" x14ac:dyDescent="0.25">
      <c r="A1640" s="94"/>
      <c r="B1640" s="94"/>
      <c r="C1640" s="94"/>
      <c r="D1640" s="94"/>
      <c r="E1640" s="94"/>
    </row>
    <row r="1641" spans="1:5" x14ac:dyDescent="0.25">
      <c r="A1641" s="94"/>
      <c r="B1641" s="94"/>
      <c r="C1641" s="94"/>
      <c r="D1641" s="94"/>
      <c r="E1641" s="94"/>
    </row>
    <row r="1642" spans="1:5" x14ac:dyDescent="0.25">
      <c r="A1642" s="94"/>
      <c r="B1642" s="94"/>
      <c r="C1642" s="94"/>
      <c r="D1642" s="94"/>
      <c r="E1642" s="94"/>
    </row>
    <row r="1643" spans="1:5" x14ac:dyDescent="0.25">
      <c r="A1643" s="94"/>
      <c r="B1643" s="94"/>
      <c r="C1643" s="94"/>
      <c r="D1643" s="94"/>
      <c r="E1643" s="94"/>
    </row>
    <row r="1644" spans="1:5" x14ac:dyDescent="0.25">
      <c r="A1644" s="94"/>
      <c r="B1644" s="94"/>
      <c r="C1644" s="94"/>
      <c r="D1644" s="94"/>
      <c r="E1644" s="94"/>
    </row>
    <row r="1645" spans="1:5" x14ac:dyDescent="0.25">
      <c r="A1645" s="94"/>
      <c r="B1645" s="94"/>
      <c r="C1645" s="94"/>
      <c r="D1645" s="94"/>
      <c r="E1645" s="94"/>
    </row>
    <row r="1646" spans="1:5" x14ac:dyDescent="0.25">
      <c r="A1646" s="94"/>
      <c r="B1646" s="94"/>
      <c r="C1646" s="94"/>
      <c r="D1646" s="94"/>
      <c r="E1646" s="94"/>
    </row>
    <row r="1647" spans="1:5" x14ac:dyDescent="0.25">
      <c r="A1647" s="94"/>
      <c r="B1647" s="94"/>
      <c r="C1647" s="94"/>
      <c r="D1647" s="94"/>
      <c r="E1647" s="94"/>
    </row>
    <row r="1648" spans="1:5" x14ac:dyDescent="0.25">
      <c r="A1648" s="94"/>
      <c r="B1648" s="94"/>
      <c r="C1648" s="94"/>
      <c r="D1648" s="94"/>
      <c r="E1648" s="94"/>
    </row>
    <row r="1649" spans="1:5" x14ac:dyDescent="0.25">
      <c r="A1649" s="94"/>
      <c r="B1649" s="94"/>
      <c r="C1649" s="94"/>
      <c r="D1649" s="94"/>
      <c r="E1649" s="94"/>
    </row>
    <row r="1650" spans="1:5" x14ac:dyDescent="0.25">
      <c r="A1650" s="94"/>
      <c r="B1650" s="94"/>
      <c r="C1650" s="94"/>
      <c r="D1650" s="94"/>
      <c r="E1650" s="94"/>
    </row>
    <row r="1651" spans="1:5" x14ac:dyDescent="0.25">
      <c r="A1651" s="94"/>
      <c r="B1651" s="94"/>
      <c r="C1651" s="94"/>
      <c r="D1651" s="94"/>
      <c r="E1651" s="94"/>
    </row>
    <row r="1652" spans="1:5" x14ac:dyDescent="0.25">
      <c r="A1652" s="94"/>
      <c r="B1652" s="94"/>
      <c r="C1652" s="94"/>
      <c r="D1652" s="94"/>
      <c r="E1652" s="94"/>
    </row>
    <row r="1653" spans="1:5" x14ac:dyDescent="0.25">
      <c r="A1653" s="94"/>
      <c r="B1653" s="94"/>
      <c r="C1653" s="94"/>
      <c r="D1653" s="94"/>
      <c r="E1653" s="94"/>
    </row>
    <row r="1654" spans="1:5" x14ac:dyDescent="0.25">
      <c r="A1654" s="94"/>
      <c r="B1654" s="94"/>
      <c r="C1654" s="94"/>
      <c r="D1654" s="94"/>
      <c r="E1654" s="94"/>
    </row>
    <row r="1655" spans="1:5" x14ac:dyDescent="0.25">
      <c r="A1655" s="94"/>
      <c r="B1655" s="94"/>
      <c r="C1655" s="94"/>
      <c r="D1655" s="94"/>
      <c r="E1655" s="94"/>
    </row>
    <row r="1656" spans="1:5" x14ac:dyDescent="0.25">
      <c r="A1656" s="94"/>
      <c r="B1656" s="94"/>
      <c r="C1656" s="94"/>
      <c r="D1656" s="94"/>
      <c r="E1656" s="94"/>
    </row>
    <row r="1657" spans="1:5" x14ac:dyDescent="0.25">
      <c r="A1657" s="94"/>
      <c r="B1657" s="94"/>
      <c r="C1657" s="94"/>
      <c r="D1657" s="94"/>
      <c r="E1657" s="94"/>
    </row>
    <row r="1658" spans="1:5" x14ac:dyDescent="0.25">
      <c r="A1658" s="94"/>
      <c r="B1658" s="94"/>
      <c r="C1658" s="94"/>
      <c r="D1658" s="94"/>
      <c r="E1658" s="94"/>
    </row>
    <row r="1659" spans="1:5" x14ac:dyDescent="0.25">
      <c r="A1659" s="94"/>
      <c r="B1659" s="94"/>
      <c r="C1659" s="94"/>
      <c r="D1659" s="94"/>
      <c r="E1659" s="94"/>
    </row>
    <row r="1660" spans="1:5" x14ac:dyDescent="0.25">
      <c r="A1660" s="94"/>
      <c r="B1660" s="94"/>
      <c r="C1660" s="94"/>
      <c r="D1660" s="94"/>
      <c r="E1660" s="94"/>
    </row>
    <row r="1661" spans="1:5" x14ac:dyDescent="0.25">
      <c r="A1661" s="94"/>
      <c r="B1661" s="94"/>
      <c r="C1661" s="94"/>
      <c r="D1661" s="94"/>
      <c r="E1661" s="94"/>
    </row>
    <row r="1662" spans="1:5" x14ac:dyDescent="0.25">
      <c r="A1662" s="98" t="s">
        <v>11</v>
      </c>
      <c r="B1662" s="94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98" t="s">
        <v>27</v>
      </c>
      <c r="C1665" s="98" t="s">
        <v>1203</v>
      </c>
      <c r="D1665" s="98" t="s">
        <v>561</v>
      </c>
      <c r="E1665" s="98" t="s">
        <v>174</v>
      </c>
    </row>
    <row r="1666" spans="1:5" x14ac:dyDescent="0.25">
      <c r="A1666" s="95"/>
      <c r="B1666" s="94">
        <v>0</v>
      </c>
      <c r="C1666" s="94"/>
      <c r="D1666" s="94"/>
      <c r="E1666" s="94"/>
    </row>
    <row r="1667" spans="1:5" x14ac:dyDescent="0.25">
      <c r="A1667" s="94"/>
      <c r="B1667" s="94">
        <v>0</v>
      </c>
      <c r="C1667" s="94"/>
      <c r="D1667" s="94"/>
      <c r="E1667" s="94"/>
    </row>
    <row r="1668" spans="1:5" x14ac:dyDescent="0.25">
      <c r="A1668" s="94"/>
      <c r="B1668" s="94">
        <v>0</v>
      </c>
      <c r="C1668" s="94"/>
      <c r="D1668" s="94"/>
      <c r="E1668" s="94"/>
    </row>
    <row r="1669" spans="1:5" x14ac:dyDescent="0.25">
      <c r="A1669" s="94"/>
      <c r="B1669" s="94"/>
      <c r="C1669" s="94"/>
      <c r="D1669" s="94"/>
      <c r="E1669" s="94"/>
    </row>
    <row r="1670" spans="1:5" x14ac:dyDescent="0.25">
      <c r="A1670" s="94"/>
      <c r="B1670" s="94"/>
      <c r="C1670" s="94"/>
      <c r="D1670" s="94"/>
      <c r="E1670" s="94"/>
    </row>
    <row r="1671" spans="1:5" x14ac:dyDescent="0.25">
      <c r="A1671" s="94"/>
      <c r="B1671" s="94"/>
      <c r="C1671" s="94"/>
      <c r="D1671" s="94"/>
      <c r="E1671" s="94"/>
    </row>
    <row r="1672" spans="1:5" x14ac:dyDescent="0.25">
      <c r="A1672" s="94"/>
      <c r="B1672" s="94"/>
      <c r="C1672" s="94"/>
      <c r="D1672" s="94"/>
      <c r="E1672" s="94"/>
    </row>
    <row r="1673" spans="1:5" x14ac:dyDescent="0.25">
      <c r="A1673" s="94"/>
      <c r="B1673" s="94"/>
      <c r="C1673" s="94"/>
      <c r="D1673" s="94"/>
      <c r="E1673" s="94"/>
    </row>
    <row r="1674" spans="1:5" x14ac:dyDescent="0.25">
      <c r="A1674" s="94"/>
      <c r="B1674" s="94"/>
      <c r="C1674" s="94"/>
      <c r="D1674" s="94"/>
      <c r="E1674" s="94"/>
    </row>
    <row r="1675" spans="1:5" x14ac:dyDescent="0.25">
      <c r="A1675" s="94"/>
      <c r="B1675" s="94"/>
      <c r="C1675" s="94"/>
      <c r="D1675" s="94"/>
      <c r="E1675" s="94"/>
    </row>
    <row r="1676" spans="1:5" x14ac:dyDescent="0.25">
      <c r="A1676" s="94"/>
      <c r="B1676" s="94"/>
      <c r="C1676" s="94"/>
      <c r="D1676" s="94"/>
      <c r="E1676" s="94"/>
    </row>
    <row r="1677" spans="1:5" x14ac:dyDescent="0.25">
      <c r="A1677" s="94"/>
      <c r="B1677" s="94"/>
      <c r="C1677" s="94"/>
      <c r="D1677" s="94"/>
      <c r="E1677" s="94"/>
    </row>
    <row r="1678" spans="1:5" x14ac:dyDescent="0.25">
      <c r="A1678" s="94"/>
      <c r="B1678" s="94"/>
      <c r="C1678" s="94"/>
      <c r="D1678" s="94"/>
      <c r="E1678" s="94"/>
    </row>
    <row r="1679" spans="1:5" x14ac:dyDescent="0.25">
      <c r="A1679" s="94"/>
      <c r="B1679" s="94"/>
      <c r="C1679" s="94"/>
      <c r="D1679" s="94"/>
      <c r="E1679" s="94"/>
    </row>
    <row r="1680" spans="1:5" x14ac:dyDescent="0.25">
      <c r="A1680" s="94"/>
      <c r="B1680" s="94"/>
      <c r="C1680" s="94"/>
      <c r="D1680" s="94"/>
      <c r="E1680" s="94"/>
    </row>
    <row r="1681" spans="1:5" x14ac:dyDescent="0.25">
      <c r="A1681" s="94"/>
      <c r="B1681" s="94"/>
      <c r="C1681" s="94"/>
      <c r="D1681" s="94"/>
      <c r="E1681" s="94"/>
    </row>
    <row r="1682" spans="1:5" x14ac:dyDescent="0.25">
      <c r="A1682" s="94"/>
      <c r="B1682" s="94"/>
      <c r="C1682" s="94"/>
      <c r="D1682" s="94"/>
      <c r="E1682" s="94"/>
    </row>
    <row r="1683" spans="1:5" x14ac:dyDescent="0.25">
      <c r="A1683" s="94"/>
      <c r="B1683" s="94"/>
      <c r="C1683" s="94"/>
      <c r="D1683" s="94"/>
      <c r="E1683" s="94"/>
    </row>
    <row r="1684" spans="1:5" x14ac:dyDescent="0.25">
      <c r="A1684" s="94"/>
      <c r="B1684" s="94"/>
      <c r="C1684" s="94"/>
      <c r="D1684" s="94"/>
      <c r="E1684" s="94"/>
    </row>
    <row r="1685" spans="1:5" x14ac:dyDescent="0.25">
      <c r="A1685" s="94"/>
      <c r="B1685" s="94"/>
      <c r="C1685" s="94"/>
      <c r="D1685" s="94"/>
      <c r="E1685" s="94"/>
    </row>
    <row r="1686" spans="1:5" x14ac:dyDescent="0.25">
      <c r="A1686" s="94"/>
      <c r="B1686" s="94"/>
      <c r="C1686" s="94"/>
      <c r="D1686" s="94"/>
      <c r="E1686" s="94"/>
    </row>
    <row r="1687" spans="1:5" x14ac:dyDescent="0.25">
      <c r="A1687" s="94"/>
      <c r="B1687" s="94"/>
      <c r="C1687" s="94"/>
      <c r="D1687" s="94"/>
      <c r="E1687" s="94"/>
    </row>
    <row r="1688" spans="1:5" x14ac:dyDescent="0.25">
      <c r="A1688" s="94"/>
      <c r="B1688" s="94"/>
      <c r="C1688" s="94"/>
      <c r="D1688" s="94"/>
      <c r="E1688" s="94"/>
    </row>
    <row r="1689" spans="1:5" x14ac:dyDescent="0.25">
      <c r="A1689" s="94"/>
      <c r="B1689" s="94"/>
      <c r="C1689" s="94"/>
      <c r="D1689" s="94"/>
      <c r="E1689" s="94"/>
    </row>
    <row r="1690" spans="1:5" x14ac:dyDescent="0.25">
      <c r="A1690" s="94"/>
      <c r="B1690" s="94"/>
      <c r="C1690" s="94"/>
      <c r="D1690" s="94"/>
      <c r="E1690" s="94"/>
    </row>
    <row r="1691" spans="1:5" x14ac:dyDescent="0.25">
      <c r="A1691" s="94"/>
      <c r="B1691" s="94"/>
      <c r="C1691" s="94"/>
      <c r="D1691" s="94"/>
      <c r="E1691" s="94"/>
    </row>
    <row r="1692" spans="1:5" x14ac:dyDescent="0.25">
      <c r="A1692" s="94"/>
      <c r="B1692" s="94"/>
      <c r="C1692" s="94"/>
      <c r="D1692" s="94"/>
      <c r="E1692" s="94"/>
    </row>
    <row r="1693" spans="1:5" x14ac:dyDescent="0.25">
      <c r="A1693" s="94"/>
      <c r="B1693" s="94"/>
      <c r="C1693" s="94"/>
      <c r="D1693" s="94"/>
      <c r="E1693" s="94"/>
    </row>
    <row r="1694" spans="1:5" x14ac:dyDescent="0.25">
      <c r="A1694" s="94"/>
      <c r="B1694" s="94"/>
      <c r="C1694" s="94"/>
      <c r="D1694" s="94"/>
      <c r="E1694" s="94"/>
    </row>
    <row r="1695" spans="1:5" x14ac:dyDescent="0.25">
      <c r="A1695" s="94"/>
      <c r="B1695" s="94"/>
      <c r="C1695" s="94"/>
      <c r="D1695" s="94"/>
      <c r="E1695" s="94"/>
    </row>
    <row r="1696" spans="1:5" x14ac:dyDescent="0.25">
      <c r="A1696" s="94"/>
      <c r="B1696" s="94"/>
      <c r="C1696" s="94"/>
      <c r="D1696" s="94"/>
      <c r="E1696" s="94"/>
    </row>
    <row r="1697" spans="1:5" x14ac:dyDescent="0.25">
      <c r="A1697" s="94"/>
      <c r="B1697" s="94"/>
      <c r="C1697" s="94"/>
      <c r="D1697" s="94"/>
      <c r="E1697" s="94"/>
    </row>
    <row r="1698" spans="1:5" x14ac:dyDescent="0.25">
      <c r="A1698" s="94"/>
      <c r="B1698" s="94"/>
      <c r="C1698" s="94"/>
      <c r="D1698" s="94"/>
      <c r="E1698" s="94"/>
    </row>
    <row r="1699" spans="1:5" x14ac:dyDescent="0.25">
      <c r="A1699" s="94"/>
      <c r="B1699" s="94"/>
      <c r="C1699" s="94"/>
      <c r="D1699" s="94"/>
      <c r="E1699" s="94"/>
    </row>
    <row r="1700" spans="1:5" x14ac:dyDescent="0.25">
      <c r="A1700" s="94"/>
      <c r="B1700" s="94"/>
      <c r="C1700" s="94"/>
      <c r="D1700" s="94"/>
      <c r="E1700" s="94"/>
    </row>
    <row r="1701" spans="1:5" x14ac:dyDescent="0.25">
      <c r="A1701" s="94"/>
      <c r="B1701" s="94"/>
      <c r="C1701" s="94"/>
      <c r="D1701" s="94"/>
      <c r="E1701" s="94"/>
    </row>
    <row r="1702" spans="1:5" x14ac:dyDescent="0.25">
      <c r="A1702" s="94"/>
      <c r="B1702" s="94"/>
      <c r="C1702" s="94"/>
      <c r="D1702" s="94"/>
      <c r="E1702" s="94"/>
    </row>
    <row r="1703" spans="1:5" x14ac:dyDescent="0.25">
      <c r="A1703" s="94"/>
      <c r="B1703" s="94"/>
      <c r="C1703" s="94"/>
      <c r="D1703" s="94"/>
      <c r="E1703" s="94"/>
    </row>
    <row r="1704" spans="1:5" x14ac:dyDescent="0.25">
      <c r="A1704" s="94"/>
      <c r="B1704" s="94"/>
      <c r="C1704" s="94"/>
      <c r="D1704" s="94"/>
      <c r="E1704" s="94"/>
    </row>
    <row r="1705" spans="1:5" x14ac:dyDescent="0.25">
      <c r="A1705" s="94"/>
      <c r="B1705" s="94"/>
      <c r="C1705" s="94"/>
      <c r="D1705" s="94"/>
      <c r="E1705" s="94"/>
    </row>
    <row r="1706" spans="1:5" x14ac:dyDescent="0.25">
      <c r="A1706" s="94"/>
      <c r="B1706" s="94"/>
      <c r="C1706" s="94"/>
      <c r="D1706" s="94"/>
      <c r="E1706" s="94"/>
    </row>
    <row r="1707" spans="1:5" x14ac:dyDescent="0.25">
      <c r="A1707" s="94"/>
      <c r="B1707" s="94"/>
      <c r="C1707" s="94"/>
      <c r="D1707" s="94"/>
      <c r="E1707" s="94"/>
    </row>
    <row r="1708" spans="1:5" x14ac:dyDescent="0.25">
      <c r="A1708" s="94"/>
      <c r="B1708" s="94"/>
      <c r="C1708" s="94"/>
      <c r="D1708" s="94"/>
      <c r="E1708" s="94"/>
    </row>
    <row r="1709" spans="1:5" x14ac:dyDescent="0.25">
      <c r="A1709" s="94"/>
      <c r="B1709" s="94"/>
      <c r="C1709" s="94"/>
      <c r="D1709" s="94"/>
      <c r="E1709" s="94"/>
    </row>
    <row r="1710" spans="1:5" x14ac:dyDescent="0.25">
      <c r="A1710" s="94"/>
      <c r="B1710" s="94"/>
      <c r="C1710" s="94"/>
      <c r="D1710" s="94"/>
      <c r="E1710" s="94"/>
    </row>
    <row r="1711" spans="1:5" x14ac:dyDescent="0.25">
      <c r="A1711" s="94"/>
      <c r="B1711" s="94"/>
      <c r="C1711" s="94"/>
      <c r="D1711" s="94"/>
      <c r="E1711" s="94"/>
    </row>
    <row r="1712" spans="1:5" x14ac:dyDescent="0.25">
      <c r="A1712" s="94"/>
      <c r="B1712" s="94"/>
      <c r="C1712" s="94"/>
      <c r="D1712" s="94"/>
      <c r="E1712" s="94"/>
    </row>
    <row r="1713" spans="1:5" x14ac:dyDescent="0.25">
      <c r="A1713" s="94"/>
      <c r="B1713" s="94"/>
      <c r="C1713" s="94"/>
      <c r="D1713" s="94"/>
      <c r="E1713" s="94"/>
    </row>
    <row r="1714" spans="1:5" x14ac:dyDescent="0.25">
      <c r="A1714" s="98" t="s">
        <v>11</v>
      </c>
      <c r="B1714" s="94">
        <f>SUM(B1666:B1713)</f>
        <v>0</v>
      </c>
      <c r="C1714" s="94"/>
      <c r="D1714" s="94"/>
      <c r="E1714" s="94"/>
    </row>
    <row r="1717" spans="1:5" x14ac:dyDescent="0.25">
      <c r="A1717" s="98" t="s">
        <v>0</v>
      </c>
      <c r="B1717" s="98" t="s">
        <v>27</v>
      </c>
      <c r="C1717" s="98" t="s">
        <v>1203</v>
      </c>
      <c r="D1717" s="98" t="s">
        <v>561</v>
      </c>
      <c r="E1717" s="98" t="s">
        <v>174</v>
      </c>
    </row>
    <row r="1718" spans="1:5" x14ac:dyDescent="0.25">
      <c r="A1718" s="95"/>
      <c r="B1718" s="94">
        <v>0</v>
      </c>
      <c r="C1718" s="94"/>
      <c r="D1718" s="94"/>
      <c r="E1718" s="94"/>
    </row>
    <row r="1719" spans="1:5" x14ac:dyDescent="0.25">
      <c r="A1719" s="94"/>
      <c r="B1719" s="94">
        <v>0</v>
      </c>
      <c r="C1719" s="94"/>
      <c r="D1719" s="94"/>
      <c r="E1719" s="94"/>
    </row>
    <row r="1720" spans="1:5" x14ac:dyDescent="0.25">
      <c r="A1720" s="94"/>
      <c r="B1720" s="94">
        <v>0</v>
      </c>
      <c r="C1720" s="94"/>
      <c r="D1720" s="94"/>
      <c r="E1720" s="94"/>
    </row>
    <row r="1721" spans="1:5" x14ac:dyDescent="0.25">
      <c r="A1721" s="94"/>
      <c r="B1721" s="94"/>
      <c r="C1721" s="94"/>
      <c r="D1721" s="94"/>
      <c r="E1721" s="94"/>
    </row>
    <row r="1722" spans="1:5" x14ac:dyDescent="0.25">
      <c r="A1722" s="94"/>
      <c r="B1722" s="94"/>
      <c r="C1722" s="94"/>
      <c r="D1722" s="94"/>
      <c r="E1722" s="94"/>
    </row>
    <row r="1723" spans="1:5" x14ac:dyDescent="0.25">
      <c r="A1723" s="94"/>
      <c r="B1723" s="94"/>
      <c r="C1723" s="94"/>
      <c r="D1723" s="94"/>
      <c r="E1723" s="94"/>
    </row>
    <row r="1724" spans="1:5" x14ac:dyDescent="0.25">
      <c r="A1724" s="94"/>
      <c r="B1724" s="94"/>
      <c r="C1724" s="94"/>
      <c r="D1724" s="94"/>
      <c r="E1724" s="94"/>
    </row>
    <row r="1725" spans="1:5" x14ac:dyDescent="0.25">
      <c r="A1725" s="94"/>
      <c r="B1725" s="94"/>
      <c r="C1725" s="94"/>
      <c r="D1725" s="94"/>
      <c r="E1725" s="94"/>
    </row>
    <row r="1726" spans="1:5" x14ac:dyDescent="0.25">
      <c r="A1726" s="94"/>
      <c r="B1726" s="94"/>
      <c r="C1726" s="94"/>
      <c r="D1726" s="94"/>
      <c r="E1726" s="94"/>
    </row>
    <row r="1727" spans="1:5" x14ac:dyDescent="0.25">
      <c r="A1727" s="94"/>
      <c r="B1727" s="94"/>
      <c r="C1727" s="94"/>
      <c r="D1727" s="94"/>
      <c r="E1727" s="94"/>
    </row>
    <row r="1728" spans="1:5" x14ac:dyDescent="0.25">
      <c r="A1728" s="94"/>
      <c r="B1728" s="94"/>
      <c r="C1728" s="94"/>
      <c r="D1728" s="94"/>
      <c r="E1728" s="94"/>
    </row>
    <row r="1729" spans="1:5" x14ac:dyDescent="0.25">
      <c r="A1729" s="94"/>
      <c r="B1729" s="94"/>
      <c r="C1729" s="94"/>
      <c r="D1729" s="94"/>
      <c r="E1729" s="94"/>
    </row>
    <row r="1730" spans="1:5" x14ac:dyDescent="0.25">
      <c r="A1730" s="94"/>
      <c r="B1730" s="94"/>
      <c r="C1730" s="94"/>
      <c r="D1730" s="94"/>
      <c r="E1730" s="94"/>
    </row>
    <row r="1731" spans="1:5" x14ac:dyDescent="0.25">
      <c r="A1731" s="94"/>
      <c r="B1731" s="94"/>
      <c r="C1731" s="94"/>
      <c r="D1731" s="94"/>
      <c r="E1731" s="94"/>
    </row>
    <row r="1732" spans="1:5" x14ac:dyDescent="0.25">
      <c r="A1732" s="94"/>
      <c r="B1732" s="94"/>
      <c r="C1732" s="94"/>
      <c r="D1732" s="94"/>
      <c r="E1732" s="94"/>
    </row>
    <row r="1733" spans="1:5" x14ac:dyDescent="0.25">
      <c r="A1733" s="94"/>
      <c r="B1733" s="94"/>
      <c r="C1733" s="94"/>
      <c r="D1733" s="94"/>
      <c r="E1733" s="94"/>
    </row>
    <row r="1734" spans="1:5" x14ac:dyDescent="0.25">
      <c r="A1734" s="94"/>
      <c r="B1734" s="94"/>
      <c r="C1734" s="94"/>
      <c r="D1734" s="94"/>
      <c r="E1734" s="94"/>
    </row>
    <row r="1735" spans="1:5" x14ac:dyDescent="0.25">
      <c r="A1735" s="94"/>
      <c r="B1735" s="94"/>
      <c r="C1735" s="94"/>
      <c r="D1735" s="94"/>
      <c r="E1735" s="94"/>
    </row>
    <row r="1736" spans="1:5" x14ac:dyDescent="0.25">
      <c r="A1736" s="94"/>
      <c r="B1736" s="94"/>
      <c r="C1736" s="94"/>
      <c r="D1736" s="94"/>
      <c r="E1736" s="94"/>
    </row>
    <row r="1737" spans="1:5" x14ac:dyDescent="0.25">
      <c r="A1737" s="94"/>
      <c r="B1737" s="94"/>
      <c r="C1737" s="94"/>
      <c r="D1737" s="94"/>
      <c r="E1737" s="94"/>
    </row>
    <row r="1738" spans="1:5" x14ac:dyDescent="0.25">
      <c r="A1738" s="94"/>
      <c r="B1738" s="94"/>
      <c r="C1738" s="94"/>
      <c r="D1738" s="94"/>
      <c r="E1738" s="94"/>
    </row>
    <row r="1739" spans="1:5" x14ac:dyDescent="0.25">
      <c r="A1739" s="94"/>
      <c r="B1739" s="94"/>
      <c r="C1739" s="94"/>
      <c r="D1739" s="94"/>
      <c r="E1739" s="94"/>
    </row>
    <row r="1740" spans="1:5" x14ac:dyDescent="0.25">
      <c r="A1740" s="94"/>
      <c r="B1740" s="94"/>
      <c r="C1740" s="94"/>
      <c r="D1740" s="94"/>
      <c r="E1740" s="94"/>
    </row>
    <row r="1741" spans="1:5" x14ac:dyDescent="0.25">
      <c r="A1741" s="94"/>
      <c r="B1741" s="94"/>
      <c r="C1741" s="94"/>
      <c r="D1741" s="94"/>
      <c r="E1741" s="94"/>
    </row>
    <row r="1742" spans="1:5" x14ac:dyDescent="0.25">
      <c r="A1742" s="94"/>
      <c r="B1742" s="94"/>
      <c r="C1742" s="94"/>
      <c r="D1742" s="94"/>
      <c r="E1742" s="94"/>
    </row>
    <row r="1743" spans="1:5" x14ac:dyDescent="0.25">
      <c r="A1743" s="94"/>
      <c r="B1743" s="94"/>
      <c r="C1743" s="94"/>
      <c r="D1743" s="94"/>
      <c r="E1743" s="94"/>
    </row>
    <row r="1744" spans="1:5" x14ac:dyDescent="0.25">
      <c r="A1744" s="94"/>
      <c r="B1744" s="94"/>
      <c r="C1744" s="94"/>
      <c r="D1744" s="94"/>
      <c r="E1744" s="94"/>
    </row>
    <row r="1745" spans="1:5" x14ac:dyDescent="0.25">
      <c r="A1745" s="94"/>
      <c r="B1745" s="94"/>
      <c r="C1745" s="94"/>
      <c r="D1745" s="94"/>
      <c r="E1745" s="94"/>
    </row>
    <row r="1746" spans="1:5" x14ac:dyDescent="0.25">
      <c r="A1746" s="94"/>
      <c r="B1746" s="94"/>
      <c r="C1746" s="94"/>
      <c r="D1746" s="94"/>
      <c r="E1746" s="94"/>
    </row>
    <row r="1747" spans="1:5" x14ac:dyDescent="0.25">
      <c r="A1747" s="94"/>
      <c r="B1747" s="94"/>
      <c r="C1747" s="94"/>
      <c r="D1747" s="94"/>
      <c r="E1747" s="94"/>
    </row>
    <row r="1748" spans="1:5" x14ac:dyDescent="0.25">
      <c r="A1748" s="94"/>
      <c r="B1748" s="94"/>
      <c r="C1748" s="94"/>
      <c r="D1748" s="94"/>
      <c r="E1748" s="94"/>
    </row>
    <row r="1749" spans="1:5" x14ac:dyDescent="0.25">
      <c r="A1749" s="94"/>
      <c r="B1749" s="94"/>
      <c r="C1749" s="94"/>
      <c r="D1749" s="94"/>
      <c r="E1749" s="94"/>
    </row>
    <row r="1750" spans="1:5" x14ac:dyDescent="0.25">
      <c r="A1750" s="94"/>
      <c r="B1750" s="94"/>
      <c r="C1750" s="94"/>
      <c r="D1750" s="94"/>
      <c r="E1750" s="94"/>
    </row>
    <row r="1751" spans="1:5" x14ac:dyDescent="0.25">
      <c r="A1751" s="94"/>
      <c r="B1751" s="94"/>
      <c r="C1751" s="94"/>
      <c r="D1751" s="94"/>
      <c r="E1751" s="94"/>
    </row>
    <row r="1752" spans="1:5" x14ac:dyDescent="0.25">
      <c r="A1752" s="94"/>
      <c r="B1752" s="94"/>
      <c r="C1752" s="94"/>
      <c r="D1752" s="94"/>
      <c r="E1752" s="94"/>
    </row>
    <row r="1753" spans="1:5" x14ac:dyDescent="0.25">
      <c r="A1753" s="94"/>
      <c r="B1753" s="94"/>
      <c r="C1753" s="94"/>
      <c r="D1753" s="94"/>
      <c r="E1753" s="94"/>
    </row>
    <row r="1754" spans="1:5" x14ac:dyDescent="0.25">
      <c r="A1754" s="94"/>
      <c r="B1754" s="94"/>
      <c r="C1754" s="94"/>
      <c r="D1754" s="94"/>
      <c r="E1754" s="94"/>
    </row>
    <row r="1755" spans="1:5" x14ac:dyDescent="0.25">
      <c r="A1755" s="94"/>
      <c r="B1755" s="94"/>
      <c r="C1755" s="94"/>
      <c r="D1755" s="94"/>
      <c r="E1755" s="94"/>
    </row>
    <row r="1756" spans="1:5" x14ac:dyDescent="0.25">
      <c r="A1756" s="94"/>
      <c r="B1756" s="94"/>
      <c r="C1756" s="94"/>
      <c r="D1756" s="94"/>
      <c r="E1756" s="94"/>
    </row>
    <row r="1757" spans="1:5" x14ac:dyDescent="0.25">
      <c r="A1757" s="94"/>
      <c r="B1757" s="94"/>
      <c r="C1757" s="94"/>
      <c r="D1757" s="94"/>
      <c r="E1757" s="94"/>
    </row>
    <row r="1758" spans="1:5" x14ac:dyDescent="0.25">
      <c r="A1758" s="94"/>
      <c r="B1758" s="94"/>
      <c r="C1758" s="94"/>
      <c r="D1758" s="94"/>
      <c r="E1758" s="94"/>
    </row>
    <row r="1759" spans="1:5" x14ac:dyDescent="0.25">
      <c r="A1759" s="94"/>
      <c r="B1759" s="94"/>
      <c r="C1759" s="94"/>
      <c r="D1759" s="94"/>
      <c r="E1759" s="94"/>
    </row>
    <row r="1760" spans="1:5" x14ac:dyDescent="0.25">
      <c r="A1760" s="94"/>
      <c r="B1760" s="94"/>
      <c r="C1760" s="94"/>
      <c r="D1760" s="94"/>
      <c r="E1760" s="94"/>
    </row>
    <row r="1761" spans="1:5" x14ac:dyDescent="0.25">
      <c r="A1761" s="94"/>
      <c r="B1761" s="94"/>
      <c r="C1761" s="94"/>
      <c r="D1761" s="94"/>
      <c r="E1761" s="94"/>
    </row>
    <row r="1762" spans="1:5" x14ac:dyDescent="0.25">
      <c r="A1762" s="94"/>
      <c r="B1762" s="94"/>
      <c r="C1762" s="94"/>
      <c r="D1762" s="94"/>
      <c r="E1762" s="94"/>
    </row>
    <row r="1763" spans="1:5" x14ac:dyDescent="0.25">
      <c r="A1763" s="94"/>
      <c r="B1763" s="94"/>
      <c r="C1763" s="94"/>
      <c r="D1763" s="94"/>
      <c r="E1763" s="94"/>
    </row>
    <row r="1764" spans="1:5" x14ac:dyDescent="0.25">
      <c r="A1764" s="94"/>
      <c r="B1764" s="94"/>
      <c r="C1764" s="94"/>
      <c r="D1764" s="94"/>
      <c r="E1764" s="94"/>
    </row>
    <row r="1765" spans="1:5" x14ac:dyDescent="0.25">
      <c r="A1765" s="94"/>
      <c r="B1765" s="94"/>
      <c r="C1765" s="94"/>
      <c r="D1765" s="94"/>
      <c r="E1765" s="94"/>
    </row>
    <row r="1766" spans="1:5" x14ac:dyDescent="0.25">
      <c r="A1766" s="98" t="s">
        <v>11</v>
      </c>
      <c r="B1766" s="94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98" t="s">
        <v>27</v>
      </c>
      <c r="C1769" s="98" t="s">
        <v>1203</v>
      </c>
      <c r="D1769" s="98" t="s">
        <v>561</v>
      </c>
      <c r="E1769" s="98" t="s">
        <v>174</v>
      </c>
    </row>
    <row r="1770" spans="1:5" x14ac:dyDescent="0.25">
      <c r="A1770" s="95"/>
      <c r="B1770" s="94">
        <v>0</v>
      </c>
      <c r="C1770" s="94"/>
      <c r="D1770" s="94"/>
      <c r="E1770" s="94"/>
    </row>
    <row r="1771" spans="1:5" x14ac:dyDescent="0.25">
      <c r="A1771" s="94"/>
      <c r="B1771" s="94">
        <v>0</v>
      </c>
      <c r="C1771" s="94"/>
      <c r="D1771" s="94"/>
      <c r="E1771" s="94"/>
    </row>
    <row r="1772" spans="1:5" x14ac:dyDescent="0.25">
      <c r="A1772" s="94"/>
      <c r="B1772" s="94">
        <v>0</v>
      </c>
      <c r="C1772" s="94"/>
      <c r="D1772" s="94"/>
      <c r="E1772" s="94"/>
    </row>
    <row r="1773" spans="1:5" x14ac:dyDescent="0.25">
      <c r="A1773" s="94"/>
      <c r="B1773" s="94"/>
      <c r="C1773" s="94"/>
      <c r="D1773" s="94"/>
      <c r="E1773" s="94"/>
    </row>
    <row r="1774" spans="1:5" x14ac:dyDescent="0.25">
      <c r="A1774" s="94"/>
      <c r="B1774" s="94"/>
      <c r="C1774" s="94"/>
      <c r="D1774" s="94"/>
      <c r="E1774" s="94"/>
    </row>
    <row r="1775" spans="1:5" x14ac:dyDescent="0.25">
      <c r="A1775" s="94"/>
      <c r="B1775" s="94"/>
      <c r="C1775" s="94"/>
      <c r="D1775" s="94"/>
      <c r="E1775" s="94"/>
    </row>
    <row r="1776" spans="1:5" x14ac:dyDescent="0.25">
      <c r="A1776" s="94"/>
      <c r="B1776" s="94"/>
      <c r="C1776" s="94"/>
      <c r="D1776" s="94"/>
      <c r="E1776" s="94"/>
    </row>
    <row r="1777" spans="1:5" x14ac:dyDescent="0.25">
      <c r="A1777" s="94"/>
      <c r="B1777" s="94"/>
      <c r="C1777" s="94"/>
      <c r="D1777" s="94"/>
      <c r="E1777" s="94"/>
    </row>
    <row r="1778" spans="1:5" x14ac:dyDescent="0.25">
      <c r="A1778" s="94"/>
      <c r="B1778" s="94"/>
      <c r="C1778" s="94"/>
      <c r="D1778" s="94"/>
      <c r="E1778" s="94"/>
    </row>
    <row r="1779" spans="1:5" x14ac:dyDescent="0.25">
      <c r="A1779" s="94"/>
      <c r="B1779" s="94"/>
      <c r="C1779" s="94"/>
      <c r="D1779" s="94"/>
      <c r="E1779" s="94"/>
    </row>
    <row r="1780" spans="1:5" x14ac:dyDescent="0.25">
      <c r="A1780" s="94"/>
      <c r="B1780" s="94"/>
      <c r="C1780" s="94"/>
      <c r="D1780" s="94"/>
      <c r="E1780" s="94"/>
    </row>
    <row r="1781" spans="1:5" x14ac:dyDescent="0.25">
      <c r="A1781" s="94"/>
      <c r="B1781" s="94"/>
      <c r="C1781" s="94"/>
      <c r="D1781" s="94"/>
      <c r="E1781" s="94"/>
    </row>
    <row r="1782" spans="1:5" x14ac:dyDescent="0.25">
      <c r="A1782" s="94"/>
      <c r="B1782" s="94"/>
      <c r="C1782" s="94"/>
      <c r="D1782" s="94"/>
      <c r="E1782" s="94"/>
    </row>
    <row r="1783" spans="1:5" x14ac:dyDescent="0.25">
      <c r="A1783" s="94"/>
      <c r="B1783" s="94"/>
      <c r="C1783" s="94"/>
      <c r="D1783" s="94"/>
      <c r="E1783" s="94"/>
    </row>
    <row r="1784" spans="1:5" x14ac:dyDescent="0.25">
      <c r="A1784" s="94"/>
      <c r="B1784" s="94"/>
      <c r="C1784" s="94"/>
      <c r="D1784" s="94"/>
      <c r="E1784" s="94"/>
    </row>
    <row r="1785" spans="1:5" x14ac:dyDescent="0.25">
      <c r="A1785" s="94"/>
      <c r="B1785" s="94"/>
      <c r="C1785" s="94"/>
      <c r="D1785" s="94"/>
      <c r="E1785" s="94"/>
    </row>
    <row r="1786" spans="1:5" x14ac:dyDescent="0.25">
      <c r="A1786" s="94"/>
      <c r="B1786" s="94"/>
      <c r="C1786" s="94"/>
      <c r="D1786" s="94"/>
      <c r="E1786" s="94"/>
    </row>
    <row r="1787" spans="1:5" x14ac:dyDescent="0.25">
      <c r="A1787" s="94"/>
      <c r="B1787" s="94"/>
      <c r="C1787" s="94"/>
      <c r="D1787" s="94"/>
      <c r="E1787" s="94"/>
    </row>
    <row r="1788" spans="1:5" x14ac:dyDescent="0.25">
      <c r="A1788" s="94"/>
      <c r="B1788" s="94"/>
      <c r="C1788" s="94"/>
      <c r="D1788" s="94"/>
      <c r="E1788" s="94"/>
    </row>
    <row r="1789" spans="1:5" x14ac:dyDescent="0.25">
      <c r="A1789" s="94"/>
      <c r="B1789" s="94"/>
      <c r="C1789" s="94"/>
      <c r="D1789" s="94"/>
      <c r="E1789" s="94"/>
    </row>
    <row r="1790" spans="1:5" x14ac:dyDescent="0.25">
      <c r="A1790" s="94"/>
      <c r="B1790" s="94"/>
      <c r="C1790" s="94"/>
      <c r="D1790" s="94"/>
      <c r="E1790" s="94"/>
    </row>
    <row r="1791" spans="1:5" x14ac:dyDescent="0.25">
      <c r="A1791" s="94"/>
      <c r="B1791" s="94"/>
      <c r="C1791" s="94"/>
      <c r="D1791" s="94"/>
      <c r="E1791" s="94"/>
    </row>
    <row r="1792" spans="1:5" x14ac:dyDescent="0.25">
      <c r="A1792" s="94"/>
      <c r="B1792" s="94"/>
      <c r="C1792" s="94"/>
      <c r="D1792" s="94"/>
      <c r="E1792" s="94"/>
    </row>
    <row r="1793" spans="1:5" x14ac:dyDescent="0.25">
      <c r="A1793" s="94"/>
      <c r="B1793" s="94"/>
      <c r="C1793" s="94"/>
      <c r="D1793" s="94"/>
      <c r="E1793" s="94"/>
    </row>
    <row r="1794" spans="1:5" x14ac:dyDescent="0.25">
      <c r="A1794" s="94"/>
      <c r="B1794" s="94"/>
      <c r="C1794" s="94"/>
      <c r="D1794" s="94"/>
      <c r="E1794" s="94"/>
    </row>
    <row r="1795" spans="1:5" x14ac:dyDescent="0.25">
      <c r="A1795" s="94"/>
      <c r="B1795" s="94"/>
      <c r="C1795" s="94"/>
      <c r="D1795" s="94"/>
      <c r="E1795" s="94"/>
    </row>
    <row r="1796" spans="1:5" x14ac:dyDescent="0.25">
      <c r="A1796" s="94"/>
      <c r="B1796" s="94"/>
      <c r="C1796" s="94"/>
      <c r="D1796" s="94"/>
      <c r="E1796" s="94"/>
    </row>
    <row r="1797" spans="1:5" x14ac:dyDescent="0.25">
      <c r="A1797" s="94"/>
      <c r="B1797" s="94"/>
      <c r="C1797" s="94"/>
      <c r="D1797" s="94"/>
      <c r="E1797" s="94"/>
    </row>
    <row r="1798" spans="1:5" x14ac:dyDescent="0.25">
      <c r="A1798" s="94"/>
      <c r="B1798" s="94"/>
      <c r="C1798" s="94"/>
      <c r="D1798" s="94"/>
      <c r="E1798" s="94"/>
    </row>
    <row r="1799" spans="1:5" x14ac:dyDescent="0.25">
      <c r="A1799" s="94"/>
      <c r="B1799" s="94"/>
      <c r="C1799" s="94"/>
      <c r="D1799" s="94"/>
      <c r="E1799" s="94"/>
    </row>
    <row r="1800" spans="1:5" x14ac:dyDescent="0.25">
      <c r="A1800" s="94"/>
      <c r="B1800" s="94"/>
      <c r="C1800" s="94"/>
      <c r="D1800" s="94"/>
      <c r="E1800" s="94"/>
    </row>
    <row r="1801" spans="1:5" x14ac:dyDescent="0.25">
      <c r="A1801" s="94"/>
      <c r="B1801" s="94"/>
      <c r="C1801" s="94"/>
      <c r="D1801" s="94"/>
      <c r="E1801" s="94"/>
    </row>
    <row r="1802" spans="1:5" x14ac:dyDescent="0.25">
      <c r="A1802" s="94"/>
      <c r="B1802" s="94"/>
      <c r="C1802" s="94"/>
      <c r="D1802" s="94"/>
      <c r="E1802" s="94"/>
    </row>
    <row r="1803" spans="1:5" x14ac:dyDescent="0.25">
      <c r="A1803" s="94"/>
      <c r="B1803" s="94"/>
      <c r="C1803" s="94"/>
      <c r="D1803" s="94"/>
      <c r="E1803" s="94"/>
    </row>
    <row r="1804" spans="1:5" x14ac:dyDescent="0.25">
      <c r="A1804" s="94"/>
      <c r="B1804" s="94"/>
      <c r="C1804" s="94"/>
      <c r="D1804" s="94"/>
      <c r="E1804" s="94"/>
    </row>
    <row r="1805" spans="1:5" x14ac:dyDescent="0.25">
      <c r="A1805" s="94"/>
      <c r="B1805" s="94"/>
      <c r="C1805" s="94"/>
      <c r="D1805" s="94"/>
      <c r="E1805" s="94"/>
    </row>
    <row r="1806" spans="1:5" x14ac:dyDescent="0.25">
      <c r="A1806" s="94"/>
      <c r="B1806" s="94"/>
      <c r="C1806" s="94"/>
      <c r="D1806" s="94"/>
      <c r="E1806" s="94"/>
    </row>
    <row r="1807" spans="1:5" x14ac:dyDescent="0.25">
      <c r="A1807" s="94"/>
      <c r="B1807" s="94"/>
      <c r="C1807" s="94"/>
      <c r="D1807" s="94"/>
      <c r="E1807" s="94"/>
    </row>
    <row r="1808" spans="1:5" x14ac:dyDescent="0.25">
      <c r="A1808" s="94"/>
      <c r="B1808" s="94"/>
      <c r="C1808" s="94"/>
      <c r="D1808" s="94"/>
      <c r="E1808" s="94"/>
    </row>
    <row r="1809" spans="1:5" x14ac:dyDescent="0.25">
      <c r="A1809" s="94"/>
      <c r="B1809" s="94"/>
      <c r="C1809" s="94"/>
      <c r="D1809" s="94"/>
      <c r="E1809" s="94"/>
    </row>
    <row r="1810" spans="1:5" x14ac:dyDescent="0.25">
      <c r="A1810" s="94"/>
      <c r="B1810" s="94"/>
      <c r="C1810" s="94"/>
      <c r="D1810" s="94"/>
      <c r="E1810" s="94"/>
    </row>
    <row r="1811" spans="1:5" x14ac:dyDescent="0.25">
      <c r="A1811" s="94"/>
      <c r="B1811" s="94"/>
      <c r="C1811" s="94"/>
      <c r="D1811" s="94"/>
      <c r="E1811" s="94"/>
    </row>
    <row r="1812" spans="1:5" x14ac:dyDescent="0.25">
      <c r="A1812" s="94"/>
      <c r="B1812" s="94"/>
      <c r="C1812" s="94"/>
      <c r="D1812" s="94"/>
      <c r="E1812" s="94"/>
    </row>
    <row r="1813" spans="1:5" x14ac:dyDescent="0.25">
      <c r="A1813" s="94"/>
      <c r="B1813" s="94"/>
      <c r="C1813" s="94"/>
      <c r="D1813" s="94"/>
      <c r="E1813" s="94"/>
    </row>
    <row r="1814" spans="1:5" x14ac:dyDescent="0.25">
      <c r="A1814" s="94"/>
      <c r="B1814" s="94"/>
      <c r="C1814" s="94"/>
      <c r="D1814" s="94"/>
      <c r="E1814" s="94"/>
    </row>
    <row r="1815" spans="1:5" x14ac:dyDescent="0.25">
      <c r="A1815" s="94"/>
      <c r="B1815" s="94"/>
      <c r="C1815" s="94"/>
      <c r="D1815" s="94"/>
      <c r="E1815" s="94"/>
    </row>
    <row r="1816" spans="1:5" x14ac:dyDescent="0.25">
      <c r="A1816" s="94"/>
      <c r="B1816" s="94"/>
      <c r="C1816" s="94"/>
      <c r="D1816" s="94"/>
      <c r="E1816" s="94"/>
    </row>
    <row r="1817" spans="1:5" x14ac:dyDescent="0.25">
      <c r="A1817" s="94"/>
      <c r="B1817" s="94"/>
      <c r="C1817" s="94"/>
      <c r="D1817" s="94"/>
      <c r="E1817" s="94"/>
    </row>
    <row r="1818" spans="1:5" x14ac:dyDescent="0.25">
      <c r="A1818" s="98" t="s">
        <v>11</v>
      </c>
      <c r="B1818" s="94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98" t="s">
        <v>27</v>
      </c>
      <c r="C1821" s="98" t="s">
        <v>1203</v>
      </c>
      <c r="D1821" s="98" t="s">
        <v>561</v>
      </c>
      <c r="E1821" s="98" t="s">
        <v>174</v>
      </c>
    </row>
    <row r="1822" spans="1:5" x14ac:dyDescent="0.25">
      <c r="A1822" s="95"/>
      <c r="B1822" s="94">
        <v>0</v>
      </c>
      <c r="C1822" s="94"/>
      <c r="D1822" s="94"/>
      <c r="E1822" s="94"/>
    </row>
    <row r="1823" spans="1:5" x14ac:dyDescent="0.25">
      <c r="A1823" s="94"/>
      <c r="B1823" s="94">
        <v>0</v>
      </c>
      <c r="C1823" s="94"/>
      <c r="D1823" s="94"/>
      <c r="E1823" s="94"/>
    </row>
    <row r="1824" spans="1:5" x14ac:dyDescent="0.25">
      <c r="A1824" s="94"/>
      <c r="B1824" s="94">
        <v>0</v>
      </c>
      <c r="C1824" s="94"/>
      <c r="D1824" s="94"/>
      <c r="E1824" s="94"/>
    </row>
    <row r="1825" spans="1:5" x14ac:dyDescent="0.25">
      <c r="A1825" s="94"/>
      <c r="B1825" s="94"/>
      <c r="C1825" s="94"/>
      <c r="D1825" s="94"/>
      <c r="E1825" s="94"/>
    </row>
    <row r="1826" spans="1:5" x14ac:dyDescent="0.25">
      <c r="A1826" s="94"/>
      <c r="B1826" s="94"/>
      <c r="C1826" s="94"/>
      <c r="D1826" s="94"/>
      <c r="E1826" s="94"/>
    </row>
    <row r="1827" spans="1:5" x14ac:dyDescent="0.25">
      <c r="A1827" s="94"/>
      <c r="B1827" s="94"/>
      <c r="C1827" s="94"/>
      <c r="D1827" s="94"/>
      <c r="E1827" s="94"/>
    </row>
    <row r="1828" spans="1:5" x14ac:dyDescent="0.25">
      <c r="A1828" s="94"/>
      <c r="B1828" s="94"/>
      <c r="C1828" s="94"/>
      <c r="D1828" s="94"/>
      <c r="E1828" s="94"/>
    </row>
    <row r="1829" spans="1:5" x14ac:dyDescent="0.25">
      <c r="A1829" s="94"/>
      <c r="B1829" s="94"/>
      <c r="C1829" s="94"/>
      <c r="D1829" s="94"/>
      <c r="E1829" s="94"/>
    </row>
    <row r="1830" spans="1:5" x14ac:dyDescent="0.25">
      <c r="A1830" s="94"/>
      <c r="B1830" s="94"/>
      <c r="C1830" s="94"/>
      <c r="D1830" s="94"/>
      <c r="E1830" s="94"/>
    </row>
    <row r="1831" spans="1:5" x14ac:dyDescent="0.25">
      <c r="A1831" s="94"/>
      <c r="B1831" s="94"/>
      <c r="C1831" s="94"/>
      <c r="D1831" s="94"/>
      <c r="E1831" s="94"/>
    </row>
    <row r="1832" spans="1:5" x14ac:dyDescent="0.25">
      <c r="A1832" s="94"/>
      <c r="B1832" s="94"/>
      <c r="C1832" s="94"/>
      <c r="D1832" s="94"/>
      <c r="E1832" s="94"/>
    </row>
    <row r="1833" spans="1:5" x14ac:dyDescent="0.25">
      <c r="A1833" s="94"/>
      <c r="B1833" s="94"/>
      <c r="C1833" s="94"/>
      <c r="D1833" s="94"/>
      <c r="E1833" s="94"/>
    </row>
    <row r="1834" spans="1:5" x14ac:dyDescent="0.25">
      <c r="A1834" s="94"/>
      <c r="B1834" s="94"/>
      <c r="C1834" s="94"/>
      <c r="D1834" s="94"/>
      <c r="E1834" s="94"/>
    </row>
    <row r="1835" spans="1:5" x14ac:dyDescent="0.25">
      <c r="A1835" s="94"/>
      <c r="B1835" s="94"/>
      <c r="C1835" s="94"/>
      <c r="D1835" s="94"/>
      <c r="E1835" s="94"/>
    </row>
    <row r="1836" spans="1:5" x14ac:dyDescent="0.25">
      <c r="A1836" s="94"/>
      <c r="B1836" s="94"/>
      <c r="C1836" s="94"/>
      <c r="D1836" s="94"/>
      <c r="E1836" s="94"/>
    </row>
    <row r="1837" spans="1:5" x14ac:dyDescent="0.25">
      <c r="A1837" s="94"/>
      <c r="B1837" s="94"/>
      <c r="C1837" s="94"/>
      <c r="D1837" s="94"/>
      <c r="E1837" s="94"/>
    </row>
    <row r="1838" spans="1:5" x14ac:dyDescent="0.25">
      <c r="A1838" s="94"/>
      <c r="B1838" s="94"/>
      <c r="C1838" s="94"/>
      <c r="D1838" s="94"/>
      <c r="E1838" s="94"/>
    </row>
    <row r="1839" spans="1:5" x14ac:dyDescent="0.25">
      <c r="A1839" s="94"/>
      <c r="B1839" s="94"/>
      <c r="C1839" s="94"/>
      <c r="D1839" s="94"/>
      <c r="E1839" s="94"/>
    </row>
    <row r="1840" spans="1:5" x14ac:dyDescent="0.25">
      <c r="A1840" s="94"/>
      <c r="B1840" s="94"/>
      <c r="C1840" s="94"/>
      <c r="D1840" s="94"/>
      <c r="E1840" s="94"/>
    </row>
    <row r="1841" spans="1:5" x14ac:dyDescent="0.25">
      <c r="A1841" s="94"/>
      <c r="B1841" s="94"/>
      <c r="C1841" s="94"/>
      <c r="D1841" s="94"/>
      <c r="E1841" s="94"/>
    </row>
    <row r="1842" spans="1:5" x14ac:dyDescent="0.25">
      <c r="A1842" s="94"/>
      <c r="B1842" s="94"/>
      <c r="C1842" s="94"/>
      <c r="D1842" s="94"/>
      <c r="E1842" s="94"/>
    </row>
    <row r="1843" spans="1:5" x14ac:dyDescent="0.25">
      <c r="A1843" s="94"/>
      <c r="B1843" s="94"/>
      <c r="C1843" s="94"/>
      <c r="D1843" s="94"/>
      <c r="E1843" s="94"/>
    </row>
    <row r="1844" spans="1:5" x14ac:dyDescent="0.25">
      <c r="A1844" s="94"/>
      <c r="B1844" s="94"/>
      <c r="C1844" s="94"/>
      <c r="D1844" s="94"/>
      <c r="E1844" s="94"/>
    </row>
    <row r="1845" spans="1:5" x14ac:dyDescent="0.25">
      <c r="A1845" s="94"/>
      <c r="B1845" s="94"/>
      <c r="C1845" s="94"/>
      <c r="D1845" s="94"/>
      <c r="E1845" s="94"/>
    </row>
    <row r="1846" spans="1:5" x14ac:dyDescent="0.25">
      <c r="A1846" s="94"/>
      <c r="B1846" s="94"/>
      <c r="C1846" s="94"/>
      <c r="D1846" s="94"/>
      <c r="E1846" s="94"/>
    </row>
    <row r="1847" spans="1:5" x14ac:dyDescent="0.25">
      <c r="A1847" s="94"/>
      <c r="B1847" s="94"/>
      <c r="C1847" s="94"/>
      <c r="D1847" s="94"/>
      <c r="E1847" s="94"/>
    </row>
    <row r="1848" spans="1:5" x14ac:dyDescent="0.25">
      <c r="A1848" s="94"/>
      <c r="B1848" s="94"/>
      <c r="C1848" s="94"/>
      <c r="D1848" s="94"/>
      <c r="E1848" s="94"/>
    </row>
    <row r="1849" spans="1:5" x14ac:dyDescent="0.25">
      <c r="A1849" s="94"/>
      <c r="B1849" s="94"/>
      <c r="C1849" s="94"/>
      <c r="D1849" s="94"/>
      <c r="E1849" s="94"/>
    </row>
    <row r="1850" spans="1:5" x14ac:dyDescent="0.25">
      <c r="A1850" s="94"/>
      <c r="B1850" s="94"/>
      <c r="C1850" s="94"/>
      <c r="D1850" s="94"/>
      <c r="E1850" s="94"/>
    </row>
    <row r="1851" spans="1:5" x14ac:dyDescent="0.25">
      <c r="A1851" s="94"/>
      <c r="B1851" s="94"/>
      <c r="C1851" s="94"/>
      <c r="D1851" s="94"/>
      <c r="E1851" s="94"/>
    </row>
    <row r="1852" spans="1:5" x14ac:dyDescent="0.25">
      <c r="A1852" s="94"/>
      <c r="B1852" s="94"/>
      <c r="C1852" s="94"/>
      <c r="D1852" s="94"/>
      <c r="E1852" s="94"/>
    </row>
    <row r="1853" spans="1:5" x14ac:dyDescent="0.25">
      <c r="A1853" s="94"/>
      <c r="B1853" s="94"/>
      <c r="C1853" s="94"/>
      <c r="D1853" s="94"/>
      <c r="E1853" s="94"/>
    </row>
    <row r="1854" spans="1:5" x14ac:dyDescent="0.25">
      <c r="A1854" s="94"/>
      <c r="B1854" s="94"/>
      <c r="C1854" s="94"/>
      <c r="D1854" s="94"/>
      <c r="E1854" s="94"/>
    </row>
    <row r="1855" spans="1:5" x14ac:dyDescent="0.25">
      <c r="A1855" s="94"/>
      <c r="B1855" s="94"/>
      <c r="C1855" s="94"/>
      <c r="D1855" s="94"/>
      <c r="E1855" s="94"/>
    </row>
    <row r="1856" spans="1:5" x14ac:dyDescent="0.25">
      <c r="A1856" s="94"/>
      <c r="B1856" s="94"/>
      <c r="C1856" s="94"/>
      <c r="D1856" s="94"/>
      <c r="E1856" s="94"/>
    </row>
    <row r="1857" spans="1:5" x14ac:dyDescent="0.25">
      <c r="A1857" s="94"/>
      <c r="B1857" s="94"/>
      <c r="C1857" s="94"/>
      <c r="D1857" s="94"/>
      <c r="E1857" s="94"/>
    </row>
    <row r="1858" spans="1:5" x14ac:dyDescent="0.25">
      <c r="A1858" s="94"/>
      <c r="B1858" s="94"/>
      <c r="C1858" s="94"/>
      <c r="D1858" s="94"/>
      <c r="E1858" s="94"/>
    </row>
    <row r="1859" spans="1:5" x14ac:dyDescent="0.25">
      <c r="A1859" s="94"/>
      <c r="B1859" s="94"/>
      <c r="C1859" s="94"/>
      <c r="D1859" s="94"/>
      <c r="E1859" s="94"/>
    </row>
    <row r="1860" spans="1:5" x14ac:dyDescent="0.25">
      <c r="A1860" s="94"/>
      <c r="B1860" s="94"/>
      <c r="C1860" s="94"/>
      <c r="D1860" s="94"/>
      <c r="E1860" s="94"/>
    </row>
    <row r="1861" spans="1:5" x14ac:dyDescent="0.25">
      <c r="A1861" s="94"/>
      <c r="B1861" s="94"/>
      <c r="C1861" s="94"/>
      <c r="D1861" s="94"/>
      <c r="E1861" s="94"/>
    </row>
    <row r="1862" spans="1:5" x14ac:dyDescent="0.25">
      <c r="A1862" s="94"/>
      <c r="B1862" s="94"/>
      <c r="C1862" s="94"/>
      <c r="D1862" s="94"/>
      <c r="E1862" s="94"/>
    </row>
    <row r="1863" spans="1:5" x14ac:dyDescent="0.25">
      <c r="A1863" s="94"/>
      <c r="B1863" s="94"/>
      <c r="C1863" s="94"/>
      <c r="D1863" s="94"/>
      <c r="E1863" s="94"/>
    </row>
    <row r="1864" spans="1:5" x14ac:dyDescent="0.25">
      <c r="A1864" s="94"/>
      <c r="B1864" s="94"/>
      <c r="C1864" s="94"/>
      <c r="D1864" s="94"/>
      <c r="E1864" s="94"/>
    </row>
    <row r="1865" spans="1:5" x14ac:dyDescent="0.25">
      <c r="A1865" s="94"/>
      <c r="B1865" s="94"/>
      <c r="C1865" s="94"/>
      <c r="D1865" s="94"/>
      <c r="E1865" s="94"/>
    </row>
    <row r="1866" spans="1:5" x14ac:dyDescent="0.25">
      <c r="A1866" s="94"/>
      <c r="B1866" s="94"/>
      <c r="C1866" s="94"/>
      <c r="D1866" s="94"/>
      <c r="E1866" s="94"/>
    </row>
    <row r="1867" spans="1:5" x14ac:dyDescent="0.25">
      <c r="A1867" s="94"/>
      <c r="B1867" s="94"/>
      <c r="C1867" s="94"/>
      <c r="D1867" s="94"/>
      <c r="E1867" s="94"/>
    </row>
    <row r="1868" spans="1:5" x14ac:dyDescent="0.25">
      <c r="A1868" s="94"/>
      <c r="B1868" s="94"/>
      <c r="C1868" s="94"/>
      <c r="D1868" s="94"/>
      <c r="E1868" s="94"/>
    </row>
    <row r="1869" spans="1:5" x14ac:dyDescent="0.25">
      <c r="A1869" s="94"/>
      <c r="B1869" s="94"/>
      <c r="C1869" s="94"/>
      <c r="D1869" s="94"/>
      <c r="E1869" s="94"/>
    </row>
    <row r="1870" spans="1:5" x14ac:dyDescent="0.25">
      <c r="A1870" s="98" t="s">
        <v>11</v>
      </c>
      <c r="B1870" s="94">
        <f>SUM(B1822:B1869)</f>
        <v>0</v>
      </c>
      <c r="C1870" s="94"/>
      <c r="D1870" s="94"/>
      <c r="E1870" s="94"/>
    </row>
    <row r="1873" spans="1:5" x14ac:dyDescent="0.25">
      <c r="A1873" s="98" t="s">
        <v>0</v>
      </c>
      <c r="B1873" s="98" t="s">
        <v>27</v>
      </c>
      <c r="C1873" s="98" t="s">
        <v>1203</v>
      </c>
      <c r="D1873" s="98" t="s">
        <v>561</v>
      </c>
      <c r="E1873" s="98" t="s">
        <v>174</v>
      </c>
    </row>
    <row r="1874" spans="1:5" x14ac:dyDescent="0.25">
      <c r="A1874" s="95"/>
      <c r="B1874" s="94">
        <v>0</v>
      </c>
      <c r="C1874" s="94"/>
      <c r="D1874" s="94"/>
      <c r="E1874" s="94"/>
    </row>
    <row r="1875" spans="1:5" x14ac:dyDescent="0.25">
      <c r="A1875" s="94"/>
      <c r="B1875" s="94">
        <v>0</v>
      </c>
      <c r="C1875" s="94"/>
      <c r="D1875" s="94"/>
      <c r="E1875" s="94"/>
    </row>
    <row r="1876" spans="1:5" x14ac:dyDescent="0.25">
      <c r="A1876" s="94"/>
      <c r="B1876" s="94">
        <v>0</v>
      </c>
      <c r="C1876" s="94"/>
      <c r="D1876" s="94"/>
      <c r="E1876" s="94"/>
    </row>
    <row r="1877" spans="1:5" x14ac:dyDescent="0.25">
      <c r="A1877" s="94"/>
      <c r="B1877" s="94"/>
      <c r="C1877" s="94"/>
      <c r="D1877" s="94"/>
      <c r="E1877" s="94"/>
    </row>
    <row r="1878" spans="1:5" x14ac:dyDescent="0.25">
      <c r="A1878" s="94"/>
      <c r="B1878" s="94"/>
      <c r="C1878" s="94"/>
      <c r="D1878" s="94"/>
      <c r="E1878" s="94"/>
    </row>
    <row r="1879" spans="1:5" x14ac:dyDescent="0.25">
      <c r="A1879" s="94"/>
      <c r="B1879" s="94"/>
      <c r="C1879" s="94"/>
      <c r="D1879" s="94"/>
      <c r="E1879" s="94"/>
    </row>
    <row r="1880" spans="1:5" x14ac:dyDescent="0.25">
      <c r="A1880" s="94"/>
      <c r="B1880" s="94"/>
      <c r="C1880" s="94"/>
      <c r="D1880" s="94"/>
      <c r="E1880" s="94"/>
    </row>
    <row r="1881" spans="1:5" x14ac:dyDescent="0.25">
      <c r="A1881" s="94"/>
      <c r="B1881" s="94"/>
      <c r="C1881" s="94"/>
      <c r="D1881" s="94"/>
      <c r="E1881" s="94"/>
    </row>
    <row r="1882" spans="1:5" x14ac:dyDescent="0.25">
      <c r="A1882" s="94"/>
      <c r="B1882" s="94"/>
      <c r="C1882" s="94"/>
      <c r="D1882" s="94"/>
      <c r="E1882" s="94"/>
    </row>
    <row r="1883" spans="1:5" x14ac:dyDescent="0.25">
      <c r="A1883" s="94"/>
      <c r="B1883" s="94"/>
      <c r="C1883" s="94"/>
      <c r="D1883" s="94"/>
      <c r="E1883" s="94"/>
    </row>
    <row r="1884" spans="1:5" x14ac:dyDescent="0.25">
      <c r="A1884" s="94"/>
      <c r="B1884" s="94"/>
      <c r="C1884" s="94"/>
      <c r="D1884" s="94"/>
      <c r="E1884" s="94"/>
    </row>
    <row r="1885" spans="1:5" x14ac:dyDescent="0.25">
      <c r="A1885" s="94"/>
      <c r="B1885" s="94"/>
      <c r="C1885" s="94"/>
      <c r="D1885" s="94"/>
      <c r="E1885" s="94"/>
    </row>
    <row r="1886" spans="1:5" x14ac:dyDescent="0.25">
      <c r="A1886" s="94"/>
      <c r="B1886" s="94"/>
      <c r="C1886" s="94"/>
      <c r="D1886" s="94"/>
      <c r="E1886" s="94"/>
    </row>
    <row r="1887" spans="1:5" x14ac:dyDescent="0.25">
      <c r="A1887" s="94"/>
      <c r="B1887" s="94"/>
      <c r="C1887" s="94"/>
      <c r="D1887" s="94"/>
      <c r="E1887" s="94"/>
    </row>
    <row r="1888" spans="1:5" x14ac:dyDescent="0.25">
      <c r="A1888" s="94"/>
      <c r="B1888" s="94"/>
      <c r="C1888" s="94"/>
      <c r="D1888" s="94"/>
      <c r="E1888" s="94"/>
    </row>
    <row r="1889" spans="1:5" x14ac:dyDescent="0.25">
      <c r="A1889" s="94"/>
      <c r="B1889" s="94"/>
      <c r="C1889" s="94"/>
      <c r="D1889" s="94"/>
      <c r="E1889" s="94"/>
    </row>
    <row r="1890" spans="1:5" x14ac:dyDescent="0.25">
      <c r="A1890" s="94"/>
      <c r="B1890" s="94"/>
      <c r="C1890" s="94"/>
      <c r="D1890" s="94"/>
      <c r="E1890" s="94"/>
    </row>
    <row r="1891" spans="1:5" x14ac:dyDescent="0.25">
      <c r="A1891" s="94"/>
      <c r="B1891" s="94"/>
      <c r="C1891" s="94"/>
      <c r="D1891" s="94"/>
      <c r="E1891" s="94"/>
    </row>
    <row r="1892" spans="1:5" x14ac:dyDescent="0.25">
      <c r="A1892" s="94"/>
      <c r="B1892" s="94"/>
      <c r="C1892" s="94"/>
      <c r="D1892" s="94"/>
      <c r="E1892" s="94"/>
    </row>
    <row r="1893" spans="1:5" x14ac:dyDescent="0.25">
      <c r="A1893" s="94"/>
      <c r="B1893" s="94"/>
      <c r="C1893" s="94"/>
      <c r="D1893" s="94"/>
      <c r="E1893" s="94"/>
    </row>
    <row r="1894" spans="1:5" x14ac:dyDescent="0.25">
      <c r="A1894" s="94"/>
      <c r="B1894" s="94"/>
      <c r="C1894" s="94"/>
      <c r="D1894" s="94"/>
      <c r="E1894" s="94"/>
    </row>
    <row r="1895" spans="1:5" x14ac:dyDescent="0.25">
      <c r="A1895" s="94"/>
      <c r="B1895" s="94"/>
      <c r="C1895" s="94"/>
      <c r="D1895" s="94"/>
      <c r="E1895" s="94"/>
    </row>
    <row r="1896" spans="1:5" x14ac:dyDescent="0.25">
      <c r="A1896" s="94"/>
      <c r="B1896" s="94"/>
      <c r="C1896" s="94"/>
      <c r="D1896" s="94"/>
      <c r="E1896" s="94"/>
    </row>
    <row r="1897" spans="1:5" x14ac:dyDescent="0.25">
      <c r="A1897" s="94"/>
      <c r="B1897" s="94"/>
      <c r="C1897" s="94"/>
      <c r="D1897" s="94"/>
      <c r="E1897" s="94"/>
    </row>
    <row r="1898" spans="1:5" x14ac:dyDescent="0.25">
      <c r="A1898" s="94"/>
      <c r="B1898" s="94"/>
      <c r="C1898" s="94"/>
      <c r="D1898" s="94"/>
      <c r="E1898" s="94"/>
    </row>
    <row r="1899" spans="1:5" x14ac:dyDescent="0.25">
      <c r="A1899" s="94"/>
      <c r="B1899" s="94"/>
      <c r="C1899" s="94"/>
      <c r="D1899" s="94"/>
      <c r="E1899" s="94"/>
    </row>
    <row r="1900" spans="1:5" x14ac:dyDescent="0.25">
      <c r="A1900" s="94"/>
      <c r="B1900" s="94"/>
      <c r="C1900" s="94"/>
      <c r="D1900" s="94"/>
      <c r="E1900" s="94"/>
    </row>
    <row r="1901" spans="1:5" x14ac:dyDescent="0.25">
      <c r="A1901" s="94"/>
      <c r="B1901" s="94"/>
      <c r="C1901" s="94"/>
      <c r="D1901" s="94"/>
      <c r="E1901" s="94"/>
    </row>
    <row r="1902" spans="1:5" x14ac:dyDescent="0.25">
      <c r="A1902" s="94"/>
      <c r="B1902" s="94"/>
      <c r="C1902" s="94"/>
      <c r="D1902" s="94"/>
      <c r="E1902" s="94"/>
    </row>
    <row r="1903" spans="1:5" x14ac:dyDescent="0.25">
      <c r="A1903" s="94"/>
      <c r="B1903" s="94"/>
      <c r="C1903" s="94"/>
      <c r="D1903" s="94"/>
      <c r="E1903" s="94"/>
    </row>
    <row r="1904" spans="1:5" x14ac:dyDescent="0.25">
      <c r="A1904" s="94"/>
      <c r="B1904" s="94"/>
      <c r="C1904" s="94"/>
      <c r="D1904" s="94"/>
      <c r="E1904" s="94"/>
    </row>
    <row r="1905" spans="1:5" x14ac:dyDescent="0.25">
      <c r="A1905" s="94"/>
      <c r="B1905" s="94"/>
      <c r="C1905" s="94"/>
      <c r="D1905" s="94"/>
      <c r="E1905" s="94"/>
    </row>
    <row r="1906" spans="1:5" x14ac:dyDescent="0.25">
      <c r="A1906" s="94"/>
      <c r="B1906" s="94"/>
      <c r="C1906" s="94"/>
      <c r="D1906" s="94"/>
      <c r="E1906" s="94"/>
    </row>
    <row r="1907" spans="1:5" x14ac:dyDescent="0.25">
      <c r="A1907" s="94"/>
      <c r="B1907" s="94"/>
      <c r="C1907" s="94"/>
      <c r="D1907" s="94"/>
      <c r="E1907" s="94"/>
    </row>
    <row r="1908" spans="1:5" x14ac:dyDescent="0.25">
      <c r="A1908" s="94"/>
      <c r="B1908" s="94"/>
      <c r="C1908" s="94"/>
      <c r="D1908" s="94"/>
      <c r="E1908" s="94"/>
    </row>
    <row r="1909" spans="1:5" x14ac:dyDescent="0.25">
      <c r="A1909" s="94"/>
      <c r="B1909" s="94"/>
      <c r="C1909" s="94"/>
      <c r="D1909" s="94"/>
      <c r="E1909" s="94"/>
    </row>
    <row r="1910" spans="1:5" x14ac:dyDescent="0.25">
      <c r="A1910" s="94"/>
      <c r="B1910" s="94"/>
      <c r="C1910" s="94"/>
      <c r="D1910" s="94"/>
      <c r="E1910" s="94"/>
    </row>
    <row r="1911" spans="1:5" x14ac:dyDescent="0.25">
      <c r="A1911" s="94"/>
      <c r="B1911" s="94"/>
      <c r="C1911" s="94"/>
      <c r="D1911" s="94"/>
      <c r="E1911" s="94"/>
    </row>
    <row r="1912" spans="1:5" x14ac:dyDescent="0.25">
      <c r="A1912" s="94"/>
      <c r="B1912" s="94"/>
      <c r="C1912" s="94"/>
      <c r="D1912" s="94"/>
      <c r="E1912" s="94"/>
    </row>
    <row r="1913" spans="1:5" x14ac:dyDescent="0.25">
      <c r="A1913" s="94"/>
      <c r="B1913" s="94"/>
      <c r="C1913" s="94"/>
      <c r="D1913" s="94"/>
      <c r="E1913" s="94"/>
    </row>
    <row r="1914" spans="1:5" x14ac:dyDescent="0.25">
      <c r="A1914" s="94"/>
      <c r="B1914" s="94"/>
      <c r="C1914" s="94"/>
      <c r="D1914" s="94"/>
      <c r="E1914" s="94"/>
    </row>
    <row r="1915" spans="1:5" x14ac:dyDescent="0.25">
      <c r="A1915" s="94"/>
      <c r="B1915" s="94"/>
      <c r="C1915" s="94"/>
      <c r="D1915" s="94"/>
      <c r="E1915" s="94"/>
    </row>
    <row r="1916" spans="1:5" x14ac:dyDescent="0.25">
      <c r="A1916" s="94"/>
      <c r="B1916" s="94"/>
      <c r="C1916" s="94"/>
      <c r="D1916" s="94"/>
      <c r="E1916" s="94"/>
    </row>
    <row r="1917" spans="1:5" x14ac:dyDescent="0.25">
      <c r="A1917" s="94"/>
      <c r="B1917" s="94"/>
      <c r="C1917" s="94"/>
      <c r="D1917" s="94"/>
      <c r="E1917" s="94"/>
    </row>
    <row r="1918" spans="1:5" x14ac:dyDescent="0.25">
      <c r="A1918" s="94"/>
      <c r="B1918" s="94"/>
      <c r="C1918" s="94"/>
      <c r="D1918" s="94"/>
      <c r="E1918" s="94"/>
    </row>
    <row r="1919" spans="1:5" x14ac:dyDescent="0.25">
      <c r="A1919" s="94"/>
      <c r="B1919" s="94"/>
      <c r="C1919" s="94"/>
      <c r="D1919" s="94"/>
      <c r="E1919" s="94"/>
    </row>
    <row r="1920" spans="1:5" x14ac:dyDescent="0.25">
      <c r="A1920" s="94"/>
      <c r="B1920" s="94"/>
      <c r="C1920" s="94"/>
      <c r="D1920" s="94"/>
      <c r="E1920" s="94"/>
    </row>
    <row r="1921" spans="1:5" x14ac:dyDescent="0.25">
      <c r="A1921" s="94"/>
      <c r="B1921" s="94"/>
      <c r="C1921" s="94"/>
      <c r="D1921" s="94"/>
      <c r="E1921" s="94"/>
    </row>
    <row r="1922" spans="1:5" x14ac:dyDescent="0.25">
      <c r="A1922" s="98" t="s">
        <v>11</v>
      </c>
      <c r="B1922" s="94">
        <f>SUM(B1874:B1921)</f>
        <v>0</v>
      </c>
      <c r="C1922" s="94"/>
      <c r="D1922" s="94"/>
      <c r="E1922" s="94"/>
    </row>
    <row r="1925" spans="1:5" x14ac:dyDescent="0.25">
      <c r="A1925" s="98" t="s">
        <v>0</v>
      </c>
      <c r="B1925" s="98" t="s">
        <v>27</v>
      </c>
      <c r="C1925" s="98" t="s">
        <v>1203</v>
      </c>
      <c r="D1925" s="98" t="s">
        <v>561</v>
      </c>
      <c r="E1925" s="98" t="s">
        <v>174</v>
      </c>
    </row>
    <row r="1926" spans="1:5" x14ac:dyDescent="0.25">
      <c r="A1926" s="95"/>
      <c r="B1926" s="94">
        <v>0</v>
      </c>
      <c r="C1926" s="94"/>
      <c r="D1926" s="94"/>
      <c r="E1926" s="94"/>
    </row>
    <row r="1927" spans="1:5" x14ac:dyDescent="0.25">
      <c r="A1927" s="94"/>
      <c r="B1927" s="94">
        <v>0</v>
      </c>
      <c r="C1927" s="94"/>
      <c r="D1927" s="94"/>
      <c r="E1927" s="94"/>
    </row>
    <row r="1928" spans="1:5" x14ac:dyDescent="0.25">
      <c r="A1928" s="94"/>
      <c r="B1928" s="94">
        <v>0</v>
      </c>
      <c r="C1928" s="94"/>
      <c r="D1928" s="94"/>
      <c r="E1928" s="94"/>
    </row>
    <row r="1929" spans="1:5" x14ac:dyDescent="0.25">
      <c r="A1929" s="94"/>
      <c r="B1929" s="94"/>
      <c r="C1929" s="94"/>
      <c r="D1929" s="94"/>
      <c r="E1929" s="94"/>
    </row>
    <row r="1930" spans="1:5" x14ac:dyDescent="0.25">
      <c r="A1930" s="94"/>
      <c r="B1930" s="94"/>
      <c r="C1930" s="94"/>
      <c r="D1930" s="94"/>
      <c r="E1930" s="94"/>
    </row>
    <row r="1931" spans="1:5" x14ac:dyDescent="0.25">
      <c r="A1931" s="94"/>
      <c r="B1931" s="94"/>
      <c r="C1931" s="94"/>
      <c r="D1931" s="94"/>
      <c r="E1931" s="94"/>
    </row>
    <row r="1932" spans="1:5" x14ac:dyDescent="0.25">
      <c r="A1932" s="94"/>
      <c r="B1932" s="94"/>
      <c r="C1932" s="94"/>
      <c r="D1932" s="94"/>
      <c r="E1932" s="94"/>
    </row>
    <row r="1933" spans="1:5" x14ac:dyDescent="0.25">
      <c r="A1933" s="94"/>
      <c r="B1933" s="94"/>
      <c r="C1933" s="94"/>
      <c r="D1933" s="94"/>
      <c r="E1933" s="94"/>
    </row>
    <row r="1934" spans="1:5" x14ac:dyDescent="0.25">
      <c r="A1934" s="94"/>
      <c r="B1934" s="94"/>
      <c r="C1934" s="94"/>
      <c r="D1934" s="94"/>
      <c r="E1934" s="94"/>
    </row>
    <row r="1935" spans="1:5" x14ac:dyDescent="0.25">
      <c r="A1935" s="94"/>
      <c r="B1935" s="94"/>
      <c r="C1935" s="94"/>
      <c r="D1935" s="94"/>
      <c r="E1935" s="94"/>
    </row>
    <row r="1936" spans="1:5" x14ac:dyDescent="0.25">
      <c r="A1936" s="94"/>
      <c r="B1936" s="94"/>
      <c r="C1936" s="94"/>
      <c r="D1936" s="94"/>
      <c r="E1936" s="94"/>
    </row>
    <row r="1937" spans="1:5" x14ac:dyDescent="0.25">
      <c r="A1937" s="94"/>
      <c r="B1937" s="94"/>
      <c r="C1937" s="94"/>
      <c r="D1937" s="94"/>
      <c r="E1937" s="94"/>
    </row>
    <row r="1938" spans="1:5" x14ac:dyDescent="0.25">
      <c r="A1938" s="94"/>
      <c r="B1938" s="94"/>
      <c r="C1938" s="94"/>
      <c r="D1938" s="94"/>
      <c r="E1938" s="94"/>
    </row>
    <row r="1939" spans="1:5" x14ac:dyDescent="0.25">
      <c r="A1939" s="94"/>
      <c r="B1939" s="94"/>
      <c r="C1939" s="94"/>
      <c r="D1939" s="94"/>
      <c r="E1939" s="94"/>
    </row>
    <row r="1940" spans="1:5" x14ac:dyDescent="0.25">
      <c r="A1940" s="94"/>
      <c r="B1940" s="94"/>
      <c r="C1940" s="94"/>
      <c r="D1940" s="94"/>
      <c r="E1940" s="94"/>
    </row>
    <row r="1941" spans="1:5" x14ac:dyDescent="0.25">
      <c r="A1941" s="94"/>
      <c r="B1941" s="94"/>
      <c r="C1941" s="94"/>
      <c r="D1941" s="94"/>
      <c r="E1941" s="94"/>
    </row>
    <row r="1942" spans="1:5" x14ac:dyDescent="0.25">
      <c r="A1942" s="94"/>
      <c r="B1942" s="94"/>
      <c r="C1942" s="94"/>
      <c r="D1942" s="94"/>
      <c r="E1942" s="94"/>
    </row>
    <row r="1943" spans="1:5" x14ac:dyDescent="0.25">
      <c r="A1943" s="94"/>
      <c r="B1943" s="94"/>
      <c r="C1943" s="94"/>
      <c r="D1943" s="94"/>
      <c r="E1943" s="94"/>
    </row>
    <row r="1944" spans="1:5" x14ac:dyDescent="0.25">
      <c r="A1944" s="94"/>
      <c r="B1944" s="94"/>
      <c r="C1944" s="94"/>
      <c r="D1944" s="94"/>
      <c r="E1944" s="94"/>
    </row>
    <row r="1945" spans="1:5" x14ac:dyDescent="0.25">
      <c r="A1945" s="94"/>
      <c r="B1945" s="94"/>
      <c r="C1945" s="94"/>
      <c r="D1945" s="94"/>
      <c r="E1945" s="94"/>
    </row>
    <row r="1946" spans="1:5" x14ac:dyDescent="0.25">
      <c r="A1946" s="94"/>
      <c r="B1946" s="94"/>
      <c r="C1946" s="94"/>
      <c r="D1946" s="94"/>
      <c r="E1946" s="94"/>
    </row>
    <row r="1947" spans="1:5" x14ac:dyDescent="0.25">
      <c r="A1947" s="94"/>
      <c r="B1947" s="94"/>
      <c r="C1947" s="94"/>
      <c r="D1947" s="94"/>
      <c r="E1947" s="94"/>
    </row>
    <row r="1948" spans="1:5" x14ac:dyDescent="0.25">
      <c r="A1948" s="94"/>
      <c r="B1948" s="94"/>
      <c r="C1948" s="94"/>
      <c r="D1948" s="94"/>
      <c r="E1948" s="94"/>
    </row>
    <row r="1949" spans="1:5" x14ac:dyDescent="0.25">
      <c r="A1949" s="94"/>
      <c r="B1949" s="94"/>
      <c r="C1949" s="94"/>
      <c r="D1949" s="94"/>
      <c r="E1949" s="94"/>
    </row>
    <row r="1950" spans="1:5" x14ac:dyDescent="0.25">
      <c r="A1950" s="94"/>
      <c r="B1950" s="94"/>
      <c r="C1950" s="94"/>
      <c r="D1950" s="94"/>
      <c r="E1950" s="94"/>
    </row>
    <row r="1951" spans="1:5" x14ac:dyDescent="0.25">
      <c r="A1951" s="94"/>
      <c r="B1951" s="94"/>
      <c r="C1951" s="94"/>
      <c r="D1951" s="94"/>
      <c r="E1951" s="94"/>
    </row>
    <row r="1952" spans="1:5" x14ac:dyDescent="0.25">
      <c r="A1952" s="94"/>
      <c r="B1952" s="94"/>
      <c r="C1952" s="94"/>
      <c r="D1952" s="94"/>
      <c r="E1952" s="94"/>
    </row>
    <row r="1953" spans="1:5" x14ac:dyDescent="0.25">
      <c r="A1953" s="94"/>
      <c r="B1953" s="94"/>
      <c r="C1953" s="94"/>
      <c r="D1953" s="94"/>
      <c r="E1953" s="94"/>
    </row>
    <row r="1954" spans="1:5" x14ac:dyDescent="0.25">
      <c r="A1954" s="94"/>
      <c r="B1954" s="94"/>
      <c r="C1954" s="94"/>
      <c r="D1954" s="94"/>
      <c r="E1954" s="94"/>
    </row>
    <row r="1955" spans="1:5" x14ac:dyDescent="0.25">
      <c r="A1955" s="94"/>
      <c r="B1955" s="94"/>
      <c r="C1955" s="94"/>
      <c r="D1955" s="94"/>
      <c r="E1955" s="94"/>
    </row>
    <row r="1956" spans="1:5" x14ac:dyDescent="0.25">
      <c r="A1956" s="94"/>
      <c r="B1956" s="94"/>
      <c r="C1956" s="94"/>
      <c r="D1956" s="94"/>
      <c r="E1956" s="94"/>
    </row>
    <row r="1957" spans="1:5" x14ac:dyDescent="0.25">
      <c r="A1957" s="94"/>
      <c r="B1957" s="94"/>
      <c r="C1957" s="94"/>
      <c r="D1957" s="94"/>
      <c r="E1957" s="94"/>
    </row>
    <row r="1958" spans="1:5" x14ac:dyDescent="0.25">
      <c r="A1958" s="94"/>
      <c r="B1958" s="94"/>
      <c r="C1958" s="94"/>
      <c r="D1958" s="94"/>
      <c r="E1958" s="94"/>
    </row>
    <row r="1959" spans="1:5" x14ac:dyDescent="0.25">
      <c r="A1959" s="94"/>
      <c r="B1959" s="94"/>
      <c r="C1959" s="94"/>
      <c r="D1959" s="94"/>
      <c r="E1959" s="94"/>
    </row>
    <row r="1960" spans="1:5" x14ac:dyDescent="0.25">
      <c r="A1960" s="94"/>
      <c r="B1960" s="94"/>
      <c r="C1960" s="94"/>
      <c r="D1960" s="94"/>
      <c r="E1960" s="94"/>
    </row>
    <row r="1961" spans="1:5" x14ac:dyDescent="0.25">
      <c r="A1961" s="94"/>
      <c r="B1961" s="94"/>
      <c r="C1961" s="94"/>
      <c r="D1961" s="94"/>
      <c r="E1961" s="94"/>
    </row>
    <row r="1962" spans="1:5" x14ac:dyDescent="0.25">
      <c r="A1962" s="94"/>
      <c r="B1962" s="94"/>
      <c r="C1962" s="94"/>
      <c r="D1962" s="94"/>
      <c r="E1962" s="94"/>
    </row>
    <row r="1963" spans="1:5" x14ac:dyDescent="0.25">
      <c r="A1963" s="94"/>
      <c r="B1963" s="94"/>
      <c r="C1963" s="94"/>
      <c r="D1963" s="94"/>
      <c r="E1963" s="94"/>
    </row>
    <row r="1964" spans="1:5" x14ac:dyDescent="0.25">
      <c r="A1964" s="94"/>
      <c r="B1964" s="94"/>
      <c r="C1964" s="94"/>
      <c r="D1964" s="94"/>
      <c r="E1964" s="94"/>
    </row>
    <row r="1965" spans="1:5" x14ac:dyDescent="0.25">
      <c r="A1965" s="94"/>
      <c r="B1965" s="94"/>
      <c r="C1965" s="94"/>
      <c r="D1965" s="94"/>
      <c r="E1965" s="94"/>
    </row>
    <row r="1966" spans="1:5" x14ac:dyDescent="0.25">
      <c r="A1966" s="94"/>
      <c r="B1966" s="94"/>
      <c r="C1966" s="94"/>
      <c r="D1966" s="94"/>
      <c r="E1966" s="94"/>
    </row>
    <row r="1967" spans="1:5" x14ac:dyDescent="0.25">
      <c r="A1967" s="94"/>
      <c r="B1967" s="94"/>
      <c r="C1967" s="94"/>
      <c r="D1967" s="94"/>
      <c r="E1967" s="94"/>
    </row>
    <row r="1968" spans="1:5" x14ac:dyDescent="0.25">
      <c r="A1968" s="94"/>
      <c r="B1968" s="94"/>
      <c r="C1968" s="94"/>
      <c r="D1968" s="94"/>
      <c r="E1968" s="94"/>
    </row>
    <row r="1969" spans="1:5" x14ac:dyDescent="0.25">
      <c r="A1969" s="94"/>
      <c r="B1969" s="94"/>
      <c r="C1969" s="94"/>
      <c r="D1969" s="94"/>
      <c r="E1969" s="94"/>
    </row>
    <row r="1970" spans="1:5" x14ac:dyDescent="0.25">
      <c r="A1970" s="94"/>
      <c r="B1970" s="94"/>
      <c r="C1970" s="94"/>
      <c r="D1970" s="94"/>
      <c r="E1970" s="94"/>
    </row>
    <row r="1971" spans="1:5" x14ac:dyDescent="0.25">
      <c r="A1971" s="94"/>
      <c r="B1971" s="94"/>
      <c r="C1971" s="94"/>
      <c r="D1971" s="94"/>
      <c r="E1971" s="94"/>
    </row>
    <row r="1972" spans="1:5" x14ac:dyDescent="0.25">
      <c r="A1972" s="94"/>
      <c r="B1972" s="94"/>
      <c r="C1972" s="94"/>
      <c r="D1972" s="94"/>
      <c r="E1972" s="94"/>
    </row>
    <row r="1973" spans="1:5" x14ac:dyDescent="0.25">
      <c r="A1973" s="94"/>
      <c r="B1973" s="94"/>
      <c r="C1973" s="94"/>
      <c r="D1973" s="94"/>
      <c r="E1973" s="94"/>
    </row>
    <row r="1974" spans="1:5" x14ac:dyDescent="0.25">
      <c r="A1974" s="98" t="s">
        <v>11</v>
      </c>
      <c r="B1974" s="94">
        <f>SUM(B1926:B1973)</f>
        <v>0</v>
      </c>
      <c r="C1974" s="94"/>
      <c r="D1974" s="94"/>
      <c r="E1974" s="94"/>
    </row>
    <row r="1977" spans="1:5" x14ac:dyDescent="0.25">
      <c r="A1977" s="98" t="s">
        <v>0</v>
      </c>
      <c r="B1977" s="98" t="s">
        <v>27</v>
      </c>
      <c r="C1977" s="98" t="s">
        <v>1203</v>
      </c>
      <c r="D1977" s="98" t="s">
        <v>561</v>
      </c>
      <c r="E1977" s="98" t="s">
        <v>174</v>
      </c>
    </row>
    <row r="1978" spans="1:5" x14ac:dyDescent="0.25">
      <c r="A1978" s="95"/>
      <c r="B1978" s="94">
        <v>0</v>
      </c>
      <c r="C1978" s="94"/>
      <c r="D1978" s="94"/>
      <c r="E1978" s="94"/>
    </row>
    <row r="1979" spans="1:5" x14ac:dyDescent="0.25">
      <c r="A1979" s="94"/>
      <c r="B1979" s="94">
        <v>0</v>
      </c>
      <c r="C1979" s="94"/>
      <c r="D1979" s="94"/>
      <c r="E1979" s="94"/>
    </row>
    <row r="1980" spans="1:5" x14ac:dyDescent="0.25">
      <c r="A1980" s="94"/>
      <c r="B1980" s="94">
        <v>0</v>
      </c>
      <c r="C1980" s="94"/>
      <c r="D1980" s="94"/>
      <c r="E1980" s="94"/>
    </row>
    <row r="1981" spans="1:5" x14ac:dyDescent="0.25">
      <c r="A1981" s="94"/>
      <c r="B1981" s="94"/>
      <c r="C1981" s="94"/>
      <c r="D1981" s="94"/>
      <c r="E1981" s="94"/>
    </row>
    <row r="1982" spans="1:5" x14ac:dyDescent="0.25">
      <c r="A1982" s="94"/>
      <c r="B1982" s="94"/>
      <c r="C1982" s="94"/>
      <c r="D1982" s="94"/>
      <c r="E1982" s="94"/>
    </row>
    <row r="1983" spans="1:5" x14ac:dyDescent="0.25">
      <c r="A1983" s="94"/>
      <c r="B1983" s="94"/>
      <c r="C1983" s="94"/>
      <c r="D1983" s="94"/>
      <c r="E1983" s="94"/>
    </row>
    <row r="1984" spans="1:5" x14ac:dyDescent="0.25">
      <c r="A1984" s="94"/>
      <c r="B1984" s="94"/>
      <c r="C1984" s="94"/>
      <c r="D1984" s="94"/>
      <c r="E1984" s="94"/>
    </row>
    <row r="1985" spans="1:5" x14ac:dyDescent="0.25">
      <c r="A1985" s="94"/>
      <c r="B1985" s="94"/>
      <c r="C1985" s="94"/>
      <c r="D1985" s="94"/>
      <c r="E1985" s="94"/>
    </row>
    <row r="1986" spans="1:5" x14ac:dyDescent="0.25">
      <c r="A1986" s="94"/>
      <c r="B1986" s="94"/>
      <c r="C1986" s="94"/>
      <c r="D1986" s="94"/>
      <c r="E1986" s="94"/>
    </row>
    <row r="1987" spans="1:5" x14ac:dyDescent="0.25">
      <c r="A1987" s="94"/>
      <c r="B1987" s="94"/>
      <c r="C1987" s="94"/>
      <c r="D1987" s="94"/>
      <c r="E1987" s="94"/>
    </row>
    <row r="1988" spans="1:5" x14ac:dyDescent="0.25">
      <c r="A1988" s="94"/>
      <c r="B1988" s="94"/>
      <c r="C1988" s="94"/>
      <c r="D1988" s="94"/>
      <c r="E1988" s="94"/>
    </row>
    <row r="1989" spans="1:5" x14ac:dyDescent="0.25">
      <c r="A1989" s="94"/>
      <c r="B1989" s="94"/>
      <c r="C1989" s="94"/>
      <c r="D1989" s="94"/>
      <c r="E1989" s="94"/>
    </row>
    <row r="1990" spans="1:5" x14ac:dyDescent="0.25">
      <c r="A1990" s="94"/>
      <c r="B1990" s="94"/>
      <c r="C1990" s="94"/>
      <c r="D1990" s="94"/>
      <c r="E1990" s="94"/>
    </row>
    <row r="1991" spans="1:5" x14ac:dyDescent="0.25">
      <c r="A1991" s="94"/>
      <c r="B1991" s="94"/>
      <c r="C1991" s="94"/>
      <c r="D1991" s="94"/>
      <c r="E1991" s="94"/>
    </row>
    <row r="1992" spans="1:5" x14ac:dyDescent="0.25">
      <c r="A1992" s="94"/>
      <c r="B1992" s="94"/>
      <c r="C1992" s="94"/>
      <c r="D1992" s="94"/>
      <c r="E1992" s="94"/>
    </row>
    <row r="1993" spans="1:5" x14ac:dyDescent="0.25">
      <c r="A1993" s="94"/>
      <c r="B1993" s="94"/>
      <c r="C1993" s="94"/>
      <c r="D1993" s="94"/>
      <c r="E1993" s="94"/>
    </row>
    <row r="1994" spans="1:5" x14ac:dyDescent="0.25">
      <c r="A1994" s="94"/>
      <c r="B1994" s="94"/>
      <c r="C1994" s="94"/>
      <c r="D1994" s="94"/>
      <c r="E1994" s="94"/>
    </row>
    <row r="1995" spans="1:5" x14ac:dyDescent="0.25">
      <c r="A1995" s="94"/>
      <c r="B1995" s="94"/>
      <c r="C1995" s="94"/>
      <c r="D1995" s="94"/>
      <c r="E1995" s="94"/>
    </row>
    <row r="1996" spans="1:5" x14ac:dyDescent="0.25">
      <c r="A1996" s="94"/>
      <c r="B1996" s="94"/>
      <c r="C1996" s="94"/>
      <c r="D1996" s="94"/>
      <c r="E1996" s="94"/>
    </row>
    <row r="1997" spans="1:5" x14ac:dyDescent="0.25">
      <c r="A1997" s="94"/>
      <c r="B1997" s="94"/>
      <c r="C1997" s="94"/>
      <c r="D1997" s="94"/>
      <c r="E1997" s="94"/>
    </row>
    <row r="1998" spans="1:5" x14ac:dyDescent="0.25">
      <c r="A1998" s="94"/>
      <c r="B1998" s="94"/>
      <c r="C1998" s="94"/>
      <c r="D1998" s="94"/>
      <c r="E1998" s="94"/>
    </row>
    <row r="1999" spans="1:5" x14ac:dyDescent="0.25">
      <c r="A1999" s="94"/>
      <c r="B1999" s="94"/>
      <c r="C1999" s="94"/>
      <c r="D1999" s="94"/>
      <c r="E1999" s="94"/>
    </row>
    <row r="2000" spans="1:5" x14ac:dyDescent="0.25">
      <c r="A2000" s="94"/>
      <c r="B2000" s="94"/>
      <c r="C2000" s="94"/>
      <c r="D2000" s="94"/>
      <c r="E2000" s="94"/>
    </row>
    <row r="2001" spans="1:5" x14ac:dyDescent="0.25">
      <c r="A2001" s="94"/>
      <c r="B2001" s="94"/>
      <c r="C2001" s="94"/>
      <c r="D2001" s="94"/>
      <c r="E2001" s="94"/>
    </row>
    <row r="2002" spans="1:5" x14ac:dyDescent="0.25">
      <c r="A2002" s="94"/>
      <c r="B2002" s="94"/>
      <c r="C2002" s="94"/>
      <c r="D2002" s="94"/>
      <c r="E2002" s="94"/>
    </row>
    <row r="2003" spans="1:5" x14ac:dyDescent="0.25">
      <c r="A2003" s="94"/>
      <c r="B2003" s="94"/>
      <c r="C2003" s="94"/>
      <c r="D2003" s="94"/>
      <c r="E2003" s="94"/>
    </row>
    <row r="2004" spans="1:5" x14ac:dyDescent="0.25">
      <c r="A2004" s="94"/>
      <c r="B2004" s="94"/>
      <c r="C2004" s="94"/>
      <c r="D2004" s="94"/>
      <c r="E2004" s="94"/>
    </row>
    <row r="2005" spans="1:5" x14ac:dyDescent="0.25">
      <c r="A2005" s="94"/>
      <c r="B2005" s="94"/>
      <c r="C2005" s="94"/>
      <c r="D2005" s="94"/>
      <c r="E2005" s="94"/>
    </row>
    <row r="2006" spans="1:5" x14ac:dyDescent="0.25">
      <c r="A2006" s="94"/>
      <c r="B2006" s="94"/>
      <c r="C2006" s="94"/>
      <c r="D2006" s="94"/>
      <c r="E2006" s="94"/>
    </row>
    <row r="2007" spans="1:5" x14ac:dyDescent="0.25">
      <c r="A2007" s="94"/>
      <c r="B2007" s="94"/>
      <c r="C2007" s="94"/>
      <c r="D2007" s="94"/>
      <c r="E2007" s="94"/>
    </row>
    <row r="2008" spans="1:5" x14ac:dyDescent="0.25">
      <c r="A2008" s="94"/>
      <c r="B2008" s="94"/>
      <c r="C2008" s="94"/>
      <c r="D2008" s="94"/>
      <c r="E2008" s="94"/>
    </row>
    <row r="2009" spans="1:5" x14ac:dyDescent="0.25">
      <c r="A2009" s="94"/>
      <c r="B2009" s="94"/>
      <c r="C2009" s="94"/>
      <c r="D2009" s="94"/>
      <c r="E2009" s="94"/>
    </row>
    <row r="2010" spans="1:5" x14ac:dyDescent="0.25">
      <c r="A2010" s="94"/>
      <c r="B2010" s="94"/>
      <c r="C2010" s="94"/>
      <c r="D2010" s="94"/>
      <c r="E2010" s="94"/>
    </row>
    <row r="2011" spans="1:5" x14ac:dyDescent="0.25">
      <c r="A2011" s="94"/>
      <c r="B2011" s="94"/>
      <c r="C2011" s="94"/>
      <c r="D2011" s="94"/>
      <c r="E2011" s="94"/>
    </row>
    <row r="2012" spans="1:5" x14ac:dyDescent="0.25">
      <c r="A2012" s="94"/>
      <c r="B2012" s="94"/>
      <c r="C2012" s="94"/>
      <c r="D2012" s="94"/>
      <c r="E2012" s="94"/>
    </row>
    <row r="2013" spans="1:5" x14ac:dyDescent="0.25">
      <c r="A2013" s="94"/>
      <c r="B2013" s="94"/>
      <c r="C2013" s="94"/>
      <c r="D2013" s="94"/>
      <c r="E2013" s="94"/>
    </row>
    <row r="2014" spans="1:5" x14ac:dyDescent="0.25">
      <c r="A2014" s="94"/>
      <c r="B2014" s="94"/>
      <c r="C2014" s="94"/>
      <c r="D2014" s="94"/>
      <c r="E2014" s="94"/>
    </row>
    <row r="2015" spans="1:5" x14ac:dyDescent="0.25">
      <c r="A2015" s="94"/>
      <c r="B2015" s="94"/>
      <c r="C2015" s="94"/>
      <c r="D2015" s="94"/>
      <c r="E2015" s="94"/>
    </row>
    <row r="2016" spans="1:5" x14ac:dyDescent="0.25">
      <c r="A2016" s="94"/>
      <c r="B2016" s="94"/>
      <c r="C2016" s="94"/>
      <c r="D2016" s="94"/>
      <c r="E2016" s="94"/>
    </row>
    <row r="2017" spans="1:5" x14ac:dyDescent="0.25">
      <c r="A2017" s="94"/>
      <c r="B2017" s="94"/>
      <c r="C2017" s="94"/>
      <c r="D2017" s="94"/>
      <c r="E2017" s="94"/>
    </row>
    <row r="2018" spans="1:5" x14ac:dyDescent="0.25">
      <c r="A2018" s="94"/>
      <c r="B2018" s="94"/>
      <c r="C2018" s="94"/>
      <c r="D2018" s="94"/>
      <c r="E2018" s="94"/>
    </row>
    <row r="2019" spans="1:5" x14ac:dyDescent="0.25">
      <c r="A2019" s="94"/>
      <c r="B2019" s="94"/>
      <c r="C2019" s="94"/>
      <c r="D2019" s="94"/>
      <c r="E2019" s="94"/>
    </row>
    <row r="2020" spans="1:5" x14ac:dyDescent="0.25">
      <c r="A2020" s="94"/>
      <c r="B2020" s="94"/>
      <c r="C2020" s="94"/>
      <c r="D2020" s="94"/>
      <c r="E2020" s="94"/>
    </row>
    <row r="2021" spans="1:5" x14ac:dyDescent="0.25">
      <c r="A2021" s="94"/>
      <c r="B2021" s="94"/>
      <c r="C2021" s="94"/>
      <c r="D2021" s="94"/>
      <c r="E2021" s="94"/>
    </row>
    <row r="2022" spans="1:5" x14ac:dyDescent="0.25">
      <c r="A2022" s="94"/>
      <c r="B2022" s="94"/>
      <c r="C2022" s="94"/>
      <c r="D2022" s="94"/>
      <c r="E2022" s="94"/>
    </row>
    <row r="2023" spans="1:5" x14ac:dyDescent="0.25">
      <c r="A2023" s="94"/>
      <c r="B2023" s="94"/>
      <c r="C2023" s="94"/>
      <c r="D2023" s="94"/>
      <c r="E2023" s="94"/>
    </row>
    <row r="2024" spans="1:5" x14ac:dyDescent="0.25">
      <c r="A2024" s="94"/>
      <c r="B2024" s="94"/>
      <c r="C2024" s="94"/>
      <c r="D2024" s="94"/>
      <c r="E2024" s="94"/>
    </row>
    <row r="2025" spans="1:5" x14ac:dyDescent="0.25">
      <c r="A2025" s="94"/>
      <c r="B2025" s="94"/>
      <c r="C2025" s="94"/>
      <c r="D2025" s="94"/>
      <c r="E2025" s="94"/>
    </row>
    <row r="2026" spans="1:5" x14ac:dyDescent="0.25">
      <c r="A2026" s="98" t="s">
        <v>11</v>
      </c>
      <c r="B2026" s="94">
        <f>SUM(B1978:B2025)</f>
        <v>0</v>
      </c>
      <c r="C2026" s="94"/>
      <c r="D2026" s="94"/>
      <c r="E2026" s="94"/>
    </row>
    <row r="2029" spans="1:5" x14ac:dyDescent="0.25">
      <c r="A2029" s="98" t="s">
        <v>0</v>
      </c>
      <c r="B2029" s="98" t="s">
        <v>27</v>
      </c>
      <c r="C2029" s="98" t="s">
        <v>1203</v>
      </c>
      <c r="D2029" s="98" t="s">
        <v>561</v>
      </c>
      <c r="E2029" s="98" t="s">
        <v>174</v>
      </c>
    </row>
    <row r="2030" spans="1:5" x14ac:dyDescent="0.25">
      <c r="A2030" s="95"/>
      <c r="B2030" s="94">
        <v>0</v>
      </c>
      <c r="C2030" s="94"/>
      <c r="D2030" s="94"/>
      <c r="E2030" s="94"/>
    </row>
    <row r="2031" spans="1:5" x14ac:dyDescent="0.25">
      <c r="A2031" s="94"/>
      <c r="B2031" s="94">
        <v>0</v>
      </c>
      <c r="C2031" s="94"/>
      <c r="D2031" s="94"/>
      <c r="E2031" s="94"/>
    </row>
    <row r="2032" spans="1:5" x14ac:dyDescent="0.25">
      <c r="A2032" s="94"/>
      <c r="B2032" s="94">
        <v>0</v>
      </c>
      <c r="C2032" s="94"/>
      <c r="D2032" s="94"/>
      <c r="E2032" s="94"/>
    </row>
    <row r="2033" spans="1:5" x14ac:dyDescent="0.25">
      <c r="A2033" s="94"/>
      <c r="B2033" s="94"/>
      <c r="C2033" s="94"/>
      <c r="D2033" s="94"/>
      <c r="E2033" s="94"/>
    </row>
    <row r="2034" spans="1:5" x14ac:dyDescent="0.25">
      <c r="A2034" s="94"/>
      <c r="B2034" s="94"/>
      <c r="C2034" s="94"/>
      <c r="D2034" s="94"/>
      <c r="E2034" s="94"/>
    </row>
    <row r="2035" spans="1:5" x14ac:dyDescent="0.25">
      <c r="A2035" s="94"/>
      <c r="B2035" s="94"/>
      <c r="C2035" s="94"/>
      <c r="D2035" s="94"/>
      <c r="E2035" s="94"/>
    </row>
    <row r="2036" spans="1:5" x14ac:dyDescent="0.25">
      <c r="A2036" s="94"/>
      <c r="B2036" s="94"/>
      <c r="C2036" s="94"/>
      <c r="D2036" s="94"/>
      <c r="E2036" s="94"/>
    </row>
    <row r="2037" spans="1:5" x14ac:dyDescent="0.25">
      <c r="A2037" s="94"/>
      <c r="B2037" s="94"/>
      <c r="C2037" s="94"/>
      <c r="D2037" s="94"/>
      <c r="E2037" s="94"/>
    </row>
    <row r="2038" spans="1:5" x14ac:dyDescent="0.25">
      <c r="A2038" s="94"/>
      <c r="B2038" s="94"/>
      <c r="C2038" s="94"/>
      <c r="D2038" s="94"/>
      <c r="E2038" s="94"/>
    </row>
    <row r="2039" spans="1:5" x14ac:dyDescent="0.25">
      <c r="A2039" s="94"/>
      <c r="B2039" s="94"/>
      <c r="C2039" s="94"/>
      <c r="D2039" s="94"/>
      <c r="E2039" s="94"/>
    </row>
    <row r="2040" spans="1:5" x14ac:dyDescent="0.25">
      <c r="A2040" s="94"/>
      <c r="B2040" s="94"/>
      <c r="C2040" s="94"/>
      <c r="D2040" s="94"/>
      <c r="E2040" s="94"/>
    </row>
    <row r="2041" spans="1:5" x14ac:dyDescent="0.25">
      <c r="A2041" s="94"/>
      <c r="B2041" s="94"/>
      <c r="C2041" s="94"/>
      <c r="D2041" s="94"/>
      <c r="E2041" s="94"/>
    </row>
    <row r="2042" spans="1:5" x14ac:dyDescent="0.25">
      <c r="A2042" s="94"/>
      <c r="B2042" s="94"/>
      <c r="C2042" s="94"/>
      <c r="D2042" s="94"/>
      <c r="E2042" s="94"/>
    </row>
    <row r="2043" spans="1:5" x14ac:dyDescent="0.25">
      <c r="A2043" s="94"/>
      <c r="B2043" s="94"/>
      <c r="C2043" s="94"/>
      <c r="D2043" s="94"/>
      <c r="E2043" s="94"/>
    </row>
    <row r="2044" spans="1:5" x14ac:dyDescent="0.25">
      <c r="A2044" s="94"/>
      <c r="B2044" s="94"/>
      <c r="C2044" s="94"/>
      <c r="D2044" s="94"/>
      <c r="E2044" s="94"/>
    </row>
    <row r="2045" spans="1:5" x14ac:dyDescent="0.25">
      <c r="A2045" s="94"/>
      <c r="B2045" s="94"/>
      <c r="C2045" s="94"/>
      <c r="D2045" s="94"/>
      <c r="E2045" s="94"/>
    </row>
    <row r="2046" spans="1:5" x14ac:dyDescent="0.25">
      <c r="A2046" s="94"/>
      <c r="B2046" s="94"/>
      <c r="C2046" s="94"/>
      <c r="D2046" s="94"/>
      <c r="E2046" s="94"/>
    </row>
    <row r="2047" spans="1:5" x14ac:dyDescent="0.25">
      <c r="A2047" s="94"/>
      <c r="B2047" s="94"/>
      <c r="C2047" s="94"/>
      <c r="D2047" s="94"/>
      <c r="E2047" s="94"/>
    </row>
    <row r="2048" spans="1:5" x14ac:dyDescent="0.25">
      <c r="A2048" s="94"/>
      <c r="B2048" s="94"/>
      <c r="C2048" s="94"/>
      <c r="D2048" s="94"/>
      <c r="E2048" s="94"/>
    </row>
    <row r="2049" spans="1:5" x14ac:dyDescent="0.25">
      <c r="A2049" s="94"/>
      <c r="B2049" s="94"/>
      <c r="C2049" s="94"/>
      <c r="D2049" s="94"/>
      <c r="E2049" s="94"/>
    </row>
    <row r="2050" spans="1:5" x14ac:dyDescent="0.25">
      <c r="A2050" s="94"/>
      <c r="B2050" s="94"/>
      <c r="C2050" s="94"/>
      <c r="D2050" s="94"/>
      <c r="E2050" s="94"/>
    </row>
    <row r="2051" spans="1:5" x14ac:dyDescent="0.25">
      <c r="A2051" s="94"/>
      <c r="B2051" s="94"/>
      <c r="C2051" s="94"/>
      <c r="D2051" s="94"/>
      <c r="E2051" s="94"/>
    </row>
    <row r="2052" spans="1:5" x14ac:dyDescent="0.25">
      <c r="A2052" s="94"/>
      <c r="B2052" s="94"/>
      <c r="C2052" s="94"/>
      <c r="D2052" s="94"/>
      <c r="E2052" s="94"/>
    </row>
    <row r="2053" spans="1:5" x14ac:dyDescent="0.25">
      <c r="A2053" s="94"/>
      <c r="B2053" s="94"/>
      <c r="C2053" s="94"/>
      <c r="D2053" s="94"/>
      <c r="E2053" s="94"/>
    </row>
    <row r="2054" spans="1:5" x14ac:dyDescent="0.25">
      <c r="A2054" s="94"/>
      <c r="B2054" s="94"/>
      <c r="C2054" s="94"/>
      <c r="D2054" s="94"/>
      <c r="E2054" s="94"/>
    </row>
    <row r="2055" spans="1:5" x14ac:dyDescent="0.25">
      <c r="A2055" s="94"/>
      <c r="B2055" s="94"/>
      <c r="C2055" s="94"/>
      <c r="D2055" s="94"/>
      <c r="E2055" s="94"/>
    </row>
    <row r="2056" spans="1:5" x14ac:dyDescent="0.25">
      <c r="A2056" s="94"/>
      <c r="B2056" s="94"/>
      <c r="C2056" s="94"/>
      <c r="D2056" s="94"/>
      <c r="E2056" s="94"/>
    </row>
    <row r="2057" spans="1:5" x14ac:dyDescent="0.25">
      <c r="A2057" s="94"/>
      <c r="B2057" s="94"/>
      <c r="C2057" s="94"/>
      <c r="D2057" s="94"/>
      <c r="E2057" s="94"/>
    </row>
    <row r="2058" spans="1:5" x14ac:dyDescent="0.25">
      <c r="A2058" s="94"/>
      <c r="B2058" s="94"/>
      <c r="C2058" s="94"/>
      <c r="D2058" s="94"/>
      <c r="E2058" s="94"/>
    </row>
    <row r="2059" spans="1:5" x14ac:dyDescent="0.25">
      <c r="A2059" s="94"/>
      <c r="B2059" s="94"/>
      <c r="C2059" s="94"/>
      <c r="D2059" s="94"/>
      <c r="E2059" s="94"/>
    </row>
    <row r="2060" spans="1:5" x14ac:dyDescent="0.25">
      <c r="A2060" s="94"/>
      <c r="B2060" s="94"/>
      <c r="C2060" s="94"/>
      <c r="D2060" s="94"/>
      <c r="E2060" s="94"/>
    </row>
    <row r="2061" spans="1:5" x14ac:dyDescent="0.25">
      <c r="A2061" s="94"/>
      <c r="B2061" s="94"/>
      <c r="C2061" s="94"/>
      <c r="D2061" s="94"/>
      <c r="E2061" s="94"/>
    </row>
    <row r="2062" spans="1:5" x14ac:dyDescent="0.25">
      <c r="A2062" s="94"/>
      <c r="B2062" s="94"/>
      <c r="C2062" s="94"/>
      <c r="D2062" s="94"/>
      <c r="E2062" s="94"/>
    </row>
    <row r="2063" spans="1:5" x14ac:dyDescent="0.25">
      <c r="A2063" s="94"/>
      <c r="B2063" s="94"/>
      <c r="C2063" s="94"/>
      <c r="D2063" s="94"/>
      <c r="E2063" s="94"/>
    </row>
    <row r="2064" spans="1:5" x14ac:dyDescent="0.25">
      <c r="A2064" s="94"/>
      <c r="B2064" s="94"/>
      <c r="C2064" s="94"/>
      <c r="D2064" s="94"/>
      <c r="E2064" s="94"/>
    </row>
    <row r="2065" spans="1:5" x14ac:dyDescent="0.25">
      <c r="A2065" s="94"/>
      <c r="B2065" s="94"/>
      <c r="C2065" s="94"/>
      <c r="D2065" s="94"/>
      <c r="E2065" s="94"/>
    </row>
    <row r="2066" spans="1:5" x14ac:dyDescent="0.25">
      <c r="A2066" s="94"/>
      <c r="B2066" s="94"/>
      <c r="C2066" s="94"/>
      <c r="D2066" s="94"/>
      <c r="E2066" s="94"/>
    </row>
    <row r="2067" spans="1:5" x14ac:dyDescent="0.25">
      <c r="A2067" s="94"/>
      <c r="B2067" s="94"/>
      <c r="C2067" s="94"/>
      <c r="D2067" s="94"/>
      <c r="E2067" s="94"/>
    </row>
    <row r="2068" spans="1:5" x14ac:dyDescent="0.25">
      <c r="A2068" s="94"/>
      <c r="B2068" s="94"/>
      <c r="C2068" s="94"/>
      <c r="D2068" s="94"/>
      <c r="E2068" s="94"/>
    </row>
    <row r="2069" spans="1:5" x14ac:dyDescent="0.25">
      <c r="A2069" s="94"/>
      <c r="B2069" s="94"/>
      <c r="C2069" s="94"/>
      <c r="D2069" s="94"/>
      <c r="E2069" s="94"/>
    </row>
    <row r="2070" spans="1:5" x14ac:dyDescent="0.25">
      <c r="A2070" s="94"/>
      <c r="B2070" s="94"/>
      <c r="C2070" s="94"/>
      <c r="D2070" s="94"/>
      <c r="E2070" s="94"/>
    </row>
    <row r="2071" spans="1:5" x14ac:dyDescent="0.25">
      <c r="A2071" s="94"/>
      <c r="B2071" s="94"/>
      <c r="C2071" s="94"/>
      <c r="D2071" s="94"/>
      <c r="E2071" s="94"/>
    </row>
    <row r="2072" spans="1:5" x14ac:dyDescent="0.25">
      <c r="A2072" s="94"/>
      <c r="B2072" s="94"/>
      <c r="C2072" s="94"/>
      <c r="D2072" s="94"/>
      <c r="E2072" s="94"/>
    </row>
    <row r="2073" spans="1:5" x14ac:dyDescent="0.25">
      <c r="A2073" s="94"/>
      <c r="B2073" s="94"/>
      <c r="C2073" s="94"/>
      <c r="D2073" s="94"/>
      <c r="E2073" s="94"/>
    </row>
    <row r="2074" spans="1:5" x14ac:dyDescent="0.25">
      <c r="A2074" s="94"/>
      <c r="B2074" s="94"/>
      <c r="C2074" s="94"/>
      <c r="D2074" s="94"/>
      <c r="E2074" s="94"/>
    </row>
    <row r="2075" spans="1:5" x14ac:dyDescent="0.25">
      <c r="A2075" s="94"/>
      <c r="B2075" s="94"/>
      <c r="C2075" s="94"/>
      <c r="D2075" s="94"/>
      <c r="E2075" s="94"/>
    </row>
    <row r="2076" spans="1:5" x14ac:dyDescent="0.25">
      <c r="A2076" s="94"/>
      <c r="B2076" s="94"/>
      <c r="C2076" s="94"/>
      <c r="D2076" s="94"/>
      <c r="E2076" s="94"/>
    </row>
    <row r="2077" spans="1:5" x14ac:dyDescent="0.25">
      <c r="A2077" s="94"/>
      <c r="B2077" s="94"/>
      <c r="C2077" s="94"/>
      <c r="D2077" s="94"/>
      <c r="E2077" s="94"/>
    </row>
    <row r="2078" spans="1:5" x14ac:dyDescent="0.25">
      <c r="A2078" s="98" t="s">
        <v>11</v>
      </c>
      <c r="B2078" s="94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98" t="s">
        <v>27</v>
      </c>
      <c r="C2081" s="98" t="s">
        <v>1203</v>
      </c>
      <c r="D2081" s="98" t="s">
        <v>561</v>
      </c>
      <c r="E2081" s="98" t="s">
        <v>174</v>
      </c>
    </row>
    <row r="2082" spans="1:5" x14ac:dyDescent="0.25">
      <c r="A2082" s="95"/>
      <c r="B2082" s="94">
        <v>0</v>
      </c>
      <c r="C2082" s="94"/>
      <c r="D2082" s="94"/>
      <c r="E2082" s="94"/>
    </row>
    <row r="2083" spans="1:5" x14ac:dyDescent="0.25">
      <c r="A2083" s="94"/>
      <c r="B2083" s="94">
        <v>0</v>
      </c>
      <c r="C2083" s="94"/>
      <c r="D2083" s="94"/>
      <c r="E2083" s="94"/>
    </row>
    <row r="2084" spans="1:5" x14ac:dyDescent="0.25">
      <c r="A2084" s="94"/>
      <c r="B2084" s="94">
        <v>0</v>
      </c>
      <c r="C2084" s="94"/>
      <c r="D2084" s="94"/>
      <c r="E2084" s="94"/>
    </row>
    <row r="2085" spans="1:5" x14ac:dyDescent="0.25">
      <c r="A2085" s="94"/>
      <c r="B2085" s="94"/>
      <c r="C2085" s="94"/>
      <c r="D2085" s="94"/>
      <c r="E2085" s="94"/>
    </row>
    <row r="2086" spans="1:5" x14ac:dyDescent="0.25">
      <c r="A2086" s="94"/>
      <c r="B2086" s="94"/>
      <c r="C2086" s="94"/>
      <c r="D2086" s="94"/>
      <c r="E2086" s="94"/>
    </row>
    <row r="2087" spans="1:5" x14ac:dyDescent="0.25">
      <c r="A2087" s="94"/>
      <c r="B2087" s="94"/>
      <c r="C2087" s="94"/>
      <c r="D2087" s="94"/>
      <c r="E2087" s="94"/>
    </row>
    <row r="2088" spans="1:5" x14ac:dyDescent="0.25">
      <c r="A2088" s="94"/>
      <c r="B2088" s="94"/>
      <c r="C2088" s="94"/>
      <c r="D2088" s="94"/>
      <c r="E2088" s="94"/>
    </row>
    <row r="2089" spans="1:5" x14ac:dyDescent="0.25">
      <c r="A2089" s="94"/>
      <c r="B2089" s="94"/>
      <c r="C2089" s="94"/>
      <c r="D2089" s="94"/>
      <c r="E2089" s="94"/>
    </row>
    <row r="2090" spans="1:5" x14ac:dyDescent="0.25">
      <c r="A2090" s="94"/>
      <c r="B2090" s="94"/>
      <c r="C2090" s="94"/>
      <c r="D2090" s="94"/>
      <c r="E2090" s="94"/>
    </row>
    <row r="2091" spans="1:5" x14ac:dyDescent="0.25">
      <c r="A2091" s="94"/>
      <c r="B2091" s="94"/>
      <c r="C2091" s="94"/>
      <c r="D2091" s="94"/>
      <c r="E2091" s="94"/>
    </row>
    <row r="2092" spans="1:5" x14ac:dyDescent="0.25">
      <c r="A2092" s="94"/>
      <c r="B2092" s="94"/>
      <c r="C2092" s="94"/>
      <c r="D2092" s="94"/>
      <c r="E2092" s="94"/>
    </row>
    <row r="2093" spans="1:5" x14ac:dyDescent="0.25">
      <c r="A2093" s="94"/>
      <c r="B2093" s="94"/>
      <c r="C2093" s="94"/>
      <c r="D2093" s="94"/>
      <c r="E2093" s="94"/>
    </row>
    <row r="2094" spans="1:5" x14ac:dyDescent="0.25">
      <c r="A2094" s="94"/>
      <c r="B2094" s="94"/>
      <c r="C2094" s="94"/>
      <c r="D2094" s="94"/>
      <c r="E2094" s="94"/>
    </row>
    <row r="2095" spans="1:5" x14ac:dyDescent="0.25">
      <c r="A2095" s="94"/>
      <c r="B2095" s="94"/>
      <c r="C2095" s="94"/>
      <c r="D2095" s="94"/>
      <c r="E2095" s="94"/>
    </row>
    <row r="2096" spans="1:5" x14ac:dyDescent="0.25">
      <c r="A2096" s="94"/>
      <c r="B2096" s="94"/>
      <c r="C2096" s="94"/>
      <c r="D2096" s="94"/>
      <c r="E2096" s="94"/>
    </row>
    <row r="2097" spans="1:5" x14ac:dyDescent="0.25">
      <c r="A2097" s="94"/>
      <c r="B2097" s="94"/>
      <c r="C2097" s="94"/>
      <c r="D2097" s="94"/>
      <c r="E2097" s="94"/>
    </row>
    <row r="2098" spans="1:5" x14ac:dyDescent="0.25">
      <c r="A2098" s="94"/>
      <c r="B2098" s="94"/>
      <c r="C2098" s="94"/>
      <c r="D2098" s="94"/>
      <c r="E2098" s="94"/>
    </row>
    <row r="2099" spans="1:5" x14ac:dyDescent="0.25">
      <c r="A2099" s="94"/>
      <c r="B2099" s="94"/>
      <c r="C2099" s="94"/>
      <c r="D2099" s="94"/>
      <c r="E2099" s="94"/>
    </row>
    <row r="2100" spans="1:5" x14ac:dyDescent="0.25">
      <c r="A2100" s="94"/>
      <c r="B2100" s="94"/>
      <c r="C2100" s="94"/>
      <c r="D2100" s="94"/>
      <c r="E2100" s="94"/>
    </row>
    <row r="2101" spans="1:5" x14ac:dyDescent="0.25">
      <c r="A2101" s="94"/>
      <c r="B2101" s="94"/>
      <c r="C2101" s="94"/>
      <c r="D2101" s="94"/>
      <c r="E2101" s="94"/>
    </row>
    <row r="2102" spans="1:5" x14ac:dyDescent="0.25">
      <c r="A2102" s="94"/>
      <c r="B2102" s="94"/>
      <c r="C2102" s="94"/>
      <c r="D2102" s="94"/>
      <c r="E2102" s="94"/>
    </row>
    <row r="2103" spans="1:5" x14ac:dyDescent="0.25">
      <c r="A2103" s="94"/>
      <c r="B2103" s="94"/>
      <c r="C2103" s="94"/>
      <c r="D2103" s="94"/>
      <c r="E2103" s="94"/>
    </row>
    <row r="2104" spans="1:5" x14ac:dyDescent="0.25">
      <c r="A2104" s="94"/>
      <c r="B2104" s="94"/>
      <c r="C2104" s="94"/>
      <c r="D2104" s="94"/>
      <c r="E2104" s="94"/>
    </row>
    <row r="2105" spans="1:5" x14ac:dyDescent="0.25">
      <c r="A2105" s="94"/>
      <c r="B2105" s="94"/>
      <c r="C2105" s="94"/>
      <c r="D2105" s="94"/>
      <c r="E2105" s="94"/>
    </row>
    <row r="2106" spans="1:5" x14ac:dyDescent="0.25">
      <c r="A2106" s="94"/>
      <c r="B2106" s="94"/>
      <c r="C2106" s="94"/>
      <c r="D2106" s="94"/>
      <c r="E2106" s="94"/>
    </row>
    <row r="2107" spans="1:5" x14ac:dyDescent="0.25">
      <c r="A2107" s="94"/>
      <c r="B2107" s="94"/>
      <c r="C2107" s="94"/>
      <c r="D2107" s="94"/>
      <c r="E2107" s="94"/>
    </row>
    <row r="2108" spans="1:5" x14ac:dyDescent="0.25">
      <c r="A2108" s="94"/>
      <c r="B2108" s="94"/>
      <c r="C2108" s="94"/>
      <c r="D2108" s="94"/>
      <c r="E2108" s="94"/>
    </row>
    <row r="2109" spans="1:5" x14ac:dyDescent="0.25">
      <c r="A2109" s="94"/>
      <c r="B2109" s="94"/>
      <c r="C2109" s="94"/>
      <c r="D2109" s="94"/>
      <c r="E2109" s="94"/>
    </row>
    <row r="2110" spans="1:5" x14ac:dyDescent="0.25">
      <c r="A2110" s="94"/>
      <c r="B2110" s="94"/>
      <c r="C2110" s="94"/>
      <c r="D2110" s="94"/>
      <c r="E2110" s="94"/>
    </row>
    <row r="2111" spans="1:5" x14ac:dyDescent="0.25">
      <c r="A2111" s="94"/>
      <c r="B2111" s="94"/>
      <c r="C2111" s="94"/>
      <c r="D2111" s="94"/>
      <c r="E2111" s="94"/>
    </row>
    <row r="2112" spans="1:5" x14ac:dyDescent="0.25">
      <c r="A2112" s="94"/>
      <c r="B2112" s="94"/>
      <c r="C2112" s="94"/>
      <c r="D2112" s="94"/>
      <c r="E2112" s="94"/>
    </row>
    <row r="2113" spans="1:5" x14ac:dyDescent="0.25">
      <c r="A2113" s="94"/>
      <c r="B2113" s="94"/>
      <c r="C2113" s="94"/>
      <c r="D2113" s="94"/>
      <c r="E2113" s="94"/>
    </row>
    <row r="2114" spans="1:5" x14ac:dyDescent="0.25">
      <c r="A2114" s="94"/>
      <c r="B2114" s="94"/>
      <c r="C2114" s="94"/>
      <c r="D2114" s="94"/>
      <c r="E2114" s="94"/>
    </row>
    <row r="2115" spans="1:5" x14ac:dyDescent="0.25">
      <c r="A2115" s="94"/>
      <c r="B2115" s="94"/>
      <c r="C2115" s="94"/>
      <c r="D2115" s="94"/>
      <c r="E2115" s="94"/>
    </row>
    <row r="2116" spans="1:5" x14ac:dyDescent="0.25">
      <c r="A2116" s="94"/>
      <c r="B2116" s="94"/>
      <c r="C2116" s="94"/>
      <c r="D2116" s="94"/>
      <c r="E2116" s="94"/>
    </row>
    <row r="2117" spans="1:5" x14ac:dyDescent="0.25">
      <c r="A2117" s="94"/>
      <c r="B2117" s="94"/>
      <c r="C2117" s="94"/>
      <c r="D2117" s="94"/>
      <c r="E2117" s="94"/>
    </row>
    <row r="2118" spans="1:5" x14ac:dyDescent="0.25">
      <c r="A2118" s="94"/>
      <c r="B2118" s="94"/>
      <c r="C2118" s="94"/>
      <c r="D2118" s="94"/>
      <c r="E2118" s="94"/>
    </row>
    <row r="2119" spans="1:5" x14ac:dyDescent="0.25">
      <c r="A2119" s="94"/>
      <c r="B2119" s="94"/>
      <c r="C2119" s="94"/>
      <c r="D2119" s="94"/>
      <c r="E2119" s="94"/>
    </row>
    <row r="2120" spans="1:5" x14ac:dyDescent="0.25">
      <c r="A2120" s="94"/>
      <c r="B2120" s="94"/>
      <c r="C2120" s="94"/>
      <c r="D2120" s="94"/>
      <c r="E2120" s="94"/>
    </row>
    <row r="2121" spans="1:5" x14ac:dyDescent="0.25">
      <c r="A2121" s="94"/>
      <c r="B2121" s="94"/>
      <c r="C2121" s="94"/>
      <c r="D2121" s="94"/>
      <c r="E2121" s="94"/>
    </row>
    <row r="2122" spans="1:5" x14ac:dyDescent="0.25">
      <c r="A2122" s="94"/>
      <c r="B2122" s="94"/>
      <c r="C2122" s="94"/>
      <c r="D2122" s="94"/>
      <c r="E2122" s="94"/>
    </row>
    <row r="2123" spans="1:5" x14ac:dyDescent="0.25">
      <c r="A2123" s="94"/>
      <c r="B2123" s="94"/>
      <c r="C2123" s="94"/>
      <c r="D2123" s="94"/>
      <c r="E2123" s="94"/>
    </row>
    <row r="2124" spans="1:5" x14ac:dyDescent="0.25">
      <c r="A2124" s="94"/>
      <c r="B2124" s="94"/>
      <c r="C2124" s="94"/>
      <c r="D2124" s="94"/>
      <c r="E2124" s="94"/>
    </row>
    <row r="2125" spans="1:5" x14ac:dyDescent="0.25">
      <c r="A2125" s="94"/>
      <c r="B2125" s="94"/>
      <c r="C2125" s="94"/>
      <c r="D2125" s="94"/>
      <c r="E2125" s="94"/>
    </row>
    <row r="2126" spans="1:5" x14ac:dyDescent="0.25">
      <c r="A2126" s="94"/>
      <c r="B2126" s="94"/>
      <c r="C2126" s="94"/>
      <c r="D2126" s="94"/>
      <c r="E2126" s="94"/>
    </row>
    <row r="2127" spans="1:5" x14ac:dyDescent="0.25">
      <c r="A2127" s="94"/>
      <c r="B2127" s="94"/>
      <c r="C2127" s="94"/>
      <c r="D2127" s="94"/>
      <c r="E2127" s="94"/>
    </row>
    <row r="2128" spans="1:5" x14ac:dyDescent="0.25">
      <c r="A2128" s="94"/>
      <c r="B2128" s="94"/>
      <c r="C2128" s="94"/>
      <c r="D2128" s="94"/>
      <c r="E2128" s="94"/>
    </row>
    <row r="2129" spans="1:5" x14ac:dyDescent="0.25">
      <c r="A2129" s="94"/>
      <c r="B2129" s="94"/>
      <c r="C2129" s="94"/>
      <c r="D2129" s="94"/>
      <c r="E2129" s="94"/>
    </row>
    <row r="2130" spans="1:5" x14ac:dyDescent="0.25">
      <c r="A2130" s="98" t="s">
        <v>11</v>
      </c>
      <c r="B2130" s="94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98" t="s">
        <v>27</v>
      </c>
      <c r="C2133" s="98" t="s">
        <v>1203</v>
      </c>
      <c r="D2133" s="98" t="s">
        <v>561</v>
      </c>
      <c r="E2133" s="98" t="s">
        <v>174</v>
      </c>
    </row>
    <row r="2134" spans="1:5" x14ac:dyDescent="0.25">
      <c r="A2134" s="95"/>
      <c r="B2134" s="94">
        <v>0</v>
      </c>
      <c r="C2134" s="94"/>
      <c r="D2134" s="94"/>
      <c r="E2134" s="94"/>
    </row>
    <row r="2135" spans="1:5" x14ac:dyDescent="0.25">
      <c r="A2135" s="94"/>
      <c r="B2135" s="94">
        <v>0</v>
      </c>
      <c r="C2135" s="94"/>
      <c r="D2135" s="94"/>
      <c r="E2135" s="94"/>
    </row>
    <row r="2136" spans="1:5" x14ac:dyDescent="0.25">
      <c r="A2136" s="94"/>
      <c r="B2136" s="94">
        <v>0</v>
      </c>
      <c r="C2136" s="94"/>
      <c r="D2136" s="94"/>
      <c r="E2136" s="94"/>
    </row>
    <row r="2137" spans="1:5" x14ac:dyDescent="0.25">
      <c r="A2137" s="94"/>
      <c r="B2137" s="94"/>
      <c r="C2137" s="94"/>
      <c r="D2137" s="94"/>
      <c r="E2137" s="94"/>
    </row>
    <row r="2138" spans="1:5" x14ac:dyDescent="0.25">
      <c r="A2138" s="94"/>
      <c r="B2138" s="94"/>
      <c r="C2138" s="94"/>
      <c r="D2138" s="94"/>
      <c r="E2138" s="94"/>
    </row>
    <row r="2139" spans="1:5" x14ac:dyDescent="0.25">
      <c r="A2139" s="94"/>
      <c r="B2139" s="94"/>
      <c r="C2139" s="94"/>
      <c r="D2139" s="94"/>
      <c r="E2139" s="94"/>
    </row>
    <row r="2140" spans="1:5" x14ac:dyDescent="0.25">
      <c r="A2140" s="94"/>
      <c r="B2140" s="94"/>
      <c r="C2140" s="94"/>
      <c r="D2140" s="94"/>
      <c r="E2140" s="94"/>
    </row>
    <row r="2141" spans="1:5" x14ac:dyDescent="0.25">
      <c r="A2141" s="94"/>
      <c r="B2141" s="94"/>
      <c r="C2141" s="94"/>
      <c r="D2141" s="94"/>
      <c r="E2141" s="94"/>
    </row>
    <row r="2142" spans="1:5" x14ac:dyDescent="0.25">
      <c r="A2142" s="94"/>
      <c r="B2142" s="94"/>
      <c r="C2142" s="94"/>
      <c r="D2142" s="94"/>
      <c r="E2142" s="94"/>
    </row>
    <row r="2143" spans="1:5" x14ac:dyDescent="0.25">
      <c r="A2143" s="94"/>
      <c r="B2143" s="94"/>
      <c r="C2143" s="94"/>
      <c r="D2143" s="94"/>
      <c r="E2143" s="94"/>
    </row>
    <row r="2144" spans="1:5" x14ac:dyDescent="0.25">
      <c r="A2144" s="94"/>
      <c r="B2144" s="94"/>
      <c r="C2144" s="94"/>
      <c r="D2144" s="94"/>
      <c r="E2144" s="94"/>
    </row>
    <row r="2145" spans="1:5" x14ac:dyDescent="0.25">
      <c r="A2145" s="94"/>
      <c r="B2145" s="94"/>
      <c r="C2145" s="94"/>
      <c r="D2145" s="94"/>
      <c r="E2145" s="94"/>
    </row>
    <row r="2146" spans="1:5" x14ac:dyDescent="0.25">
      <c r="A2146" s="94"/>
      <c r="B2146" s="94"/>
      <c r="C2146" s="94"/>
      <c r="D2146" s="94"/>
      <c r="E2146" s="94"/>
    </row>
    <row r="2147" spans="1:5" x14ac:dyDescent="0.25">
      <c r="A2147" s="94"/>
      <c r="B2147" s="94"/>
      <c r="C2147" s="94"/>
      <c r="D2147" s="94"/>
      <c r="E2147" s="94"/>
    </row>
    <row r="2148" spans="1:5" x14ac:dyDescent="0.25">
      <c r="A2148" s="94"/>
      <c r="B2148" s="94"/>
      <c r="C2148" s="94"/>
      <c r="D2148" s="94"/>
      <c r="E2148" s="94"/>
    </row>
    <row r="2149" spans="1:5" x14ac:dyDescent="0.25">
      <c r="A2149" s="94"/>
      <c r="B2149" s="94"/>
      <c r="C2149" s="94"/>
      <c r="D2149" s="94"/>
      <c r="E2149" s="94"/>
    </row>
    <row r="2150" spans="1:5" x14ac:dyDescent="0.25">
      <c r="A2150" s="94"/>
      <c r="B2150" s="94"/>
      <c r="C2150" s="94"/>
      <c r="D2150" s="94"/>
      <c r="E2150" s="94"/>
    </row>
    <row r="2151" spans="1:5" x14ac:dyDescent="0.25">
      <c r="A2151" s="94"/>
      <c r="B2151" s="94"/>
      <c r="C2151" s="94"/>
      <c r="D2151" s="94"/>
      <c r="E2151" s="94"/>
    </row>
    <row r="2152" spans="1:5" x14ac:dyDescent="0.25">
      <c r="A2152" s="94"/>
      <c r="B2152" s="94"/>
      <c r="C2152" s="94"/>
      <c r="D2152" s="94"/>
      <c r="E2152" s="94"/>
    </row>
    <row r="2153" spans="1:5" x14ac:dyDescent="0.25">
      <c r="A2153" s="94"/>
      <c r="B2153" s="94"/>
      <c r="C2153" s="94"/>
      <c r="D2153" s="94"/>
      <c r="E2153" s="94"/>
    </row>
    <row r="2154" spans="1:5" x14ac:dyDescent="0.25">
      <c r="A2154" s="94"/>
      <c r="B2154" s="94"/>
      <c r="C2154" s="94"/>
      <c r="D2154" s="94"/>
      <c r="E2154" s="94"/>
    </row>
    <row r="2155" spans="1:5" x14ac:dyDescent="0.25">
      <c r="A2155" s="94"/>
      <c r="B2155" s="94"/>
      <c r="C2155" s="94"/>
      <c r="D2155" s="94"/>
      <c r="E2155" s="94"/>
    </row>
    <row r="2156" spans="1:5" x14ac:dyDescent="0.25">
      <c r="A2156" s="94"/>
      <c r="B2156" s="94"/>
      <c r="C2156" s="94"/>
      <c r="D2156" s="94"/>
      <c r="E2156" s="94"/>
    </row>
    <row r="2157" spans="1:5" x14ac:dyDescent="0.25">
      <c r="A2157" s="94"/>
      <c r="B2157" s="94"/>
      <c r="C2157" s="94"/>
      <c r="D2157" s="94"/>
      <c r="E2157" s="94"/>
    </row>
    <row r="2158" spans="1:5" x14ac:dyDescent="0.25">
      <c r="A2158" s="94"/>
      <c r="B2158" s="94"/>
      <c r="C2158" s="94"/>
      <c r="D2158" s="94"/>
      <c r="E2158" s="94"/>
    </row>
    <row r="2159" spans="1:5" x14ac:dyDescent="0.25">
      <c r="A2159" s="94"/>
      <c r="B2159" s="94"/>
      <c r="C2159" s="94"/>
      <c r="D2159" s="94"/>
      <c r="E2159" s="94"/>
    </row>
    <row r="2160" spans="1:5" x14ac:dyDescent="0.25">
      <c r="A2160" s="94"/>
      <c r="B2160" s="94"/>
      <c r="C2160" s="94"/>
      <c r="D2160" s="94"/>
      <c r="E2160" s="94"/>
    </row>
    <row r="2161" spans="1:5" x14ac:dyDescent="0.25">
      <c r="A2161" s="94"/>
      <c r="B2161" s="94"/>
      <c r="C2161" s="94"/>
      <c r="D2161" s="94"/>
      <c r="E2161" s="94"/>
    </row>
    <row r="2162" spans="1:5" x14ac:dyDescent="0.25">
      <c r="A2162" s="94"/>
      <c r="B2162" s="94"/>
      <c r="C2162" s="94"/>
      <c r="D2162" s="94"/>
      <c r="E2162" s="94"/>
    </row>
    <row r="2163" spans="1:5" x14ac:dyDescent="0.25">
      <c r="A2163" s="94"/>
      <c r="B2163" s="94"/>
      <c r="C2163" s="94"/>
      <c r="D2163" s="94"/>
      <c r="E2163" s="94"/>
    </row>
    <row r="2164" spans="1:5" x14ac:dyDescent="0.25">
      <c r="A2164" s="94"/>
      <c r="B2164" s="94"/>
      <c r="C2164" s="94"/>
      <c r="D2164" s="94"/>
      <c r="E2164" s="94"/>
    </row>
    <row r="2165" spans="1:5" x14ac:dyDescent="0.25">
      <c r="A2165" s="94"/>
      <c r="B2165" s="94"/>
      <c r="C2165" s="94"/>
      <c r="D2165" s="94"/>
      <c r="E2165" s="94"/>
    </row>
    <row r="2166" spans="1:5" x14ac:dyDescent="0.25">
      <c r="A2166" s="94"/>
      <c r="B2166" s="94"/>
      <c r="C2166" s="94"/>
      <c r="D2166" s="94"/>
      <c r="E2166" s="94"/>
    </row>
    <row r="2167" spans="1:5" x14ac:dyDescent="0.25">
      <c r="A2167" s="94"/>
      <c r="B2167" s="94"/>
      <c r="C2167" s="94"/>
      <c r="D2167" s="94"/>
      <c r="E2167" s="94"/>
    </row>
    <row r="2168" spans="1:5" x14ac:dyDescent="0.25">
      <c r="A2168" s="94"/>
      <c r="B2168" s="94"/>
      <c r="C2168" s="94"/>
      <c r="D2168" s="94"/>
      <c r="E2168" s="94"/>
    </row>
    <row r="2169" spans="1:5" x14ac:dyDescent="0.25">
      <c r="A2169" s="94"/>
      <c r="B2169" s="94"/>
      <c r="C2169" s="94"/>
      <c r="D2169" s="94"/>
      <c r="E2169" s="94"/>
    </row>
    <row r="2170" spans="1:5" x14ac:dyDescent="0.25">
      <c r="A2170" s="94"/>
      <c r="B2170" s="94"/>
      <c r="C2170" s="94"/>
      <c r="D2170" s="94"/>
      <c r="E2170" s="94"/>
    </row>
    <row r="2171" spans="1:5" x14ac:dyDescent="0.25">
      <c r="A2171" s="94"/>
      <c r="B2171" s="94"/>
      <c r="C2171" s="94"/>
      <c r="D2171" s="94"/>
      <c r="E2171" s="94"/>
    </row>
    <row r="2172" spans="1:5" x14ac:dyDescent="0.25">
      <c r="A2172" s="94"/>
      <c r="B2172" s="94"/>
      <c r="C2172" s="94"/>
      <c r="D2172" s="94"/>
      <c r="E2172" s="94"/>
    </row>
    <row r="2173" spans="1:5" x14ac:dyDescent="0.25">
      <c r="A2173" s="94"/>
      <c r="B2173" s="94"/>
      <c r="C2173" s="94"/>
      <c r="D2173" s="94"/>
      <c r="E2173" s="94"/>
    </row>
    <row r="2174" spans="1:5" x14ac:dyDescent="0.25">
      <c r="A2174" s="94"/>
      <c r="B2174" s="94"/>
      <c r="C2174" s="94"/>
      <c r="D2174" s="94"/>
      <c r="E2174" s="94"/>
    </row>
    <row r="2175" spans="1:5" x14ac:dyDescent="0.25">
      <c r="A2175" s="94"/>
      <c r="B2175" s="94"/>
      <c r="C2175" s="94"/>
      <c r="D2175" s="94"/>
      <c r="E2175" s="94"/>
    </row>
    <row r="2176" spans="1:5" x14ac:dyDescent="0.25">
      <c r="A2176" s="94"/>
      <c r="B2176" s="94"/>
      <c r="C2176" s="94"/>
      <c r="D2176" s="94"/>
      <c r="E2176" s="94"/>
    </row>
    <row r="2177" spans="1:5" x14ac:dyDescent="0.25">
      <c r="A2177" s="94"/>
      <c r="B2177" s="94"/>
      <c r="C2177" s="94"/>
      <c r="D2177" s="94"/>
      <c r="E2177" s="94"/>
    </row>
    <row r="2178" spans="1:5" x14ac:dyDescent="0.25">
      <c r="A2178" s="94"/>
      <c r="B2178" s="94"/>
      <c r="C2178" s="94"/>
      <c r="D2178" s="94"/>
      <c r="E2178" s="94"/>
    </row>
    <row r="2179" spans="1:5" x14ac:dyDescent="0.25">
      <c r="A2179" s="94"/>
      <c r="B2179" s="94"/>
      <c r="C2179" s="94"/>
      <c r="D2179" s="94"/>
      <c r="E2179" s="94"/>
    </row>
    <row r="2180" spans="1:5" x14ac:dyDescent="0.25">
      <c r="A2180" s="94"/>
      <c r="B2180" s="94"/>
      <c r="C2180" s="94"/>
      <c r="D2180" s="94"/>
      <c r="E2180" s="94"/>
    </row>
    <row r="2181" spans="1:5" x14ac:dyDescent="0.25">
      <c r="A2181" s="94"/>
      <c r="B2181" s="94"/>
      <c r="C2181" s="94"/>
      <c r="D2181" s="94"/>
      <c r="E2181" s="94"/>
    </row>
    <row r="2182" spans="1:5" x14ac:dyDescent="0.25">
      <c r="A2182" s="98" t="s">
        <v>11</v>
      </c>
      <c r="B2182" s="94">
        <f>SUM(B2134:B2181)</f>
        <v>0</v>
      </c>
      <c r="C2182" s="94"/>
      <c r="D2182" s="94"/>
      <c r="E2182" s="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8" t="s">
        <v>1394</v>
      </c>
      <c r="B1" s="98" t="s">
        <v>1395</v>
      </c>
      <c r="C1" s="98" t="s">
        <v>27</v>
      </c>
      <c r="D1" s="98" t="s">
        <v>1396</v>
      </c>
      <c r="E1" s="98" t="s">
        <v>1397</v>
      </c>
      <c r="F1" s="98" t="s">
        <v>2</v>
      </c>
      <c r="G1" s="98" t="s">
        <v>174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1398</v>
      </c>
      <c r="B3" s="94" t="s">
        <v>1399</v>
      </c>
      <c r="C3" s="94" t="s">
        <v>1400</v>
      </c>
      <c r="D3" s="94" t="s">
        <v>1401</v>
      </c>
      <c r="E3" s="94" t="s">
        <v>1402</v>
      </c>
      <c r="F3" s="94" t="s">
        <v>1403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1404</v>
      </c>
      <c r="E4" s="94">
        <v>480</v>
      </c>
      <c r="F4" s="94" t="s">
        <v>1405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1404</v>
      </c>
      <c r="E5" s="94">
        <v>480</v>
      </c>
      <c r="F5" s="94" t="s">
        <v>1406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1404</v>
      </c>
      <c r="E6" s="94">
        <v>480</v>
      </c>
      <c r="F6" s="94" t="s">
        <v>1407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1404</v>
      </c>
      <c r="E7" s="94">
        <v>480</v>
      </c>
      <c r="F7" s="94" t="s">
        <v>1408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1404</v>
      </c>
      <c r="E8" s="94">
        <v>480</v>
      </c>
      <c r="F8" s="94" t="s">
        <v>1409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1404</v>
      </c>
      <c r="E9" s="94" t="s">
        <v>1410</v>
      </c>
      <c r="F9" s="94" t="s">
        <v>1411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1404</v>
      </c>
      <c r="E10" s="94">
        <v>480</v>
      </c>
      <c r="F10" s="94" t="s">
        <v>1412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1404</v>
      </c>
      <c r="E11" s="94">
        <v>480</v>
      </c>
      <c r="F11" s="94" t="s">
        <v>1413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1404</v>
      </c>
      <c r="E12" s="94">
        <v>480</v>
      </c>
      <c r="F12" s="94" t="s">
        <v>1414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1404</v>
      </c>
      <c r="E13" s="94">
        <v>480</v>
      </c>
      <c r="F13" s="94" t="s">
        <v>1415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1404</v>
      </c>
      <c r="E14" s="94">
        <v>480</v>
      </c>
      <c r="F14" s="94" t="s">
        <v>1416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1404</v>
      </c>
      <c r="E15" s="94">
        <v>480</v>
      </c>
      <c r="F15" s="94" t="s">
        <v>1417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1404</v>
      </c>
      <c r="E16" s="94">
        <v>480</v>
      </c>
      <c r="F16" s="94" t="s">
        <v>1418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1404</v>
      </c>
      <c r="E17" s="94">
        <v>480</v>
      </c>
      <c r="F17" t="s">
        <v>1419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1404</v>
      </c>
      <c r="E18" s="94">
        <v>480</v>
      </c>
      <c r="F18" t="s">
        <v>1420</v>
      </c>
      <c r="G18" s="94"/>
    </row>
    <row r="19" spans="1:7" x14ac:dyDescent="0.25">
      <c r="A19" s="98"/>
      <c r="B19" s="94"/>
      <c r="C19" s="98"/>
      <c r="D19" s="94"/>
      <c r="E19" s="94"/>
      <c r="F19" s="94"/>
      <c r="G19" s="94"/>
    </row>
    <row r="20" spans="1:7" x14ac:dyDescent="0.25">
      <c r="A20" s="94"/>
      <c r="B20" s="94"/>
      <c r="C20" s="127">
        <f>SUM(C4:C19)</f>
        <v>25539.11</v>
      </c>
      <c r="D20" s="94"/>
      <c r="E20" s="94"/>
      <c r="F20" s="94"/>
      <c r="G20" s="94"/>
    </row>
    <row r="21" spans="1:7" x14ac:dyDescent="0.25">
      <c r="A21" s="98"/>
      <c r="B21" s="94"/>
      <c r="C21" s="98"/>
      <c r="D21" s="98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8" t="s">
        <v>1421</v>
      </c>
      <c r="B44" s="94"/>
      <c r="C44" s="94">
        <f>'PRIMA NOTA'!F174</f>
        <v>28058.329999999998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7" t="s">
        <v>1422</v>
      </c>
      <c r="B50" s="127"/>
      <c r="C50" s="138">
        <f>C20-C44</f>
        <v>-2519.2199999999975</v>
      </c>
      <c r="D50" s="94"/>
      <c r="E50" s="94"/>
      <c r="F50" s="94"/>
      <c r="G50" s="94"/>
    </row>
    <row r="53" spans="1:7" x14ac:dyDescent="0.25">
      <c r="A53" s="98" t="s">
        <v>1394</v>
      </c>
      <c r="B53" s="98" t="s">
        <v>1395</v>
      </c>
      <c r="C53" s="98" t="s">
        <v>27</v>
      </c>
      <c r="D53" s="98" t="s">
        <v>1396</v>
      </c>
      <c r="E53" s="98" t="s">
        <v>1397</v>
      </c>
      <c r="F53" s="98" t="s">
        <v>2</v>
      </c>
      <c r="G53" s="98" t="s">
        <v>174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1398</v>
      </c>
      <c r="B55" t="s">
        <v>1399</v>
      </c>
      <c r="C55" t="s">
        <v>1400</v>
      </c>
      <c r="D55" t="s">
        <v>1401</v>
      </c>
      <c r="E55" t="s">
        <v>1402</v>
      </c>
      <c r="F55" t="s">
        <v>1403</v>
      </c>
      <c r="G55" t="s">
        <v>1423</v>
      </c>
    </row>
    <row r="56" spans="1:7" x14ac:dyDescent="0.25">
      <c r="A56" s="131">
        <v>45294</v>
      </c>
      <c r="B56" s="131">
        <v>45294</v>
      </c>
      <c r="C56">
        <v>5748.03</v>
      </c>
      <c r="D56" t="s">
        <v>1404</v>
      </c>
      <c r="E56">
        <v>480</v>
      </c>
      <c r="F56" t="s">
        <v>1424</v>
      </c>
    </row>
    <row r="57" spans="1:7" x14ac:dyDescent="0.25">
      <c r="A57" s="131">
        <v>45294</v>
      </c>
      <c r="B57" s="131">
        <v>45294</v>
      </c>
      <c r="C57">
        <v>5233.03</v>
      </c>
      <c r="D57" t="s">
        <v>1404</v>
      </c>
      <c r="E57">
        <v>480</v>
      </c>
      <c r="F57" t="s">
        <v>1425</v>
      </c>
    </row>
    <row r="58" spans="1:7" x14ac:dyDescent="0.25">
      <c r="A58" s="131">
        <v>45294</v>
      </c>
      <c r="B58" s="131">
        <v>45294</v>
      </c>
      <c r="C58">
        <v>730</v>
      </c>
      <c r="D58" t="s">
        <v>1404</v>
      </c>
      <c r="E58">
        <v>480</v>
      </c>
      <c r="F58" t="s">
        <v>1426</v>
      </c>
    </row>
    <row r="59" spans="1:7" x14ac:dyDescent="0.25">
      <c r="A59" s="131">
        <v>45294</v>
      </c>
      <c r="B59" s="131">
        <v>45294</v>
      </c>
      <c r="C59">
        <v>830</v>
      </c>
      <c r="D59" t="s">
        <v>1404</v>
      </c>
      <c r="E59">
        <v>480</v>
      </c>
      <c r="F59" t="s">
        <v>1427</v>
      </c>
    </row>
    <row r="60" spans="1:7" x14ac:dyDescent="0.25">
      <c r="A60" s="131">
        <v>45294</v>
      </c>
      <c r="B60" s="131">
        <v>45294</v>
      </c>
      <c r="C60">
        <v>389</v>
      </c>
      <c r="D60" t="s">
        <v>1404</v>
      </c>
      <c r="E60">
        <v>480</v>
      </c>
      <c r="F60" t="s">
        <v>1428</v>
      </c>
    </row>
    <row r="61" spans="1:7" x14ac:dyDescent="0.25">
      <c r="A61" s="131">
        <v>45294</v>
      </c>
      <c r="B61" s="131">
        <v>45294</v>
      </c>
      <c r="C61">
        <v>21937</v>
      </c>
      <c r="D61" t="s">
        <v>1404</v>
      </c>
      <c r="E61">
        <v>480</v>
      </c>
      <c r="F61" t="s">
        <v>1429</v>
      </c>
    </row>
    <row r="62" spans="1:7" x14ac:dyDescent="0.25">
      <c r="A62" s="131">
        <v>45294</v>
      </c>
      <c r="B62" s="131">
        <v>45294</v>
      </c>
      <c r="C62">
        <v>743</v>
      </c>
      <c r="D62" t="s">
        <v>1404</v>
      </c>
      <c r="E62">
        <v>480</v>
      </c>
      <c r="F62" t="s">
        <v>1430</v>
      </c>
    </row>
    <row r="63" spans="1:7" x14ac:dyDescent="0.25">
      <c r="A63" s="131">
        <v>45294</v>
      </c>
      <c r="B63" s="131">
        <v>45294</v>
      </c>
      <c r="C63">
        <v>1210</v>
      </c>
      <c r="D63" t="s">
        <v>1404</v>
      </c>
      <c r="E63">
        <v>480</v>
      </c>
      <c r="F63" t="s">
        <v>1431</v>
      </c>
    </row>
    <row r="64" spans="1:7" x14ac:dyDescent="0.25">
      <c r="A64" s="131">
        <v>45294</v>
      </c>
      <c r="B64" s="131">
        <v>45294</v>
      </c>
      <c r="C64">
        <v>412</v>
      </c>
      <c r="D64" t="s">
        <v>1404</v>
      </c>
      <c r="E64">
        <v>480</v>
      </c>
      <c r="F64" t="s">
        <v>1432</v>
      </c>
    </row>
    <row r="65" spans="1:7" x14ac:dyDescent="0.25">
      <c r="A65" s="131">
        <v>45294</v>
      </c>
      <c r="B65" s="131">
        <v>45294</v>
      </c>
      <c r="C65">
        <v>11525.67</v>
      </c>
      <c r="D65" t="s">
        <v>1404</v>
      </c>
      <c r="E65">
        <v>480</v>
      </c>
      <c r="F65" t="s">
        <v>1433</v>
      </c>
    </row>
    <row r="66" spans="1:7" x14ac:dyDescent="0.25">
      <c r="A66" s="131">
        <v>45294</v>
      </c>
      <c r="B66" s="131">
        <v>45294</v>
      </c>
      <c r="C66">
        <v>307.5</v>
      </c>
      <c r="D66" t="s">
        <v>1404</v>
      </c>
      <c r="E66">
        <v>480</v>
      </c>
      <c r="F66" t="s">
        <v>1434</v>
      </c>
    </row>
    <row r="67" spans="1:7" x14ac:dyDescent="0.25">
      <c r="A67" s="131">
        <v>45294</v>
      </c>
      <c r="B67" s="131">
        <v>45294</v>
      </c>
      <c r="C67">
        <v>339</v>
      </c>
      <c r="D67" t="s">
        <v>1404</v>
      </c>
      <c r="E67">
        <v>480</v>
      </c>
      <c r="F67" t="s">
        <v>1435</v>
      </c>
    </row>
    <row r="68" spans="1:7" x14ac:dyDescent="0.25">
      <c r="A68" s="131">
        <v>45294</v>
      </c>
      <c r="B68" s="131">
        <v>45294</v>
      </c>
      <c r="C68">
        <v>448.5</v>
      </c>
      <c r="D68" t="s">
        <v>1404</v>
      </c>
      <c r="E68">
        <v>480</v>
      </c>
      <c r="F68" t="s">
        <v>1436</v>
      </c>
    </row>
    <row r="69" spans="1:7" ht="14.4" customHeight="1" x14ac:dyDescent="0.3">
      <c r="A69" s="95"/>
      <c r="B69" s="95"/>
      <c r="C69" s="137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8"/>
      <c r="B71" s="94"/>
      <c r="C71" s="98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8"/>
      <c r="B73" s="94"/>
      <c r="C73" s="98"/>
      <c r="D73" s="98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8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8"/>
      <c r="B96" s="94"/>
      <c r="C96" s="98"/>
      <c r="D96" s="94"/>
      <c r="E96" s="94"/>
      <c r="F96" s="94"/>
      <c r="G96" s="94"/>
    </row>
    <row r="97" spans="1:7" x14ac:dyDescent="0.25">
      <c r="A97" s="98" t="s">
        <v>1437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8" t="s">
        <v>1421</v>
      </c>
      <c r="B99" s="94"/>
      <c r="C99" s="94">
        <f>'PRIMA NOTA'!F235</f>
        <v>49852.729999999996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7" t="s">
        <v>1422</v>
      </c>
      <c r="B102" s="127"/>
      <c r="C102" s="138">
        <f>C97-C99</f>
        <v>0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8" t="s">
        <v>1394</v>
      </c>
      <c r="B105" s="98" t="s">
        <v>1395</v>
      </c>
      <c r="C105" s="98" t="s">
        <v>27</v>
      </c>
      <c r="D105" s="98" t="s">
        <v>1396</v>
      </c>
      <c r="E105" s="98" t="s">
        <v>1397</v>
      </c>
      <c r="F105" s="98" t="s">
        <v>2</v>
      </c>
      <c r="G105" s="98" t="s">
        <v>174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8"/>
      <c r="B107" s="98"/>
      <c r="C107" s="98"/>
      <c r="D107" s="98"/>
      <c r="E107" s="98"/>
      <c r="F107" s="98"/>
      <c r="G107" s="94"/>
    </row>
    <row r="108" spans="1:7" x14ac:dyDescent="0.25">
      <c r="A108" s="136"/>
      <c r="B108" s="136"/>
      <c r="C108" s="94">
        <v>0</v>
      </c>
      <c r="D108" s="98"/>
      <c r="E108" s="98"/>
      <c r="F108" s="98"/>
      <c r="G108" s="94"/>
    </row>
    <row r="109" spans="1:7" x14ac:dyDescent="0.25">
      <c r="A109" s="136"/>
      <c r="B109" s="136"/>
      <c r="C109" s="94">
        <v>0</v>
      </c>
      <c r="D109" s="98"/>
      <c r="E109" s="98"/>
      <c r="F109" s="98"/>
      <c r="G109" s="94"/>
    </row>
    <row r="110" spans="1:7" x14ac:dyDescent="0.25">
      <c r="A110" s="136"/>
      <c r="B110" s="136"/>
      <c r="C110" s="94">
        <v>0</v>
      </c>
      <c r="D110" s="98"/>
      <c r="E110" s="98"/>
      <c r="F110" s="98"/>
      <c r="G110" s="94"/>
    </row>
    <row r="111" spans="1:7" x14ac:dyDescent="0.25">
      <c r="A111" s="136"/>
      <c r="B111" s="136"/>
      <c r="C111" s="94">
        <v>0</v>
      </c>
      <c r="D111" s="98"/>
      <c r="E111" s="98"/>
      <c r="F111" s="98"/>
      <c r="G111" s="94"/>
    </row>
    <row r="112" spans="1:7" x14ac:dyDescent="0.25">
      <c r="A112" s="136"/>
      <c r="B112" s="136"/>
      <c r="C112" s="94">
        <v>0</v>
      </c>
      <c r="D112" s="98"/>
      <c r="E112" s="98"/>
      <c r="F112" s="98"/>
      <c r="G112" s="94"/>
    </row>
    <row r="113" spans="1:7" x14ac:dyDescent="0.25">
      <c r="A113" s="136"/>
      <c r="B113" s="136"/>
      <c r="C113" s="94">
        <v>0</v>
      </c>
      <c r="D113" s="98"/>
      <c r="E113" s="98"/>
      <c r="F113" s="98"/>
      <c r="G113" s="94"/>
    </row>
    <row r="114" spans="1:7" x14ac:dyDescent="0.25">
      <c r="A114" s="136"/>
      <c r="B114" s="136"/>
      <c r="C114" s="94">
        <v>0</v>
      </c>
      <c r="D114" s="98"/>
      <c r="E114" s="98"/>
      <c r="F114" s="98"/>
      <c r="G114" s="94"/>
    </row>
    <row r="115" spans="1:7" x14ac:dyDescent="0.25">
      <c r="A115" s="136"/>
      <c r="B115" s="136"/>
      <c r="C115" s="94">
        <v>0</v>
      </c>
      <c r="D115" s="98"/>
      <c r="E115" s="98"/>
      <c r="F115" s="98"/>
      <c r="G115" s="94"/>
    </row>
    <row r="116" spans="1:7" x14ac:dyDescent="0.25">
      <c r="A116" s="136"/>
      <c r="B116" s="136"/>
      <c r="C116" s="94">
        <v>0</v>
      </c>
      <c r="D116" s="98"/>
      <c r="E116" s="98"/>
      <c r="F116" s="98"/>
      <c r="G116" s="94"/>
    </row>
    <row r="117" spans="1:7" x14ac:dyDescent="0.25">
      <c r="A117" s="136"/>
      <c r="B117" s="136"/>
      <c r="C117" s="94">
        <v>0</v>
      </c>
      <c r="D117" s="98"/>
      <c r="E117" s="98"/>
      <c r="F117" s="98"/>
      <c r="G117" s="94"/>
    </row>
    <row r="118" spans="1:7" x14ac:dyDescent="0.25">
      <c r="A118" s="136"/>
      <c r="B118" s="136"/>
      <c r="C118" s="94">
        <v>0</v>
      </c>
      <c r="D118" s="98"/>
      <c r="E118" s="98"/>
      <c r="F118" s="98"/>
      <c r="G118" s="94"/>
    </row>
    <row r="119" spans="1:7" x14ac:dyDescent="0.25">
      <c r="A119" s="136"/>
      <c r="B119" s="136"/>
      <c r="C119" s="94">
        <v>0</v>
      </c>
      <c r="D119" s="98"/>
      <c r="E119" s="98"/>
      <c r="F119" s="98"/>
      <c r="G119" s="94"/>
    </row>
    <row r="120" spans="1:7" x14ac:dyDescent="0.25">
      <c r="A120" s="136"/>
      <c r="B120" s="136"/>
      <c r="C120" s="94">
        <v>0</v>
      </c>
      <c r="D120" s="98"/>
      <c r="E120" s="98"/>
      <c r="F120" s="98"/>
      <c r="G120" s="94"/>
    </row>
    <row r="121" spans="1:7" ht="14.4" customHeight="1" x14ac:dyDescent="0.3">
      <c r="A121" s="95"/>
      <c r="B121" s="95"/>
      <c r="C121" s="137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8"/>
      <c r="B123" s="94"/>
      <c r="C123" s="98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8"/>
      <c r="B125" s="94"/>
      <c r="C125" s="98"/>
      <c r="D125" s="98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8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8"/>
      <c r="B148" s="94"/>
      <c r="C148" s="98"/>
      <c r="D148" s="94"/>
      <c r="E148" s="94"/>
      <c r="F148" s="94"/>
      <c r="G148" s="94"/>
    </row>
    <row r="149" spans="1:7" x14ac:dyDescent="0.25">
      <c r="A149" s="98" t="s">
        <v>1437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8" t="s">
        <v>1421</v>
      </c>
      <c r="B151" s="94"/>
      <c r="C151" s="94">
        <f>'PRIMA NOTA'!F296</f>
        <v>5940.1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7" t="s">
        <v>1422</v>
      </c>
      <c r="B154" s="127"/>
      <c r="C154" s="138">
        <f>C149-C151</f>
        <v>-5940.1</v>
      </c>
      <c r="D154" s="94"/>
      <c r="E154" s="94"/>
      <c r="F154" s="94"/>
      <c r="G154" s="94"/>
    </row>
    <row r="157" spans="1:7" x14ac:dyDescent="0.25">
      <c r="A157" s="98" t="s">
        <v>1394</v>
      </c>
      <c r="B157" s="98" t="s">
        <v>1395</v>
      </c>
      <c r="C157" s="98" t="s">
        <v>27</v>
      </c>
      <c r="D157" s="98" t="s">
        <v>1396</v>
      </c>
      <c r="E157" s="98" t="s">
        <v>1397</v>
      </c>
      <c r="F157" s="98" t="s">
        <v>2</v>
      </c>
      <c r="G157" s="98" t="s">
        <v>174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8"/>
      <c r="B159" s="98"/>
      <c r="C159" s="98"/>
      <c r="D159" s="98"/>
      <c r="E159" s="98"/>
      <c r="F159" s="98"/>
      <c r="G159" s="94"/>
    </row>
    <row r="160" spans="1:7" x14ac:dyDescent="0.25">
      <c r="A160" s="136"/>
      <c r="B160" s="136"/>
      <c r="C160" s="94">
        <v>0</v>
      </c>
      <c r="D160" s="98"/>
      <c r="E160" s="98"/>
      <c r="F160" s="98"/>
      <c r="G160" s="94"/>
    </row>
    <row r="161" spans="1:7" x14ac:dyDescent="0.25">
      <c r="A161" s="136"/>
      <c r="B161" s="136"/>
      <c r="C161" s="94">
        <v>0</v>
      </c>
      <c r="D161" s="98"/>
      <c r="E161" s="98"/>
      <c r="F161" s="98"/>
      <c r="G161" s="94"/>
    </row>
    <row r="162" spans="1:7" x14ac:dyDescent="0.25">
      <c r="A162" s="136"/>
      <c r="B162" s="136"/>
      <c r="C162" s="94">
        <v>0</v>
      </c>
      <c r="D162" s="98"/>
      <c r="E162" s="98"/>
      <c r="F162" s="98"/>
      <c r="G162" s="94"/>
    </row>
    <row r="163" spans="1:7" x14ac:dyDescent="0.25">
      <c r="A163" s="136"/>
      <c r="B163" s="136"/>
      <c r="C163" s="94">
        <v>0</v>
      </c>
      <c r="D163" s="98"/>
      <c r="E163" s="98"/>
      <c r="F163" s="98"/>
      <c r="G163" s="94"/>
    </row>
    <row r="164" spans="1:7" x14ac:dyDescent="0.25">
      <c r="A164" s="136"/>
      <c r="B164" s="136"/>
      <c r="C164" s="94">
        <v>0</v>
      </c>
      <c r="D164" s="98"/>
      <c r="E164" s="98"/>
      <c r="F164" s="98"/>
      <c r="G164" s="94"/>
    </row>
    <row r="165" spans="1:7" x14ac:dyDescent="0.25">
      <c r="A165" s="136"/>
      <c r="B165" s="136"/>
      <c r="C165" s="94">
        <v>0</v>
      </c>
      <c r="D165" s="98"/>
      <c r="E165" s="98"/>
      <c r="F165" s="98"/>
      <c r="G165" s="94"/>
    </row>
    <row r="166" spans="1:7" x14ac:dyDescent="0.25">
      <c r="A166" s="136"/>
      <c r="B166" s="136"/>
      <c r="C166" s="94">
        <v>0</v>
      </c>
      <c r="D166" s="98"/>
      <c r="E166" s="98"/>
      <c r="F166" s="98"/>
      <c r="G166" s="94"/>
    </row>
    <row r="167" spans="1:7" x14ac:dyDescent="0.25">
      <c r="A167" s="136"/>
      <c r="B167" s="136"/>
      <c r="C167" s="94">
        <v>0</v>
      </c>
      <c r="D167" s="98"/>
      <c r="E167" s="98"/>
      <c r="F167" s="98"/>
      <c r="G167" s="94"/>
    </row>
    <row r="168" spans="1:7" x14ac:dyDescent="0.25">
      <c r="A168" s="136"/>
      <c r="B168" s="136"/>
      <c r="C168" s="94">
        <v>0</v>
      </c>
      <c r="D168" s="98"/>
      <c r="E168" s="98"/>
      <c r="F168" s="98"/>
      <c r="G168" s="94"/>
    </row>
    <row r="169" spans="1:7" x14ac:dyDescent="0.25">
      <c r="A169" s="136"/>
      <c r="B169" s="136"/>
      <c r="C169" s="94">
        <v>0</v>
      </c>
      <c r="D169" s="98"/>
      <c r="E169" s="98"/>
      <c r="F169" s="98"/>
      <c r="G169" s="94"/>
    </row>
    <row r="170" spans="1:7" x14ac:dyDescent="0.25">
      <c r="A170" s="136"/>
      <c r="B170" s="136"/>
      <c r="C170" s="94">
        <v>0</v>
      </c>
      <c r="D170" s="98"/>
      <c r="E170" s="98"/>
      <c r="F170" s="98"/>
      <c r="G170" s="94"/>
    </row>
    <row r="171" spans="1:7" x14ac:dyDescent="0.25">
      <c r="A171" s="136"/>
      <c r="B171" s="136"/>
      <c r="C171" s="94">
        <v>0</v>
      </c>
      <c r="D171" s="98"/>
      <c r="E171" s="98"/>
      <c r="F171" s="98"/>
      <c r="G171" s="94"/>
    </row>
    <row r="172" spans="1:7" x14ac:dyDescent="0.25">
      <c r="A172" s="136"/>
      <c r="B172" s="136"/>
      <c r="C172" s="94">
        <v>0</v>
      </c>
      <c r="D172" s="98"/>
      <c r="E172" s="98"/>
      <c r="F172" s="98"/>
      <c r="G172" s="94"/>
    </row>
    <row r="173" spans="1:7" ht="14.4" customHeight="1" x14ac:dyDescent="0.3">
      <c r="A173" s="95"/>
      <c r="B173" s="95"/>
      <c r="C173" s="137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8"/>
      <c r="B175" s="94"/>
      <c r="C175" s="98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8"/>
      <c r="B177" s="94"/>
      <c r="C177" s="98"/>
      <c r="D177" s="98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8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8"/>
      <c r="B200" s="94"/>
      <c r="C200" s="98"/>
      <c r="D200" s="94"/>
      <c r="E200" s="94"/>
      <c r="F200" s="94"/>
      <c r="G200" s="94"/>
    </row>
    <row r="201" spans="1:7" x14ac:dyDescent="0.25">
      <c r="A201" s="98" t="s">
        <v>1437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8" t="s">
        <v>1421</v>
      </c>
      <c r="B203" s="94"/>
      <c r="C203" s="94">
        <f>'PRIMA NOTA'!F357</f>
        <v>14269.78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7" t="s">
        <v>1422</v>
      </c>
      <c r="B206" s="127"/>
      <c r="C206" s="138">
        <f>C201-C203</f>
        <v>-14269.78</v>
      </c>
      <c r="D206" s="94"/>
      <c r="E206" s="94"/>
      <c r="F206" s="94"/>
      <c r="G206" s="94"/>
    </row>
    <row r="209" spans="1:7" x14ac:dyDescent="0.25">
      <c r="A209" s="98" t="s">
        <v>1394</v>
      </c>
      <c r="B209" s="98" t="s">
        <v>1395</v>
      </c>
      <c r="C209" s="98" t="s">
        <v>27</v>
      </c>
      <c r="D209" s="98" t="s">
        <v>1396</v>
      </c>
      <c r="E209" s="98" t="s">
        <v>1397</v>
      </c>
      <c r="F209" s="98" t="s">
        <v>2</v>
      </c>
      <c r="G209" s="98" t="s">
        <v>174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31">
        <v>45299</v>
      </c>
      <c r="B211" s="131">
        <v>45299</v>
      </c>
      <c r="C211">
        <v>375.5</v>
      </c>
      <c r="D211" t="s">
        <v>1404</v>
      </c>
      <c r="E211" t="s">
        <v>1410</v>
      </c>
      <c r="F211" t="s">
        <v>1438</v>
      </c>
      <c r="G211" s="94"/>
    </row>
    <row r="212" spans="1:7" x14ac:dyDescent="0.25">
      <c r="A212" s="131">
        <v>45299</v>
      </c>
      <c r="B212" s="131">
        <v>45299</v>
      </c>
      <c r="C212">
        <v>4400.33</v>
      </c>
      <c r="D212" t="s">
        <v>1404</v>
      </c>
      <c r="E212">
        <v>480</v>
      </c>
      <c r="F212" t="s">
        <v>1439</v>
      </c>
      <c r="G212" s="94"/>
    </row>
    <row r="213" spans="1:7" x14ac:dyDescent="0.25">
      <c r="A213" s="131">
        <v>45299</v>
      </c>
      <c r="B213" s="131">
        <v>45299</v>
      </c>
      <c r="C213">
        <v>60</v>
      </c>
      <c r="D213" t="s">
        <v>1404</v>
      </c>
      <c r="E213">
        <v>480</v>
      </c>
      <c r="F213" t="s">
        <v>1440</v>
      </c>
      <c r="G213" s="94"/>
    </row>
    <row r="214" spans="1:7" x14ac:dyDescent="0.25">
      <c r="A214" s="131">
        <v>45299</v>
      </c>
      <c r="B214" s="131">
        <v>45299</v>
      </c>
      <c r="C214">
        <v>1000</v>
      </c>
      <c r="D214" t="s">
        <v>1404</v>
      </c>
      <c r="E214">
        <v>480</v>
      </c>
      <c r="F214" t="s">
        <v>1441</v>
      </c>
      <c r="G214" s="94"/>
    </row>
    <row r="215" spans="1:7" x14ac:dyDescent="0.25">
      <c r="A215" s="131">
        <v>45299</v>
      </c>
      <c r="B215" s="131">
        <v>45299</v>
      </c>
      <c r="C215">
        <v>1250</v>
      </c>
      <c r="D215" t="s">
        <v>1404</v>
      </c>
      <c r="E215">
        <v>480</v>
      </c>
      <c r="F215" t="s">
        <v>1442</v>
      </c>
      <c r="G215" s="94"/>
    </row>
    <row r="216" spans="1:7" x14ac:dyDescent="0.25">
      <c r="A216" s="131">
        <v>45299</v>
      </c>
      <c r="B216" s="131">
        <v>45299</v>
      </c>
      <c r="C216">
        <v>12927.02</v>
      </c>
      <c r="D216" t="s">
        <v>1404</v>
      </c>
      <c r="E216">
        <v>480</v>
      </c>
      <c r="F216" t="s">
        <v>1443</v>
      </c>
      <c r="G216" s="94"/>
    </row>
    <row r="217" spans="1:7" x14ac:dyDescent="0.25">
      <c r="A217" s="131">
        <v>45299</v>
      </c>
      <c r="B217" s="131">
        <v>45299</v>
      </c>
      <c r="C217">
        <v>75.98</v>
      </c>
      <c r="D217" t="s">
        <v>1404</v>
      </c>
      <c r="E217">
        <v>480</v>
      </c>
      <c r="F217" t="s">
        <v>1444</v>
      </c>
      <c r="G217" s="94"/>
    </row>
    <row r="218" spans="1:7" x14ac:dyDescent="0.25">
      <c r="A218" s="131">
        <v>45299</v>
      </c>
      <c r="B218" s="131">
        <v>45299</v>
      </c>
      <c r="C218">
        <v>271</v>
      </c>
      <c r="D218" t="s">
        <v>1404</v>
      </c>
      <c r="E218">
        <v>480</v>
      </c>
      <c r="F218" t="s">
        <v>1445</v>
      </c>
      <c r="G218" s="94"/>
    </row>
    <row r="219" spans="1:7" x14ac:dyDescent="0.25">
      <c r="A219" s="131">
        <v>45299</v>
      </c>
      <c r="B219" s="131">
        <v>45299</v>
      </c>
      <c r="C219">
        <v>1787</v>
      </c>
      <c r="D219" t="s">
        <v>1404</v>
      </c>
      <c r="E219">
        <v>480</v>
      </c>
      <c r="F219" t="s">
        <v>1446</v>
      </c>
      <c r="G219" s="94"/>
    </row>
    <row r="220" spans="1:7" x14ac:dyDescent="0.25">
      <c r="A220" s="131">
        <v>45299</v>
      </c>
      <c r="B220" s="131">
        <v>45299</v>
      </c>
      <c r="C220">
        <v>4968.7700000000004</v>
      </c>
      <c r="D220" t="s">
        <v>1404</v>
      </c>
      <c r="E220">
        <v>480</v>
      </c>
      <c r="F220" t="s">
        <v>1447</v>
      </c>
      <c r="G220" s="94"/>
    </row>
    <row r="221" spans="1:7" x14ac:dyDescent="0.25">
      <c r="A221" s="136"/>
      <c r="B221" s="136"/>
      <c r="C221" s="94">
        <v>0</v>
      </c>
      <c r="D221" s="98"/>
      <c r="E221" s="98"/>
      <c r="F221" s="98"/>
      <c r="G221" s="94"/>
    </row>
    <row r="222" spans="1:7" x14ac:dyDescent="0.25">
      <c r="A222" s="136"/>
      <c r="B222" s="136"/>
      <c r="C222" s="94">
        <v>0</v>
      </c>
      <c r="D222" s="98"/>
      <c r="E222" s="98"/>
      <c r="F222" s="98"/>
      <c r="G222" s="94"/>
    </row>
    <row r="223" spans="1:7" x14ac:dyDescent="0.25">
      <c r="A223" s="136"/>
      <c r="B223" s="136"/>
      <c r="C223" s="94">
        <v>0</v>
      </c>
      <c r="D223" s="98"/>
      <c r="E223" s="98"/>
      <c r="F223" s="98"/>
      <c r="G223" s="94"/>
    </row>
    <row r="224" spans="1:7" x14ac:dyDescent="0.25">
      <c r="A224" s="136"/>
      <c r="B224" s="136"/>
      <c r="C224" s="94">
        <v>0</v>
      </c>
      <c r="D224" s="98"/>
      <c r="E224" s="98"/>
      <c r="F224" s="98"/>
      <c r="G224" s="94"/>
    </row>
    <row r="225" spans="1:7" ht="14.4" customHeight="1" x14ac:dyDescent="0.3">
      <c r="A225" s="95"/>
      <c r="B225" s="95"/>
      <c r="C225" s="137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8"/>
      <c r="B227" s="94"/>
      <c r="C227" s="98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8"/>
      <c r="B229" s="94"/>
      <c r="C229" s="98"/>
      <c r="D229" s="98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8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8"/>
      <c r="B252" s="94"/>
      <c r="C252" s="98"/>
      <c r="D252" s="94"/>
      <c r="E252" s="94"/>
      <c r="F252" s="94"/>
      <c r="G252" s="94"/>
    </row>
    <row r="253" spans="1:7" x14ac:dyDescent="0.25">
      <c r="A253" s="98" t="s">
        <v>1437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8" t="s">
        <v>1421</v>
      </c>
      <c r="B255" s="94"/>
      <c r="C255" s="94">
        <f>'PRIMA NOTA'!F418</f>
        <v>27115.600000000002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7" t="s">
        <v>1422</v>
      </c>
      <c r="B258" s="127"/>
      <c r="C258" s="138">
        <f>C253-C255</f>
        <v>0</v>
      </c>
      <c r="D258" s="94"/>
      <c r="E258" s="94"/>
      <c r="F258" s="94"/>
      <c r="G258" s="94"/>
    </row>
    <row r="261" spans="1:7" x14ac:dyDescent="0.25">
      <c r="A261" s="98" t="s">
        <v>1394</v>
      </c>
      <c r="B261" s="98" t="s">
        <v>1395</v>
      </c>
      <c r="C261" s="98" t="s">
        <v>27</v>
      </c>
      <c r="D261" s="98" t="s">
        <v>1396</v>
      </c>
      <c r="E261" s="98" t="s">
        <v>1397</v>
      </c>
      <c r="F261" s="98" t="s">
        <v>2</v>
      </c>
      <c r="G261" s="98" t="s">
        <v>174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31"/>
      <c r="B263" s="131"/>
      <c r="C263">
        <v>0</v>
      </c>
      <c r="D263" t="s">
        <v>1404</v>
      </c>
      <c r="G263" s="94"/>
    </row>
    <row r="264" spans="1:7" x14ac:dyDescent="0.25">
      <c r="A264" s="131">
        <v>45300</v>
      </c>
      <c r="B264" s="131">
        <v>45300</v>
      </c>
      <c r="C264">
        <v>4387.5</v>
      </c>
      <c r="D264" t="s">
        <v>1404</v>
      </c>
      <c r="E264">
        <v>480</v>
      </c>
      <c r="F264" t="s">
        <v>1448</v>
      </c>
      <c r="G264" s="94"/>
    </row>
    <row r="265" spans="1:7" x14ac:dyDescent="0.25">
      <c r="A265" s="131">
        <v>45300</v>
      </c>
      <c r="B265" s="131">
        <v>45300</v>
      </c>
      <c r="C265">
        <v>324.5</v>
      </c>
      <c r="D265" t="s">
        <v>1404</v>
      </c>
      <c r="E265">
        <v>480</v>
      </c>
      <c r="F265" t="s">
        <v>1449</v>
      </c>
      <c r="G265" s="94"/>
    </row>
    <row r="266" spans="1:7" x14ac:dyDescent="0.25">
      <c r="A266" s="131">
        <v>45300</v>
      </c>
      <c r="B266" s="131">
        <v>45300</v>
      </c>
      <c r="C266">
        <v>1387</v>
      </c>
      <c r="D266" t="s">
        <v>1404</v>
      </c>
      <c r="E266">
        <v>480</v>
      </c>
      <c r="F266" t="s">
        <v>1450</v>
      </c>
      <c r="G266" s="94"/>
    </row>
    <row r="267" spans="1:7" x14ac:dyDescent="0.25">
      <c r="A267" s="131">
        <v>45300</v>
      </c>
      <c r="B267" s="131">
        <v>45300</v>
      </c>
      <c r="C267">
        <v>333</v>
      </c>
      <c r="D267" t="s">
        <v>1404</v>
      </c>
      <c r="E267">
        <v>480</v>
      </c>
      <c r="F267" t="s">
        <v>1451</v>
      </c>
      <c r="G267" s="94"/>
    </row>
    <row r="268" spans="1:7" x14ac:dyDescent="0.25">
      <c r="A268" s="131">
        <v>45300</v>
      </c>
      <c r="B268" s="131">
        <v>45300</v>
      </c>
      <c r="C268">
        <v>135.5</v>
      </c>
      <c r="D268" t="s">
        <v>1404</v>
      </c>
      <c r="E268">
        <v>480</v>
      </c>
      <c r="F268" t="s">
        <v>1452</v>
      </c>
      <c r="G268" s="94"/>
    </row>
    <row r="269" spans="1:7" x14ac:dyDescent="0.25">
      <c r="A269" s="131">
        <v>45300</v>
      </c>
      <c r="B269" s="131">
        <v>45300</v>
      </c>
      <c r="C269">
        <v>551</v>
      </c>
      <c r="D269" t="s">
        <v>1404</v>
      </c>
      <c r="E269">
        <v>480</v>
      </c>
      <c r="F269" t="s">
        <v>1453</v>
      </c>
      <c r="G269" s="94"/>
    </row>
    <row r="270" spans="1:7" x14ac:dyDescent="0.25">
      <c r="A270" s="131">
        <v>45300</v>
      </c>
      <c r="B270" s="131">
        <v>45300</v>
      </c>
      <c r="C270">
        <v>100</v>
      </c>
      <c r="D270" t="s">
        <v>1404</v>
      </c>
      <c r="E270">
        <v>480</v>
      </c>
      <c r="F270" t="s">
        <v>1454</v>
      </c>
      <c r="G270" s="94"/>
    </row>
    <row r="271" spans="1:7" x14ac:dyDescent="0.25">
      <c r="A271" s="131">
        <v>45300</v>
      </c>
      <c r="B271" s="131">
        <v>45300</v>
      </c>
      <c r="C271">
        <v>400</v>
      </c>
      <c r="D271" t="s">
        <v>1404</v>
      </c>
      <c r="E271">
        <v>480</v>
      </c>
      <c r="F271" t="s">
        <v>1455</v>
      </c>
      <c r="G271" s="94"/>
    </row>
    <row r="272" spans="1:7" x14ac:dyDescent="0.25">
      <c r="A272" s="131">
        <v>45300</v>
      </c>
      <c r="B272" s="131">
        <v>45300</v>
      </c>
      <c r="C272">
        <v>2011.01</v>
      </c>
      <c r="D272" t="s">
        <v>1404</v>
      </c>
      <c r="E272">
        <v>480</v>
      </c>
      <c r="F272" t="s">
        <v>1456</v>
      </c>
      <c r="G272" s="94"/>
    </row>
    <row r="273" spans="1:7" x14ac:dyDescent="0.25">
      <c r="A273" s="131">
        <v>45300</v>
      </c>
      <c r="B273" s="131">
        <v>45300</v>
      </c>
      <c r="C273">
        <v>3347.29</v>
      </c>
      <c r="D273" t="s">
        <v>1404</v>
      </c>
      <c r="E273">
        <v>480</v>
      </c>
      <c r="F273" t="s">
        <v>1457</v>
      </c>
      <c r="G273" s="94"/>
    </row>
    <row r="274" spans="1:7" x14ac:dyDescent="0.25">
      <c r="A274" s="131">
        <v>45300</v>
      </c>
      <c r="B274" s="131">
        <v>45300</v>
      </c>
      <c r="C274">
        <v>775</v>
      </c>
      <c r="D274" t="s">
        <v>1404</v>
      </c>
      <c r="E274">
        <v>480</v>
      </c>
      <c r="F274" t="s">
        <v>1458</v>
      </c>
      <c r="G274" s="94"/>
    </row>
    <row r="275" spans="1:7" x14ac:dyDescent="0.25">
      <c r="A275" s="131">
        <v>45300</v>
      </c>
      <c r="B275" s="131">
        <v>45300</v>
      </c>
      <c r="C275">
        <v>230</v>
      </c>
      <c r="D275" t="s">
        <v>1404</v>
      </c>
      <c r="E275">
        <v>480</v>
      </c>
      <c r="F275" t="s">
        <v>1459</v>
      </c>
      <c r="G275" s="94"/>
    </row>
    <row r="276" spans="1:7" x14ac:dyDescent="0.25">
      <c r="A276" s="131">
        <v>45300</v>
      </c>
      <c r="B276" s="131">
        <v>45300</v>
      </c>
      <c r="C276">
        <v>382</v>
      </c>
      <c r="D276" t="s">
        <v>1404</v>
      </c>
      <c r="E276">
        <v>480</v>
      </c>
      <c r="F276" t="s">
        <v>1460</v>
      </c>
      <c r="G276" s="94"/>
    </row>
    <row r="277" spans="1:7" x14ac:dyDescent="0.25">
      <c r="A277" s="131">
        <v>45300</v>
      </c>
      <c r="B277" s="131">
        <v>45300</v>
      </c>
      <c r="C277">
        <v>1495.5</v>
      </c>
      <c r="D277" t="s">
        <v>1404</v>
      </c>
      <c r="E277">
        <v>480</v>
      </c>
      <c r="F277" t="s">
        <v>1461</v>
      </c>
      <c r="G277" s="94"/>
    </row>
    <row r="278" spans="1:7" x14ac:dyDescent="0.25">
      <c r="A278" s="131">
        <v>45300</v>
      </c>
      <c r="B278" s="131">
        <v>45300</v>
      </c>
      <c r="C278">
        <v>335</v>
      </c>
      <c r="D278" t="s">
        <v>1404</v>
      </c>
      <c r="E278">
        <v>480</v>
      </c>
      <c r="F278" t="s">
        <v>1462</v>
      </c>
      <c r="G278" s="94"/>
    </row>
    <row r="279" spans="1:7" x14ac:dyDescent="0.25">
      <c r="A279" s="131">
        <v>45300</v>
      </c>
      <c r="B279" s="131">
        <v>45300</v>
      </c>
      <c r="C279">
        <v>649.99</v>
      </c>
      <c r="D279" t="s">
        <v>1404</v>
      </c>
      <c r="E279">
        <v>480</v>
      </c>
      <c r="F279" t="s">
        <v>1463</v>
      </c>
      <c r="G279" s="94"/>
    </row>
    <row r="280" spans="1:7" x14ac:dyDescent="0.25">
      <c r="A280" s="131">
        <v>45300</v>
      </c>
      <c r="B280" s="131">
        <v>45300</v>
      </c>
      <c r="C280">
        <v>2301</v>
      </c>
      <c r="D280" t="s">
        <v>1404</v>
      </c>
      <c r="E280">
        <v>480</v>
      </c>
      <c r="F280" t="s">
        <v>1464</v>
      </c>
      <c r="G280" s="94"/>
    </row>
    <row r="281" spans="1:7" x14ac:dyDescent="0.25">
      <c r="A281" s="131"/>
      <c r="B281" s="131"/>
      <c r="C281">
        <v>0</v>
      </c>
      <c r="D281" t="s">
        <v>1404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8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8"/>
      <c r="B304" s="94"/>
      <c r="C304" s="98"/>
      <c r="D304" s="94"/>
      <c r="E304" s="94"/>
      <c r="F304" s="94"/>
      <c r="G304" s="94"/>
    </row>
    <row r="305" spans="1:7" x14ac:dyDescent="0.25">
      <c r="A305" s="98" t="s">
        <v>1437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8" t="s">
        <v>1421</v>
      </c>
      <c r="B307" s="94"/>
      <c r="C307" s="94">
        <f>'PRIMA NOTA'!F479</f>
        <v>19145.29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7" t="s">
        <v>1422</v>
      </c>
      <c r="B310" s="127"/>
      <c r="C310" s="138">
        <f>C305-C307</f>
        <v>0</v>
      </c>
      <c r="D310" s="94"/>
      <c r="E310" s="94"/>
      <c r="F310" s="94"/>
      <c r="G310" s="94"/>
    </row>
    <row r="313" spans="1:7" x14ac:dyDescent="0.25">
      <c r="A313" s="98" t="s">
        <v>1394</v>
      </c>
      <c r="B313" s="98" t="s">
        <v>1395</v>
      </c>
      <c r="C313" s="98" t="s">
        <v>27</v>
      </c>
      <c r="D313" s="98" t="s">
        <v>1396</v>
      </c>
      <c r="E313" s="98" t="s">
        <v>1397</v>
      </c>
      <c r="F313" s="98" t="s">
        <v>2</v>
      </c>
      <c r="G313" s="98" t="s">
        <v>174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31">
        <v>45301</v>
      </c>
      <c r="B315" s="131">
        <v>45301</v>
      </c>
      <c r="C315">
        <v>507</v>
      </c>
      <c r="D315" t="s">
        <v>1404</v>
      </c>
      <c r="E315">
        <v>480</v>
      </c>
      <c r="F315" t="s">
        <v>1465</v>
      </c>
    </row>
    <row r="316" spans="1:7" x14ac:dyDescent="0.25">
      <c r="A316" s="131">
        <v>45301</v>
      </c>
      <c r="B316" s="131">
        <v>45301</v>
      </c>
      <c r="C316">
        <v>6315.75</v>
      </c>
      <c r="D316" t="s">
        <v>1404</v>
      </c>
      <c r="E316">
        <v>480</v>
      </c>
      <c r="F316" t="s">
        <v>1466</v>
      </c>
    </row>
    <row r="317" spans="1:7" x14ac:dyDescent="0.25">
      <c r="A317" s="131">
        <v>45301</v>
      </c>
      <c r="B317" s="131">
        <v>45301</v>
      </c>
      <c r="C317">
        <v>145.01</v>
      </c>
      <c r="D317" t="s">
        <v>1404</v>
      </c>
      <c r="E317">
        <v>480</v>
      </c>
      <c r="F317" t="s">
        <v>1467</v>
      </c>
    </row>
    <row r="318" spans="1:7" x14ac:dyDescent="0.25">
      <c r="A318" s="131">
        <v>45301</v>
      </c>
      <c r="B318" s="131">
        <v>45301</v>
      </c>
      <c r="C318">
        <v>853.5</v>
      </c>
      <c r="D318" t="s">
        <v>1404</v>
      </c>
      <c r="E318">
        <v>480</v>
      </c>
      <c r="F318" t="s">
        <v>1468</v>
      </c>
    </row>
    <row r="319" spans="1:7" x14ac:dyDescent="0.25">
      <c r="A319" s="131">
        <v>45301</v>
      </c>
      <c r="B319" s="131">
        <v>45301</v>
      </c>
      <c r="C319">
        <v>131</v>
      </c>
      <c r="D319" t="s">
        <v>1404</v>
      </c>
      <c r="E319">
        <v>480</v>
      </c>
      <c r="F319" t="s">
        <v>1469</v>
      </c>
    </row>
    <row r="320" spans="1:7" x14ac:dyDescent="0.25">
      <c r="A320" s="131">
        <v>45301</v>
      </c>
      <c r="B320" s="131">
        <v>45301</v>
      </c>
      <c r="C320">
        <v>1024</v>
      </c>
      <c r="D320" t="s">
        <v>1404</v>
      </c>
      <c r="E320">
        <v>480</v>
      </c>
      <c r="F320" t="s">
        <v>1470</v>
      </c>
    </row>
    <row r="321" spans="1:7" x14ac:dyDescent="0.25">
      <c r="A321" s="131">
        <v>45301</v>
      </c>
      <c r="B321" s="131">
        <v>45301</v>
      </c>
      <c r="C321">
        <v>356</v>
      </c>
      <c r="D321" t="s">
        <v>1404</v>
      </c>
      <c r="E321">
        <v>480</v>
      </c>
      <c r="F321" t="s">
        <v>1471</v>
      </c>
    </row>
    <row r="322" spans="1:7" x14ac:dyDescent="0.25">
      <c r="A322" s="131">
        <v>45301</v>
      </c>
      <c r="B322" s="131">
        <v>45301</v>
      </c>
      <c r="C322">
        <v>490</v>
      </c>
      <c r="D322" t="s">
        <v>1404</v>
      </c>
      <c r="E322">
        <v>480</v>
      </c>
      <c r="F322" t="s">
        <v>1472</v>
      </c>
    </row>
    <row r="323" spans="1:7" x14ac:dyDescent="0.25">
      <c r="A323" s="131">
        <v>45301</v>
      </c>
      <c r="B323" s="131">
        <v>45301</v>
      </c>
      <c r="C323">
        <v>112.5</v>
      </c>
      <c r="D323" t="s">
        <v>1404</v>
      </c>
      <c r="E323">
        <v>480</v>
      </c>
      <c r="F323" t="s">
        <v>1473</v>
      </c>
    </row>
    <row r="324" spans="1:7" x14ac:dyDescent="0.25">
      <c r="A324" s="131"/>
      <c r="B324" s="131"/>
      <c r="C324">
        <v>0</v>
      </c>
      <c r="D324" t="s">
        <v>1404</v>
      </c>
    </row>
    <row r="325" spans="1:7" x14ac:dyDescent="0.25">
      <c r="A325" s="131">
        <v>45301</v>
      </c>
      <c r="B325" s="131">
        <v>45301</v>
      </c>
      <c r="C325">
        <v>319</v>
      </c>
      <c r="D325" t="s">
        <v>1404</v>
      </c>
      <c r="E325">
        <v>480</v>
      </c>
      <c r="F325" t="s">
        <v>1474</v>
      </c>
    </row>
    <row r="326" spans="1:7" x14ac:dyDescent="0.25">
      <c r="A326" s="131">
        <v>45301</v>
      </c>
      <c r="B326" s="131">
        <v>45301</v>
      </c>
      <c r="C326">
        <v>421</v>
      </c>
      <c r="D326" t="s">
        <v>1404</v>
      </c>
      <c r="E326" t="s">
        <v>1410</v>
      </c>
      <c r="F326" t="s">
        <v>1475</v>
      </c>
    </row>
    <row r="327" spans="1:7" x14ac:dyDescent="0.25">
      <c r="A327" s="131"/>
      <c r="B327" s="131"/>
      <c r="C327">
        <v>0</v>
      </c>
      <c r="D327" t="s">
        <v>1404</v>
      </c>
    </row>
    <row r="328" spans="1:7" x14ac:dyDescent="0.25">
      <c r="A328" s="131"/>
      <c r="B328" s="131"/>
      <c r="C328">
        <v>0</v>
      </c>
      <c r="D328" t="s">
        <v>1404</v>
      </c>
    </row>
    <row r="329" spans="1:7" x14ac:dyDescent="0.25">
      <c r="A329" s="131">
        <v>45301</v>
      </c>
      <c r="B329" s="131" t="s">
        <v>1476</v>
      </c>
      <c r="C329">
        <v>5268.78</v>
      </c>
      <c r="D329" t="s">
        <v>1404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8"/>
      <c r="B331" s="94"/>
      <c r="C331" s="98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8"/>
      <c r="B333" s="94"/>
      <c r="C333" s="98"/>
      <c r="D333" s="98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8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8"/>
      <c r="B356" s="94"/>
      <c r="C356" s="98"/>
      <c r="D356" s="94"/>
      <c r="E356" s="94"/>
      <c r="F356" s="94"/>
      <c r="G356" s="94"/>
    </row>
    <row r="357" spans="1:7" x14ac:dyDescent="0.25">
      <c r="A357" s="98" t="s">
        <v>1437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8" t="s">
        <v>1421</v>
      </c>
      <c r="B359" s="94"/>
      <c r="C359" s="94">
        <f>'PRIMA NOTA'!F540</f>
        <v>15943.539999999999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7" t="s">
        <v>1422</v>
      </c>
      <c r="B362" s="127"/>
      <c r="C362" s="138">
        <f>C357-C359</f>
        <v>0</v>
      </c>
      <c r="D362" s="94"/>
      <c r="E362" s="94"/>
      <c r="F362" s="94"/>
      <c r="G362" s="94"/>
    </row>
    <row r="365" spans="1:7" x14ac:dyDescent="0.25">
      <c r="A365" s="98" t="s">
        <v>1394</v>
      </c>
      <c r="B365" s="98" t="s">
        <v>1395</v>
      </c>
      <c r="C365" s="98" t="s">
        <v>27</v>
      </c>
      <c r="D365" s="98" t="s">
        <v>1396</v>
      </c>
      <c r="E365" s="98" t="s">
        <v>1397</v>
      </c>
      <c r="F365" s="98" t="s">
        <v>2</v>
      </c>
      <c r="G365" s="98" t="s">
        <v>174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1404</v>
      </c>
      <c r="E367" s="94">
        <v>480</v>
      </c>
      <c r="F367" s="94" t="s">
        <v>1477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1404</v>
      </c>
      <c r="E368" s="94">
        <v>480</v>
      </c>
      <c r="F368" s="94" t="s">
        <v>1478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1404</v>
      </c>
      <c r="E369" s="94">
        <v>480</v>
      </c>
      <c r="F369" s="94" t="s">
        <v>1479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1404</v>
      </c>
      <c r="E370" s="94">
        <v>480</v>
      </c>
      <c r="F370" s="94" t="s">
        <v>1480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1404</v>
      </c>
      <c r="E371" s="94">
        <v>480</v>
      </c>
      <c r="F371" s="94" t="s">
        <v>1481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1404</v>
      </c>
      <c r="E372" s="94">
        <v>480</v>
      </c>
      <c r="F372" s="94" t="s">
        <v>1482</v>
      </c>
      <c r="G372" s="94"/>
    </row>
    <row r="373" spans="1:7" x14ac:dyDescent="0.25">
      <c r="A373" s="131">
        <v>45301</v>
      </c>
      <c r="B373" s="131">
        <v>45301</v>
      </c>
      <c r="C373">
        <v>435.5</v>
      </c>
      <c r="D373" t="s">
        <v>1404</v>
      </c>
      <c r="E373">
        <v>480</v>
      </c>
      <c r="F373" t="s">
        <v>1483</v>
      </c>
      <c r="G373" s="94"/>
    </row>
    <row r="374" spans="1:7" x14ac:dyDescent="0.25">
      <c r="A374" s="95"/>
      <c r="B374" s="95"/>
      <c r="C374" s="94">
        <v>0</v>
      </c>
      <c r="D374" s="94" t="s">
        <v>1404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1404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1404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1404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1404</v>
      </c>
      <c r="E378" s="94">
        <v>480</v>
      </c>
      <c r="F378" s="94" t="s">
        <v>1484</v>
      </c>
      <c r="G378" s="94"/>
    </row>
    <row r="379" spans="1:7" x14ac:dyDescent="0.25">
      <c r="A379" s="95"/>
      <c r="B379" s="95"/>
      <c r="C379" s="94">
        <v>0</v>
      </c>
      <c r="D379" s="94" t="s">
        <v>1404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1404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1404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1404</v>
      </c>
      <c r="E382" s="94">
        <v>480</v>
      </c>
      <c r="F382" s="94" t="s">
        <v>1485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1404</v>
      </c>
      <c r="E383" s="94">
        <v>480</v>
      </c>
      <c r="F383" s="94" t="s">
        <v>1486</v>
      </c>
      <c r="G383" s="94"/>
    </row>
    <row r="384" spans="1:7" x14ac:dyDescent="0.25">
      <c r="A384" s="95"/>
      <c r="B384" s="95"/>
      <c r="C384" s="94">
        <v>1200</v>
      </c>
      <c r="D384" s="94" t="s">
        <v>1404</v>
      </c>
      <c r="E384" s="94"/>
      <c r="F384" s="94" t="s">
        <v>1487</v>
      </c>
      <c r="G384" s="94"/>
    </row>
    <row r="385" spans="1:7" x14ac:dyDescent="0.25">
      <c r="A385" s="95"/>
      <c r="B385" s="95"/>
      <c r="C385" s="94">
        <v>0</v>
      </c>
      <c r="D385" s="94" t="s">
        <v>1404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1404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1404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1404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1404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1404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1404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8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8"/>
      <c r="B408" s="94"/>
      <c r="C408" s="98"/>
      <c r="D408" s="94"/>
      <c r="E408" s="94"/>
      <c r="F408" s="94"/>
      <c r="G408" s="94"/>
    </row>
    <row r="409" spans="1:7" x14ac:dyDescent="0.25">
      <c r="A409" s="98" t="s">
        <v>1437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8" t="s">
        <v>1421</v>
      </c>
      <c r="B411" s="94"/>
      <c r="C411" s="94">
        <f>'PRIMA NOTA'!F601</f>
        <v>22330.859999999997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7" t="s">
        <v>1422</v>
      </c>
      <c r="B414" s="127"/>
      <c r="C414" s="138">
        <f>C409-C411</f>
        <v>0</v>
      </c>
      <c r="D414" s="94"/>
      <c r="E414" s="94"/>
      <c r="F414" s="94"/>
      <c r="G414" s="94"/>
    </row>
    <row r="417" spans="1:7" x14ac:dyDescent="0.25">
      <c r="A417" s="98" t="s">
        <v>1394</v>
      </c>
      <c r="B417" s="98" t="s">
        <v>1395</v>
      </c>
      <c r="C417" s="98" t="s">
        <v>27</v>
      </c>
      <c r="D417" s="98" t="s">
        <v>1396</v>
      </c>
      <c r="E417" s="98" t="s">
        <v>1397</v>
      </c>
      <c r="F417" s="98" t="s">
        <v>2</v>
      </c>
      <c r="G417" s="98" t="s">
        <v>174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31">
        <v>45303</v>
      </c>
      <c r="B419" s="131">
        <v>45303</v>
      </c>
      <c r="C419">
        <v>584</v>
      </c>
      <c r="D419" t="s">
        <v>1404</v>
      </c>
      <c r="E419">
        <v>480</v>
      </c>
      <c r="F419" t="s">
        <v>1469</v>
      </c>
    </row>
    <row r="420" spans="1:7" x14ac:dyDescent="0.25">
      <c r="A420" s="131">
        <v>45303</v>
      </c>
      <c r="B420" s="131">
        <v>45303</v>
      </c>
      <c r="C420">
        <v>628</v>
      </c>
      <c r="D420" t="s">
        <v>1404</v>
      </c>
      <c r="E420">
        <v>480</v>
      </c>
      <c r="F420" t="s">
        <v>1488</v>
      </c>
    </row>
    <row r="421" spans="1:7" x14ac:dyDescent="0.25">
      <c r="A421" s="131">
        <v>45303</v>
      </c>
      <c r="B421" s="131">
        <v>45303</v>
      </c>
      <c r="C421">
        <v>186.29</v>
      </c>
      <c r="D421" t="s">
        <v>1404</v>
      </c>
      <c r="E421">
        <v>480</v>
      </c>
      <c r="F421" t="s">
        <v>1489</v>
      </c>
    </row>
    <row r="422" spans="1:7" x14ac:dyDescent="0.25">
      <c r="A422" s="131">
        <v>45303</v>
      </c>
      <c r="B422" s="131">
        <v>45303</v>
      </c>
      <c r="C422">
        <v>3677.29</v>
      </c>
      <c r="D422" t="s">
        <v>1404</v>
      </c>
      <c r="E422">
        <v>480</v>
      </c>
      <c r="F422" t="s">
        <v>1490</v>
      </c>
    </row>
    <row r="423" spans="1:7" x14ac:dyDescent="0.25">
      <c r="A423" s="131">
        <v>45303</v>
      </c>
      <c r="B423" s="131">
        <v>45303</v>
      </c>
      <c r="C423">
        <v>8224.61</v>
      </c>
      <c r="D423" t="s">
        <v>1404</v>
      </c>
      <c r="E423">
        <v>480</v>
      </c>
      <c r="F423" t="s">
        <v>1491</v>
      </c>
    </row>
    <row r="424" spans="1:7" x14ac:dyDescent="0.25">
      <c r="A424" s="131">
        <v>45303</v>
      </c>
      <c r="B424" s="131">
        <v>45303</v>
      </c>
      <c r="C424">
        <v>3914.98</v>
      </c>
      <c r="D424" t="s">
        <v>1404</v>
      </c>
      <c r="E424">
        <v>480</v>
      </c>
      <c r="F424" t="s">
        <v>1492</v>
      </c>
    </row>
    <row r="425" spans="1:7" x14ac:dyDescent="0.25">
      <c r="A425" s="131">
        <v>45303</v>
      </c>
      <c r="B425" s="131">
        <v>45303</v>
      </c>
      <c r="C425">
        <v>143</v>
      </c>
      <c r="D425" t="s">
        <v>1404</v>
      </c>
      <c r="E425">
        <v>480</v>
      </c>
      <c r="F425" t="s">
        <v>1493</v>
      </c>
    </row>
    <row r="426" spans="1:7" x14ac:dyDescent="0.25">
      <c r="A426" s="131">
        <v>45303</v>
      </c>
      <c r="B426" s="131">
        <v>45303</v>
      </c>
      <c r="C426">
        <v>477</v>
      </c>
      <c r="D426" t="s">
        <v>1404</v>
      </c>
      <c r="E426">
        <v>480</v>
      </c>
      <c r="F426" t="s">
        <v>1494</v>
      </c>
    </row>
    <row r="427" spans="1:7" x14ac:dyDescent="0.25">
      <c r="A427" s="131">
        <v>45303</v>
      </c>
      <c r="B427" s="131">
        <v>45303</v>
      </c>
      <c r="C427">
        <v>1489</v>
      </c>
      <c r="D427" t="s">
        <v>1404</v>
      </c>
      <c r="E427">
        <v>480</v>
      </c>
      <c r="F427" t="s">
        <v>1495</v>
      </c>
    </row>
    <row r="428" spans="1:7" x14ac:dyDescent="0.25">
      <c r="A428" s="131"/>
      <c r="B428" s="131"/>
      <c r="C428">
        <v>0</v>
      </c>
      <c r="D428" t="s">
        <v>1404</v>
      </c>
    </row>
    <row r="429" spans="1:7" x14ac:dyDescent="0.25">
      <c r="A429" s="131">
        <v>45303</v>
      </c>
      <c r="B429" s="131">
        <v>45303</v>
      </c>
      <c r="C429">
        <v>273.01</v>
      </c>
      <c r="D429" t="s">
        <v>1404</v>
      </c>
      <c r="E429">
        <v>480</v>
      </c>
      <c r="F429" t="s">
        <v>1496</v>
      </c>
    </row>
    <row r="430" spans="1:7" x14ac:dyDescent="0.25">
      <c r="A430" s="131">
        <v>45303</v>
      </c>
      <c r="B430" s="131">
        <v>45303</v>
      </c>
      <c r="C430">
        <v>7619.32</v>
      </c>
      <c r="D430" t="s">
        <v>1404</v>
      </c>
      <c r="E430">
        <v>480</v>
      </c>
      <c r="F430" t="s">
        <v>1497</v>
      </c>
    </row>
    <row r="431" spans="1:7" x14ac:dyDescent="0.25">
      <c r="A431" s="131">
        <v>45303</v>
      </c>
      <c r="B431" s="131">
        <v>45303</v>
      </c>
      <c r="C431">
        <v>924.5</v>
      </c>
      <c r="D431" t="s">
        <v>1404</v>
      </c>
      <c r="E431">
        <v>480</v>
      </c>
      <c r="F431" t="s">
        <v>1498</v>
      </c>
    </row>
    <row r="432" spans="1:7" x14ac:dyDescent="0.25">
      <c r="A432" s="131">
        <v>45303</v>
      </c>
      <c r="B432" s="131">
        <v>45303</v>
      </c>
      <c r="C432">
        <v>644.20000000000005</v>
      </c>
      <c r="D432" t="s">
        <v>1404</v>
      </c>
      <c r="E432">
        <v>480</v>
      </c>
      <c r="F432" t="s">
        <v>1499</v>
      </c>
    </row>
    <row r="433" spans="1:7" x14ac:dyDescent="0.25">
      <c r="A433" s="131">
        <v>45303</v>
      </c>
      <c r="B433" s="131">
        <v>45303</v>
      </c>
      <c r="C433">
        <v>213.5</v>
      </c>
      <c r="D433" t="s">
        <v>1404</v>
      </c>
      <c r="E433" t="s">
        <v>1410</v>
      </c>
      <c r="F433" t="s">
        <v>1500</v>
      </c>
    </row>
    <row r="434" spans="1:7" x14ac:dyDescent="0.25">
      <c r="A434" s="131"/>
      <c r="B434" s="131"/>
      <c r="C434">
        <v>0</v>
      </c>
      <c r="D434" t="s">
        <v>1404</v>
      </c>
    </row>
    <row r="435" spans="1:7" x14ac:dyDescent="0.25">
      <c r="A435" s="131">
        <v>45303</v>
      </c>
      <c r="B435" s="131">
        <v>45303</v>
      </c>
      <c r="C435">
        <v>684.5</v>
      </c>
      <c r="D435" t="s">
        <v>1404</v>
      </c>
      <c r="E435" t="s">
        <v>1410</v>
      </c>
      <c r="F435" t="s">
        <v>1501</v>
      </c>
    </row>
    <row r="436" spans="1:7" x14ac:dyDescent="0.25">
      <c r="A436" s="131">
        <v>45303</v>
      </c>
      <c r="B436" s="131">
        <v>45303</v>
      </c>
      <c r="C436">
        <v>0</v>
      </c>
      <c r="D436" t="s">
        <v>1404</v>
      </c>
      <c r="E436">
        <v>260</v>
      </c>
      <c r="F436" t="s">
        <v>1502</v>
      </c>
    </row>
    <row r="437" spans="1:7" x14ac:dyDescent="0.25">
      <c r="A437" s="131">
        <v>45303</v>
      </c>
      <c r="B437" s="131">
        <v>45303</v>
      </c>
      <c r="C437">
        <v>0</v>
      </c>
      <c r="D437" t="s">
        <v>1404</v>
      </c>
      <c r="E437">
        <v>260</v>
      </c>
      <c r="F437" t="s">
        <v>1503</v>
      </c>
    </row>
    <row r="438" spans="1:7" x14ac:dyDescent="0.25">
      <c r="A438" s="131">
        <v>45303</v>
      </c>
      <c r="B438" s="131">
        <v>45303</v>
      </c>
      <c r="C438">
        <v>0</v>
      </c>
      <c r="D438" t="s">
        <v>1404</v>
      </c>
      <c r="E438">
        <v>662</v>
      </c>
      <c r="F438" t="s">
        <v>1504</v>
      </c>
    </row>
    <row r="439" spans="1:7" x14ac:dyDescent="0.25">
      <c r="A439" s="131">
        <v>45303</v>
      </c>
      <c r="B439" s="131">
        <v>45303</v>
      </c>
      <c r="C439">
        <v>0</v>
      </c>
      <c r="D439" t="s">
        <v>1404</v>
      </c>
      <c r="E439">
        <v>662</v>
      </c>
      <c r="F439" t="s">
        <v>1505</v>
      </c>
    </row>
    <row r="440" spans="1:7" x14ac:dyDescent="0.25">
      <c r="A440" s="131">
        <v>45303</v>
      </c>
      <c r="B440" s="131">
        <v>45303</v>
      </c>
      <c r="C440">
        <v>0</v>
      </c>
      <c r="D440" t="s">
        <v>1404</v>
      </c>
      <c r="E440">
        <v>480</v>
      </c>
      <c r="F440" t="s">
        <v>1506</v>
      </c>
    </row>
    <row r="441" spans="1:7" x14ac:dyDescent="0.25">
      <c r="A441" s="131">
        <v>45303</v>
      </c>
      <c r="B441" s="131">
        <v>45303</v>
      </c>
      <c r="C441">
        <v>617.14</v>
      </c>
      <c r="D441" t="s">
        <v>1404</v>
      </c>
      <c r="E441">
        <v>480</v>
      </c>
      <c r="F441" t="s">
        <v>1507</v>
      </c>
    </row>
    <row r="442" spans="1:7" x14ac:dyDescent="0.25">
      <c r="A442" s="131">
        <v>45302</v>
      </c>
      <c r="B442" s="131">
        <v>45302</v>
      </c>
      <c r="C442">
        <v>1896</v>
      </c>
      <c r="D442" t="s">
        <v>1404</v>
      </c>
      <c r="E442" t="s">
        <v>1410</v>
      </c>
      <c r="F442" t="s">
        <v>1508</v>
      </c>
      <c r="G442" s="94"/>
    </row>
    <row r="443" spans="1:7" x14ac:dyDescent="0.25">
      <c r="A443" s="131">
        <v>45302</v>
      </c>
      <c r="B443" s="131">
        <v>45302</v>
      </c>
      <c r="C443">
        <v>1380</v>
      </c>
      <c r="D443" t="s">
        <v>1404</v>
      </c>
      <c r="E443" t="s">
        <v>1410</v>
      </c>
      <c r="F443" t="s">
        <v>1509</v>
      </c>
      <c r="G443" s="94"/>
    </row>
    <row r="444" spans="1:7" x14ac:dyDescent="0.25">
      <c r="A444" s="131">
        <v>45302</v>
      </c>
      <c r="B444" s="131">
        <v>45302</v>
      </c>
      <c r="C444">
        <v>25</v>
      </c>
      <c r="D444" t="s">
        <v>1404</v>
      </c>
      <c r="E444" t="s">
        <v>1410</v>
      </c>
      <c r="F444" t="s">
        <v>1510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8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8"/>
      <c r="B460" s="94"/>
      <c r="C460" s="98"/>
      <c r="D460" s="94"/>
      <c r="E460" s="94"/>
      <c r="F460" s="94"/>
      <c r="G460" s="94"/>
    </row>
    <row r="461" spans="1:7" x14ac:dyDescent="0.25">
      <c r="A461" s="98" t="s">
        <v>1437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8" t="s">
        <v>1421</v>
      </c>
      <c r="B463" s="94"/>
      <c r="C463" s="94">
        <f>'PRIMA NOTA'!F662</f>
        <v>33601.340000000004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7" t="s">
        <v>1422</v>
      </c>
      <c r="B466" s="127"/>
      <c r="C466" s="138">
        <f>C461-C463</f>
        <v>0</v>
      </c>
      <c r="D466" s="94"/>
      <c r="E466" s="94"/>
      <c r="F466" s="94"/>
      <c r="G466" s="94"/>
    </row>
    <row r="469" spans="1:7" x14ac:dyDescent="0.25">
      <c r="A469" s="98" t="s">
        <v>1394</v>
      </c>
      <c r="B469" s="98" t="s">
        <v>1395</v>
      </c>
      <c r="C469" s="98" t="s">
        <v>27</v>
      </c>
      <c r="D469" s="98" t="s">
        <v>1396</v>
      </c>
      <c r="E469" s="98" t="s">
        <v>1397</v>
      </c>
      <c r="F469" s="98" t="s">
        <v>2</v>
      </c>
      <c r="G469" s="98" t="s">
        <v>174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31">
        <v>45306</v>
      </c>
      <c r="B471" s="131">
        <v>45306</v>
      </c>
      <c r="C471">
        <v>5967.04</v>
      </c>
      <c r="D471" t="s">
        <v>1404</v>
      </c>
      <c r="E471">
        <v>480</v>
      </c>
      <c r="F471" t="s">
        <v>1511</v>
      </c>
      <c r="G471" s="94"/>
    </row>
    <row r="472" spans="1:7" x14ac:dyDescent="0.25">
      <c r="A472" s="131">
        <v>45306</v>
      </c>
      <c r="B472" s="131">
        <v>45306</v>
      </c>
      <c r="C472">
        <v>830</v>
      </c>
      <c r="D472" t="s">
        <v>1404</v>
      </c>
      <c r="E472">
        <v>480</v>
      </c>
      <c r="F472" t="s">
        <v>1512</v>
      </c>
      <c r="G472" s="94"/>
    </row>
    <row r="473" spans="1:7" x14ac:dyDescent="0.25">
      <c r="A473" s="131">
        <v>45306</v>
      </c>
      <c r="B473" s="131">
        <v>45306</v>
      </c>
      <c r="C473">
        <v>41.62</v>
      </c>
      <c r="D473" t="s">
        <v>1404</v>
      </c>
      <c r="E473">
        <v>480</v>
      </c>
      <c r="F473" t="s">
        <v>1513</v>
      </c>
      <c r="G473" s="94"/>
    </row>
    <row r="474" spans="1:7" x14ac:dyDescent="0.25">
      <c r="A474" s="131">
        <v>45306</v>
      </c>
      <c r="B474" s="131">
        <v>45306</v>
      </c>
      <c r="C474">
        <v>928.99</v>
      </c>
      <c r="D474" t="s">
        <v>1404</v>
      </c>
      <c r="E474">
        <v>480</v>
      </c>
      <c r="F474" t="s">
        <v>1514</v>
      </c>
      <c r="G474" s="94"/>
    </row>
    <row r="475" spans="1:7" x14ac:dyDescent="0.25">
      <c r="A475" s="131">
        <v>45306</v>
      </c>
      <c r="B475" s="131">
        <v>45306</v>
      </c>
      <c r="C475">
        <v>620</v>
      </c>
      <c r="D475" t="s">
        <v>1404</v>
      </c>
      <c r="E475">
        <v>480</v>
      </c>
      <c r="F475" t="s">
        <v>1515</v>
      </c>
      <c r="G475" s="94"/>
    </row>
    <row r="476" spans="1:7" x14ac:dyDescent="0.25">
      <c r="A476" s="131">
        <v>45306</v>
      </c>
      <c r="B476" s="131">
        <v>45306</v>
      </c>
      <c r="C476">
        <v>2950.52</v>
      </c>
      <c r="D476" t="s">
        <v>1404</v>
      </c>
      <c r="E476">
        <v>480</v>
      </c>
      <c r="F476" t="s">
        <v>1516</v>
      </c>
      <c r="G476" s="94"/>
    </row>
    <row r="477" spans="1:7" x14ac:dyDescent="0.25">
      <c r="A477" s="131">
        <v>45306</v>
      </c>
      <c r="B477" s="131">
        <v>45305</v>
      </c>
      <c r="C477">
        <v>604.5</v>
      </c>
      <c r="D477" t="s">
        <v>1404</v>
      </c>
      <c r="E477" t="s">
        <v>1410</v>
      </c>
      <c r="F477" t="s">
        <v>1517</v>
      </c>
      <c r="G477" s="94"/>
    </row>
    <row r="478" spans="1:7" x14ac:dyDescent="0.25">
      <c r="A478" s="131"/>
      <c r="B478" s="131"/>
      <c r="C478">
        <v>0</v>
      </c>
      <c r="D478" t="s">
        <v>1404</v>
      </c>
      <c r="G478" s="94"/>
    </row>
    <row r="479" spans="1:7" x14ac:dyDescent="0.25">
      <c r="A479" s="131"/>
      <c r="B479" s="131"/>
      <c r="C479">
        <v>0</v>
      </c>
      <c r="D479" t="s">
        <v>1404</v>
      </c>
      <c r="G479" s="94"/>
    </row>
    <row r="480" spans="1:7" x14ac:dyDescent="0.25">
      <c r="A480" s="131"/>
      <c r="B480" s="131"/>
      <c r="C480">
        <v>0</v>
      </c>
      <c r="D480" t="s">
        <v>1404</v>
      </c>
      <c r="G480" s="94"/>
    </row>
    <row r="481" spans="1:7" x14ac:dyDescent="0.25">
      <c r="A481" s="131"/>
      <c r="B481" s="131"/>
      <c r="C481">
        <v>0</v>
      </c>
      <c r="D481" t="s">
        <v>1404</v>
      </c>
      <c r="G481" s="94"/>
    </row>
    <row r="482" spans="1:7" x14ac:dyDescent="0.25">
      <c r="A482" s="131">
        <v>45306</v>
      </c>
      <c r="B482" s="131">
        <v>45306</v>
      </c>
      <c r="C482">
        <v>1357.5</v>
      </c>
      <c r="D482" t="s">
        <v>1404</v>
      </c>
      <c r="E482" t="s">
        <v>1410</v>
      </c>
      <c r="F482" t="s">
        <v>1518</v>
      </c>
      <c r="G482" s="94"/>
    </row>
    <row r="483" spans="1:7" x14ac:dyDescent="0.25">
      <c r="A483" s="131">
        <v>45306</v>
      </c>
      <c r="B483" s="131">
        <v>45306</v>
      </c>
      <c r="C483">
        <v>1050</v>
      </c>
      <c r="D483" t="s">
        <v>1404</v>
      </c>
      <c r="E483">
        <v>480</v>
      </c>
      <c r="F483" t="s">
        <v>1519</v>
      </c>
      <c r="G483" s="94"/>
    </row>
    <row r="484" spans="1:7" x14ac:dyDescent="0.25">
      <c r="A484" s="131">
        <v>45306</v>
      </c>
      <c r="B484" s="131">
        <v>45306</v>
      </c>
      <c r="C484">
        <v>3553.02</v>
      </c>
      <c r="D484" t="s">
        <v>1404</v>
      </c>
      <c r="E484">
        <v>480</v>
      </c>
      <c r="F484" t="s">
        <v>1520</v>
      </c>
      <c r="G484" s="94"/>
    </row>
    <row r="485" spans="1:7" x14ac:dyDescent="0.25">
      <c r="A485" s="131">
        <v>45306</v>
      </c>
      <c r="B485" s="131">
        <v>45306</v>
      </c>
      <c r="C485">
        <v>2401.5700000000002</v>
      </c>
      <c r="D485" t="s">
        <v>1404</v>
      </c>
      <c r="E485">
        <v>480</v>
      </c>
      <c r="F485" t="s">
        <v>1521</v>
      </c>
      <c r="G485" s="94"/>
    </row>
    <row r="486" spans="1:7" x14ac:dyDescent="0.25">
      <c r="A486" s="131">
        <v>45306</v>
      </c>
      <c r="B486" s="131">
        <v>45306</v>
      </c>
      <c r="C486">
        <v>784</v>
      </c>
      <c r="D486" t="s">
        <v>1404</v>
      </c>
      <c r="E486">
        <v>480</v>
      </c>
      <c r="F486" t="s">
        <v>1522</v>
      </c>
      <c r="G486" s="94"/>
    </row>
    <row r="487" spans="1:7" x14ac:dyDescent="0.25">
      <c r="A487" s="131">
        <v>45306</v>
      </c>
      <c r="B487" s="131">
        <v>45306</v>
      </c>
      <c r="C487">
        <v>112</v>
      </c>
      <c r="D487" t="s">
        <v>1404</v>
      </c>
      <c r="E487">
        <v>480</v>
      </c>
      <c r="F487" t="s">
        <v>1523</v>
      </c>
      <c r="G487" s="94"/>
    </row>
    <row r="488" spans="1:7" x14ac:dyDescent="0.25">
      <c r="A488" s="131">
        <v>45306</v>
      </c>
      <c r="B488" s="131">
        <v>45306</v>
      </c>
      <c r="C488">
        <v>3129.04</v>
      </c>
      <c r="D488" t="s">
        <v>1404</v>
      </c>
      <c r="E488">
        <v>480</v>
      </c>
      <c r="F488" t="s">
        <v>1524</v>
      </c>
      <c r="G488" s="94"/>
    </row>
    <row r="489" spans="1:7" x14ac:dyDescent="0.25">
      <c r="A489" s="131">
        <v>45306</v>
      </c>
      <c r="B489" s="131">
        <v>45306</v>
      </c>
      <c r="C489">
        <v>440</v>
      </c>
      <c r="D489" t="s">
        <v>1404</v>
      </c>
      <c r="E489" t="s">
        <v>1410</v>
      </c>
      <c r="F489" t="s">
        <v>1525</v>
      </c>
      <c r="G489" s="94"/>
    </row>
    <row r="490" spans="1:7" x14ac:dyDescent="0.25">
      <c r="A490" s="131">
        <v>45303</v>
      </c>
      <c r="B490" s="131">
        <v>45303</v>
      </c>
      <c r="C490">
        <v>1291.1500000000001</v>
      </c>
      <c r="D490" t="s">
        <v>1404</v>
      </c>
      <c r="E490">
        <v>480</v>
      </c>
      <c r="F490" t="s">
        <v>1526</v>
      </c>
      <c r="G490" s="94"/>
    </row>
    <row r="491" spans="1:7" x14ac:dyDescent="0.25">
      <c r="A491" s="131">
        <v>45303</v>
      </c>
      <c r="B491" s="131">
        <v>45303</v>
      </c>
      <c r="C491">
        <v>883</v>
      </c>
      <c r="D491" t="s">
        <v>1404</v>
      </c>
      <c r="E491">
        <v>480</v>
      </c>
      <c r="F491" t="s">
        <v>1527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8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8"/>
      <c r="B512" s="94"/>
      <c r="C512" s="98"/>
      <c r="D512" s="94"/>
      <c r="E512" s="94"/>
      <c r="F512" s="94"/>
      <c r="G512" s="94"/>
    </row>
    <row r="513" spans="1:7" x14ac:dyDescent="0.25">
      <c r="A513" s="98" t="s">
        <v>1437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8" t="s">
        <v>1421</v>
      </c>
      <c r="B515" s="94"/>
      <c r="C515" s="94">
        <f>'PRIMA NOTA'!F723</f>
        <v>26943.949999999997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7" t="s">
        <v>1422</v>
      </c>
      <c r="B518" s="127"/>
      <c r="C518" s="138">
        <f>C513-C515</f>
        <v>0</v>
      </c>
      <c r="D518" s="94"/>
      <c r="E518" s="94"/>
      <c r="F518" s="94"/>
      <c r="G518" s="94"/>
    </row>
    <row r="521" spans="1:7" x14ac:dyDescent="0.25">
      <c r="A521" s="98" t="s">
        <v>1394</v>
      </c>
      <c r="B521" s="98" t="s">
        <v>1395</v>
      </c>
      <c r="C521" s="98" t="s">
        <v>27</v>
      </c>
      <c r="D521" s="98" t="s">
        <v>1396</v>
      </c>
      <c r="E521" s="98" t="s">
        <v>1397</v>
      </c>
      <c r="F521" s="98" t="s">
        <v>2</v>
      </c>
      <c r="G521" s="98" t="s">
        <v>174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31">
        <v>45307</v>
      </c>
      <c r="B523" s="131">
        <v>45307</v>
      </c>
      <c r="C523">
        <v>392.5</v>
      </c>
      <c r="D523" t="s">
        <v>1404</v>
      </c>
      <c r="E523">
        <v>480</v>
      </c>
      <c r="F523" t="s">
        <v>1528</v>
      </c>
      <c r="G523" s="94"/>
    </row>
    <row r="524" spans="1:7" x14ac:dyDescent="0.25">
      <c r="A524" s="131">
        <v>45307</v>
      </c>
      <c r="B524" s="131">
        <v>45307</v>
      </c>
      <c r="C524">
        <v>1269</v>
      </c>
      <c r="D524" t="s">
        <v>1404</v>
      </c>
      <c r="E524">
        <v>480</v>
      </c>
      <c r="F524" t="s">
        <v>1529</v>
      </c>
      <c r="G524" s="94"/>
    </row>
    <row r="525" spans="1:7" x14ac:dyDescent="0.25">
      <c r="A525" s="131">
        <v>45307</v>
      </c>
      <c r="B525" s="131">
        <v>45307</v>
      </c>
      <c r="C525">
        <v>1371</v>
      </c>
      <c r="D525" t="s">
        <v>1404</v>
      </c>
      <c r="E525">
        <v>480</v>
      </c>
      <c r="F525" t="s">
        <v>1530</v>
      </c>
      <c r="G525" s="94"/>
    </row>
    <row r="526" spans="1:7" x14ac:dyDescent="0.25">
      <c r="A526" s="131"/>
      <c r="B526" s="131"/>
      <c r="C526">
        <v>0</v>
      </c>
      <c r="D526" t="s">
        <v>1404</v>
      </c>
      <c r="G526" s="94"/>
    </row>
    <row r="527" spans="1:7" x14ac:dyDescent="0.25">
      <c r="A527" s="131"/>
      <c r="B527" s="131"/>
      <c r="C527">
        <v>0</v>
      </c>
      <c r="D527" t="s">
        <v>1404</v>
      </c>
      <c r="G527" s="94"/>
    </row>
    <row r="528" spans="1:7" x14ac:dyDescent="0.25">
      <c r="A528" s="131">
        <v>45307</v>
      </c>
      <c r="B528" s="131">
        <v>45307</v>
      </c>
      <c r="C528">
        <v>446</v>
      </c>
      <c r="D528" t="s">
        <v>1404</v>
      </c>
      <c r="E528">
        <v>480</v>
      </c>
      <c r="F528" t="s">
        <v>1531</v>
      </c>
      <c r="G528" s="94"/>
    </row>
    <row r="529" spans="1:7" x14ac:dyDescent="0.25">
      <c r="A529" s="131">
        <v>45307</v>
      </c>
      <c r="B529" s="131">
        <v>45307</v>
      </c>
      <c r="C529">
        <v>9056.65</v>
      </c>
      <c r="D529" t="s">
        <v>1404</v>
      </c>
      <c r="E529">
        <v>480</v>
      </c>
      <c r="F529" t="s">
        <v>1532</v>
      </c>
      <c r="G529" s="94"/>
    </row>
    <row r="530" spans="1:7" x14ac:dyDescent="0.25">
      <c r="A530" s="131">
        <v>45307</v>
      </c>
      <c r="B530" s="131">
        <v>45307</v>
      </c>
      <c r="C530">
        <v>333</v>
      </c>
      <c r="D530" t="s">
        <v>1404</v>
      </c>
      <c r="E530">
        <v>480</v>
      </c>
      <c r="F530" t="s">
        <v>1533</v>
      </c>
      <c r="G530" s="94"/>
    </row>
    <row r="531" spans="1:7" x14ac:dyDescent="0.25">
      <c r="A531" s="131">
        <v>45307</v>
      </c>
      <c r="B531" s="131">
        <v>45307</v>
      </c>
      <c r="C531">
        <v>1477</v>
      </c>
      <c r="D531" t="s">
        <v>1404</v>
      </c>
      <c r="E531">
        <v>480</v>
      </c>
      <c r="F531" t="s">
        <v>1534</v>
      </c>
      <c r="G531" s="94"/>
    </row>
    <row r="532" spans="1:7" x14ac:dyDescent="0.25">
      <c r="A532" s="131">
        <v>45307</v>
      </c>
      <c r="B532" s="131">
        <v>45307</v>
      </c>
      <c r="C532">
        <v>800</v>
      </c>
      <c r="D532" t="s">
        <v>1404</v>
      </c>
      <c r="E532" t="s">
        <v>1410</v>
      </c>
      <c r="F532" t="s">
        <v>1535</v>
      </c>
      <c r="G532" s="94"/>
    </row>
    <row r="533" spans="1:7" x14ac:dyDescent="0.25">
      <c r="A533" s="131">
        <v>45307</v>
      </c>
      <c r="B533" s="131">
        <v>45307</v>
      </c>
      <c r="C533">
        <v>774</v>
      </c>
      <c r="D533" t="s">
        <v>1404</v>
      </c>
      <c r="E533">
        <v>480</v>
      </c>
      <c r="F533" t="s">
        <v>1536</v>
      </c>
      <c r="G533" s="94"/>
    </row>
    <row r="534" spans="1:7" x14ac:dyDescent="0.25">
      <c r="A534" s="131">
        <v>45307</v>
      </c>
      <c r="B534" s="131">
        <v>45307</v>
      </c>
      <c r="C534">
        <v>4666.57</v>
      </c>
      <c r="D534" t="s">
        <v>1404</v>
      </c>
      <c r="E534">
        <v>480</v>
      </c>
      <c r="F534" t="s">
        <v>1537</v>
      </c>
      <c r="G534" s="94"/>
    </row>
    <row r="535" spans="1:7" x14ac:dyDescent="0.25">
      <c r="A535" s="131">
        <v>45307</v>
      </c>
      <c r="B535" s="131">
        <v>45307</v>
      </c>
      <c r="C535">
        <v>315</v>
      </c>
      <c r="D535" t="s">
        <v>1404</v>
      </c>
      <c r="E535">
        <v>480</v>
      </c>
      <c r="F535" t="s">
        <v>1538</v>
      </c>
      <c r="G535" s="94"/>
    </row>
    <row r="536" spans="1:7" x14ac:dyDescent="0.25">
      <c r="A536" s="131">
        <v>45307</v>
      </c>
      <c r="B536" s="131">
        <v>45307</v>
      </c>
      <c r="C536">
        <v>950</v>
      </c>
      <c r="D536" t="s">
        <v>1404</v>
      </c>
      <c r="E536">
        <v>480</v>
      </c>
      <c r="F536" t="s">
        <v>1539</v>
      </c>
      <c r="G536" s="94"/>
    </row>
    <row r="537" spans="1:7" x14ac:dyDescent="0.25">
      <c r="A537" s="131">
        <v>45307</v>
      </c>
      <c r="B537" s="131">
        <v>45307</v>
      </c>
      <c r="C537">
        <v>13100.03</v>
      </c>
      <c r="D537" t="s">
        <v>1404</v>
      </c>
      <c r="E537">
        <v>480</v>
      </c>
      <c r="F537" t="s">
        <v>1540</v>
      </c>
      <c r="G537" s="94"/>
    </row>
    <row r="538" spans="1:7" x14ac:dyDescent="0.25">
      <c r="A538" s="131">
        <v>45307</v>
      </c>
      <c r="B538" s="131">
        <v>45307</v>
      </c>
      <c r="C538">
        <v>9088.76</v>
      </c>
      <c r="D538" t="s">
        <v>1404</v>
      </c>
      <c r="E538">
        <v>480</v>
      </c>
      <c r="F538" t="s">
        <v>1541</v>
      </c>
      <c r="G538" s="94"/>
    </row>
    <row r="539" spans="1:7" x14ac:dyDescent="0.25">
      <c r="A539" s="131">
        <v>45307</v>
      </c>
      <c r="B539" s="131">
        <v>45307</v>
      </c>
      <c r="C539">
        <v>560</v>
      </c>
      <c r="D539" t="s">
        <v>1404</v>
      </c>
      <c r="E539">
        <v>480</v>
      </c>
      <c r="F539" t="s">
        <v>1542</v>
      </c>
      <c r="G539" s="94"/>
    </row>
    <row r="540" spans="1:7" x14ac:dyDescent="0.25">
      <c r="A540" s="131">
        <v>45307</v>
      </c>
      <c r="B540" s="131">
        <v>45307</v>
      </c>
      <c r="C540">
        <v>660</v>
      </c>
      <c r="D540" t="s">
        <v>1404</v>
      </c>
      <c r="E540">
        <v>480</v>
      </c>
      <c r="F540" t="s">
        <v>1543</v>
      </c>
      <c r="G540" s="94"/>
    </row>
    <row r="541" spans="1:7" x14ac:dyDescent="0.25">
      <c r="A541" s="131">
        <v>45307</v>
      </c>
      <c r="B541" s="131">
        <v>45307</v>
      </c>
      <c r="C541">
        <v>3626.24</v>
      </c>
      <c r="D541" t="s">
        <v>1404</v>
      </c>
      <c r="E541">
        <v>480</v>
      </c>
      <c r="F541" t="s">
        <v>1544</v>
      </c>
      <c r="G541" s="94"/>
    </row>
    <row r="542" spans="1:7" x14ac:dyDescent="0.25">
      <c r="A542" s="131">
        <v>45307</v>
      </c>
      <c r="B542" s="131">
        <v>45307</v>
      </c>
      <c r="C542">
        <v>795</v>
      </c>
      <c r="D542" t="s">
        <v>1404</v>
      </c>
      <c r="E542">
        <v>480</v>
      </c>
      <c r="F542" t="s">
        <v>1545</v>
      </c>
      <c r="G542" s="94"/>
    </row>
    <row r="543" spans="1:7" x14ac:dyDescent="0.25">
      <c r="A543" s="131">
        <v>45307</v>
      </c>
      <c r="B543" s="131">
        <v>45307</v>
      </c>
      <c r="C543">
        <v>3821.29</v>
      </c>
      <c r="D543" t="s">
        <v>1404</v>
      </c>
      <c r="E543">
        <v>480</v>
      </c>
      <c r="F543" t="s">
        <v>1546</v>
      </c>
      <c r="G543" s="94"/>
    </row>
    <row r="544" spans="1:7" x14ac:dyDescent="0.25">
      <c r="A544" s="131">
        <v>45307</v>
      </c>
      <c r="B544" s="131">
        <v>45307</v>
      </c>
      <c r="C544">
        <v>320</v>
      </c>
      <c r="D544" t="s">
        <v>1404</v>
      </c>
      <c r="E544">
        <v>480</v>
      </c>
      <c r="F544" t="s">
        <v>1547</v>
      </c>
      <c r="G544" s="94"/>
    </row>
    <row r="545" spans="1:7" x14ac:dyDescent="0.25">
      <c r="A545" s="131">
        <v>45307</v>
      </c>
      <c r="B545" s="131">
        <v>45307</v>
      </c>
      <c r="C545">
        <v>57.23</v>
      </c>
      <c r="D545" t="s">
        <v>1404</v>
      </c>
      <c r="E545">
        <v>480</v>
      </c>
      <c r="F545" t="s">
        <v>1548</v>
      </c>
      <c r="G545" s="94"/>
    </row>
    <row r="546" spans="1:7" x14ac:dyDescent="0.25">
      <c r="A546" s="131">
        <v>45307</v>
      </c>
      <c r="B546" s="131">
        <v>45307</v>
      </c>
      <c r="C546">
        <v>3926.48</v>
      </c>
      <c r="D546" t="s">
        <v>1404</v>
      </c>
      <c r="E546">
        <v>480</v>
      </c>
      <c r="F546" t="s">
        <v>1549</v>
      </c>
      <c r="G546" s="94"/>
    </row>
    <row r="547" spans="1:7" x14ac:dyDescent="0.25">
      <c r="A547" s="131">
        <v>45307</v>
      </c>
      <c r="B547" s="131">
        <v>45307</v>
      </c>
      <c r="C547">
        <v>390.5</v>
      </c>
      <c r="D547" t="s">
        <v>1404</v>
      </c>
      <c r="E547">
        <v>480</v>
      </c>
      <c r="F547" t="s">
        <v>1550</v>
      </c>
      <c r="G547" s="94"/>
    </row>
    <row r="548" spans="1:7" x14ac:dyDescent="0.25">
      <c r="A548" s="131">
        <v>45307</v>
      </c>
      <c r="B548" s="131">
        <v>45307</v>
      </c>
      <c r="C548">
        <v>674</v>
      </c>
      <c r="D548" t="s">
        <v>1404</v>
      </c>
      <c r="E548">
        <v>480</v>
      </c>
      <c r="F548" t="s">
        <v>1551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1552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8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8"/>
      <c r="B564" s="94"/>
      <c r="C564" s="98"/>
      <c r="D564" s="94"/>
      <c r="E564" s="94"/>
      <c r="F564" s="94"/>
      <c r="G564" s="94"/>
    </row>
    <row r="565" spans="1:7" x14ac:dyDescent="0.25">
      <c r="A565" s="98" t="s">
        <v>1437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8" t="s">
        <v>1421</v>
      </c>
      <c r="B567" s="94"/>
      <c r="C567" s="94">
        <f>'PRIMA NOTA'!F784</f>
        <v>60591.75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7" t="s">
        <v>1422</v>
      </c>
      <c r="B570" s="127"/>
      <c r="C570" s="138">
        <f>C565-C567</f>
        <v>0</v>
      </c>
      <c r="D570" s="94"/>
      <c r="E570" s="94"/>
      <c r="F570" s="94"/>
      <c r="G570" s="94"/>
    </row>
    <row r="573" spans="1:7" x14ac:dyDescent="0.25">
      <c r="A573" s="98" t="s">
        <v>1394</v>
      </c>
      <c r="B573" s="98" t="s">
        <v>1395</v>
      </c>
      <c r="C573" s="98" t="s">
        <v>27</v>
      </c>
      <c r="D573" s="98" t="s">
        <v>1396</v>
      </c>
      <c r="E573" s="98" t="s">
        <v>1397</v>
      </c>
      <c r="F573" s="98" t="s">
        <v>2</v>
      </c>
      <c r="G573" s="98" t="s">
        <v>174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31">
        <v>45308</v>
      </c>
      <c r="B575" s="131">
        <v>45308</v>
      </c>
      <c r="C575">
        <v>1207</v>
      </c>
      <c r="D575" t="s">
        <v>1404</v>
      </c>
      <c r="E575">
        <v>480</v>
      </c>
      <c r="F575" t="s">
        <v>1553</v>
      </c>
      <c r="G575" s="94"/>
    </row>
    <row r="576" spans="1:7" x14ac:dyDescent="0.25">
      <c r="A576" s="131">
        <v>45308</v>
      </c>
      <c r="B576" s="131">
        <v>45308</v>
      </c>
      <c r="C576">
        <v>981</v>
      </c>
      <c r="D576" t="s">
        <v>1404</v>
      </c>
      <c r="E576">
        <v>480</v>
      </c>
      <c r="F576" t="s">
        <v>1554</v>
      </c>
      <c r="G576" s="94"/>
    </row>
    <row r="577" spans="1:7" x14ac:dyDescent="0.25">
      <c r="A577" s="131">
        <v>45308</v>
      </c>
      <c r="B577" s="131">
        <v>45308</v>
      </c>
      <c r="C577">
        <v>285</v>
      </c>
      <c r="D577" t="s">
        <v>1404</v>
      </c>
      <c r="E577">
        <v>480</v>
      </c>
      <c r="F577" t="s">
        <v>1555</v>
      </c>
      <c r="G577" s="94"/>
    </row>
    <row r="578" spans="1:7" x14ac:dyDescent="0.25">
      <c r="A578" s="131">
        <v>45308</v>
      </c>
      <c r="B578" s="131">
        <v>45308</v>
      </c>
      <c r="C578">
        <v>704.5</v>
      </c>
      <c r="D578" t="s">
        <v>1404</v>
      </c>
      <c r="E578">
        <v>480</v>
      </c>
      <c r="F578" t="s">
        <v>1556</v>
      </c>
      <c r="G578" s="94"/>
    </row>
    <row r="579" spans="1:7" x14ac:dyDescent="0.25">
      <c r="A579" s="131">
        <v>45308</v>
      </c>
      <c r="B579" s="131">
        <v>45308</v>
      </c>
      <c r="C579">
        <v>559</v>
      </c>
      <c r="D579" t="s">
        <v>1404</v>
      </c>
      <c r="E579">
        <v>480</v>
      </c>
      <c r="F579" t="s">
        <v>1557</v>
      </c>
      <c r="G579" s="94"/>
    </row>
    <row r="580" spans="1:7" x14ac:dyDescent="0.25">
      <c r="A580" s="131">
        <v>45308</v>
      </c>
      <c r="B580" s="131">
        <v>45308</v>
      </c>
      <c r="C580">
        <v>712.5</v>
      </c>
      <c r="D580" t="s">
        <v>1404</v>
      </c>
      <c r="E580">
        <v>480</v>
      </c>
      <c r="F580" t="s">
        <v>1558</v>
      </c>
      <c r="G580" s="94"/>
    </row>
    <row r="581" spans="1:7" x14ac:dyDescent="0.25">
      <c r="A581" s="131">
        <v>45308</v>
      </c>
      <c r="B581" s="131">
        <v>45308</v>
      </c>
      <c r="C581">
        <v>560.5</v>
      </c>
      <c r="D581" t="s">
        <v>1404</v>
      </c>
      <c r="E581">
        <v>480</v>
      </c>
      <c r="F581" t="s">
        <v>1559</v>
      </c>
      <c r="G581" s="94"/>
    </row>
    <row r="582" spans="1:7" x14ac:dyDescent="0.25">
      <c r="A582" s="131">
        <v>45308</v>
      </c>
      <c r="B582" s="131">
        <v>45308</v>
      </c>
      <c r="C582">
        <v>731</v>
      </c>
      <c r="D582" t="s">
        <v>1404</v>
      </c>
      <c r="E582">
        <v>480</v>
      </c>
      <c r="F582" t="s">
        <v>1506</v>
      </c>
      <c r="G582" s="94"/>
    </row>
    <row r="583" spans="1:7" x14ac:dyDescent="0.25">
      <c r="A583" s="131"/>
      <c r="B583" s="131"/>
      <c r="C583">
        <v>0</v>
      </c>
      <c r="D583" t="s">
        <v>1404</v>
      </c>
      <c r="E583">
        <v>260</v>
      </c>
      <c r="F583" t="s">
        <v>1560</v>
      </c>
      <c r="G583" s="94"/>
    </row>
    <row r="584" spans="1:7" x14ac:dyDescent="0.25">
      <c r="A584" s="131"/>
      <c r="B584" s="131"/>
      <c r="C584">
        <v>0</v>
      </c>
      <c r="D584" t="s">
        <v>1404</v>
      </c>
      <c r="E584">
        <v>662</v>
      </c>
      <c r="F584" t="s">
        <v>1561</v>
      </c>
      <c r="G584" s="94"/>
    </row>
    <row r="585" spans="1:7" x14ac:dyDescent="0.25">
      <c r="A585" s="131">
        <v>45308</v>
      </c>
      <c r="B585" s="131">
        <v>45308</v>
      </c>
      <c r="C585">
        <v>200</v>
      </c>
      <c r="D585" t="s">
        <v>1404</v>
      </c>
      <c r="E585">
        <v>480</v>
      </c>
      <c r="F585" t="s">
        <v>1562</v>
      </c>
      <c r="G585" s="94"/>
    </row>
    <row r="586" spans="1:7" x14ac:dyDescent="0.25">
      <c r="A586" s="131">
        <v>45308</v>
      </c>
      <c r="B586" s="131">
        <v>45308</v>
      </c>
      <c r="C586">
        <v>80.44</v>
      </c>
      <c r="D586" t="s">
        <v>1404</v>
      </c>
      <c r="E586">
        <v>480</v>
      </c>
      <c r="F586" t="s">
        <v>1563</v>
      </c>
      <c r="G586" s="94"/>
    </row>
    <row r="587" spans="1:7" x14ac:dyDescent="0.25">
      <c r="A587" s="131">
        <v>45308</v>
      </c>
      <c r="B587" s="131">
        <v>45308</v>
      </c>
      <c r="C587">
        <v>130</v>
      </c>
      <c r="D587" t="s">
        <v>1404</v>
      </c>
      <c r="E587">
        <v>480</v>
      </c>
      <c r="F587" t="s">
        <v>1564</v>
      </c>
      <c r="G587" s="94"/>
    </row>
    <row r="588" spans="1:7" x14ac:dyDescent="0.25">
      <c r="A588" s="136"/>
      <c r="B588" s="136"/>
      <c r="C588" s="94">
        <v>0</v>
      </c>
      <c r="D588" s="98"/>
      <c r="E588" s="98"/>
      <c r="F588" s="98"/>
      <c r="G588" s="94"/>
    </row>
    <row r="589" spans="1:7" ht="14.4" customHeight="1" x14ac:dyDescent="0.3">
      <c r="A589" s="95"/>
      <c r="B589" s="95"/>
      <c r="C589" s="137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8"/>
      <c r="B591" s="94"/>
      <c r="C591" s="98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8"/>
      <c r="B593" s="94"/>
      <c r="C593" s="98"/>
      <c r="D593" s="98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8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8"/>
      <c r="B616" s="94"/>
      <c r="C616" s="98"/>
      <c r="D616" s="94"/>
      <c r="E616" s="94"/>
      <c r="F616" s="94"/>
      <c r="G616" s="94"/>
    </row>
    <row r="617" spans="1:7" x14ac:dyDescent="0.25">
      <c r="A617" s="98" t="s">
        <v>1437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8" t="s">
        <v>1421</v>
      </c>
      <c r="B619" s="94"/>
      <c r="C619" s="94">
        <f>'PRIMA NOTA'!F845</f>
        <v>14378.18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7" t="s">
        <v>1422</v>
      </c>
      <c r="B622" s="127"/>
      <c r="C622" s="138">
        <f>C617-C619</f>
        <v>-8227.2400000000016</v>
      </c>
      <c r="D622" s="94"/>
      <c r="E622" s="94"/>
      <c r="F622" s="94"/>
      <c r="G622" s="94"/>
    </row>
    <row r="625" spans="1:7" x14ac:dyDescent="0.25">
      <c r="A625" s="98" t="s">
        <v>1394</v>
      </c>
      <c r="B625" s="98" t="s">
        <v>1395</v>
      </c>
      <c r="C625" s="98" t="s">
        <v>27</v>
      </c>
      <c r="D625" s="98" t="s">
        <v>1396</v>
      </c>
      <c r="E625" s="98" t="s">
        <v>1397</v>
      </c>
      <c r="F625" s="98" t="s">
        <v>2</v>
      </c>
      <c r="G625" s="98" t="s">
        <v>174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31">
        <v>45309</v>
      </c>
      <c r="B627" s="131">
        <v>45309</v>
      </c>
      <c r="C627">
        <v>1490</v>
      </c>
      <c r="D627" t="s">
        <v>492</v>
      </c>
      <c r="E627">
        <v>480</v>
      </c>
      <c r="F627" t="s">
        <v>1565</v>
      </c>
      <c r="G627" s="94"/>
    </row>
    <row r="628" spans="1:7" x14ac:dyDescent="0.25">
      <c r="A628" s="131">
        <v>45309</v>
      </c>
      <c r="B628" s="131">
        <v>45309</v>
      </c>
      <c r="C628">
        <v>718.5</v>
      </c>
      <c r="D628" t="s">
        <v>492</v>
      </c>
      <c r="E628">
        <v>480</v>
      </c>
      <c r="F628" t="s">
        <v>1566</v>
      </c>
      <c r="G628" s="94"/>
    </row>
    <row r="629" spans="1:7" x14ac:dyDescent="0.25">
      <c r="A629" s="131">
        <v>45309</v>
      </c>
      <c r="B629" s="131">
        <v>45309</v>
      </c>
      <c r="C629">
        <v>359</v>
      </c>
      <c r="D629" t="s">
        <v>492</v>
      </c>
      <c r="E629">
        <v>480</v>
      </c>
      <c r="F629" t="s">
        <v>1567</v>
      </c>
      <c r="G629" s="94"/>
    </row>
    <row r="630" spans="1:7" x14ac:dyDescent="0.25">
      <c r="A630" s="131">
        <v>45309</v>
      </c>
      <c r="B630" s="131">
        <v>45309</v>
      </c>
      <c r="C630">
        <v>274.5</v>
      </c>
      <c r="D630" t="s">
        <v>492</v>
      </c>
      <c r="E630">
        <v>480</v>
      </c>
      <c r="F630" t="s">
        <v>1568</v>
      </c>
      <c r="G630" s="94"/>
    </row>
    <row r="631" spans="1:7" x14ac:dyDescent="0.25">
      <c r="A631" s="131">
        <v>45309</v>
      </c>
      <c r="B631" s="131">
        <v>45309</v>
      </c>
      <c r="C631">
        <v>966.3</v>
      </c>
      <c r="D631" t="s">
        <v>492</v>
      </c>
      <c r="E631">
        <v>480</v>
      </c>
      <c r="F631" t="s">
        <v>1569</v>
      </c>
      <c r="G631" s="94"/>
    </row>
    <row r="632" spans="1:7" x14ac:dyDescent="0.25">
      <c r="A632" s="131">
        <v>45309</v>
      </c>
      <c r="B632" s="131">
        <v>45309</v>
      </c>
      <c r="C632">
        <v>360</v>
      </c>
      <c r="D632" t="s">
        <v>492</v>
      </c>
      <c r="E632">
        <v>480</v>
      </c>
      <c r="F632" t="s">
        <v>1570</v>
      </c>
      <c r="G632" s="94"/>
    </row>
    <row r="633" spans="1:7" x14ac:dyDescent="0.25">
      <c r="A633" s="131">
        <v>45309</v>
      </c>
      <c r="B633" s="131">
        <v>45309</v>
      </c>
      <c r="C633">
        <v>250</v>
      </c>
      <c r="D633" t="s">
        <v>492</v>
      </c>
      <c r="E633">
        <v>480</v>
      </c>
      <c r="F633" t="s">
        <v>1571</v>
      </c>
      <c r="G633" s="94"/>
    </row>
    <row r="634" spans="1:7" x14ac:dyDescent="0.25">
      <c r="A634" s="131">
        <v>45309</v>
      </c>
      <c r="B634" s="131">
        <v>45309</v>
      </c>
      <c r="C634">
        <v>108.5</v>
      </c>
      <c r="D634" t="s">
        <v>492</v>
      </c>
      <c r="E634">
        <v>480</v>
      </c>
      <c r="F634" t="s">
        <v>1572</v>
      </c>
      <c r="G634" s="94"/>
    </row>
    <row r="635" spans="1:7" x14ac:dyDescent="0.25">
      <c r="A635" s="131">
        <v>45309</v>
      </c>
      <c r="B635" s="131">
        <v>45309</v>
      </c>
      <c r="C635">
        <v>855</v>
      </c>
      <c r="D635" t="s">
        <v>492</v>
      </c>
      <c r="E635">
        <v>480</v>
      </c>
      <c r="F635" t="s">
        <v>1573</v>
      </c>
      <c r="G635" s="94"/>
    </row>
    <row r="636" spans="1:7" x14ac:dyDescent="0.25">
      <c r="A636" s="131">
        <v>45309</v>
      </c>
      <c r="B636" s="131">
        <v>45309</v>
      </c>
      <c r="C636">
        <v>447</v>
      </c>
      <c r="D636" t="s">
        <v>492</v>
      </c>
      <c r="E636">
        <v>480</v>
      </c>
      <c r="F636" t="s">
        <v>1574</v>
      </c>
      <c r="G636" s="94"/>
    </row>
    <row r="637" spans="1:7" x14ac:dyDescent="0.25">
      <c r="A637" s="131">
        <v>45309</v>
      </c>
      <c r="B637" s="131">
        <v>45309</v>
      </c>
      <c r="C637">
        <v>283</v>
      </c>
      <c r="D637" t="s">
        <v>492</v>
      </c>
      <c r="E637">
        <v>480</v>
      </c>
      <c r="F637" t="s">
        <v>1575</v>
      </c>
      <c r="G637" s="94"/>
    </row>
    <row r="638" spans="1:7" x14ac:dyDescent="0.25">
      <c r="A638" s="131">
        <v>45309</v>
      </c>
      <c r="B638" s="131">
        <v>45309</v>
      </c>
      <c r="C638">
        <v>7102.87</v>
      </c>
      <c r="D638" t="s">
        <v>492</v>
      </c>
      <c r="E638">
        <v>480</v>
      </c>
      <c r="F638" t="s">
        <v>1576</v>
      </c>
      <c r="G638" s="94"/>
    </row>
    <row r="639" spans="1:7" x14ac:dyDescent="0.25">
      <c r="A639" s="131">
        <v>45309</v>
      </c>
      <c r="B639" s="131">
        <v>45309</v>
      </c>
      <c r="C639">
        <v>534</v>
      </c>
      <c r="D639" t="s">
        <v>492</v>
      </c>
      <c r="E639">
        <v>480</v>
      </c>
      <c r="F639" t="s">
        <v>1577</v>
      </c>
      <c r="G639" s="94"/>
    </row>
    <row r="640" spans="1:7" x14ac:dyDescent="0.25">
      <c r="A640" s="131">
        <v>45309</v>
      </c>
      <c r="B640" s="131">
        <v>45309</v>
      </c>
      <c r="C640">
        <v>855</v>
      </c>
      <c r="D640" t="s">
        <v>492</v>
      </c>
      <c r="E640">
        <v>480</v>
      </c>
      <c r="F640" t="s">
        <v>1578</v>
      </c>
      <c r="G640" s="94"/>
    </row>
    <row r="641" spans="1:7" x14ac:dyDescent="0.25">
      <c r="A641" s="131">
        <v>45309</v>
      </c>
      <c r="B641" s="131">
        <v>45309</v>
      </c>
      <c r="C641">
        <v>193</v>
      </c>
      <c r="D641" t="s">
        <v>492</v>
      </c>
      <c r="E641">
        <v>480</v>
      </c>
      <c r="F641" t="s">
        <v>1579</v>
      </c>
      <c r="G641" s="94"/>
    </row>
    <row r="642" spans="1:7" x14ac:dyDescent="0.25">
      <c r="A642" s="131">
        <v>45309</v>
      </c>
      <c r="B642" s="131">
        <v>45309</v>
      </c>
      <c r="C642">
        <v>6071.4</v>
      </c>
      <c r="D642" t="s">
        <v>492</v>
      </c>
      <c r="E642">
        <v>480</v>
      </c>
      <c r="F642" t="s">
        <v>1580</v>
      </c>
      <c r="G642" s="94"/>
    </row>
    <row r="643" spans="1:7" x14ac:dyDescent="0.25">
      <c r="A643" s="131">
        <v>45309</v>
      </c>
      <c r="B643" s="131">
        <v>45309</v>
      </c>
      <c r="C643">
        <v>761.5</v>
      </c>
      <c r="D643" t="s">
        <v>492</v>
      </c>
      <c r="E643">
        <v>480</v>
      </c>
      <c r="F643" t="s">
        <v>1581</v>
      </c>
      <c r="G643" s="94"/>
    </row>
    <row r="644" spans="1:7" x14ac:dyDescent="0.25">
      <c r="A644" s="131">
        <v>45309</v>
      </c>
      <c r="B644" s="131">
        <v>45309</v>
      </c>
      <c r="C644">
        <v>8914.39</v>
      </c>
      <c r="D644" t="s">
        <v>492</v>
      </c>
      <c r="E644">
        <v>480</v>
      </c>
      <c r="F644" t="s">
        <v>1582</v>
      </c>
      <c r="G644" s="94"/>
    </row>
    <row r="645" spans="1:7" x14ac:dyDescent="0.25">
      <c r="A645" s="131">
        <v>45309</v>
      </c>
      <c r="B645" s="131">
        <v>45308</v>
      </c>
      <c r="C645">
        <v>227</v>
      </c>
      <c r="D645" t="s">
        <v>492</v>
      </c>
      <c r="E645" t="s">
        <v>1410</v>
      </c>
      <c r="F645" t="s">
        <v>1583</v>
      </c>
      <c r="G645" s="94"/>
    </row>
    <row r="646" spans="1:7" x14ac:dyDescent="0.25">
      <c r="A646" s="131">
        <v>45309</v>
      </c>
      <c r="B646" s="131">
        <v>45309</v>
      </c>
      <c r="C646">
        <v>167</v>
      </c>
      <c r="D646" t="s">
        <v>492</v>
      </c>
      <c r="E646">
        <v>480</v>
      </c>
      <c r="F646" t="s">
        <v>1584</v>
      </c>
      <c r="G646" s="94"/>
    </row>
    <row r="647" spans="1:7" x14ac:dyDescent="0.25">
      <c r="A647" s="131"/>
      <c r="B647" s="131"/>
      <c r="C647">
        <v>0</v>
      </c>
      <c r="G647" s="94"/>
    </row>
    <row r="648" spans="1:7" x14ac:dyDescent="0.25">
      <c r="A648" s="131">
        <v>45309</v>
      </c>
      <c r="B648" s="131">
        <v>45309</v>
      </c>
      <c r="C648">
        <v>636.5</v>
      </c>
      <c r="D648" t="s">
        <v>1404</v>
      </c>
      <c r="E648" t="s">
        <v>1410</v>
      </c>
      <c r="F648" t="s">
        <v>1585</v>
      </c>
    </row>
    <row r="649" spans="1:7" x14ac:dyDescent="0.25">
      <c r="A649" s="131">
        <v>45309</v>
      </c>
      <c r="B649" s="131">
        <v>45309</v>
      </c>
      <c r="C649">
        <v>1025</v>
      </c>
      <c r="D649" t="s">
        <v>1404</v>
      </c>
      <c r="E649">
        <v>480</v>
      </c>
      <c r="F649" t="s">
        <v>1586</v>
      </c>
    </row>
    <row r="650" spans="1:7" x14ac:dyDescent="0.25">
      <c r="A650" s="131"/>
      <c r="B650" s="131"/>
      <c r="C650">
        <v>0</v>
      </c>
    </row>
    <row r="651" spans="1:7" x14ac:dyDescent="0.25">
      <c r="A651" s="131">
        <v>45308</v>
      </c>
      <c r="B651" s="131">
        <v>45308</v>
      </c>
      <c r="C651">
        <v>1207</v>
      </c>
      <c r="D651" t="s">
        <v>492</v>
      </c>
      <c r="E651">
        <v>480</v>
      </c>
      <c r="F651" t="s">
        <v>1553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8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8"/>
      <c r="B668" s="94"/>
      <c r="C668" s="98"/>
      <c r="D668" s="94"/>
      <c r="E668" s="94"/>
      <c r="F668" s="94"/>
      <c r="G668" s="94"/>
    </row>
    <row r="669" spans="1:7" x14ac:dyDescent="0.25">
      <c r="A669" s="98" t="s">
        <v>1437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8" t="s">
        <v>1421</v>
      </c>
      <c r="B671" s="94"/>
      <c r="C671" s="94">
        <f>'PRIMA NOTA'!F906</f>
        <v>33806.459999999992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7" t="s">
        <v>1422</v>
      </c>
      <c r="B674" s="127"/>
      <c r="C674" s="138">
        <f>C669-C671</f>
        <v>0</v>
      </c>
      <c r="D674" s="94"/>
      <c r="E674" s="94"/>
      <c r="F674" s="94"/>
      <c r="G674" s="94"/>
    </row>
    <row r="677" spans="1:7" x14ac:dyDescent="0.25">
      <c r="A677" s="98" t="s">
        <v>1394</v>
      </c>
      <c r="B677" s="98" t="s">
        <v>1395</v>
      </c>
      <c r="C677" s="98" t="s">
        <v>27</v>
      </c>
      <c r="D677" s="98" t="s">
        <v>1396</v>
      </c>
      <c r="E677" s="98" t="s">
        <v>1397</v>
      </c>
      <c r="F677" s="98" t="s">
        <v>2</v>
      </c>
      <c r="G677" s="98" t="s">
        <v>174</v>
      </c>
    </row>
    <row r="678" spans="1:7" x14ac:dyDescent="0.25">
      <c r="A678" s="146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31">
        <v>45310</v>
      </c>
      <c r="B679" s="131">
        <v>45310</v>
      </c>
      <c r="C679">
        <v>380</v>
      </c>
      <c r="D679" t="s">
        <v>1404</v>
      </c>
      <c r="E679" t="s">
        <v>1410</v>
      </c>
      <c r="F679" t="s">
        <v>1587</v>
      </c>
    </row>
    <row r="680" spans="1:7" x14ac:dyDescent="0.25">
      <c r="A680" s="131">
        <v>45310</v>
      </c>
      <c r="B680" s="131">
        <v>45310</v>
      </c>
      <c r="C680">
        <v>1987.5</v>
      </c>
      <c r="D680" t="s">
        <v>1404</v>
      </c>
      <c r="E680">
        <v>480</v>
      </c>
      <c r="F680" t="s">
        <v>1588</v>
      </c>
    </row>
    <row r="681" spans="1:7" x14ac:dyDescent="0.25">
      <c r="A681" s="131">
        <v>45310</v>
      </c>
      <c r="B681" s="131">
        <v>45310</v>
      </c>
      <c r="C681">
        <v>50</v>
      </c>
      <c r="D681" t="s">
        <v>1404</v>
      </c>
      <c r="E681" t="s">
        <v>1410</v>
      </c>
      <c r="F681" t="s">
        <v>1589</v>
      </c>
    </row>
    <row r="682" spans="1:7" x14ac:dyDescent="0.25">
      <c r="A682" s="131">
        <v>45310</v>
      </c>
      <c r="B682" s="131">
        <v>45310</v>
      </c>
      <c r="C682">
        <v>98</v>
      </c>
      <c r="D682" t="s">
        <v>1404</v>
      </c>
      <c r="E682">
        <v>480</v>
      </c>
      <c r="F682" t="s">
        <v>1590</v>
      </c>
    </row>
    <row r="683" spans="1:7" x14ac:dyDescent="0.25">
      <c r="A683" s="131">
        <v>45310</v>
      </c>
      <c r="B683" s="131">
        <v>45310</v>
      </c>
      <c r="C683">
        <v>520.5</v>
      </c>
      <c r="D683" t="s">
        <v>1404</v>
      </c>
      <c r="E683">
        <v>480</v>
      </c>
      <c r="F683" t="s">
        <v>1591</v>
      </c>
    </row>
    <row r="684" spans="1:7" x14ac:dyDescent="0.25">
      <c r="A684" s="131">
        <v>45310</v>
      </c>
      <c r="B684" s="131">
        <v>45310</v>
      </c>
      <c r="C684">
        <v>145</v>
      </c>
      <c r="D684" t="s">
        <v>1404</v>
      </c>
      <c r="E684">
        <v>480</v>
      </c>
      <c r="F684" t="s">
        <v>1592</v>
      </c>
      <c r="G684" s="94"/>
    </row>
    <row r="685" spans="1:7" x14ac:dyDescent="0.25">
      <c r="A685" s="131">
        <v>45310</v>
      </c>
      <c r="B685" s="131">
        <v>45310</v>
      </c>
      <c r="C685">
        <v>420</v>
      </c>
      <c r="D685" t="s">
        <v>1404</v>
      </c>
      <c r="E685">
        <v>480</v>
      </c>
      <c r="F685" t="s">
        <v>1593</v>
      </c>
      <c r="G685" s="94"/>
    </row>
    <row r="686" spans="1:7" x14ac:dyDescent="0.25">
      <c r="A686" s="131">
        <v>45310</v>
      </c>
      <c r="B686" s="131">
        <v>45310</v>
      </c>
      <c r="C686">
        <v>253</v>
      </c>
      <c r="D686" t="s">
        <v>1404</v>
      </c>
      <c r="E686">
        <v>480</v>
      </c>
      <c r="F686" t="s">
        <v>1594</v>
      </c>
      <c r="G686" s="94"/>
    </row>
    <row r="687" spans="1:7" x14ac:dyDescent="0.25">
      <c r="A687" s="131">
        <v>45310</v>
      </c>
      <c r="B687" s="131">
        <v>45310</v>
      </c>
      <c r="C687">
        <v>160</v>
      </c>
      <c r="D687" t="s">
        <v>1404</v>
      </c>
      <c r="E687">
        <v>480</v>
      </c>
      <c r="F687" t="s">
        <v>1595</v>
      </c>
      <c r="G687" s="94"/>
    </row>
    <row r="688" spans="1:7" x14ac:dyDescent="0.25">
      <c r="A688" s="131">
        <v>45310</v>
      </c>
      <c r="B688" s="131">
        <v>45310</v>
      </c>
      <c r="C688">
        <v>376.5</v>
      </c>
      <c r="D688" t="s">
        <v>1404</v>
      </c>
      <c r="E688">
        <v>480</v>
      </c>
      <c r="F688" t="s">
        <v>1596</v>
      </c>
      <c r="G688" s="94"/>
    </row>
    <row r="689" spans="1:7" x14ac:dyDescent="0.25">
      <c r="A689" s="131">
        <v>45310</v>
      </c>
      <c r="B689" s="131">
        <v>45310</v>
      </c>
      <c r="C689">
        <v>40</v>
      </c>
      <c r="D689" t="s">
        <v>1404</v>
      </c>
      <c r="E689">
        <v>480</v>
      </c>
      <c r="F689" t="s">
        <v>1597</v>
      </c>
      <c r="G689" s="94"/>
    </row>
    <row r="690" spans="1:7" x14ac:dyDescent="0.25">
      <c r="A690" s="131">
        <v>45310</v>
      </c>
      <c r="B690" s="131">
        <v>45310</v>
      </c>
      <c r="C690">
        <v>1780</v>
      </c>
      <c r="D690" t="s">
        <v>1404</v>
      </c>
      <c r="E690">
        <v>480</v>
      </c>
      <c r="F690" t="s">
        <v>1598</v>
      </c>
      <c r="G690" s="94"/>
    </row>
    <row r="691" spans="1:7" x14ac:dyDescent="0.25">
      <c r="A691" s="131">
        <v>45310</v>
      </c>
      <c r="B691" s="131">
        <v>45310</v>
      </c>
      <c r="C691">
        <v>299.5</v>
      </c>
      <c r="D691" t="s">
        <v>1404</v>
      </c>
      <c r="E691">
        <v>480</v>
      </c>
      <c r="F691" t="s">
        <v>1599</v>
      </c>
      <c r="G691" s="94"/>
    </row>
    <row r="692" spans="1:7" x14ac:dyDescent="0.25">
      <c r="A692" s="131">
        <v>45310</v>
      </c>
      <c r="B692" s="131">
        <v>45310</v>
      </c>
      <c r="C692">
        <v>98</v>
      </c>
      <c r="D692" t="s">
        <v>1404</v>
      </c>
      <c r="E692">
        <v>480</v>
      </c>
      <c r="F692" t="s">
        <v>1600</v>
      </c>
      <c r="G692" s="94"/>
    </row>
    <row r="693" spans="1:7" x14ac:dyDescent="0.25">
      <c r="A693" s="131">
        <v>45310</v>
      </c>
      <c r="B693" s="131">
        <v>45310</v>
      </c>
      <c r="C693">
        <v>98</v>
      </c>
      <c r="D693" t="s">
        <v>1404</v>
      </c>
      <c r="E693">
        <v>480</v>
      </c>
      <c r="F693" t="s">
        <v>1601</v>
      </c>
      <c r="G693" s="94"/>
    </row>
    <row r="694" spans="1:7" x14ac:dyDescent="0.25">
      <c r="A694" s="131">
        <v>45310</v>
      </c>
      <c r="B694" s="131">
        <v>45310</v>
      </c>
      <c r="C694">
        <v>450</v>
      </c>
      <c r="D694" t="s">
        <v>1404</v>
      </c>
      <c r="E694">
        <v>480</v>
      </c>
      <c r="F694" t="s">
        <v>1602</v>
      </c>
      <c r="G694" s="94"/>
    </row>
    <row r="695" spans="1:7" x14ac:dyDescent="0.25">
      <c r="A695" s="131">
        <v>45309</v>
      </c>
      <c r="B695" s="131">
        <v>45309</v>
      </c>
      <c r="C695">
        <v>450.5</v>
      </c>
      <c r="D695" t="s">
        <v>1404</v>
      </c>
      <c r="E695" t="s">
        <v>1410</v>
      </c>
      <c r="F695" t="s">
        <v>1603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8"/>
      <c r="B697" s="94"/>
      <c r="C697" s="98"/>
      <c r="D697" s="98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8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8"/>
      <c r="B720" s="94"/>
      <c r="C720" s="98"/>
      <c r="D720" s="94"/>
      <c r="E720" s="94"/>
      <c r="F720" s="94"/>
      <c r="G720" s="94"/>
    </row>
    <row r="721" spans="1:7" x14ac:dyDescent="0.25">
      <c r="A721" s="98" t="s">
        <v>1437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8" t="s">
        <v>1421</v>
      </c>
      <c r="B723" s="94"/>
      <c r="C723" s="94">
        <f>'PRIMA NOTA'!F967</f>
        <v>7606.5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7" t="s">
        <v>1422</v>
      </c>
      <c r="B726" s="127"/>
      <c r="C726" s="138">
        <f>C721-C723</f>
        <v>0</v>
      </c>
      <c r="D726" s="94"/>
      <c r="E726" s="94"/>
      <c r="F726" s="94"/>
      <c r="G726" s="94"/>
    </row>
    <row r="729" spans="1:7" x14ac:dyDescent="0.25">
      <c r="A729" s="98" t="s">
        <v>1394</v>
      </c>
      <c r="B729" s="98" t="s">
        <v>1395</v>
      </c>
      <c r="C729" s="98" t="s">
        <v>27</v>
      </c>
      <c r="D729" s="98" t="s">
        <v>1396</v>
      </c>
      <c r="E729" s="98" t="s">
        <v>1397</v>
      </c>
      <c r="F729" s="98" t="s">
        <v>2</v>
      </c>
      <c r="G729" s="98" t="s">
        <v>174</v>
      </c>
    </row>
    <row r="730" spans="1:7" x14ac:dyDescent="0.25">
      <c r="A730" s="146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1404</v>
      </c>
      <c r="E731" s="98" t="s">
        <v>239</v>
      </c>
      <c r="F731" s="94" t="s">
        <v>1604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1404</v>
      </c>
      <c r="E732" s="98" t="s">
        <v>239</v>
      </c>
      <c r="F732" s="94" t="s">
        <v>1605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1404</v>
      </c>
      <c r="E733" s="98" t="s">
        <v>239</v>
      </c>
      <c r="F733" s="94" t="s">
        <v>1606</v>
      </c>
      <c r="G733" s="94"/>
    </row>
    <row r="734" spans="1:7" x14ac:dyDescent="0.25">
      <c r="A734" s="136"/>
      <c r="B734" s="136"/>
      <c r="C734" s="98">
        <v>0</v>
      </c>
      <c r="D734" s="94" t="s">
        <v>1404</v>
      </c>
      <c r="E734" s="98"/>
      <c r="F734" s="98"/>
      <c r="G734" s="94"/>
    </row>
    <row r="735" spans="1:7" x14ac:dyDescent="0.25">
      <c r="A735" s="136"/>
      <c r="B735" s="136"/>
      <c r="C735" s="94">
        <v>0</v>
      </c>
      <c r="D735" s="94" t="s">
        <v>1404</v>
      </c>
      <c r="E735" s="98"/>
      <c r="F735" s="98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1404</v>
      </c>
      <c r="E736" s="98" t="s">
        <v>239</v>
      </c>
      <c r="F736" s="94" t="s">
        <v>1607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1404</v>
      </c>
      <c r="E737" s="98" t="s">
        <v>239</v>
      </c>
      <c r="F737" s="94" t="s">
        <v>1608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1404</v>
      </c>
      <c r="E738" s="98" t="s">
        <v>239</v>
      </c>
      <c r="F738" s="94" t="s">
        <v>1609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1404</v>
      </c>
      <c r="E739" s="94">
        <v>480</v>
      </c>
      <c r="F739" s="94" t="s">
        <v>1610</v>
      </c>
      <c r="G739" s="94"/>
    </row>
    <row r="740" spans="1:7" x14ac:dyDescent="0.25">
      <c r="A740" s="136"/>
      <c r="B740" s="136"/>
      <c r="C740" s="94">
        <v>0</v>
      </c>
      <c r="D740" s="94" t="s">
        <v>1404</v>
      </c>
      <c r="E740" s="94">
        <v>480</v>
      </c>
      <c r="F740" s="98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1404</v>
      </c>
      <c r="E741" s="98" t="s">
        <v>239</v>
      </c>
      <c r="F741" s="94" t="s">
        <v>1611</v>
      </c>
      <c r="G741" s="94"/>
    </row>
    <row r="742" spans="1:7" x14ac:dyDescent="0.25">
      <c r="A742" s="136"/>
      <c r="B742" s="136"/>
      <c r="C742" s="94">
        <v>0</v>
      </c>
      <c r="D742" s="98"/>
      <c r="E742" s="98"/>
      <c r="F742" s="98"/>
      <c r="G742" s="94"/>
    </row>
    <row r="743" spans="1:7" x14ac:dyDescent="0.25">
      <c r="A743" s="136"/>
      <c r="B743" s="136"/>
      <c r="C743" s="98">
        <v>0</v>
      </c>
      <c r="D743" s="98"/>
      <c r="E743" s="98"/>
      <c r="F743" s="98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1404</v>
      </c>
      <c r="E744" s="94">
        <v>480</v>
      </c>
      <c r="F744" s="94" t="s">
        <v>1612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1404</v>
      </c>
      <c r="E745" s="98" t="s">
        <v>239</v>
      </c>
      <c r="F745" s="94" t="s">
        <v>1613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1404</v>
      </c>
      <c r="E746" s="98" t="s">
        <v>239</v>
      </c>
      <c r="F746" s="94" t="s">
        <v>1614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1404</v>
      </c>
      <c r="E747" s="98" t="s">
        <v>239</v>
      </c>
      <c r="F747" s="94" t="s">
        <v>1615</v>
      </c>
      <c r="G747" s="94"/>
    </row>
    <row r="748" spans="1:7" x14ac:dyDescent="0.25">
      <c r="A748" s="95"/>
      <c r="B748" s="95"/>
      <c r="C748" s="98"/>
      <c r="D748" s="94"/>
      <c r="E748" s="94"/>
      <c r="F748" s="94"/>
      <c r="G748" s="94"/>
    </row>
    <row r="749" spans="1:7" x14ac:dyDescent="0.25">
      <c r="A749" s="136"/>
      <c r="B749" s="95"/>
      <c r="C749" s="94"/>
      <c r="D749" s="94"/>
      <c r="E749" s="94"/>
      <c r="F749" s="94"/>
      <c r="G749" s="94"/>
    </row>
    <row r="750" spans="1:7" x14ac:dyDescent="0.25">
      <c r="A750" s="136"/>
      <c r="B750" s="95"/>
      <c r="C750" s="94"/>
      <c r="D750" s="94"/>
      <c r="E750" s="94"/>
      <c r="F750" s="94"/>
      <c r="G750" s="94"/>
    </row>
    <row r="751" spans="1:7" x14ac:dyDescent="0.25">
      <c r="A751" s="136"/>
      <c r="B751" s="95"/>
      <c r="C751" s="94"/>
      <c r="D751" s="94"/>
      <c r="E751" s="94"/>
      <c r="F751" s="94"/>
      <c r="G751" s="94"/>
    </row>
    <row r="752" spans="1:7" x14ac:dyDescent="0.25">
      <c r="A752" s="136"/>
      <c r="B752" s="95"/>
      <c r="C752" s="94"/>
      <c r="D752" s="94"/>
      <c r="E752" s="94"/>
      <c r="F752" s="94"/>
      <c r="G752" s="94"/>
    </row>
    <row r="753" spans="1:7" x14ac:dyDescent="0.25">
      <c r="A753" s="136"/>
      <c r="B753" s="95"/>
      <c r="C753" s="94"/>
      <c r="D753" s="94"/>
      <c r="E753" s="94"/>
      <c r="F753" s="94"/>
      <c r="G753" s="94"/>
    </row>
    <row r="754" spans="1:7" x14ac:dyDescent="0.25">
      <c r="A754" s="136"/>
      <c r="B754" s="95"/>
      <c r="C754" s="94"/>
      <c r="D754" s="94"/>
      <c r="E754" s="94"/>
      <c r="F754" s="94"/>
      <c r="G754" s="94"/>
    </row>
    <row r="755" spans="1:7" x14ac:dyDescent="0.25">
      <c r="A755" s="136"/>
      <c r="B755" s="95"/>
      <c r="C755" s="94"/>
      <c r="D755" s="94"/>
      <c r="E755" s="94"/>
      <c r="F755" s="94"/>
      <c r="G755" s="94"/>
    </row>
    <row r="756" spans="1:7" x14ac:dyDescent="0.25">
      <c r="A756" s="136"/>
      <c r="B756" s="95"/>
      <c r="C756" s="94"/>
      <c r="D756" s="94"/>
      <c r="E756" s="94"/>
      <c r="F756" s="94"/>
      <c r="G756" s="94"/>
    </row>
    <row r="757" spans="1:7" x14ac:dyDescent="0.25">
      <c r="A757" s="136"/>
      <c r="B757" s="95"/>
      <c r="C757" s="94"/>
      <c r="D757" s="94"/>
      <c r="E757" s="94"/>
      <c r="F757" s="94"/>
      <c r="G757" s="94"/>
    </row>
    <row r="758" spans="1:7" x14ac:dyDescent="0.25">
      <c r="A758" s="136"/>
      <c r="B758" s="95"/>
      <c r="C758" s="94"/>
      <c r="D758" s="94"/>
      <c r="E758" s="94"/>
      <c r="F758" s="94"/>
      <c r="G758" s="94"/>
    </row>
    <row r="759" spans="1:7" x14ac:dyDescent="0.25">
      <c r="A759" s="136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6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8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8"/>
      <c r="B773" s="94"/>
      <c r="C773" s="98"/>
      <c r="D773" s="94"/>
      <c r="E773" s="94"/>
      <c r="F773" s="94"/>
      <c r="G773" s="94"/>
    </row>
    <row r="774" spans="1:7" x14ac:dyDescent="0.25">
      <c r="A774" s="98" t="s">
        <v>1437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8" t="s">
        <v>1421</v>
      </c>
      <c r="B776" s="94"/>
      <c r="C776" s="94">
        <f>'PRIMA NOTA'!F1028</f>
        <v>7260.36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7" t="s">
        <v>1422</v>
      </c>
      <c r="B779" s="127"/>
      <c r="C779" s="138">
        <f>C774-C776</f>
        <v>0</v>
      </c>
      <c r="D779" s="94"/>
      <c r="E779" s="94"/>
      <c r="F779" s="94"/>
      <c r="G779" s="94"/>
    </row>
    <row r="782" spans="1:7" x14ac:dyDescent="0.25">
      <c r="A782" s="98" t="s">
        <v>1394</v>
      </c>
      <c r="B782" s="98" t="s">
        <v>1395</v>
      </c>
      <c r="C782" s="98" t="s">
        <v>27</v>
      </c>
      <c r="D782" s="98" t="s">
        <v>1396</v>
      </c>
      <c r="E782" s="98" t="s">
        <v>1397</v>
      </c>
      <c r="F782" s="98" t="s">
        <v>2</v>
      </c>
      <c r="G782" s="98" t="s">
        <v>174</v>
      </c>
    </row>
    <row r="783" spans="1:7" x14ac:dyDescent="0.25">
      <c r="A783" s="146">
        <v>45314</v>
      </c>
      <c r="B783" s="94"/>
      <c r="C783" s="94"/>
      <c r="D783" s="98"/>
      <c r="E783" s="94"/>
      <c r="F783" s="98"/>
      <c r="G783" s="94"/>
    </row>
    <row r="784" spans="1:7" x14ac:dyDescent="0.25">
      <c r="A784" s="136"/>
      <c r="B784" s="136"/>
      <c r="C784" s="94">
        <v>0</v>
      </c>
      <c r="D784" s="98"/>
      <c r="E784" s="98"/>
      <c r="F784" s="98"/>
      <c r="G784" s="94"/>
    </row>
    <row r="785" spans="1:6" x14ac:dyDescent="0.25">
      <c r="A785" s="131">
        <v>45314</v>
      </c>
      <c r="B785" s="131">
        <v>45314</v>
      </c>
      <c r="C785">
        <v>1891.03</v>
      </c>
      <c r="D785" t="s">
        <v>1404</v>
      </c>
      <c r="E785">
        <v>480</v>
      </c>
      <c r="F785" t="s">
        <v>1616</v>
      </c>
    </row>
    <row r="786" spans="1:6" x14ac:dyDescent="0.25">
      <c r="A786" s="131">
        <v>45314</v>
      </c>
      <c r="B786" s="131">
        <v>45314</v>
      </c>
      <c r="C786">
        <v>472</v>
      </c>
      <c r="D786" t="s">
        <v>1404</v>
      </c>
      <c r="E786">
        <v>480</v>
      </c>
      <c r="F786" t="s">
        <v>1617</v>
      </c>
    </row>
    <row r="787" spans="1:6" x14ac:dyDescent="0.25">
      <c r="A787" s="131">
        <v>45314</v>
      </c>
      <c r="B787" s="131">
        <v>45314</v>
      </c>
      <c r="C787">
        <v>53</v>
      </c>
      <c r="D787" t="s">
        <v>1404</v>
      </c>
      <c r="E787">
        <v>480</v>
      </c>
      <c r="F787" t="s">
        <v>1618</v>
      </c>
    </row>
    <row r="788" spans="1:6" x14ac:dyDescent="0.25">
      <c r="A788" s="131">
        <v>45314</v>
      </c>
      <c r="B788" s="131">
        <v>45314</v>
      </c>
      <c r="C788">
        <v>254</v>
      </c>
      <c r="D788" t="s">
        <v>1404</v>
      </c>
      <c r="E788">
        <v>480</v>
      </c>
      <c r="F788" t="s">
        <v>1619</v>
      </c>
    </row>
    <row r="789" spans="1:6" x14ac:dyDescent="0.25">
      <c r="A789" s="131">
        <v>45314</v>
      </c>
      <c r="B789" s="131">
        <v>45314</v>
      </c>
      <c r="C789">
        <v>323</v>
      </c>
      <c r="D789" t="s">
        <v>1404</v>
      </c>
      <c r="E789">
        <v>480</v>
      </c>
      <c r="F789" t="s">
        <v>1620</v>
      </c>
    </row>
    <row r="790" spans="1:6" x14ac:dyDescent="0.25">
      <c r="A790" s="131">
        <v>45314</v>
      </c>
      <c r="B790" s="131">
        <v>45314</v>
      </c>
      <c r="C790">
        <v>376</v>
      </c>
      <c r="D790" t="s">
        <v>1404</v>
      </c>
      <c r="E790">
        <v>480</v>
      </c>
      <c r="F790" t="s">
        <v>1621</v>
      </c>
    </row>
    <row r="791" spans="1:6" x14ac:dyDescent="0.25">
      <c r="A791" s="131">
        <v>45314</v>
      </c>
      <c r="B791" s="131">
        <v>45314</v>
      </c>
      <c r="C791">
        <v>1585.2</v>
      </c>
      <c r="D791" t="s">
        <v>1404</v>
      </c>
      <c r="E791">
        <v>480</v>
      </c>
      <c r="F791" t="s">
        <v>1622</v>
      </c>
    </row>
    <row r="792" spans="1:6" x14ac:dyDescent="0.25">
      <c r="A792" s="131">
        <v>45314</v>
      </c>
      <c r="B792" s="131">
        <v>45314</v>
      </c>
      <c r="C792">
        <v>77</v>
      </c>
      <c r="D792" t="s">
        <v>1404</v>
      </c>
      <c r="E792">
        <v>480</v>
      </c>
      <c r="F792" t="s">
        <v>1623</v>
      </c>
    </row>
    <row r="793" spans="1:6" x14ac:dyDescent="0.25">
      <c r="A793" s="131">
        <v>45314</v>
      </c>
      <c r="B793" s="131">
        <v>45314</v>
      </c>
      <c r="C793">
        <v>388</v>
      </c>
      <c r="D793" t="s">
        <v>1404</v>
      </c>
      <c r="E793">
        <v>480</v>
      </c>
      <c r="F793" t="s">
        <v>1624</v>
      </c>
    </row>
    <row r="794" spans="1:6" x14ac:dyDescent="0.25">
      <c r="A794" s="131">
        <v>45314</v>
      </c>
      <c r="B794" s="131">
        <v>45314</v>
      </c>
      <c r="C794">
        <v>426</v>
      </c>
      <c r="D794" t="s">
        <v>1404</v>
      </c>
      <c r="E794">
        <v>480</v>
      </c>
      <c r="F794" t="s">
        <v>1625</v>
      </c>
    </row>
    <row r="795" spans="1:6" x14ac:dyDescent="0.25">
      <c r="A795" s="131">
        <v>45314</v>
      </c>
      <c r="B795" s="131">
        <v>45314</v>
      </c>
      <c r="C795">
        <v>456</v>
      </c>
      <c r="D795" t="s">
        <v>1404</v>
      </c>
      <c r="E795">
        <v>480</v>
      </c>
      <c r="F795" t="s">
        <v>1626</v>
      </c>
    </row>
    <row r="796" spans="1:6" x14ac:dyDescent="0.25">
      <c r="A796" s="131">
        <v>45314</v>
      </c>
      <c r="B796" s="131">
        <v>45314</v>
      </c>
      <c r="C796">
        <v>185</v>
      </c>
      <c r="D796" t="s">
        <v>1404</v>
      </c>
      <c r="E796">
        <v>480</v>
      </c>
      <c r="F796" t="s">
        <v>1627</v>
      </c>
    </row>
    <row r="797" spans="1:6" x14ac:dyDescent="0.25">
      <c r="A797" s="131">
        <v>45314</v>
      </c>
      <c r="B797" s="131">
        <v>45314</v>
      </c>
      <c r="C797">
        <v>815.5</v>
      </c>
      <c r="D797" t="s">
        <v>1404</v>
      </c>
      <c r="E797">
        <v>480</v>
      </c>
      <c r="F797" t="s">
        <v>1628</v>
      </c>
    </row>
    <row r="798" spans="1:6" x14ac:dyDescent="0.25">
      <c r="A798" s="131">
        <v>45314</v>
      </c>
      <c r="B798" s="131">
        <v>45314</v>
      </c>
      <c r="C798">
        <v>156.5</v>
      </c>
      <c r="D798" t="s">
        <v>1404</v>
      </c>
      <c r="E798">
        <v>480</v>
      </c>
      <c r="F798" t="s">
        <v>1629</v>
      </c>
    </row>
    <row r="799" spans="1:6" x14ac:dyDescent="0.25">
      <c r="A799" s="131">
        <v>45314</v>
      </c>
      <c r="B799" s="131">
        <v>45314</v>
      </c>
      <c r="C799">
        <v>134</v>
      </c>
      <c r="D799" t="s">
        <v>1404</v>
      </c>
      <c r="E799">
        <v>480</v>
      </c>
      <c r="F799" t="s">
        <v>1630</v>
      </c>
    </row>
    <row r="800" spans="1:6" x14ac:dyDescent="0.25">
      <c r="A800" s="131"/>
      <c r="B800" s="131"/>
      <c r="C800">
        <v>0</v>
      </c>
      <c r="D800" t="s">
        <v>1404</v>
      </c>
    </row>
    <row r="801" spans="1:7" x14ac:dyDescent="0.25">
      <c r="A801" s="131">
        <v>45314</v>
      </c>
      <c r="B801" s="131">
        <v>45314</v>
      </c>
      <c r="C801">
        <v>730</v>
      </c>
      <c r="D801" t="s">
        <v>1404</v>
      </c>
      <c r="E801" t="s">
        <v>1410</v>
      </c>
      <c r="F801" t="s">
        <v>1631</v>
      </c>
    </row>
    <row r="802" spans="1:7" x14ac:dyDescent="0.25">
      <c r="A802" s="136"/>
      <c r="B802" s="95"/>
      <c r="C802" s="94"/>
      <c r="D802" s="94"/>
      <c r="E802" s="94"/>
      <c r="F802" s="94"/>
      <c r="G802" s="94"/>
    </row>
    <row r="803" spans="1:7" x14ac:dyDescent="0.25">
      <c r="A803" s="136"/>
      <c r="B803" s="95"/>
      <c r="C803" s="94"/>
      <c r="D803" s="94"/>
      <c r="E803" s="94"/>
      <c r="F803" s="94"/>
      <c r="G803" s="94"/>
    </row>
    <row r="804" spans="1:7" x14ac:dyDescent="0.25">
      <c r="A804" s="136"/>
      <c r="B804" s="95"/>
      <c r="C804" s="94"/>
      <c r="D804" s="94"/>
      <c r="E804" s="94"/>
      <c r="F804" s="94"/>
      <c r="G804" s="94"/>
    </row>
    <row r="805" spans="1:7" x14ac:dyDescent="0.25">
      <c r="A805" s="136"/>
      <c r="B805" s="95"/>
      <c r="C805" s="94"/>
      <c r="D805" s="94"/>
      <c r="E805" s="94"/>
      <c r="F805" s="94"/>
      <c r="G805" s="94"/>
    </row>
    <row r="806" spans="1:7" x14ac:dyDescent="0.25">
      <c r="A806" s="136"/>
      <c r="B806" s="95"/>
      <c r="C806" s="94"/>
      <c r="D806" s="94"/>
      <c r="E806" s="94"/>
      <c r="F806" s="94"/>
      <c r="G806" s="94"/>
    </row>
    <row r="807" spans="1:7" x14ac:dyDescent="0.25">
      <c r="A807" s="136"/>
      <c r="B807" s="95"/>
      <c r="C807" s="94"/>
      <c r="D807" s="94"/>
      <c r="E807" s="94"/>
      <c r="F807" s="94"/>
      <c r="G807" s="94"/>
    </row>
    <row r="808" spans="1:7" x14ac:dyDescent="0.25">
      <c r="A808" s="136"/>
      <c r="B808" s="95"/>
      <c r="C808" s="94"/>
      <c r="D808" s="94"/>
      <c r="E808" s="94"/>
      <c r="F808" s="94"/>
      <c r="G808" s="94"/>
    </row>
    <row r="809" spans="1:7" x14ac:dyDescent="0.25">
      <c r="A809" s="136"/>
      <c r="B809" s="95"/>
      <c r="C809" s="94"/>
      <c r="D809" s="94"/>
      <c r="E809" s="94"/>
      <c r="F809" s="94"/>
      <c r="G809" s="94"/>
    </row>
    <row r="810" spans="1:7" x14ac:dyDescent="0.25">
      <c r="A810" s="136"/>
      <c r="B810" s="95"/>
      <c r="C810" s="94"/>
      <c r="D810" s="94"/>
      <c r="E810" s="94"/>
      <c r="F810" s="94"/>
      <c r="G810" s="94"/>
    </row>
    <row r="811" spans="1:7" x14ac:dyDescent="0.25">
      <c r="A811" s="136"/>
      <c r="B811" s="95"/>
      <c r="C811" s="94"/>
      <c r="D811" s="94"/>
      <c r="E811" s="94"/>
      <c r="F811" s="94"/>
      <c r="G811" s="94"/>
    </row>
    <row r="812" spans="1:7" x14ac:dyDescent="0.25">
      <c r="A812" s="136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6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8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8"/>
      <c r="B826" s="94"/>
      <c r="C826" s="98"/>
      <c r="D826" s="94"/>
      <c r="E826" s="94"/>
      <c r="F826" s="94"/>
      <c r="G826" s="94"/>
    </row>
    <row r="827" spans="1:7" x14ac:dyDescent="0.25">
      <c r="A827" s="98" t="s">
        <v>1437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8" t="s">
        <v>1421</v>
      </c>
      <c r="B829" s="94"/>
      <c r="C829" s="98">
        <f>'PRIMA NOTA'!F1089</f>
        <v>8317.93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7" t="s">
        <v>1422</v>
      </c>
      <c r="B832" s="127"/>
      <c r="C832" s="138">
        <f>C827-C829</f>
        <v>4.2999999999992724</v>
      </c>
      <c r="D832" s="94"/>
      <c r="E832" s="94"/>
      <c r="F832" s="94"/>
      <c r="G832" s="94"/>
    </row>
    <row r="835" spans="1:7" x14ac:dyDescent="0.25">
      <c r="A835" s="98" t="s">
        <v>1394</v>
      </c>
      <c r="B835" s="98" t="s">
        <v>1395</v>
      </c>
      <c r="C835" s="98" t="s">
        <v>27</v>
      </c>
      <c r="D835" s="98" t="s">
        <v>1396</v>
      </c>
      <c r="E835" s="98" t="s">
        <v>1397</v>
      </c>
      <c r="F835" s="98" t="s">
        <v>2</v>
      </c>
      <c r="G835" s="98" t="s">
        <v>174</v>
      </c>
    </row>
    <row r="836" spans="1:7" x14ac:dyDescent="0.25">
      <c r="A836" s="146">
        <v>45315</v>
      </c>
      <c r="B836" s="94"/>
      <c r="C836" s="94"/>
      <c r="D836" s="98"/>
      <c r="E836" s="94"/>
      <c r="F836" s="98"/>
      <c r="G836" s="94"/>
    </row>
    <row r="837" spans="1:7" x14ac:dyDescent="0.25">
      <c r="A837" s="136"/>
      <c r="B837" s="136"/>
      <c r="C837" s="94">
        <v>0</v>
      </c>
      <c r="D837" s="98"/>
      <c r="E837" s="98"/>
      <c r="F837" s="98"/>
      <c r="G837" s="94"/>
    </row>
    <row r="838" spans="1:7" x14ac:dyDescent="0.25">
      <c r="A838" s="131">
        <v>45315</v>
      </c>
      <c r="B838" s="131">
        <v>45315</v>
      </c>
      <c r="C838">
        <v>150</v>
      </c>
      <c r="D838" t="s">
        <v>1404</v>
      </c>
      <c r="E838">
        <v>480</v>
      </c>
      <c r="F838" t="s">
        <v>1632</v>
      </c>
    </row>
    <row r="839" spans="1:7" x14ac:dyDescent="0.25">
      <c r="A839" s="131">
        <v>45315</v>
      </c>
      <c r="B839" s="131">
        <v>45315</v>
      </c>
      <c r="C839">
        <v>200</v>
      </c>
      <c r="D839" t="s">
        <v>1404</v>
      </c>
      <c r="E839">
        <v>480</v>
      </c>
      <c r="F839" t="s">
        <v>1633</v>
      </c>
    </row>
    <row r="840" spans="1:7" x14ac:dyDescent="0.25">
      <c r="A840" s="131">
        <v>45315</v>
      </c>
      <c r="B840" s="131">
        <v>45315</v>
      </c>
      <c r="C840">
        <v>1387</v>
      </c>
      <c r="D840" t="s">
        <v>1404</v>
      </c>
      <c r="E840">
        <v>480</v>
      </c>
      <c r="F840" t="s">
        <v>1634</v>
      </c>
    </row>
    <row r="841" spans="1:7" x14ac:dyDescent="0.25">
      <c r="A841" s="131">
        <v>45315</v>
      </c>
      <c r="B841" s="131">
        <v>45315</v>
      </c>
      <c r="C841">
        <v>52</v>
      </c>
      <c r="D841" t="s">
        <v>1404</v>
      </c>
      <c r="E841">
        <v>480</v>
      </c>
      <c r="F841" t="s">
        <v>1635</v>
      </c>
    </row>
    <row r="842" spans="1:7" x14ac:dyDescent="0.25">
      <c r="A842" s="131">
        <v>45315</v>
      </c>
      <c r="B842" s="131">
        <v>45315</v>
      </c>
      <c r="C842">
        <v>5000.04</v>
      </c>
      <c r="D842" t="s">
        <v>1404</v>
      </c>
      <c r="E842">
        <v>480</v>
      </c>
      <c r="F842" t="s">
        <v>1636</v>
      </c>
    </row>
    <row r="843" spans="1:7" x14ac:dyDescent="0.25">
      <c r="A843" s="131">
        <v>45315</v>
      </c>
      <c r="B843" s="131">
        <v>45314</v>
      </c>
      <c r="C843">
        <v>249.5</v>
      </c>
      <c r="D843" t="s">
        <v>1404</v>
      </c>
      <c r="E843" t="s">
        <v>1410</v>
      </c>
      <c r="F843" t="s">
        <v>1637</v>
      </c>
    </row>
    <row r="844" spans="1:7" x14ac:dyDescent="0.25">
      <c r="A844" s="131">
        <v>45315</v>
      </c>
      <c r="B844" s="131">
        <v>45315</v>
      </c>
      <c r="C844">
        <v>375.5</v>
      </c>
      <c r="D844" t="s">
        <v>1404</v>
      </c>
      <c r="E844">
        <v>480</v>
      </c>
      <c r="F844" t="s">
        <v>1638</v>
      </c>
    </row>
    <row r="845" spans="1:7" x14ac:dyDescent="0.25">
      <c r="A845" s="131">
        <v>45315</v>
      </c>
      <c r="B845" s="131">
        <v>45315</v>
      </c>
      <c r="C845">
        <v>200</v>
      </c>
      <c r="D845" t="s">
        <v>1404</v>
      </c>
      <c r="E845">
        <v>480</v>
      </c>
      <c r="F845" t="s">
        <v>1639</v>
      </c>
    </row>
    <row r="846" spans="1:7" x14ac:dyDescent="0.25">
      <c r="A846" s="131">
        <v>45315</v>
      </c>
      <c r="B846" s="131">
        <v>45315</v>
      </c>
      <c r="C846">
        <v>373</v>
      </c>
      <c r="D846" t="s">
        <v>1404</v>
      </c>
      <c r="E846">
        <v>480</v>
      </c>
      <c r="F846" t="s">
        <v>1640</v>
      </c>
    </row>
    <row r="847" spans="1:7" x14ac:dyDescent="0.25">
      <c r="A847" s="131">
        <v>45315</v>
      </c>
      <c r="B847" s="131">
        <v>45315</v>
      </c>
      <c r="C847">
        <v>125</v>
      </c>
      <c r="D847" t="s">
        <v>1404</v>
      </c>
      <c r="E847">
        <v>480</v>
      </c>
      <c r="F847" t="s">
        <v>1641</v>
      </c>
    </row>
    <row r="848" spans="1:7" x14ac:dyDescent="0.25">
      <c r="A848" s="131">
        <v>45315</v>
      </c>
      <c r="B848" s="131">
        <v>45315</v>
      </c>
      <c r="C848">
        <v>825.99</v>
      </c>
      <c r="D848" t="s">
        <v>1404</v>
      </c>
      <c r="E848">
        <v>480</v>
      </c>
      <c r="F848" t="s">
        <v>1642</v>
      </c>
    </row>
    <row r="849" spans="1:7" x14ac:dyDescent="0.25">
      <c r="A849" s="136"/>
      <c r="B849" s="136"/>
      <c r="C849" s="98">
        <v>0</v>
      </c>
      <c r="D849" s="98"/>
      <c r="E849" s="98"/>
      <c r="F849" s="98"/>
      <c r="G849" s="94"/>
    </row>
    <row r="850" spans="1:7" x14ac:dyDescent="0.25">
      <c r="A850" s="136"/>
      <c r="B850" s="136"/>
      <c r="C850" s="94">
        <v>0</v>
      </c>
      <c r="D850" s="98"/>
      <c r="E850" s="98"/>
      <c r="F850" s="98"/>
      <c r="G850" s="94"/>
    </row>
    <row r="851" spans="1:7" x14ac:dyDescent="0.25">
      <c r="A851" s="136"/>
      <c r="B851" s="136"/>
      <c r="C851" s="94">
        <v>0</v>
      </c>
      <c r="D851" s="98"/>
      <c r="E851" s="98"/>
      <c r="F851" s="98"/>
      <c r="G851" s="94"/>
    </row>
    <row r="852" spans="1:7" x14ac:dyDescent="0.25">
      <c r="A852" s="136"/>
      <c r="B852" s="136"/>
      <c r="C852" s="94">
        <v>0</v>
      </c>
      <c r="D852" s="98"/>
      <c r="E852" s="98"/>
      <c r="F852" s="98"/>
      <c r="G852" s="94"/>
    </row>
    <row r="853" spans="1:7" x14ac:dyDescent="0.25">
      <c r="A853" s="136"/>
      <c r="B853" s="136"/>
      <c r="C853" s="94">
        <v>0</v>
      </c>
      <c r="D853" s="98"/>
      <c r="E853" s="98"/>
      <c r="F853" s="98"/>
      <c r="G853" s="94"/>
    </row>
    <row r="854" spans="1:7" x14ac:dyDescent="0.25">
      <c r="A854" s="95"/>
      <c r="B854" s="95"/>
      <c r="C854" s="98"/>
      <c r="D854" s="94"/>
      <c r="E854" s="94"/>
      <c r="F854" s="98"/>
      <c r="G854" s="94"/>
    </row>
    <row r="855" spans="1:7" x14ac:dyDescent="0.25">
      <c r="A855" s="136"/>
      <c r="B855" s="95"/>
      <c r="C855" s="94"/>
      <c r="D855" s="94"/>
      <c r="E855" s="94"/>
      <c r="F855" s="94"/>
      <c r="G855" s="94"/>
    </row>
    <row r="856" spans="1:7" x14ac:dyDescent="0.25">
      <c r="A856" s="136"/>
      <c r="B856" s="95"/>
      <c r="C856" s="94"/>
      <c r="D856" s="94"/>
      <c r="E856" s="94"/>
      <c r="F856" s="94"/>
      <c r="G856" s="94"/>
    </row>
    <row r="857" spans="1:7" x14ac:dyDescent="0.25">
      <c r="A857" s="136"/>
      <c r="B857" s="95"/>
      <c r="C857" s="94"/>
      <c r="D857" s="94"/>
      <c r="E857" s="94"/>
      <c r="F857" s="94"/>
      <c r="G857" s="94"/>
    </row>
    <row r="858" spans="1:7" x14ac:dyDescent="0.25">
      <c r="A858" s="136"/>
      <c r="B858" s="95"/>
      <c r="C858" s="94"/>
      <c r="D858" s="94"/>
      <c r="E858" s="94"/>
      <c r="F858" s="94"/>
      <c r="G858" s="94"/>
    </row>
    <row r="859" spans="1:7" x14ac:dyDescent="0.25">
      <c r="A859" s="136"/>
      <c r="B859" s="95"/>
      <c r="C859" s="94"/>
      <c r="D859" s="94"/>
      <c r="E859" s="94"/>
      <c r="F859" s="94"/>
      <c r="G859" s="94"/>
    </row>
    <row r="860" spans="1:7" x14ac:dyDescent="0.25">
      <c r="A860" s="136"/>
      <c r="B860" s="95"/>
      <c r="C860" s="94"/>
      <c r="D860" s="94"/>
      <c r="E860" s="94"/>
      <c r="F860" s="94"/>
      <c r="G860" s="94"/>
    </row>
    <row r="861" spans="1:7" x14ac:dyDescent="0.25">
      <c r="A861" s="136"/>
      <c r="B861" s="95"/>
      <c r="C861" s="94"/>
      <c r="D861" s="94"/>
      <c r="E861" s="94"/>
      <c r="F861" s="94"/>
      <c r="G861" s="94"/>
    </row>
    <row r="862" spans="1:7" x14ac:dyDescent="0.25">
      <c r="A862" s="136"/>
      <c r="B862" s="95"/>
      <c r="C862" s="94"/>
      <c r="D862" s="94"/>
      <c r="E862" s="94"/>
      <c r="F862" s="94"/>
      <c r="G862" s="94"/>
    </row>
    <row r="863" spans="1:7" x14ac:dyDescent="0.25">
      <c r="A863" s="136"/>
      <c r="B863" s="95"/>
      <c r="C863" s="94"/>
      <c r="D863" s="94"/>
      <c r="E863" s="94"/>
      <c r="F863" s="94"/>
      <c r="G863" s="94"/>
    </row>
    <row r="864" spans="1:7" x14ac:dyDescent="0.25">
      <c r="A864" s="136"/>
      <c r="B864" s="95"/>
      <c r="C864" s="94"/>
      <c r="D864" s="94"/>
      <c r="E864" s="94"/>
      <c r="F864" s="94"/>
      <c r="G864" s="94"/>
    </row>
    <row r="865" spans="1:7" x14ac:dyDescent="0.25">
      <c r="A865" s="136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6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8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8"/>
      <c r="B879" s="94"/>
      <c r="C879" s="98"/>
      <c r="D879" s="94"/>
      <c r="E879" s="94"/>
      <c r="F879" s="94"/>
      <c r="G879" s="94"/>
    </row>
    <row r="880" spans="1:7" x14ac:dyDescent="0.25">
      <c r="A880" s="98" t="s">
        <v>1437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8" t="s">
        <v>1421</v>
      </c>
      <c r="B882" s="94"/>
      <c r="C882" s="98">
        <f>'PRIMA NOTA'!F1089</f>
        <v>8317.93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7" t="s">
        <v>1422</v>
      </c>
      <c r="B885" s="127"/>
      <c r="C885" s="138">
        <f>C880-C882</f>
        <v>620.10000000000036</v>
      </c>
      <c r="D885" s="94"/>
      <c r="E885" s="94"/>
      <c r="F885" s="94"/>
      <c r="G885" s="94"/>
    </row>
    <row r="888" spans="1:7" x14ac:dyDescent="0.25">
      <c r="A888" s="98" t="s">
        <v>1394</v>
      </c>
      <c r="B888" s="98" t="s">
        <v>1395</v>
      </c>
      <c r="C888" s="98" t="s">
        <v>27</v>
      </c>
      <c r="D888" s="98" t="s">
        <v>1396</v>
      </c>
      <c r="E888" s="98" t="s">
        <v>1397</v>
      </c>
      <c r="F888" s="98" t="s">
        <v>2</v>
      </c>
      <c r="G888" s="98" t="s">
        <v>174</v>
      </c>
    </row>
    <row r="889" spans="1:7" x14ac:dyDescent="0.25">
      <c r="A889" s="146">
        <v>45316</v>
      </c>
      <c r="B889" s="94"/>
      <c r="C889" s="94"/>
      <c r="D889" s="98"/>
      <c r="E889" s="94"/>
      <c r="F889" s="98"/>
      <c r="G889" s="94"/>
    </row>
    <row r="890" spans="1:7" x14ac:dyDescent="0.25">
      <c r="A890" s="136"/>
      <c r="B890" s="136"/>
      <c r="C890" s="94">
        <v>0</v>
      </c>
      <c r="D890" s="98"/>
      <c r="E890" s="98"/>
      <c r="F890" s="98"/>
      <c r="G890" s="94"/>
    </row>
    <row r="891" spans="1:7" x14ac:dyDescent="0.25">
      <c r="A891" s="136"/>
      <c r="B891" s="136"/>
      <c r="C891" s="94">
        <v>0</v>
      </c>
      <c r="D891" s="98"/>
      <c r="E891" s="98"/>
      <c r="F891" s="98"/>
      <c r="G891" s="94"/>
    </row>
    <row r="892" spans="1:7" x14ac:dyDescent="0.25">
      <c r="A892" s="136"/>
      <c r="B892" s="136"/>
      <c r="C892" s="94">
        <v>0</v>
      </c>
      <c r="D892" s="98"/>
      <c r="E892" s="98"/>
      <c r="F892" s="98"/>
      <c r="G892" s="94"/>
    </row>
    <row r="893" spans="1:7" x14ac:dyDescent="0.25">
      <c r="A893" s="136"/>
      <c r="B893" s="136"/>
      <c r="C893" s="98">
        <v>0</v>
      </c>
      <c r="D893" s="98"/>
      <c r="E893" s="98"/>
      <c r="F893" s="98"/>
      <c r="G893" s="94"/>
    </row>
    <row r="894" spans="1:7" x14ac:dyDescent="0.25">
      <c r="A894" s="136"/>
      <c r="B894" s="136"/>
      <c r="C894" s="94">
        <v>0</v>
      </c>
      <c r="D894" s="98"/>
      <c r="E894" s="98"/>
      <c r="F894" s="98"/>
      <c r="G894" s="94"/>
    </row>
    <row r="895" spans="1:7" x14ac:dyDescent="0.25">
      <c r="A895" s="136"/>
      <c r="B895" s="136"/>
      <c r="C895" s="94">
        <v>0</v>
      </c>
      <c r="D895" s="98"/>
      <c r="E895" s="98"/>
      <c r="F895" s="98"/>
      <c r="G895" s="94"/>
    </row>
    <row r="896" spans="1:7" x14ac:dyDescent="0.25">
      <c r="A896" s="136"/>
      <c r="B896" s="136"/>
      <c r="C896" s="94">
        <v>0</v>
      </c>
      <c r="D896" s="98"/>
      <c r="E896" s="98"/>
      <c r="F896" s="98"/>
      <c r="G896" s="94"/>
    </row>
    <row r="897" spans="1:7" x14ac:dyDescent="0.25">
      <c r="A897" s="136"/>
      <c r="B897" s="136"/>
      <c r="C897" s="94">
        <v>0</v>
      </c>
      <c r="D897" s="98"/>
      <c r="E897" s="98"/>
      <c r="F897" s="98"/>
      <c r="G897" s="94"/>
    </row>
    <row r="898" spans="1:7" x14ac:dyDescent="0.25">
      <c r="A898" s="136"/>
      <c r="B898" s="136"/>
      <c r="C898" s="94">
        <v>0</v>
      </c>
      <c r="D898" s="98"/>
      <c r="E898" s="98"/>
      <c r="F898" s="98"/>
      <c r="G898" s="94"/>
    </row>
    <row r="899" spans="1:7" x14ac:dyDescent="0.25">
      <c r="A899" s="136"/>
      <c r="B899" s="136"/>
      <c r="C899" s="94">
        <v>0</v>
      </c>
      <c r="D899" s="98"/>
      <c r="E899" s="98"/>
      <c r="F899" s="98"/>
      <c r="G899" s="94"/>
    </row>
    <row r="900" spans="1:7" x14ac:dyDescent="0.25">
      <c r="A900" s="136"/>
      <c r="B900" s="136"/>
      <c r="C900" s="94">
        <v>0</v>
      </c>
      <c r="D900" s="98"/>
      <c r="E900" s="98"/>
      <c r="F900" s="98"/>
      <c r="G900" s="94"/>
    </row>
    <row r="901" spans="1:7" x14ac:dyDescent="0.25">
      <c r="A901" s="136"/>
      <c r="B901" s="136"/>
      <c r="C901" s="94">
        <v>0</v>
      </c>
      <c r="D901" s="98"/>
      <c r="E901" s="98"/>
      <c r="F901" s="98"/>
      <c r="G901" s="94"/>
    </row>
    <row r="902" spans="1:7" x14ac:dyDescent="0.25">
      <c r="A902" s="136"/>
      <c r="B902" s="136"/>
      <c r="C902" s="98">
        <v>0</v>
      </c>
      <c r="D902" s="98"/>
      <c r="E902" s="98"/>
      <c r="F902" s="98"/>
      <c r="G902" s="94"/>
    </row>
    <row r="903" spans="1:7" x14ac:dyDescent="0.25">
      <c r="A903" s="136"/>
      <c r="B903" s="136"/>
      <c r="C903" s="94">
        <v>0</v>
      </c>
      <c r="D903" s="98"/>
      <c r="E903" s="98"/>
      <c r="F903" s="98"/>
      <c r="G903" s="94"/>
    </row>
    <row r="904" spans="1:7" x14ac:dyDescent="0.25">
      <c r="A904" s="136"/>
      <c r="B904" s="136"/>
      <c r="C904" s="94">
        <v>0</v>
      </c>
      <c r="D904" s="98"/>
      <c r="E904" s="98"/>
      <c r="F904" s="98"/>
      <c r="G904" s="94"/>
    </row>
    <row r="905" spans="1:7" x14ac:dyDescent="0.25">
      <c r="A905" s="136"/>
      <c r="B905" s="136"/>
      <c r="C905" s="94">
        <v>0</v>
      </c>
      <c r="D905" s="98"/>
      <c r="E905" s="98"/>
      <c r="F905" s="98"/>
      <c r="G905" s="94"/>
    </row>
    <row r="906" spans="1:7" x14ac:dyDescent="0.25">
      <c r="A906" s="136"/>
      <c r="B906" s="136"/>
      <c r="C906" s="94">
        <v>0</v>
      </c>
      <c r="D906" s="98"/>
      <c r="E906" s="98"/>
      <c r="F906" s="98"/>
      <c r="G906" s="94"/>
    </row>
    <row r="907" spans="1:7" x14ac:dyDescent="0.25">
      <c r="A907" s="95"/>
      <c r="B907" s="95"/>
      <c r="C907" s="98"/>
      <c r="D907" s="94"/>
      <c r="E907" s="94"/>
      <c r="F907" s="98"/>
      <c r="G907" s="94"/>
    </row>
    <row r="908" spans="1:7" x14ac:dyDescent="0.25">
      <c r="A908" s="136"/>
      <c r="B908" s="95"/>
      <c r="C908" s="94"/>
      <c r="D908" s="94"/>
      <c r="E908" s="94"/>
      <c r="F908" s="94"/>
      <c r="G908" s="94"/>
    </row>
    <row r="909" spans="1:7" x14ac:dyDescent="0.25">
      <c r="A909" s="136"/>
      <c r="B909" s="95"/>
      <c r="C909" s="94"/>
      <c r="D909" s="94"/>
      <c r="E909" s="94"/>
      <c r="F909" s="94"/>
      <c r="G909" s="94"/>
    </row>
    <row r="910" spans="1:7" x14ac:dyDescent="0.25">
      <c r="A910" s="136"/>
      <c r="B910" s="95"/>
      <c r="C910" s="94"/>
      <c r="D910" s="94"/>
      <c r="E910" s="94"/>
      <c r="F910" s="94"/>
      <c r="G910" s="94"/>
    </row>
    <row r="911" spans="1:7" x14ac:dyDescent="0.25">
      <c r="A911" s="136"/>
      <c r="B911" s="95"/>
      <c r="C911" s="94"/>
      <c r="D911" s="94"/>
      <c r="E911" s="94"/>
      <c r="F911" s="94"/>
      <c r="G911" s="94"/>
    </row>
    <row r="912" spans="1:7" x14ac:dyDescent="0.25">
      <c r="A912" s="136"/>
      <c r="B912" s="95"/>
      <c r="C912" s="94"/>
      <c r="D912" s="94"/>
      <c r="E912" s="94"/>
      <c r="F912" s="94"/>
      <c r="G912" s="94"/>
    </row>
    <row r="913" spans="1:7" x14ac:dyDescent="0.25">
      <c r="A913" s="136"/>
      <c r="B913" s="95"/>
      <c r="C913" s="94"/>
      <c r="D913" s="94"/>
      <c r="E913" s="94"/>
      <c r="F913" s="94"/>
      <c r="G913" s="94"/>
    </row>
    <row r="914" spans="1:7" x14ac:dyDescent="0.25">
      <c r="A914" s="136"/>
      <c r="B914" s="95"/>
      <c r="C914" s="94"/>
      <c r="D914" s="94"/>
      <c r="E914" s="94"/>
      <c r="F914" s="94"/>
      <c r="G914" s="94"/>
    </row>
    <row r="915" spans="1:7" x14ac:dyDescent="0.25">
      <c r="A915" s="136"/>
      <c r="B915" s="95"/>
      <c r="C915" s="94"/>
      <c r="D915" s="94"/>
      <c r="E915" s="94"/>
      <c r="F915" s="94"/>
      <c r="G915" s="94"/>
    </row>
    <row r="916" spans="1:7" x14ac:dyDescent="0.25">
      <c r="A916" s="136"/>
      <c r="B916" s="95"/>
      <c r="C916" s="94"/>
      <c r="D916" s="94"/>
      <c r="E916" s="94"/>
      <c r="F916" s="94"/>
      <c r="G916" s="94"/>
    </row>
    <row r="917" spans="1:7" x14ac:dyDescent="0.25">
      <c r="A917" s="136"/>
      <c r="B917" s="95"/>
      <c r="C917" s="94"/>
      <c r="D917" s="94"/>
      <c r="E917" s="94"/>
      <c r="F917" s="94"/>
      <c r="G917" s="94"/>
    </row>
    <row r="918" spans="1:7" x14ac:dyDescent="0.25">
      <c r="A918" s="136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6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8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8"/>
      <c r="B932" s="94"/>
      <c r="C932" s="98"/>
      <c r="D932" s="94"/>
      <c r="E932" s="94"/>
      <c r="F932" s="94"/>
      <c r="G932" s="94"/>
    </row>
    <row r="933" spans="1:7" x14ac:dyDescent="0.25">
      <c r="A933" s="98" t="s">
        <v>1437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8" t="s">
        <v>1421</v>
      </c>
      <c r="B935" s="94"/>
      <c r="C935" s="98">
        <f>'PRIMA NOTA'!F1150</f>
        <v>7768.54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7" t="s">
        <v>1422</v>
      </c>
      <c r="B938" s="127"/>
      <c r="C938" s="138">
        <f>C933-C935</f>
        <v>-7768.54</v>
      </c>
      <c r="D938" s="94"/>
      <c r="E938" s="94"/>
      <c r="F938" s="94"/>
      <c r="G938" s="94"/>
    </row>
    <row r="941" spans="1:7" x14ac:dyDescent="0.25">
      <c r="A941" s="98" t="s">
        <v>1394</v>
      </c>
      <c r="B941" s="98" t="s">
        <v>1395</v>
      </c>
      <c r="C941" s="98" t="s">
        <v>27</v>
      </c>
      <c r="D941" s="98" t="s">
        <v>1396</v>
      </c>
      <c r="E941" s="98" t="s">
        <v>1397</v>
      </c>
      <c r="F941" s="98" t="s">
        <v>2</v>
      </c>
      <c r="G941" s="98" t="s">
        <v>174</v>
      </c>
    </row>
    <row r="942" spans="1:7" x14ac:dyDescent="0.25">
      <c r="A942" s="146">
        <v>45317</v>
      </c>
      <c r="B942" s="94"/>
      <c r="C942" s="94"/>
      <c r="D942" s="98"/>
      <c r="E942" s="94"/>
      <c r="F942" s="98"/>
      <c r="G942" s="94"/>
    </row>
    <row r="943" spans="1:7" x14ac:dyDescent="0.25">
      <c r="A943" s="136"/>
      <c r="B943" s="136"/>
      <c r="C943" s="94">
        <v>0</v>
      </c>
      <c r="D943" s="98"/>
      <c r="E943" s="98"/>
      <c r="F943" s="98"/>
      <c r="G943" s="94"/>
    </row>
    <row r="944" spans="1:7" x14ac:dyDescent="0.25">
      <c r="A944" s="136"/>
      <c r="B944" s="136"/>
      <c r="C944" s="94">
        <v>0</v>
      </c>
      <c r="D944" s="98"/>
      <c r="E944" s="98"/>
      <c r="F944" s="98"/>
      <c r="G944" s="94"/>
    </row>
    <row r="945" spans="1:7" x14ac:dyDescent="0.25">
      <c r="A945" s="136"/>
      <c r="B945" s="136"/>
      <c r="C945" s="94">
        <v>0</v>
      </c>
      <c r="D945" s="98"/>
      <c r="E945" s="98"/>
      <c r="F945" s="98"/>
      <c r="G945" s="94"/>
    </row>
    <row r="946" spans="1:7" x14ac:dyDescent="0.25">
      <c r="A946" s="136"/>
      <c r="B946" s="136"/>
      <c r="C946" s="98">
        <v>0</v>
      </c>
      <c r="D946" s="98"/>
      <c r="E946" s="98"/>
      <c r="F946" s="98"/>
      <c r="G946" s="94"/>
    </row>
    <row r="947" spans="1:7" x14ac:dyDescent="0.25">
      <c r="A947" s="136"/>
      <c r="B947" s="136"/>
      <c r="C947" s="94">
        <v>0</v>
      </c>
      <c r="D947" s="98"/>
      <c r="E947" s="98"/>
      <c r="F947" s="98"/>
      <c r="G947" s="94"/>
    </row>
    <row r="948" spans="1:7" x14ac:dyDescent="0.25">
      <c r="A948" s="136"/>
      <c r="B948" s="136"/>
      <c r="C948" s="94">
        <v>0</v>
      </c>
      <c r="D948" s="98"/>
      <c r="E948" s="98"/>
      <c r="F948" s="98"/>
      <c r="G948" s="94"/>
    </row>
    <row r="949" spans="1:7" x14ac:dyDescent="0.25">
      <c r="A949" s="136"/>
      <c r="B949" s="136"/>
      <c r="C949" s="94">
        <v>0</v>
      </c>
      <c r="D949" s="98"/>
      <c r="E949" s="98"/>
      <c r="F949" s="98"/>
      <c r="G949" s="94"/>
    </row>
    <row r="950" spans="1:7" x14ac:dyDescent="0.25">
      <c r="A950" s="136"/>
      <c r="B950" s="136"/>
      <c r="C950" s="94">
        <v>0</v>
      </c>
      <c r="D950" s="98"/>
      <c r="E950" s="98"/>
      <c r="F950" s="98"/>
      <c r="G950" s="94"/>
    </row>
    <row r="951" spans="1:7" x14ac:dyDescent="0.25">
      <c r="A951" s="136"/>
      <c r="B951" s="136"/>
      <c r="C951" s="94">
        <v>0</v>
      </c>
      <c r="D951" s="98"/>
      <c r="E951" s="98"/>
      <c r="F951" s="98"/>
      <c r="G951" s="94"/>
    </row>
    <row r="952" spans="1:7" x14ac:dyDescent="0.25">
      <c r="A952" s="136"/>
      <c r="B952" s="136"/>
      <c r="C952" s="94">
        <v>0</v>
      </c>
      <c r="D952" s="98"/>
      <c r="E952" s="98"/>
      <c r="F952" s="98"/>
      <c r="G952" s="94"/>
    </row>
    <row r="953" spans="1:7" x14ac:dyDescent="0.25">
      <c r="A953" s="136"/>
      <c r="B953" s="136"/>
      <c r="C953" s="94">
        <v>0</v>
      </c>
      <c r="D953" s="98"/>
      <c r="E953" s="98"/>
      <c r="F953" s="98"/>
      <c r="G953" s="94"/>
    </row>
    <row r="954" spans="1:7" x14ac:dyDescent="0.25">
      <c r="A954" s="136"/>
      <c r="B954" s="136"/>
      <c r="C954" s="94">
        <v>0</v>
      </c>
      <c r="D954" s="98"/>
      <c r="E954" s="98"/>
      <c r="F954" s="98"/>
      <c r="G954" s="94"/>
    </row>
    <row r="955" spans="1:7" x14ac:dyDescent="0.25">
      <c r="A955" s="136"/>
      <c r="B955" s="136"/>
      <c r="C955" s="98">
        <v>0</v>
      </c>
      <c r="D955" s="98"/>
      <c r="E955" s="98"/>
      <c r="F955" s="98"/>
      <c r="G955" s="94"/>
    </row>
    <row r="956" spans="1:7" x14ac:dyDescent="0.25">
      <c r="A956" s="136"/>
      <c r="B956" s="136"/>
      <c r="C956" s="94">
        <v>0</v>
      </c>
      <c r="D956" s="98"/>
      <c r="E956" s="98"/>
      <c r="F956" s="98"/>
      <c r="G956" s="94"/>
    </row>
    <row r="957" spans="1:7" x14ac:dyDescent="0.25">
      <c r="A957" s="136"/>
      <c r="B957" s="136"/>
      <c r="C957" s="94">
        <v>0</v>
      </c>
      <c r="D957" s="98"/>
      <c r="E957" s="98"/>
      <c r="F957" s="98"/>
      <c r="G957" s="94"/>
    </row>
    <row r="958" spans="1:7" x14ac:dyDescent="0.25">
      <c r="A958" s="136"/>
      <c r="B958" s="136"/>
      <c r="C958" s="94">
        <v>0</v>
      </c>
      <c r="D958" s="98"/>
      <c r="E958" s="98"/>
      <c r="F958" s="98"/>
      <c r="G958" s="94"/>
    </row>
    <row r="959" spans="1:7" x14ac:dyDescent="0.25">
      <c r="A959" s="136"/>
      <c r="B959" s="136"/>
      <c r="C959" s="94">
        <v>0</v>
      </c>
      <c r="D959" s="98"/>
      <c r="E959" s="98"/>
      <c r="F959" s="98"/>
      <c r="G959" s="94"/>
    </row>
    <row r="960" spans="1:7" x14ac:dyDescent="0.25">
      <c r="A960" s="95"/>
      <c r="B960" s="95"/>
      <c r="C960" s="98"/>
      <c r="D960" s="94"/>
      <c r="E960" s="94"/>
      <c r="F960" s="98"/>
      <c r="G960" s="94"/>
    </row>
    <row r="961" spans="1:7" x14ac:dyDescent="0.25">
      <c r="A961" s="136"/>
      <c r="B961" s="95"/>
      <c r="C961" s="94"/>
      <c r="D961" s="94"/>
      <c r="E961" s="94"/>
      <c r="F961" s="94"/>
      <c r="G961" s="94"/>
    </row>
    <row r="962" spans="1:7" x14ac:dyDescent="0.25">
      <c r="A962" s="136"/>
      <c r="B962" s="95"/>
      <c r="C962" s="94"/>
      <c r="D962" s="94"/>
      <c r="E962" s="94"/>
      <c r="F962" s="94"/>
      <c r="G962" s="94"/>
    </row>
    <row r="963" spans="1:7" x14ac:dyDescent="0.25">
      <c r="A963" s="136"/>
      <c r="B963" s="95"/>
      <c r="C963" s="94"/>
      <c r="D963" s="94"/>
      <c r="E963" s="94"/>
      <c r="F963" s="94"/>
      <c r="G963" s="94"/>
    </row>
    <row r="964" spans="1:7" x14ac:dyDescent="0.25">
      <c r="A964" s="136"/>
      <c r="B964" s="95"/>
      <c r="C964" s="94"/>
      <c r="D964" s="94"/>
      <c r="E964" s="94"/>
      <c r="F964" s="94"/>
      <c r="G964" s="94"/>
    </row>
    <row r="965" spans="1:7" x14ac:dyDescent="0.25">
      <c r="A965" s="136"/>
      <c r="B965" s="95"/>
      <c r="C965" s="94"/>
      <c r="D965" s="94"/>
      <c r="E965" s="94"/>
      <c r="F965" s="94"/>
      <c r="G965" s="94"/>
    </row>
    <row r="966" spans="1:7" x14ac:dyDescent="0.25">
      <c r="A966" s="136"/>
      <c r="B966" s="95"/>
      <c r="C966" s="94"/>
      <c r="D966" s="94"/>
      <c r="E966" s="94"/>
      <c r="F966" s="94"/>
      <c r="G966" s="94"/>
    </row>
    <row r="967" spans="1:7" x14ac:dyDescent="0.25">
      <c r="A967" s="136"/>
      <c r="B967" s="95"/>
      <c r="C967" s="94"/>
      <c r="D967" s="94"/>
      <c r="E967" s="94"/>
      <c r="F967" s="94"/>
      <c r="G967" s="94"/>
    </row>
    <row r="968" spans="1:7" x14ac:dyDescent="0.25">
      <c r="A968" s="136"/>
      <c r="B968" s="95"/>
      <c r="C968" s="94"/>
      <c r="D968" s="94"/>
      <c r="E968" s="94"/>
      <c r="F968" s="94"/>
      <c r="G968" s="94"/>
    </row>
    <row r="969" spans="1:7" x14ac:dyDescent="0.25">
      <c r="A969" s="136"/>
      <c r="B969" s="95"/>
      <c r="C969" s="94"/>
      <c r="D969" s="94"/>
      <c r="E969" s="94"/>
      <c r="F969" s="94"/>
      <c r="G969" s="94"/>
    </row>
    <row r="970" spans="1:7" x14ac:dyDescent="0.25">
      <c r="A970" s="136"/>
      <c r="B970" s="95"/>
      <c r="C970" s="94"/>
      <c r="D970" s="94"/>
      <c r="E970" s="94"/>
      <c r="F970" s="94"/>
      <c r="G970" s="94"/>
    </row>
    <row r="971" spans="1:7" x14ac:dyDescent="0.25">
      <c r="A971" s="136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6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8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8"/>
      <c r="B985" s="94"/>
      <c r="C985" s="98"/>
      <c r="D985" s="94"/>
      <c r="E985" s="94"/>
      <c r="F985" s="94"/>
      <c r="G985" s="94"/>
    </row>
    <row r="986" spans="1:7" x14ac:dyDescent="0.25">
      <c r="A986" s="98" t="s">
        <v>1437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8" t="s">
        <v>1421</v>
      </c>
      <c r="B988" s="94"/>
      <c r="C988" s="98">
        <f>'PRIMA NOTA'!F1211</f>
        <v>24309.559999999998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7" t="s">
        <v>1422</v>
      </c>
      <c r="B991" s="127"/>
      <c r="C991" s="138">
        <f>C986-C988</f>
        <v>-24309.559999999998</v>
      </c>
      <c r="D991" s="94"/>
      <c r="E991" s="94"/>
      <c r="F991" s="94"/>
      <c r="G991" s="94"/>
    </row>
    <row r="994" spans="1:7" x14ac:dyDescent="0.25">
      <c r="A994" s="98" t="s">
        <v>1394</v>
      </c>
      <c r="B994" s="98" t="s">
        <v>1395</v>
      </c>
      <c r="C994" s="98" t="s">
        <v>27</v>
      </c>
      <c r="D994" s="98" t="s">
        <v>1396</v>
      </c>
      <c r="E994" s="98" t="s">
        <v>1397</v>
      </c>
      <c r="F994" s="98" t="s">
        <v>2</v>
      </c>
      <c r="G994" s="98" t="s">
        <v>174</v>
      </c>
    </row>
    <row r="995" spans="1:7" x14ac:dyDescent="0.25">
      <c r="A995" s="146">
        <v>45320</v>
      </c>
      <c r="B995" s="94"/>
      <c r="C995" s="94"/>
      <c r="D995" s="98"/>
      <c r="E995" s="94"/>
      <c r="F995" s="98"/>
      <c r="G995" s="94"/>
    </row>
    <row r="996" spans="1:7" x14ac:dyDescent="0.25">
      <c r="A996" s="136"/>
      <c r="B996" s="136"/>
      <c r="C996" s="94">
        <v>0</v>
      </c>
      <c r="D996" s="98"/>
      <c r="E996" s="98"/>
      <c r="F996" s="98"/>
      <c r="G996" s="94"/>
    </row>
    <row r="997" spans="1:7" x14ac:dyDescent="0.25">
      <c r="A997" s="136"/>
      <c r="B997" s="136"/>
      <c r="C997" s="94">
        <v>0</v>
      </c>
      <c r="D997" s="98"/>
      <c r="E997" s="98"/>
      <c r="F997" s="98"/>
      <c r="G997" s="94"/>
    </row>
    <row r="998" spans="1:7" x14ac:dyDescent="0.25">
      <c r="A998" s="136"/>
      <c r="B998" s="136"/>
      <c r="C998" s="94">
        <v>0</v>
      </c>
      <c r="D998" s="98"/>
      <c r="E998" s="98"/>
      <c r="F998" s="98"/>
      <c r="G998" s="94"/>
    </row>
    <row r="999" spans="1:7" x14ac:dyDescent="0.25">
      <c r="A999" s="136"/>
      <c r="B999" s="136"/>
      <c r="C999" s="98">
        <v>0</v>
      </c>
      <c r="D999" s="98"/>
      <c r="E999" s="98"/>
      <c r="F999" s="98"/>
      <c r="G999" s="94"/>
    </row>
    <row r="1000" spans="1:7" x14ac:dyDescent="0.25">
      <c r="A1000" s="136"/>
      <c r="B1000" s="136"/>
      <c r="C1000" s="94">
        <v>0</v>
      </c>
      <c r="D1000" s="98"/>
      <c r="E1000" s="98"/>
      <c r="F1000" s="98"/>
      <c r="G1000" s="94"/>
    </row>
    <row r="1001" spans="1:7" x14ac:dyDescent="0.25">
      <c r="A1001" s="136"/>
      <c r="B1001" s="136"/>
      <c r="C1001" s="94">
        <v>0</v>
      </c>
      <c r="D1001" s="98"/>
      <c r="E1001" s="98"/>
      <c r="F1001" s="98"/>
      <c r="G1001" s="94"/>
    </row>
    <row r="1002" spans="1:7" x14ac:dyDescent="0.25">
      <c r="A1002" s="136"/>
      <c r="B1002" s="136"/>
      <c r="C1002" s="94">
        <v>0</v>
      </c>
      <c r="D1002" s="98"/>
      <c r="E1002" s="98"/>
      <c r="F1002" s="98"/>
      <c r="G1002" s="94"/>
    </row>
    <row r="1003" spans="1:7" x14ac:dyDescent="0.25">
      <c r="A1003" s="136"/>
      <c r="B1003" s="136"/>
      <c r="C1003" s="94">
        <v>0</v>
      </c>
      <c r="D1003" s="98"/>
      <c r="E1003" s="98"/>
      <c r="F1003" s="98"/>
      <c r="G1003" s="94"/>
    </row>
    <row r="1004" spans="1:7" x14ac:dyDescent="0.25">
      <c r="A1004" s="136"/>
      <c r="B1004" s="136"/>
      <c r="C1004" s="94">
        <v>0</v>
      </c>
      <c r="D1004" s="98"/>
      <c r="E1004" s="98"/>
      <c r="F1004" s="98"/>
      <c r="G1004" s="94"/>
    </row>
    <row r="1005" spans="1:7" x14ac:dyDescent="0.25">
      <c r="A1005" s="136"/>
      <c r="B1005" s="136"/>
      <c r="C1005" s="94">
        <v>0</v>
      </c>
      <c r="D1005" s="98"/>
      <c r="E1005" s="98"/>
      <c r="F1005" s="98"/>
      <c r="G1005" s="94"/>
    </row>
    <row r="1006" spans="1:7" x14ac:dyDescent="0.25">
      <c r="A1006" s="136"/>
      <c r="B1006" s="136"/>
      <c r="C1006" s="94">
        <v>0</v>
      </c>
      <c r="D1006" s="98"/>
      <c r="E1006" s="98"/>
      <c r="F1006" s="98"/>
      <c r="G1006" s="94"/>
    </row>
    <row r="1007" spans="1:7" x14ac:dyDescent="0.25">
      <c r="A1007" s="136"/>
      <c r="B1007" s="136"/>
      <c r="C1007" s="94">
        <v>0</v>
      </c>
      <c r="D1007" s="98"/>
      <c r="E1007" s="98"/>
      <c r="F1007" s="98"/>
      <c r="G1007" s="94"/>
    </row>
    <row r="1008" spans="1:7" x14ac:dyDescent="0.25">
      <c r="A1008" s="136"/>
      <c r="B1008" s="136"/>
      <c r="C1008" s="98">
        <v>0</v>
      </c>
      <c r="D1008" s="98"/>
      <c r="E1008" s="98"/>
      <c r="F1008" s="98"/>
      <c r="G1008" s="94"/>
    </row>
    <row r="1009" spans="1:7" x14ac:dyDescent="0.25">
      <c r="A1009" s="136"/>
      <c r="B1009" s="136"/>
      <c r="C1009" s="94">
        <v>0</v>
      </c>
      <c r="D1009" s="98"/>
      <c r="E1009" s="98"/>
      <c r="F1009" s="98"/>
      <c r="G1009" s="94"/>
    </row>
    <row r="1010" spans="1:7" x14ac:dyDescent="0.25">
      <c r="A1010" s="136"/>
      <c r="B1010" s="136"/>
      <c r="C1010" s="94">
        <v>0</v>
      </c>
      <c r="D1010" s="98"/>
      <c r="E1010" s="98"/>
      <c r="F1010" s="98"/>
      <c r="G1010" s="94"/>
    </row>
    <row r="1011" spans="1:7" x14ac:dyDescent="0.25">
      <c r="A1011" s="136"/>
      <c r="B1011" s="136"/>
      <c r="C1011" s="94">
        <v>0</v>
      </c>
      <c r="D1011" s="98"/>
      <c r="E1011" s="98"/>
      <c r="F1011" s="98"/>
      <c r="G1011" s="94"/>
    </row>
    <row r="1012" spans="1:7" x14ac:dyDescent="0.25">
      <c r="A1012" s="136"/>
      <c r="B1012" s="136"/>
      <c r="C1012" s="94">
        <v>0</v>
      </c>
      <c r="D1012" s="98"/>
      <c r="E1012" s="98"/>
      <c r="F1012" s="98"/>
      <c r="G1012" s="94"/>
    </row>
    <row r="1013" spans="1:7" x14ac:dyDescent="0.25">
      <c r="A1013" s="95"/>
      <c r="B1013" s="95"/>
      <c r="C1013" s="98"/>
      <c r="D1013" s="94"/>
      <c r="E1013" s="94"/>
      <c r="F1013" s="98"/>
      <c r="G1013" s="94"/>
    </row>
    <row r="1014" spans="1:7" x14ac:dyDescent="0.25">
      <c r="A1014" s="136"/>
      <c r="B1014" s="95"/>
      <c r="C1014" s="94"/>
      <c r="D1014" s="94"/>
      <c r="E1014" s="94"/>
      <c r="F1014" s="94"/>
      <c r="G1014" s="94"/>
    </row>
    <row r="1015" spans="1:7" x14ac:dyDescent="0.25">
      <c r="A1015" s="136"/>
      <c r="B1015" s="95"/>
      <c r="C1015" s="94"/>
      <c r="D1015" s="94"/>
      <c r="E1015" s="94"/>
      <c r="F1015" s="94"/>
      <c r="G1015" s="94"/>
    </row>
    <row r="1016" spans="1:7" x14ac:dyDescent="0.25">
      <c r="A1016" s="136"/>
      <c r="B1016" s="95"/>
      <c r="C1016" s="94"/>
      <c r="D1016" s="94"/>
      <c r="E1016" s="94"/>
      <c r="F1016" s="94"/>
      <c r="G1016" s="94"/>
    </row>
    <row r="1017" spans="1:7" x14ac:dyDescent="0.25">
      <c r="A1017" s="136"/>
      <c r="B1017" s="95"/>
      <c r="C1017" s="94"/>
      <c r="D1017" s="94"/>
      <c r="E1017" s="94"/>
      <c r="F1017" s="94"/>
      <c r="G1017" s="94"/>
    </row>
    <row r="1018" spans="1:7" x14ac:dyDescent="0.25">
      <c r="A1018" s="136"/>
      <c r="B1018" s="95"/>
      <c r="C1018" s="94"/>
      <c r="D1018" s="94"/>
      <c r="E1018" s="94"/>
      <c r="F1018" s="94"/>
      <c r="G1018" s="94"/>
    </row>
    <row r="1019" spans="1:7" x14ac:dyDescent="0.25">
      <c r="A1019" s="136"/>
      <c r="B1019" s="95"/>
      <c r="C1019" s="94"/>
      <c r="D1019" s="94"/>
      <c r="E1019" s="94"/>
      <c r="F1019" s="94"/>
      <c r="G1019" s="94"/>
    </row>
    <row r="1020" spans="1:7" x14ac:dyDescent="0.25">
      <c r="A1020" s="136"/>
      <c r="B1020" s="95"/>
      <c r="C1020" s="94"/>
      <c r="D1020" s="94"/>
      <c r="E1020" s="94"/>
      <c r="F1020" s="94"/>
      <c r="G1020" s="94"/>
    </row>
    <row r="1021" spans="1:7" x14ac:dyDescent="0.25">
      <c r="A1021" s="136"/>
      <c r="B1021" s="95"/>
      <c r="C1021" s="94"/>
      <c r="D1021" s="94"/>
      <c r="E1021" s="94"/>
      <c r="F1021" s="94"/>
      <c r="G1021" s="94"/>
    </row>
    <row r="1022" spans="1:7" x14ac:dyDescent="0.25">
      <c r="A1022" s="136"/>
      <c r="B1022" s="95"/>
      <c r="C1022" s="94"/>
      <c r="D1022" s="94"/>
      <c r="E1022" s="94"/>
      <c r="F1022" s="94"/>
      <c r="G1022" s="94"/>
    </row>
    <row r="1023" spans="1:7" x14ac:dyDescent="0.25">
      <c r="A1023" s="136"/>
      <c r="B1023" s="95"/>
      <c r="C1023" s="94"/>
      <c r="D1023" s="94"/>
      <c r="E1023" s="94"/>
      <c r="F1023" s="94"/>
      <c r="G1023" s="94"/>
    </row>
    <row r="1024" spans="1:7" x14ac:dyDescent="0.25">
      <c r="A1024" s="136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6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8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8"/>
      <c r="B1038" s="94"/>
      <c r="C1038" s="98"/>
      <c r="D1038" s="94"/>
      <c r="E1038" s="94"/>
      <c r="F1038" s="94"/>
      <c r="G1038" s="94"/>
    </row>
    <row r="1039" spans="1:7" x14ac:dyDescent="0.25">
      <c r="A1039" s="98" t="s">
        <v>1437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8" t="s">
        <v>1421</v>
      </c>
      <c r="B1041" s="94"/>
      <c r="C1041" s="98">
        <f>'PRIMA NOTA'!F1272</f>
        <v>2764.9500000000003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7" t="s">
        <v>1422</v>
      </c>
      <c r="B1044" s="127"/>
      <c r="C1044" s="138">
        <f>C1039-C1041</f>
        <v>-2764.9500000000003</v>
      </c>
      <c r="D1044" s="94"/>
      <c r="E1044" s="94"/>
      <c r="F1044" s="94"/>
      <c r="G1044" s="94"/>
    </row>
    <row r="1047" spans="1:7" x14ac:dyDescent="0.25">
      <c r="A1047" s="98" t="s">
        <v>1394</v>
      </c>
      <c r="B1047" s="98" t="s">
        <v>1395</v>
      </c>
      <c r="C1047" s="98" t="s">
        <v>27</v>
      </c>
      <c r="D1047" s="98" t="s">
        <v>1396</v>
      </c>
      <c r="E1047" s="98" t="s">
        <v>1397</v>
      </c>
      <c r="F1047" s="98" t="s">
        <v>2</v>
      </c>
      <c r="G1047" s="98" t="s">
        <v>174</v>
      </c>
    </row>
    <row r="1048" spans="1:7" x14ac:dyDescent="0.25">
      <c r="A1048" s="146">
        <v>45321</v>
      </c>
      <c r="B1048" s="94"/>
      <c r="C1048" s="94"/>
      <c r="D1048" s="98"/>
      <c r="E1048" s="94"/>
      <c r="F1048" s="98"/>
      <c r="G1048" s="94"/>
    </row>
    <row r="1049" spans="1:7" x14ac:dyDescent="0.25">
      <c r="A1049" s="131">
        <v>45321</v>
      </c>
      <c r="B1049" s="131">
        <v>45321</v>
      </c>
      <c r="C1049">
        <v>523</v>
      </c>
      <c r="D1049" t="s">
        <v>492</v>
      </c>
      <c r="E1049">
        <v>480</v>
      </c>
      <c r="F1049" t="s">
        <v>1643</v>
      </c>
    </row>
    <row r="1050" spans="1:7" x14ac:dyDescent="0.25">
      <c r="A1050" s="131">
        <v>45321</v>
      </c>
      <c r="B1050" s="131">
        <v>45321</v>
      </c>
      <c r="C1050">
        <v>794</v>
      </c>
      <c r="D1050" t="s">
        <v>492</v>
      </c>
      <c r="E1050">
        <v>480</v>
      </c>
      <c r="F1050" t="s">
        <v>1644</v>
      </c>
    </row>
    <row r="1051" spans="1:7" x14ac:dyDescent="0.25">
      <c r="A1051" s="131">
        <v>45321</v>
      </c>
      <c r="B1051" s="131">
        <v>45321</v>
      </c>
      <c r="C1051">
        <v>862.5</v>
      </c>
      <c r="D1051" t="s">
        <v>492</v>
      </c>
      <c r="E1051">
        <v>480</v>
      </c>
      <c r="F1051" t="s">
        <v>1645</v>
      </c>
    </row>
    <row r="1052" spans="1:7" x14ac:dyDescent="0.25">
      <c r="A1052" s="131">
        <v>45321</v>
      </c>
      <c r="B1052" s="131">
        <v>45321</v>
      </c>
      <c r="C1052">
        <v>1213</v>
      </c>
      <c r="D1052" t="s">
        <v>492</v>
      </c>
      <c r="E1052">
        <v>480</v>
      </c>
      <c r="F1052" t="s">
        <v>1646</v>
      </c>
    </row>
    <row r="1053" spans="1:7" x14ac:dyDescent="0.25">
      <c r="A1053" s="131">
        <v>45321</v>
      </c>
      <c r="B1053" s="131">
        <v>45321</v>
      </c>
      <c r="C1053">
        <v>499.56</v>
      </c>
      <c r="D1053" t="s">
        <v>492</v>
      </c>
      <c r="E1053">
        <v>480</v>
      </c>
      <c r="F1053" t="s">
        <v>1647</v>
      </c>
    </row>
    <row r="1054" spans="1:7" x14ac:dyDescent="0.25">
      <c r="A1054" s="131">
        <v>45321</v>
      </c>
      <c r="B1054" s="131">
        <v>45321</v>
      </c>
      <c r="C1054">
        <v>324</v>
      </c>
      <c r="D1054" t="s">
        <v>492</v>
      </c>
      <c r="E1054">
        <v>480</v>
      </c>
      <c r="F1054" t="s">
        <v>1648</v>
      </c>
    </row>
    <row r="1055" spans="1:7" x14ac:dyDescent="0.25">
      <c r="A1055" s="131"/>
      <c r="B1055" s="131"/>
    </row>
    <row r="1056" spans="1:7" x14ac:dyDescent="0.25">
      <c r="A1056" s="131">
        <v>45321</v>
      </c>
      <c r="B1056" s="131">
        <v>45321</v>
      </c>
      <c r="C1056">
        <v>52</v>
      </c>
      <c r="D1056" t="s">
        <v>492</v>
      </c>
      <c r="E1056">
        <v>480</v>
      </c>
      <c r="F1056" t="s">
        <v>1649</v>
      </c>
    </row>
    <row r="1057" spans="1:7" x14ac:dyDescent="0.25">
      <c r="A1057" s="131">
        <v>45321</v>
      </c>
      <c r="B1057" s="131">
        <v>45321</v>
      </c>
      <c r="C1057">
        <v>380</v>
      </c>
      <c r="D1057" t="s">
        <v>492</v>
      </c>
      <c r="E1057">
        <v>480</v>
      </c>
      <c r="F1057" t="s">
        <v>1650</v>
      </c>
    </row>
    <row r="1058" spans="1:7" x14ac:dyDescent="0.25">
      <c r="A1058" s="131">
        <v>45321</v>
      </c>
      <c r="B1058" s="131">
        <v>45321</v>
      </c>
      <c r="C1058">
        <v>370</v>
      </c>
      <c r="D1058" t="s">
        <v>492</v>
      </c>
      <c r="E1058">
        <v>480</v>
      </c>
      <c r="F1058" t="s">
        <v>1651</v>
      </c>
    </row>
    <row r="1059" spans="1:7" x14ac:dyDescent="0.25">
      <c r="A1059" s="131">
        <v>45321</v>
      </c>
      <c r="B1059" s="131">
        <v>45321</v>
      </c>
      <c r="C1059">
        <v>308.5</v>
      </c>
      <c r="D1059" t="s">
        <v>492</v>
      </c>
      <c r="E1059">
        <v>480</v>
      </c>
      <c r="F1059" t="s">
        <v>1652</v>
      </c>
    </row>
    <row r="1060" spans="1:7" x14ac:dyDescent="0.25">
      <c r="A1060" s="131">
        <v>45321</v>
      </c>
      <c r="B1060" s="131">
        <v>45321</v>
      </c>
      <c r="C1060">
        <v>621</v>
      </c>
      <c r="D1060" t="s">
        <v>492</v>
      </c>
      <c r="E1060">
        <v>480</v>
      </c>
      <c r="F1060" t="s">
        <v>1653</v>
      </c>
    </row>
    <row r="1061" spans="1:7" x14ac:dyDescent="0.25">
      <c r="A1061" s="131">
        <v>45321</v>
      </c>
      <c r="B1061" s="131">
        <v>45321</v>
      </c>
      <c r="C1061">
        <v>252</v>
      </c>
      <c r="D1061" t="s">
        <v>492</v>
      </c>
      <c r="E1061">
        <v>480</v>
      </c>
      <c r="F1061" t="s">
        <v>1654</v>
      </c>
    </row>
    <row r="1062" spans="1:7" x14ac:dyDescent="0.25">
      <c r="A1062" s="131">
        <v>45321</v>
      </c>
      <c r="B1062" s="131">
        <v>45321</v>
      </c>
      <c r="C1062">
        <v>763.98</v>
      </c>
      <c r="D1062" t="s">
        <v>492</v>
      </c>
      <c r="E1062">
        <v>480</v>
      </c>
      <c r="F1062" t="s">
        <v>1655</v>
      </c>
    </row>
    <row r="1063" spans="1:7" x14ac:dyDescent="0.25">
      <c r="A1063" s="131">
        <v>45321</v>
      </c>
      <c r="B1063" s="131">
        <v>45321</v>
      </c>
      <c r="C1063">
        <v>123</v>
      </c>
      <c r="D1063" t="s">
        <v>492</v>
      </c>
      <c r="E1063">
        <v>480</v>
      </c>
      <c r="F1063" t="s">
        <v>1656</v>
      </c>
    </row>
    <row r="1064" spans="1:7" x14ac:dyDescent="0.25">
      <c r="A1064" s="131">
        <v>45321</v>
      </c>
      <c r="B1064" s="131">
        <v>45321</v>
      </c>
      <c r="C1064">
        <v>1340</v>
      </c>
      <c r="D1064" t="s">
        <v>492</v>
      </c>
      <c r="E1064">
        <v>480</v>
      </c>
      <c r="F1064" t="s">
        <v>1657</v>
      </c>
    </row>
    <row r="1065" spans="1:7" x14ac:dyDescent="0.25">
      <c r="A1065" s="131">
        <v>45321</v>
      </c>
      <c r="B1065" s="131">
        <v>45321</v>
      </c>
      <c r="C1065">
        <v>109</v>
      </c>
      <c r="D1065" t="s">
        <v>492</v>
      </c>
      <c r="E1065">
        <v>480</v>
      </c>
      <c r="F1065" t="s">
        <v>1658</v>
      </c>
    </row>
    <row r="1066" spans="1:7" x14ac:dyDescent="0.25">
      <c r="A1066" s="131">
        <v>45320</v>
      </c>
      <c r="B1066" s="131">
        <v>45320</v>
      </c>
      <c r="C1066">
        <v>1485</v>
      </c>
      <c r="D1066" t="s">
        <v>492</v>
      </c>
      <c r="E1066" t="s">
        <v>1410</v>
      </c>
      <c r="F1066" t="s">
        <v>1659</v>
      </c>
    </row>
    <row r="1067" spans="1:7" x14ac:dyDescent="0.25">
      <c r="A1067" s="131">
        <v>45320</v>
      </c>
      <c r="B1067" s="131">
        <v>45320</v>
      </c>
      <c r="C1067">
        <v>819.5</v>
      </c>
      <c r="D1067" t="s">
        <v>492</v>
      </c>
      <c r="E1067">
        <v>480</v>
      </c>
      <c r="F1067" t="s">
        <v>1660</v>
      </c>
    </row>
    <row r="1068" spans="1:7" x14ac:dyDescent="0.25">
      <c r="A1068" s="131">
        <v>45320</v>
      </c>
      <c r="B1068" s="131">
        <v>45320</v>
      </c>
      <c r="C1068">
        <v>1310</v>
      </c>
      <c r="D1068" t="s">
        <v>492</v>
      </c>
      <c r="E1068">
        <v>480</v>
      </c>
      <c r="F1068" t="s">
        <v>1661</v>
      </c>
    </row>
    <row r="1069" spans="1:7" x14ac:dyDescent="0.25">
      <c r="A1069" s="131">
        <v>45320</v>
      </c>
      <c r="B1069" s="131">
        <v>45320</v>
      </c>
      <c r="C1069">
        <v>364</v>
      </c>
      <c r="D1069" t="s">
        <v>492</v>
      </c>
      <c r="E1069">
        <v>480</v>
      </c>
      <c r="F1069" t="s">
        <v>1662</v>
      </c>
    </row>
    <row r="1070" spans="1:7" x14ac:dyDescent="0.25">
      <c r="A1070" s="136"/>
      <c r="B1070" s="95"/>
      <c r="C1070" s="94"/>
      <c r="D1070" s="94"/>
      <c r="E1070" s="94"/>
      <c r="F1070" s="94"/>
      <c r="G1070" s="94"/>
    </row>
    <row r="1071" spans="1:7" x14ac:dyDescent="0.25">
      <c r="A1071" s="136"/>
      <c r="B1071" s="95"/>
      <c r="C1071" s="94"/>
      <c r="D1071" s="94"/>
      <c r="E1071" s="94"/>
      <c r="F1071" s="94"/>
      <c r="G1071" s="94"/>
    </row>
    <row r="1072" spans="1:7" x14ac:dyDescent="0.25">
      <c r="A1072" s="136"/>
      <c r="B1072" s="95"/>
      <c r="C1072" s="94"/>
      <c r="D1072" s="94"/>
      <c r="E1072" s="94"/>
      <c r="F1072" s="94"/>
      <c r="G1072" s="94"/>
    </row>
    <row r="1073" spans="1:7" x14ac:dyDescent="0.25">
      <c r="A1073" s="136"/>
      <c r="B1073" s="95"/>
      <c r="C1073" s="94"/>
      <c r="D1073" s="94"/>
      <c r="E1073" s="94"/>
      <c r="F1073" s="94"/>
      <c r="G1073" s="94"/>
    </row>
    <row r="1074" spans="1:7" x14ac:dyDescent="0.25">
      <c r="A1074" s="136"/>
      <c r="B1074" s="95"/>
      <c r="C1074" s="94"/>
      <c r="D1074" s="94"/>
      <c r="E1074" s="94"/>
      <c r="F1074" s="94"/>
      <c r="G1074" s="94"/>
    </row>
    <row r="1075" spans="1:7" x14ac:dyDescent="0.25">
      <c r="A1075" s="136"/>
      <c r="B1075" s="95"/>
      <c r="C1075" s="94"/>
      <c r="D1075" s="94"/>
      <c r="E1075" s="94"/>
      <c r="F1075" s="94"/>
      <c r="G1075" s="94"/>
    </row>
    <row r="1076" spans="1:7" x14ac:dyDescent="0.25">
      <c r="A1076" s="136"/>
      <c r="B1076" s="95"/>
      <c r="C1076" s="94"/>
      <c r="D1076" s="94"/>
      <c r="E1076" s="94"/>
      <c r="F1076" s="94"/>
      <c r="G1076" s="94"/>
    </row>
    <row r="1077" spans="1:7" x14ac:dyDescent="0.25">
      <c r="A1077" s="136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6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8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8"/>
      <c r="B1091" s="94"/>
      <c r="C1091" s="98"/>
      <c r="D1091" s="94"/>
      <c r="E1091" s="94"/>
      <c r="F1091" s="94"/>
      <c r="G1091" s="94"/>
    </row>
    <row r="1092" spans="1:7" x14ac:dyDescent="0.25">
      <c r="A1092" s="98" t="s">
        <v>1437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8" t="s">
        <v>1421</v>
      </c>
      <c r="B1094" s="94"/>
      <c r="C1094" s="98">
        <f>'PRIMA NOTA'!F1394</f>
        <v>12649.039999999999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7" t="s">
        <v>1422</v>
      </c>
      <c r="B1097" s="127"/>
      <c r="C1097" s="138">
        <f>C1092-C1094</f>
        <v>-135</v>
      </c>
      <c r="D1097" s="94"/>
      <c r="E1097" s="94"/>
      <c r="F1097" s="94"/>
      <c r="G1097" s="94"/>
    </row>
    <row r="1100" spans="1:7" x14ac:dyDescent="0.25">
      <c r="A1100" s="98" t="s">
        <v>1394</v>
      </c>
      <c r="B1100" s="98" t="s">
        <v>1395</v>
      </c>
      <c r="C1100" s="98" t="s">
        <v>27</v>
      </c>
      <c r="D1100" s="98" t="s">
        <v>1396</v>
      </c>
      <c r="E1100" s="98" t="s">
        <v>1397</v>
      </c>
      <c r="F1100" s="98" t="s">
        <v>2</v>
      </c>
      <c r="G1100" s="98" t="s">
        <v>174</v>
      </c>
    </row>
    <row r="1101" spans="1:7" x14ac:dyDescent="0.25">
      <c r="A1101" s="146">
        <v>45322</v>
      </c>
      <c r="B1101" s="94"/>
      <c r="C1101" s="94"/>
      <c r="D1101" s="98"/>
      <c r="E1101" s="94"/>
      <c r="F1101" s="98"/>
      <c r="G1101" s="94"/>
    </row>
    <row r="1102" spans="1:7" x14ac:dyDescent="0.25">
      <c r="A1102" s="131"/>
      <c r="B1102" s="131"/>
      <c r="C1102">
        <v>0</v>
      </c>
    </row>
    <row r="1103" spans="1:7" x14ac:dyDescent="0.25">
      <c r="A1103" s="131"/>
      <c r="B1103" s="131"/>
      <c r="C1103">
        <v>0</v>
      </c>
    </row>
    <row r="1104" spans="1:7" x14ac:dyDescent="0.25">
      <c r="A1104" s="131"/>
      <c r="B1104" s="131"/>
    </row>
    <row r="1105" spans="1:7" x14ac:dyDescent="0.25">
      <c r="A1105" s="131">
        <v>45322</v>
      </c>
      <c r="B1105" s="131">
        <v>45322</v>
      </c>
      <c r="C1105">
        <v>4000.5</v>
      </c>
      <c r="D1105" t="s">
        <v>492</v>
      </c>
      <c r="E1105">
        <v>480</v>
      </c>
      <c r="F1105" t="s">
        <v>1663</v>
      </c>
    </row>
    <row r="1106" spans="1:7" x14ac:dyDescent="0.25">
      <c r="A1106" s="131"/>
      <c r="B1106" s="131"/>
      <c r="C1106">
        <v>0</v>
      </c>
      <c r="E1106">
        <v>480</v>
      </c>
    </row>
    <row r="1107" spans="1:7" x14ac:dyDescent="0.25">
      <c r="A1107" s="131">
        <v>45322</v>
      </c>
      <c r="B1107" s="131">
        <v>45322</v>
      </c>
      <c r="C1107">
        <v>482.01</v>
      </c>
      <c r="D1107" t="s">
        <v>492</v>
      </c>
      <c r="E1107">
        <v>480</v>
      </c>
      <c r="F1107" t="s">
        <v>1664</v>
      </c>
    </row>
    <row r="1108" spans="1:7" x14ac:dyDescent="0.25">
      <c r="A1108" s="131"/>
      <c r="B1108" s="131"/>
      <c r="C1108">
        <v>0</v>
      </c>
    </row>
    <row r="1109" spans="1:7" x14ac:dyDescent="0.25">
      <c r="A1109" s="131"/>
      <c r="B1109" s="131"/>
      <c r="C1109">
        <v>0</v>
      </c>
    </row>
    <row r="1110" spans="1:7" x14ac:dyDescent="0.25">
      <c r="A1110" s="131"/>
      <c r="B1110" s="131"/>
    </row>
    <row r="1111" spans="1:7" x14ac:dyDescent="0.25">
      <c r="A1111" s="131">
        <v>45322</v>
      </c>
      <c r="B1111" s="131">
        <v>45322</v>
      </c>
      <c r="C1111">
        <v>146</v>
      </c>
      <c r="D1111" t="s">
        <v>492</v>
      </c>
      <c r="E1111">
        <v>480</v>
      </c>
      <c r="F1111" t="s">
        <v>1665</v>
      </c>
    </row>
    <row r="1112" spans="1:7" x14ac:dyDescent="0.25">
      <c r="A1112" s="131"/>
      <c r="B1112" s="131"/>
    </row>
    <row r="1113" spans="1:7" x14ac:dyDescent="0.25">
      <c r="A1113" s="131">
        <v>45322</v>
      </c>
      <c r="B1113" s="131">
        <v>45322</v>
      </c>
      <c r="C1113">
        <v>654</v>
      </c>
      <c r="D1113" t="s">
        <v>492</v>
      </c>
      <c r="E1113">
        <v>480</v>
      </c>
      <c r="F1113" t="s">
        <v>1666</v>
      </c>
    </row>
    <row r="1114" spans="1:7" x14ac:dyDescent="0.25">
      <c r="A1114" s="131">
        <v>45322</v>
      </c>
      <c r="B1114" s="131">
        <v>45322</v>
      </c>
      <c r="C1114">
        <v>2495.29</v>
      </c>
      <c r="D1114" t="s">
        <v>492</v>
      </c>
      <c r="E1114">
        <v>480</v>
      </c>
      <c r="F1114" t="s">
        <v>1667</v>
      </c>
    </row>
    <row r="1115" spans="1:7" x14ac:dyDescent="0.25">
      <c r="A1115" s="136"/>
      <c r="B1115" s="136"/>
      <c r="C1115" s="94">
        <v>0</v>
      </c>
      <c r="D1115" s="98"/>
      <c r="E1115" s="98"/>
      <c r="F1115" s="98"/>
      <c r="G1115" s="94"/>
    </row>
    <row r="1116" spans="1:7" x14ac:dyDescent="0.25">
      <c r="A1116" s="136"/>
      <c r="B1116" s="136"/>
      <c r="C1116" s="94">
        <v>0</v>
      </c>
      <c r="D1116" s="98"/>
      <c r="E1116" s="98"/>
      <c r="F1116" s="98"/>
      <c r="G1116" s="94"/>
    </row>
    <row r="1117" spans="1:7" x14ac:dyDescent="0.25">
      <c r="A1117" s="136"/>
      <c r="B1117" s="136"/>
      <c r="C1117" s="94">
        <v>0</v>
      </c>
      <c r="D1117" s="98"/>
      <c r="E1117" s="98"/>
      <c r="F1117" s="98"/>
      <c r="G1117" s="94"/>
    </row>
    <row r="1118" spans="1:7" x14ac:dyDescent="0.25">
      <c r="A1118" s="136"/>
      <c r="B1118" s="136"/>
      <c r="C1118" s="94">
        <v>0</v>
      </c>
      <c r="D1118" s="98"/>
      <c r="E1118" s="98"/>
      <c r="F1118" s="98"/>
      <c r="G1118" s="94"/>
    </row>
    <row r="1119" spans="1:7" x14ac:dyDescent="0.25">
      <c r="A1119" s="95"/>
      <c r="B1119" s="95"/>
      <c r="C1119" s="98"/>
      <c r="D1119" s="94"/>
      <c r="E1119" s="94"/>
      <c r="F1119" s="98"/>
      <c r="G1119" s="94"/>
    </row>
    <row r="1120" spans="1:7" x14ac:dyDescent="0.25">
      <c r="A1120" s="136"/>
      <c r="B1120" s="95"/>
      <c r="C1120" s="94"/>
      <c r="D1120" s="94"/>
      <c r="E1120" s="94"/>
      <c r="F1120" s="94"/>
      <c r="G1120" s="94"/>
    </row>
    <row r="1121" spans="1:7" x14ac:dyDescent="0.25">
      <c r="A1121" s="136"/>
      <c r="B1121" s="95"/>
      <c r="C1121" s="94"/>
      <c r="D1121" s="94"/>
      <c r="E1121" s="94"/>
      <c r="F1121" s="94"/>
      <c r="G1121" s="94"/>
    </row>
    <row r="1122" spans="1:7" x14ac:dyDescent="0.25">
      <c r="A1122" s="136"/>
      <c r="B1122" s="95"/>
      <c r="C1122" s="94"/>
      <c r="D1122" s="94"/>
      <c r="E1122" s="94"/>
      <c r="F1122" s="94"/>
      <c r="G1122" s="94"/>
    </row>
    <row r="1123" spans="1:7" x14ac:dyDescent="0.25">
      <c r="A1123" s="136"/>
      <c r="B1123" s="95"/>
      <c r="C1123" s="94"/>
      <c r="D1123" s="94"/>
      <c r="E1123" s="94"/>
      <c r="F1123" s="94"/>
      <c r="G1123" s="94"/>
    </row>
    <row r="1124" spans="1:7" x14ac:dyDescent="0.25">
      <c r="A1124" s="136"/>
      <c r="B1124" s="95"/>
      <c r="C1124" s="94"/>
      <c r="D1124" s="94"/>
      <c r="E1124" s="94"/>
      <c r="F1124" s="94"/>
      <c r="G1124" s="94"/>
    </row>
    <row r="1125" spans="1:7" x14ac:dyDescent="0.25">
      <c r="A1125" s="136"/>
      <c r="B1125" s="95"/>
      <c r="C1125" s="94"/>
      <c r="D1125" s="94"/>
      <c r="E1125" s="94"/>
      <c r="F1125" s="94"/>
      <c r="G1125" s="94"/>
    </row>
    <row r="1126" spans="1:7" x14ac:dyDescent="0.25">
      <c r="A1126" s="136"/>
      <c r="B1126" s="95"/>
      <c r="C1126" s="94"/>
      <c r="D1126" s="94"/>
      <c r="E1126" s="94"/>
      <c r="F1126" s="94"/>
      <c r="G1126" s="94"/>
    </row>
    <row r="1127" spans="1:7" x14ac:dyDescent="0.25">
      <c r="A1127" s="136"/>
      <c r="B1127" s="95"/>
      <c r="C1127" s="94"/>
      <c r="D1127" s="94"/>
      <c r="E1127" s="94"/>
      <c r="F1127" s="94"/>
      <c r="G1127" s="94"/>
    </row>
    <row r="1128" spans="1:7" x14ac:dyDescent="0.25">
      <c r="A1128" s="136"/>
      <c r="B1128" s="95"/>
      <c r="C1128" s="94"/>
      <c r="D1128" s="94"/>
      <c r="E1128" s="94"/>
      <c r="F1128" s="94"/>
      <c r="G1128" s="94"/>
    </row>
    <row r="1129" spans="1:7" x14ac:dyDescent="0.25">
      <c r="A1129" s="136"/>
      <c r="B1129" s="95"/>
      <c r="C1129" s="94"/>
      <c r="D1129" s="94"/>
      <c r="E1129" s="94"/>
      <c r="F1129" s="94"/>
      <c r="G1129" s="94"/>
    </row>
    <row r="1130" spans="1:7" x14ac:dyDescent="0.25">
      <c r="A1130" s="136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6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8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8"/>
      <c r="B1144" s="94"/>
      <c r="C1144" s="98"/>
      <c r="D1144" s="94"/>
      <c r="E1144" s="94"/>
      <c r="F1144" s="94"/>
      <c r="G1144" s="94"/>
    </row>
    <row r="1145" spans="1:7" x14ac:dyDescent="0.25">
      <c r="A1145" s="98" t="s">
        <v>1437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8" t="s">
        <v>1421</v>
      </c>
      <c r="B1147" s="94"/>
      <c r="C1147" s="98">
        <f>'PRIMA NOTA'!F1455</f>
        <v>7777.8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7" t="s">
        <v>1422</v>
      </c>
      <c r="B1150" s="127"/>
      <c r="C1150" s="138">
        <f>C1145-C1147</f>
        <v>0</v>
      </c>
      <c r="D1150" s="94"/>
      <c r="E1150" s="94"/>
      <c r="F1150" s="94"/>
      <c r="G1150" s="94"/>
    </row>
    <row r="1153" spans="1:7" x14ac:dyDescent="0.25">
      <c r="A1153" s="98" t="s">
        <v>1394</v>
      </c>
      <c r="B1153" s="98" t="s">
        <v>1395</v>
      </c>
      <c r="C1153" s="98" t="s">
        <v>27</v>
      </c>
      <c r="D1153" s="98" t="s">
        <v>1396</v>
      </c>
      <c r="E1153" s="98" t="s">
        <v>1397</v>
      </c>
      <c r="F1153" s="98" t="s">
        <v>2</v>
      </c>
      <c r="G1153" s="98" t="s">
        <v>174</v>
      </c>
    </row>
    <row r="1154" spans="1:7" x14ac:dyDescent="0.25">
      <c r="A1154" s="146">
        <v>45323</v>
      </c>
      <c r="B1154" s="94"/>
      <c r="C1154" s="94"/>
      <c r="D1154" s="98"/>
      <c r="E1154" s="94"/>
      <c r="F1154" s="98"/>
      <c r="G1154" s="94"/>
    </row>
    <row r="1155" spans="1:7" x14ac:dyDescent="0.25">
      <c r="A1155" s="131">
        <v>45323</v>
      </c>
      <c r="B1155" s="131">
        <v>45323</v>
      </c>
      <c r="C1155">
        <v>647.99</v>
      </c>
      <c r="D1155" t="s">
        <v>492</v>
      </c>
      <c r="E1155">
        <v>480</v>
      </c>
      <c r="F1155" t="s">
        <v>1668</v>
      </c>
    </row>
    <row r="1156" spans="1:7" x14ac:dyDescent="0.25">
      <c r="A1156" s="131">
        <v>45323</v>
      </c>
      <c r="B1156" s="131">
        <v>45323</v>
      </c>
      <c r="C1156">
        <v>155</v>
      </c>
      <c r="D1156" t="s">
        <v>492</v>
      </c>
      <c r="E1156">
        <v>480</v>
      </c>
      <c r="F1156" t="s">
        <v>1669</v>
      </c>
    </row>
    <row r="1157" spans="1:7" x14ac:dyDescent="0.25">
      <c r="A1157" s="131">
        <v>45323</v>
      </c>
      <c r="B1157" s="131">
        <v>45323</v>
      </c>
      <c r="C1157">
        <v>100</v>
      </c>
      <c r="D1157" t="s">
        <v>492</v>
      </c>
      <c r="E1157">
        <v>480</v>
      </c>
      <c r="F1157" t="s">
        <v>1670</v>
      </c>
    </row>
    <row r="1158" spans="1:7" x14ac:dyDescent="0.25">
      <c r="A1158" s="131">
        <v>45323</v>
      </c>
      <c r="B1158" s="131">
        <v>45323</v>
      </c>
      <c r="C1158">
        <v>300.99</v>
      </c>
      <c r="D1158" t="s">
        <v>492</v>
      </c>
      <c r="E1158">
        <v>480</v>
      </c>
      <c r="F1158" t="s">
        <v>1671</v>
      </c>
    </row>
    <row r="1159" spans="1:7" x14ac:dyDescent="0.25">
      <c r="A1159" s="131">
        <v>45323</v>
      </c>
      <c r="B1159" s="131">
        <v>45323</v>
      </c>
      <c r="C1159">
        <v>450</v>
      </c>
      <c r="D1159" t="s">
        <v>492</v>
      </c>
      <c r="E1159">
        <v>480</v>
      </c>
      <c r="F1159" t="s">
        <v>1672</v>
      </c>
    </row>
    <row r="1160" spans="1:7" x14ac:dyDescent="0.25">
      <c r="A1160" s="131">
        <v>45323</v>
      </c>
      <c r="B1160" s="131">
        <v>45323</v>
      </c>
      <c r="C1160">
        <v>1004</v>
      </c>
      <c r="D1160" t="s">
        <v>492</v>
      </c>
      <c r="E1160">
        <v>480</v>
      </c>
      <c r="F1160" t="s">
        <v>1673</v>
      </c>
    </row>
    <row r="1161" spans="1:7" x14ac:dyDescent="0.25">
      <c r="A1161" s="131"/>
      <c r="B1161" s="131"/>
    </row>
    <row r="1162" spans="1:7" x14ac:dyDescent="0.25">
      <c r="A1162" s="131">
        <v>45323</v>
      </c>
      <c r="B1162" s="131">
        <v>45323</v>
      </c>
      <c r="C1162">
        <v>60</v>
      </c>
      <c r="D1162" t="s">
        <v>492</v>
      </c>
      <c r="E1162">
        <v>480</v>
      </c>
      <c r="F1162" t="s">
        <v>1674</v>
      </c>
    </row>
    <row r="1163" spans="1:7" x14ac:dyDescent="0.25">
      <c r="A1163" s="152">
        <v>45323</v>
      </c>
      <c r="B1163" s="152">
        <v>45323</v>
      </c>
      <c r="C1163" s="143">
        <v>242</v>
      </c>
      <c r="D1163" s="143" t="s">
        <v>492</v>
      </c>
      <c r="E1163" s="143">
        <v>480</v>
      </c>
      <c r="F1163" s="143" t="s">
        <v>1675</v>
      </c>
    </row>
    <row r="1164" spans="1:7" x14ac:dyDescent="0.25">
      <c r="A1164" s="131">
        <v>45323</v>
      </c>
      <c r="B1164" s="131">
        <v>45323</v>
      </c>
      <c r="C1164">
        <v>476</v>
      </c>
      <c r="D1164" t="s">
        <v>492</v>
      </c>
      <c r="E1164">
        <v>480</v>
      </c>
      <c r="F1164" t="s">
        <v>1676</v>
      </c>
    </row>
    <row r="1165" spans="1:7" x14ac:dyDescent="0.25">
      <c r="A1165" s="131">
        <v>45323</v>
      </c>
      <c r="B1165" s="131">
        <v>45323</v>
      </c>
      <c r="C1165">
        <v>100</v>
      </c>
      <c r="D1165" t="s">
        <v>492</v>
      </c>
      <c r="E1165">
        <v>480</v>
      </c>
      <c r="F1165" t="s">
        <v>1677</v>
      </c>
    </row>
    <row r="1166" spans="1:7" x14ac:dyDescent="0.25">
      <c r="A1166" s="131">
        <v>45323</v>
      </c>
      <c r="B1166" s="131">
        <v>45323</v>
      </c>
      <c r="C1166">
        <v>600</v>
      </c>
      <c r="D1166" t="s">
        <v>492</v>
      </c>
      <c r="E1166">
        <v>480</v>
      </c>
      <c r="F1166" t="s">
        <v>1678</v>
      </c>
    </row>
    <row r="1167" spans="1:7" x14ac:dyDescent="0.25">
      <c r="A1167" s="131">
        <v>45323</v>
      </c>
      <c r="B1167" s="131">
        <v>45323</v>
      </c>
      <c r="C1167">
        <v>5538.8</v>
      </c>
      <c r="D1167" t="s">
        <v>492</v>
      </c>
      <c r="E1167">
        <v>480</v>
      </c>
      <c r="F1167" t="s">
        <v>1679</v>
      </c>
    </row>
    <row r="1168" spans="1:7" x14ac:dyDescent="0.25">
      <c r="A1168" s="131">
        <v>45323</v>
      </c>
      <c r="B1168" s="131">
        <v>45323</v>
      </c>
      <c r="C1168">
        <v>550</v>
      </c>
      <c r="D1168" t="s">
        <v>492</v>
      </c>
      <c r="E1168">
        <v>480</v>
      </c>
      <c r="F1168" t="s">
        <v>1680</v>
      </c>
    </row>
    <row r="1169" spans="1:7" x14ac:dyDescent="0.25">
      <c r="A1169" s="131">
        <v>45323</v>
      </c>
      <c r="B1169" s="131">
        <v>45323</v>
      </c>
      <c r="C1169">
        <v>137</v>
      </c>
      <c r="D1169" t="s">
        <v>492</v>
      </c>
      <c r="E1169">
        <v>480</v>
      </c>
      <c r="F1169" t="s">
        <v>1681</v>
      </c>
    </row>
    <row r="1170" spans="1:7" x14ac:dyDescent="0.25">
      <c r="A1170" s="131">
        <v>45323</v>
      </c>
      <c r="B1170" s="131">
        <v>45323</v>
      </c>
      <c r="C1170">
        <v>1032.5</v>
      </c>
      <c r="D1170" t="s">
        <v>492</v>
      </c>
      <c r="E1170">
        <v>480</v>
      </c>
      <c r="F1170" t="s">
        <v>1682</v>
      </c>
    </row>
    <row r="1171" spans="1:7" x14ac:dyDescent="0.25">
      <c r="A1171" s="131">
        <v>45322</v>
      </c>
      <c r="B1171" s="131">
        <v>45322</v>
      </c>
      <c r="C1171">
        <v>1213.0899999999999</v>
      </c>
      <c r="D1171" t="s">
        <v>492</v>
      </c>
      <c r="E1171" t="s">
        <v>1410</v>
      </c>
      <c r="F1171" t="s">
        <v>1683</v>
      </c>
    </row>
    <row r="1172" spans="1:7" x14ac:dyDescent="0.25">
      <c r="A1172" s="131">
        <v>45322</v>
      </c>
      <c r="B1172" s="131">
        <v>45322</v>
      </c>
      <c r="C1172">
        <v>531.5</v>
      </c>
      <c r="D1172" t="s">
        <v>492</v>
      </c>
      <c r="E1172">
        <v>480</v>
      </c>
      <c r="F1172" t="s">
        <v>1684</v>
      </c>
    </row>
    <row r="1173" spans="1:7" x14ac:dyDescent="0.25">
      <c r="A1173" s="131">
        <v>45322</v>
      </c>
      <c r="B1173" s="131">
        <v>45322</v>
      </c>
      <c r="C1173">
        <v>309.5</v>
      </c>
      <c r="D1173" t="s">
        <v>492</v>
      </c>
      <c r="E1173">
        <v>480</v>
      </c>
      <c r="F1173" t="s">
        <v>1685</v>
      </c>
    </row>
    <row r="1174" spans="1:7" x14ac:dyDescent="0.25">
      <c r="A1174" s="131">
        <v>45322</v>
      </c>
      <c r="B1174" s="131">
        <v>45322</v>
      </c>
      <c r="C1174">
        <v>266</v>
      </c>
      <c r="D1174" t="s">
        <v>492</v>
      </c>
      <c r="E1174">
        <v>480</v>
      </c>
      <c r="F1174" t="s">
        <v>1686</v>
      </c>
    </row>
    <row r="1175" spans="1:7" x14ac:dyDescent="0.25">
      <c r="A1175" s="131">
        <v>45322</v>
      </c>
      <c r="B1175" s="131">
        <v>45322</v>
      </c>
      <c r="C1175">
        <v>625</v>
      </c>
      <c r="D1175" t="s">
        <v>492</v>
      </c>
      <c r="E1175">
        <v>480</v>
      </c>
      <c r="F1175" t="s">
        <v>1687</v>
      </c>
    </row>
    <row r="1176" spans="1:7" x14ac:dyDescent="0.25">
      <c r="A1176" s="131">
        <v>45322</v>
      </c>
      <c r="B1176" s="131">
        <v>45322</v>
      </c>
      <c r="C1176">
        <v>455</v>
      </c>
      <c r="D1176" t="s">
        <v>492</v>
      </c>
      <c r="E1176" t="s">
        <v>1410</v>
      </c>
      <c r="F1176" t="s">
        <v>1688</v>
      </c>
    </row>
    <row r="1177" spans="1:7" x14ac:dyDescent="0.25">
      <c r="A1177" s="131">
        <v>45322</v>
      </c>
      <c r="B1177" s="131">
        <v>45322</v>
      </c>
      <c r="C1177">
        <v>60</v>
      </c>
      <c r="D1177" t="s">
        <v>492</v>
      </c>
      <c r="E1177">
        <v>480</v>
      </c>
      <c r="F1177" t="s">
        <v>1689</v>
      </c>
    </row>
    <row r="1178" spans="1:7" x14ac:dyDescent="0.25">
      <c r="A1178" s="136"/>
      <c r="B1178" s="95"/>
      <c r="C1178" s="94"/>
      <c r="D1178" s="94"/>
      <c r="E1178" s="94"/>
      <c r="F1178" s="94"/>
      <c r="G1178" s="94"/>
    </row>
    <row r="1179" spans="1:7" x14ac:dyDescent="0.25">
      <c r="A1179" s="136"/>
      <c r="B1179" s="95"/>
      <c r="C1179" s="94"/>
      <c r="D1179" s="94"/>
      <c r="E1179" s="94"/>
      <c r="F1179" s="94"/>
      <c r="G1179" s="94"/>
    </row>
    <row r="1180" spans="1:7" x14ac:dyDescent="0.25">
      <c r="A1180" s="136"/>
      <c r="B1180" s="95"/>
      <c r="C1180" s="94"/>
      <c r="D1180" s="94"/>
      <c r="E1180" s="94"/>
      <c r="F1180" s="94"/>
      <c r="G1180" s="94"/>
    </row>
    <row r="1181" spans="1:7" x14ac:dyDescent="0.25">
      <c r="A1181" s="136"/>
      <c r="B1181" s="95"/>
      <c r="C1181" s="94"/>
      <c r="D1181" s="94"/>
      <c r="E1181" s="94"/>
      <c r="F1181" s="94"/>
      <c r="G1181" s="94"/>
    </row>
    <row r="1182" spans="1:7" x14ac:dyDescent="0.25">
      <c r="A1182" s="136"/>
      <c r="B1182" s="95"/>
      <c r="C1182" s="94"/>
      <c r="D1182" s="94"/>
      <c r="E1182" s="94"/>
      <c r="F1182" s="94"/>
      <c r="G1182" s="94"/>
    </row>
    <row r="1183" spans="1:7" x14ac:dyDescent="0.25">
      <c r="A1183" s="136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6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8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8"/>
      <c r="B1197" s="94"/>
      <c r="C1197" s="98"/>
      <c r="D1197" s="94"/>
      <c r="E1197" s="94"/>
      <c r="F1197" s="94"/>
      <c r="G1197" s="94"/>
    </row>
    <row r="1198" spans="1:7" x14ac:dyDescent="0.25">
      <c r="A1198" s="98" t="s">
        <v>1437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8" t="s">
        <v>1421</v>
      </c>
      <c r="B1200" s="94"/>
      <c r="C1200" s="98">
        <f>'PRIMA NOTA'!F1516</f>
        <v>14854.369999999999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7" t="s">
        <v>1422</v>
      </c>
      <c r="B1203" s="127"/>
      <c r="C1203" s="138">
        <f>C1198-C1200</f>
        <v>0</v>
      </c>
      <c r="D1203" s="94"/>
      <c r="E1203" s="94"/>
      <c r="F1203" s="94"/>
      <c r="G1203" s="94"/>
    </row>
    <row r="1206" spans="1:7" x14ac:dyDescent="0.25">
      <c r="A1206" s="98" t="s">
        <v>1394</v>
      </c>
      <c r="B1206" s="98" t="s">
        <v>1395</v>
      </c>
      <c r="C1206" s="98" t="s">
        <v>27</v>
      </c>
      <c r="D1206" s="98" t="s">
        <v>1396</v>
      </c>
      <c r="E1206" s="98" t="s">
        <v>1397</v>
      </c>
      <c r="F1206" s="98" t="s">
        <v>2</v>
      </c>
      <c r="G1206" s="98" t="s">
        <v>174</v>
      </c>
    </row>
    <row r="1207" spans="1:7" x14ac:dyDescent="0.25">
      <c r="A1207" s="146">
        <v>45324</v>
      </c>
      <c r="B1207" s="94"/>
      <c r="C1207" s="94"/>
      <c r="D1207" s="98"/>
      <c r="E1207" s="94"/>
      <c r="F1207" s="98"/>
      <c r="G1207" s="94"/>
    </row>
    <row r="1208" spans="1:7" x14ac:dyDescent="0.25">
      <c r="A1208" s="131">
        <v>45324</v>
      </c>
      <c r="B1208" s="131">
        <v>45324</v>
      </c>
      <c r="C1208">
        <v>59</v>
      </c>
      <c r="D1208" t="s">
        <v>1404</v>
      </c>
      <c r="E1208" t="s">
        <v>1410</v>
      </c>
      <c r="F1208" t="s">
        <v>1690</v>
      </c>
    </row>
    <row r="1209" spans="1:7" x14ac:dyDescent="0.25">
      <c r="A1209" s="131">
        <v>45324</v>
      </c>
      <c r="B1209" s="131">
        <v>45323</v>
      </c>
      <c r="C1209">
        <v>485</v>
      </c>
      <c r="D1209" t="s">
        <v>1404</v>
      </c>
      <c r="E1209" t="s">
        <v>1410</v>
      </c>
      <c r="F1209" t="s">
        <v>1691</v>
      </c>
    </row>
    <row r="1210" spans="1:7" x14ac:dyDescent="0.25">
      <c r="A1210" s="131">
        <v>45324</v>
      </c>
      <c r="B1210" s="131">
        <v>45324</v>
      </c>
      <c r="C1210">
        <v>182.11</v>
      </c>
      <c r="D1210" t="s">
        <v>1404</v>
      </c>
      <c r="E1210">
        <v>480</v>
      </c>
      <c r="F1210" t="s">
        <v>1692</v>
      </c>
    </row>
    <row r="1211" spans="1:7" x14ac:dyDescent="0.25">
      <c r="A1211" s="131">
        <v>45324</v>
      </c>
      <c r="B1211" s="131">
        <v>45324</v>
      </c>
      <c r="C1211">
        <v>492</v>
      </c>
      <c r="D1211" t="s">
        <v>1404</v>
      </c>
      <c r="E1211">
        <v>480</v>
      </c>
      <c r="F1211" t="s">
        <v>1693</v>
      </c>
    </row>
    <row r="1212" spans="1:7" x14ac:dyDescent="0.25">
      <c r="A1212" s="131">
        <v>45324</v>
      </c>
      <c r="B1212" s="131">
        <v>45324</v>
      </c>
      <c r="C1212">
        <v>295</v>
      </c>
      <c r="D1212" t="s">
        <v>1404</v>
      </c>
      <c r="E1212">
        <v>480</v>
      </c>
      <c r="F1212" t="s">
        <v>1694</v>
      </c>
    </row>
    <row r="1213" spans="1:7" x14ac:dyDescent="0.25">
      <c r="A1213" s="131">
        <v>45324</v>
      </c>
      <c r="B1213" s="131">
        <v>45324</v>
      </c>
      <c r="C1213">
        <v>683</v>
      </c>
      <c r="D1213" t="s">
        <v>1404</v>
      </c>
      <c r="E1213">
        <v>480</v>
      </c>
      <c r="F1213" t="s">
        <v>1695</v>
      </c>
    </row>
    <row r="1214" spans="1:7" x14ac:dyDescent="0.25">
      <c r="A1214" s="131">
        <v>45324</v>
      </c>
      <c r="B1214" s="131">
        <v>45324</v>
      </c>
      <c r="C1214">
        <v>210</v>
      </c>
      <c r="D1214" t="s">
        <v>1404</v>
      </c>
      <c r="E1214">
        <v>480</v>
      </c>
      <c r="F1214" t="s">
        <v>1696</v>
      </c>
    </row>
    <row r="1215" spans="1:7" x14ac:dyDescent="0.25">
      <c r="A1215" s="131">
        <v>45324</v>
      </c>
      <c r="B1215" s="131">
        <v>45324</v>
      </c>
      <c r="C1215">
        <v>400</v>
      </c>
      <c r="D1215" t="s">
        <v>1404</v>
      </c>
      <c r="E1215">
        <v>480</v>
      </c>
      <c r="F1215" t="s">
        <v>1697</v>
      </c>
    </row>
    <row r="1216" spans="1:7" x14ac:dyDescent="0.25">
      <c r="A1216" s="131">
        <v>45324</v>
      </c>
      <c r="B1216" s="131">
        <v>45324</v>
      </c>
      <c r="C1216">
        <v>417</v>
      </c>
      <c r="D1216" t="s">
        <v>1404</v>
      </c>
      <c r="E1216">
        <v>480</v>
      </c>
      <c r="F1216" t="s">
        <v>1698</v>
      </c>
    </row>
    <row r="1217" spans="1:7" x14ac:dyDescent="0.25">
      <c r="A1217" s="131">
        <v>45324</v>
      </c>
      <c r="B1217" s="131">
        <v>45324</v>
      </c>
      <c r="C1217">
        <v>1758.01</v>
      </c>
      <c r="D1217" t="s">
        <v>1404</v>
      </c>
      <c r="E1217">
        <v>480</v>
      </c>
      <c r="F1217" t="s">
        <v>1699</v>
      </c>
    </row>
    <row r="1218" spans="1:7" x14ac:dyDescent="0.25">
      <c r="A1218" s="136"/>
      <c r="B1218" s="136"/>
      <c r="C1218" s="94">
        <v>0</v>
      </c>
      <c r="D1218" s="98"/>
      <c r="E1218" s="98"/>
      <c r="F1218" s="98"/>
      <c r="G1218" s="94"/>
    </row>
    <row r="1219" spans="1:7" x14ac:dyDescent="0.25">
      <c r="A1219" s="136"/>
      <c r="B1219" s="136"/>
      <c r="C1219" s="94">
        <v>0</v>
      </c>
      <c r="D1219" s="98"/>
      <c r="E1219" s="98"/>
      <c r="F1219" s="98"/>
      <c r="G1219" s="94"/>
    </row>
    <row r="1220" spans="1:7" x14ac:dyDescent="0.25">
      <c r="A1220" s="136"/>
      <c r="B1220" s="136"/>
      <c r="C1220" s="98">
        <v>0</v>
      </c>
      <c r="D1220" s="98"/>
      <c r="E1220" s="98"/>
      <c r="F1220" s="98"/>
      <c r="G1220" s="94"/>
    </row>
    <row r="1221" spans="1:7" x14ac:dyDescent="0.25">
      <c r="A1221" s="136"/>
      <c r="B1221" s="136"/>
      <c r="C1221" s="94">
        <v>0</v>
      </c>
      <c r="D1221" s="98"/>
      <c r="E1221" s="98"/>
      <c r="F1221" s="98"/>
      <c r="G1221" s="94"/>
    </row>
    <row r="1222" spans="1:7" x14ac:dyDescent="0.25">
      <c r="A1222" s="136"/>
      <c r="B1222" s="136"/>
      <c r="C1222" s="94">
        <v>0</v>
      </c>
      <c r="D1222" s="98"/>
      <c r="E1222" s="98"/>
      <c r="F1222" s="98"/>
      <c r="G1222" s="94"/>
    </row>
    <row r="1223" spans="1:7" x14ac:dyDescent="0.25">
      <c r="A1223" s="136"/>
      <c r="B1223" s="136"/>
      <c r="C1223" s="94">
        <v>0</v>
      </c>
      <c r="D1223" s="98"/>
      <c r="E1223" s="98"/>
      <c r="F1223" s="98"/>
      <c r="G1223" s="94"/>
    </row>
    <row r="1224" spans="1:7" x14ac:dyDescent="0.25">
      <c r="A1224" s="136"/>
      <c r="B1224" s="136"/>
      <c r="C1224" s="94">
        <v>0</v>
      </c>
      <c r="D1224" s="98"/>
      <c r="E1224" s="98"/>
      <c r="F1224" s="98"/>
      <c r="G1224" s="94"/>
    </row>
    <row r="1225" spans="1:7" x14ac:dyDescent="0.25">
      <c r="A1225" s="95"/>
      <c r="B1225" s="95"/>
      <c r="C1225" s="98"/>
      <c r="D1225" s="94"/>
      <c r="E1225" s="94"/>
      <c r="F1225" s="98"/>
      <c r="G1225" s="94"/>
    </row>
    <row r="1226" spans="1:7" x14ac:dyDescent="0.25">
      <c r="A1226" s="136"/>
      <c r="B1226" s="95"/>
      <c r="C1226" s="94"/>
      <c r="D1226" s="94"/>
      <c r="E1226" s="94"/>
      <c r="F1226" s="94"/>
      <c r="G1226" s="94"/>
    </row>
    <row r="1227" spans="1:7" x14ac:dyDescent="0.25">
      <c r="A1227" s="136"/>
      <c r="B1227" s="95"/>
      <c r="C1227" s="94"/>
      <c r="D1227" s="94"/>
      <c r="E1227" s="94"/>
      <c r="F1227" s="94"/>
      <c r="G1227" s="94"/>
    </row>
    <row r="1228" spans="1:7" x14ac:dyDescent="0.25">
      <c r="A1228" s="136"/>
      <c r="B1228" s="95"/>
      <c r="C1228" s="94"/>
      <c r="D1228" s="94"/>
      <c r="E1228" s="94"/>
      <c r="F1228" s="94"/>
      <c r="G1228" s="94"/>
    </row>
    <row r="1229" spans="1:7" x14ac:dyDescent="0.25">
      <c r="A1229" s="136"/>
      <c r="B1229" s="95"/>
      <c r="C1229" s="94"/>
      <c r="D1229" s="94"/>
      <c r="E1229" s="94"/>
      <c r="F1229" s="94"/>
      <c r="G1229" s="94"/>
    </row>
    <row r="1230" spans="1:7" x14ac:dyDescent="0.25">
      <c r="A1230" s="136"/>
      <c r="B1230" s="95"/>
      <c r="C1230" s="94"/>
      <c r="D1230" s="94"/>
      <c r="E1230" s="94"/>
      <c r="F1230" s="94"/>
      <c r="G1230" s="94"/>
    </row>
    <row r="1231" spans="1:7" x14ac:dyDescent="0.25">
      <c r="A1231" s="136"/>
      <c r="B1231" s="95"/>
      <c r="C1231" s="94"/>
      <c r="D1231" s="94"/>
      <c r="E1231" s="94"/>
      <c r="F1231" s="94"/>
      <c r="G1231" s="94"/>
    </row>
    <row r="1232" spans="1:7" x14ac:dyDescent="0.25">
      <c r="A1232" s="136"/>
      <c r="B1232" s="95"/>
      <c r="C1232" s="94"/>
      <c r="D1232" s="94"/>
      <c r="E1232" s="94"/>
      <c r="F1232" s="94"/>
      <c r="G1232" s="94"/>
    </row>
    <row r="1233" spans="1:7" x14ac:dyDescent="0.25">
      <c r="A1233" s="136"/>
      <c r="B1233" s="95"/>
      <c r="C1233" s="94"/>
      <c r="D1233" s="94"/>
      <c r="E1233" s="94"/>
      <c r="F1233" s="94"/>
      <c r="G1233" s="94"/>
    </row>
    <row r="1234" spans="1:7" x14ac:dyDescent="0.25">
      <c r="A1234" s="136"/>
      <c r="B1234" s="95"/>
      <c r="C1234" s="94"/>
      <c r="D1234" s="94"/>
      <c r="E1234" s="94"/>
      <c r="F1234" s="94"/>
      <c r="G1234" s="94"/>
    </row>
    <row r="1235" spans="1:7" x14ac:dyDescent="0.25">
      <c r="A1235" s="136"/>
      <c r="B1235" s="95"/>
      <c r="C1235" s="94"/>
      <c r="D1235" s="94"/>
      <c r="E1235" s="94"/>
      <c r="F1235" s="94"/>
      <c r="G1235" s="94"/>
    </row>
    <row r="1236" spans="1:7" x14ac:dyDescent="0.25">
      <c r="A1236" s="136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6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8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8"/>
      <c r="B1250" s="94"/>
      <c r="C1250" s="98"/>
      <c r="D1250" s="94"/>
      <c r="E1250" s="94"/>
      <c r="F1250" s="94"/>
      <c r="G1250" s="94"/>
    </row>
    <row r="1251" spans="1:7" x14ac:dyDescent="0.25">
      <c r="A1251" s="98" t="s">
        <v>1437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8" t="s">
        <v>1421</v>
      </c>
      <c r="B1253" s="94"/>
      <c r="C1253" s="98">
        <f>'PRIMA NOTA'!F1577</f>
        <v>5439.22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7" t="s">
        <v>1422</v>
      </c>
      <c r="B1256" s="127"/>
      <c r="C1256" s="138">
        <f>C1251-C1253</f>
        <v>-458.10000000000036</v>
      </c>
      <c r="D1256" s="94"/>
      <c r="E1256" s="94"/>
      <c r="F1256" s="94"/>
      <c r="G1256" s="94"/>
    </row>
    <row r="1259" spans="1:7" x14ac:dyDescent="0.25">
      <c r="A1259" s="98" t="s">
        <v>1394</v>
      </c>
      <c r="B1259" s="98" t="s">
        <v>1395</v>
      </c>
      <c r="C1259" s="98" t="s">
        <v>27</v>
      </c>
      <c r="D1259" s="98" t="s">
        <v>1396</v>
      </c>
      <c r="E1259" s="98" t="s">
        <v>1397</v>
      </c>
      <c r="F1259" s="98" t="s">
        <v>2</v>
      </c>
      <c r="G1259" s="98" t="s">
        <v>174</v>
      </c>
    </row>
    <row r="1260" spans="1:7" x14ac:dyDescent="0.25">
      <c r="A1260" s="146"/>
      <c r="B1260" s="94"/>
      <c r="C1260" s="94"/>
      <c r="D1260" s="98"/>
      <c r="E1260" s="94"/>
      <c r="F1260" s="98"/>
      <c r="G1260" s="94"/>
    </row>
    <row r="1261" spans="1:7" x14ac:dyDescent="0.25">
      <c r="A1261" s="136"/>
      <c r="B1261" s="136"/>
      <c r="C1261" s="94">
        <v>0</v>
      </c>
      <c r="D1261" s="98"/>
      <c r="E1261" s="98"/>
      <c r="F1261" s="98"/>
      <c r="G1261" s="94"/>
    </row>
    <row r="1262" spans="1:7" x14ac:dyDescent="0.25">
      <c r="A1262" s="136"/>
      <c r="B1262" s="136"/>
      <c r="C1262" s="94">
        <v>0</v>
      </c>
      <c r="D1262" s="98"/>
      <c r="E1262" s="98"/>
      <c r="F1262" s="98"/>
      <c r="G1262" s="94"/>
    </row>
    <row r="1263" spans="1:7" x14ac:dyDescent="0.25">
      <c r="A1263" s="136"/>
      <c r="B1263" s="136"/>
      <c r="C1263" s="94">
        <v>0</v>
      </c>
      <c r="D1263" s="98"/>
      <c r="E1263" s="98"/>
      <c r="F1263" s="98"/>
      <c r="G1263" s="94"/>
    </row>
    <row r="1264" spans="1:7" x14ac:dyDescent="0.25">
      <c r="A1264" s="136"/>
      <c r="B1264" s="136"/>
      <c r="C1264" s="98">
        <v>0</v>
      </c>
      <c r="D1264" s="98"/>
      <c r="E1264" s="98"/>
      <c r="F1264" s="98"/>
      <c r="G1264" s="94"/>
    </row>
    <row r="1265" spans="1:7" x14ac:dyDescent="0.25">
      <c r="A1265" s="136"/>
      <c r="B1265" s="136"/>
      <c r="C1265" s="94">
        <v>0</v>
      </c>
      <c r="D1265" s="98"/>
      <c r="E1265" s="98"/>
      <c r="F1265" s="98"/>
      <c r="G1265" s="94"/>
    </row>
    <row r="1266" spans="1:7" x14ac:dyDescent="0.25">
      <c r="A1266" s="136"/>
      <c r="B1266" s="136"/>
      <c r="C1266" s="94">
        <v>0</v>
      </c>
      <c r="D1266" s="98"/>
      <c r="E1266" s="98"/>
      <c r="F1266" s="98"/>
      <c r="G1266" s="94"/>
    </row>
    <row r="1267" spans="1:7" x14ac:dyDescent="0.25">
      <c r="A1267" s="136"/>
      <c r="B1267" s="136"/>
      <c r="C1267" s="94">
        <v>0</v>
      </c>
      <c r="D1267" s="98"/>
      <c r="E1267" s="98"/>
      <c r="F1267" s="98"/>
      <c r="G1267" s="94"/>
    </row>
    <row r="1268" spans="1:7" x14ac:dyDescent="0.25">
      <c r="A1268" s="136"/>
      <c r="B1268" s="136"/>
      <c r="C1268" s="94">
        <v>0</v>
      </c>
      <c r="D1268" s="98"/>
      <c r="E1268" s="98"/>
      <c r="F1268" s="98"/>
      <c r="G1268" s="94"/>
    </row>
    <row r="1269" spans="1:7" x14ac:dyDescent="0.25">
      <c r="A1269" s="136"/>
      <c r="B1269" s="136"/>
      <c r="C1269" s="94">
        <v>0</v>
      </c>
      <c r="D1269" s="98"/>
      <c r="E1269" s="98"/>
      <c r="F1269" s="98"/>
      <c r="G1269" s="94"/>
    </row>
    <row r="1270" spans="1:7" x14ac:dyDescent="0.25">
      <c r="A1270" s="136"/>
      <c r="B1270" s="136"/>
      <c r="C1270" s="94">
        <v>0</v>
      </c>
      <c r="D1270" s="98"/>
      <c r="E1270" s="98"/>
      <c r="F1270" s="98"/>
      <c r="G1270" s="94"/>
    </row>
    <row r="1271" spans="1:7" x14ac:dyDescent="0.25">
      <c r="A1271" s="136"/>
      <c r="B1271" s="136"/>
      <c r="C1271" s="94">
        <v>0</v>
      </c>
      <c r="D1271" s="98"/>
      <c r="E1271" s="98"/>
      <c r="F1271" s="98"/>
      <c r="G1271" s="94"/>
    </row>
    <row r="1272" spans="1:7" x14ac:dyDescent="0.25">
      <c r="A1272" s="136"/>
      <c r="B1272" s="136"/>
      <c r="C1272" s="94">
        <v>0</v>
      </c>
      <c r="D1272" s="98"/>
      <c r="E1272" s="98"/>
      <c r="F1272" s="98"/>
      <c r="G1272" s="94"/>
    </row>
    <row r="1273" spans="1:7" x14ac:dyDescent="0.25">
      <c r="A1273" s="136"/>
      <c r="B1273" s="136"/>
      <c r="C1273" s="98">
        <v>0</v>
      </c>
      <c r="D1273" s="98"/>
      <c r="E1273" s="98"/>
      <c r="F1273" s="98"/>
      <c r="G1273" s="94"/>
    </row>
    <row r="1274" spans="1:7" x14ac:dyDescent="0.25">
      <c r="A1274" s="136"/>
      <c r="B1274" s="136"/>
      <c r="C1274" s="94">
        <v>0</v>
      </c>
      <c r="D1274" s="98"/>
      <c r="E1274" s="98"/>
      <c r="F1274" s="98"/>
      <c r="G1274" s="94"/>
    </row>
    <row r="1275" spans="1:7" x14ac:dyDescent="0.25">
      <c r="A1275" s="136"/>
      <c r="B1275" s="136"/>
      <c r="C1275" s="94">
        <v>0</v>
      </c>
      <c r="D1275" s="98"/>
      <c r="E1275" s="98"/>
      <c r="F1275" s="98"/>
      <c r="G1275" s="94"/>
    </row>
    <row r="1276" spans="1:7" x14ac:dyDescent="0.25">
      <c r="A1276" s="136"/>
      <c r="B1276" s="136"/>
      <c r="C1276" s="94">
        <v>0</v>
      </c>
      <c r="D1276" s="98"/>
      <c r="E1276" s="98"/>
      <c r="F1276" s="98"/>
      <c r="G1276" s="94"/>
    </row>
    <row r="1277" spans="1:7" x14ac:dyDescent="0.25">
      <c r="A1277" s="136"/>
      <c r="B1277" s="136"/>
      <c r="C1277" s="94">
        <v>0</v>
      </c>
      <c r="D1277" s="98"/>
      <c r="E1277" s="98"/>
      <c r="F1277" s="98"/>
      <c r="G1277" s="94"/>
    </row>
    <row r="1278" spans="1:7" x14ac:dyDescent="0.25">
      <c r="A1278" s="95"/>
      <c r="B1278" s="95"/>
      <c r="C1278" s="98"/>
      <c r="D1278" s="94"/>
      <c r="E1278" s="94"/>
      <c r="F1278" s="98"/>
      <c r="G1278" s="94"/>
    </row>
    <row r="1279" spans="1:7" x14ac:dyDescent="0.25">
      <c r="A1279" s="136"/>
      <c r="B1279" s="95"/>
      <c r="C1279" s="94"/>
      <c r="D1279" s="94"/>
      <c r="E1279" s="94"/>
      <c r="F1279" s="94"/>
      <c r="G1279" s="94"/>
    </row>
    <row r="1280" spans="1:7" x14ac:dyDescent="0.25">
      <c r="A1280" s="136"/>
      <c r="B1280" s="95"/>
      <c r="C1280" s="94"/>
      <c r="D1280" s="94"/>
      <c r="E1280" s="94"/>
      <c r="F1280" s="94"/>
      <c r="G1280" s="94"/>
    </row>
    <row r="1281" spans="1:7" x14ac:dyDescent="0.25">
      <c r="A1281" s="136"/>
      <c r="B1281" s="95"/>
      <c r="C1281" s="94"/>
      <c r="D1281" s="94"/>
      <c r="E1281" s="94"/>
      <c r="F1281" s="94"/>
      <c r="G1281" s="94"/>
    </row>
    <row r="1282" spans="1:7" x14ac:dyDescent="0.25">
      <c r="A1282" s="136"/>
      <c r="B1282" s="95"/>
      <c r="C1282" s="94"/>
      <c r="D1282" s="94"/>
      <c r="E1282" s="94"/>
      <c r="F1282" s="94"/>
      <c r="G1282" s="94"/>
    </row>
    <row r="1283" spans="1:7" x14ac:dyDescent="0.25">
      <c r="A1283" s="136"/>
      <c r="B1283" s="95"/>
      <c r="C1283" s="94"/>
      <c r="D1283" s="94"/>
      <c r="E1283" s="94"/>
      <c r="F1283" s="94"/>
      <c r="G1283" s="94"/>
    </row>
    <row r="1284" spans="1:7" x14ac:dyDescent="0.25">
      <c r="A1284" s="136"/>
      <c r="B1284" s="95"/>
      <c r="C1284" s="94"/>
      <c r="D1284" s="94"/>
      <c r="E1284" s="94"/>
      <c r="F1284" s="94"/>
      <c r="G1284" s="94"/>
    </row>
    <row r="1285" spans="1:7" x14ac:dyDescent="0.25">
      <c r="A1285" s="136"/>
      <c r="B1285" s="95"/>
      <c r="C1285" s="94"/>
      <c r="D1285" s="94"/>
      <c r="E1285" s="94"/>
      <c r="F1285" s="94"/>
      <c r="G1285" s="94"/>
    </row>
    <row r="1286" spans="1:7" x14ac:dyDescent="0.25">
      <c r="A1286" s="136"/>
      <c r="B1286" s="95"/>
      <c r="C1286" s="94"/>
      <c r="D1286" s="94"/>
      <c r="E1286" s="94"/>
      <c r="F1286" s="94"/>
      <c r="G1286" s="94"/>
    </row>
    <row r="1287" spans="1:7" x14ac:dyDescent="0.25">
      <c r="A1287" s="136"/>
      <c r="B1287" s="95"/>
      <c r="C1287" s="94"/>
      <c r="D1287" s="94"/>
      <c r="E1287" s="94"/>
      <c r="F1287" s="94"/>
      <c r="G1287" s="94"/>
    </row>
    <row r="1288" spans="1:7" x14ac:dyDescent="0.25">
      <c r="A1288" s="136"/>
      <c r="B1288" s="95"/>
      <c r="C1288" s="94"/>
      <c r="D1288" s="94"/>
      <c r="E1288" s="94"/>
      <c r="F1288" s="94"/>
      <c r="G1288" s="94"/>
    </row>
    <row r="1289" spans="1:7" x14ac:dyDescent="0.25">
      <c r="A1289" s="136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6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8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8"/>
      <c r="B1303" s="94"/>
      <c r="C1303" s="98"/>
      <c r="D1303" s="94"/>
      <c r="E1303" s="94"/>
      <c r="F1303" s="94"/>
      <c r="G1303" s="94"/>
    </row>
    <row r="1304" spans="1:7" x14ac:dyDescent="0.25">
      <c r="A1304" s="98" t="s">
        <v>1437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8" t="s">
        <v>1421</v>
      </c>
      <c r="B1306" s="94"/>
      <c r="C1306" s="98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7" t="s">
        <v>1422</v>
      </c>
      <c r="B1309" s="127"/>
      <c r="C1309" s="138">
        <f>C1304-C1306</f>
        <v>0</v>
      </c>
      <c r="D1309" s="94"/>
      <c r="E1309" s="94"/>
      <c r="F1309" s="94"/>
      <c r="G1309" s="94"/>
    </row>
    <row r="1312" spans="1:7" x14ac:dyDescent="0.25">
      <c r="A1312" s="98" t="s">
        <v>1394</v>
      </c>
      <c r="B1312" s="98" t="s">
        <v>1395</v>
      </c>
      <c r="C1312" s="98" t="s">
        <v>27</v>
      </c>
      <c r="D1312" s="98" t="s">
        <v>1396</v>
      </c>
      <c r="E1312" s="98" t="s">
        <v>1397</v>
      </c>
      <c r="F1312" s="98" t="s">
        <v>2</v>
      </c>
      <c r="G1312" s="98" t="s">
        <v>174</v>
      </c>
    </row>
    <row r="1313" spans="1:7" x14ac:dyDescent="0.25">
      <c r="A1313" s="146"/>
      <c r="B1313" s="94"/>
      <c r="C1313" s="94"/>
      <c r="D1313" s="98"/>
      <c r="E1313" s="94"/>
      <c r="F1313" s="98"/>
      <c r="G1313" s="94"/>
    </row>
    <row r="1314" spans="1:7" x14ac:dyDescent="0.25">
      <c r="A1314" s="136"/>
      <c r="B1314" s="136"/>
      <c r="C1314" s="94">
        <v>0</v>
      </c>
      <c r="D1314" s="98"/>
      <c r="E1314" s="98"/>
      <c r="F1314" s="98"/>
      <c r="G1314" s="94"/>
    </row>
    <row r="1315" spans="1:7" x14ac:dyDescent="0.25">
      <c r="A1315" s="136"/>
      <c r="B1315" s="136"/>
      <c r="C1315" s="94">
        <v>0</v>
      </c>
      <c r="D1315" s="98"/>
      <c r="E1315" s="98"/>
      <c r="F1315" s="98"/>
      <c r="G1315" s="94"/>
    </row>
    <row r="1316" spans="1:7" x14ac:dyDescent="0.25">
      <c r="A1316" s="136"/>
      <c r="B1316" s="136"/>
      <c r="C1316" s="94">
        <v>0</v>
      </c>
      <c r="D1316" s="98"/>
      <c r="E1316" s="98"/>
      <c r="F1316" s="98"/>
      <c r="G1316" s="94"/>
    </row>
    <row r="1317" spans="1:7" x14ac:dyDescent="0.25">
      <c r="A1317" s="136"/>
      <c r="B1317" s="136"/>
      <c r="C1317" s="98">
        <v>0</v>
      </c>
      <c r="D1317" s="98"/>
      <c r="E1317" s="98"/>
      <c r="F1317" s="98"/>
      <c r="G1317" s="94"/>
    </row>
    <row r="1318" spans="1:7" x14ac:dyDescent="0.25">
      <c r="A1318" s="136"/>
      <c r="B1318" s="136"/>
      <c r="C1318" s="94">
        <v>0</v>
      </c>
      <c r="D1318" s="98"/>
      <c r="E1318" s="98"/>
      <c r="F1318" s="98"/>
      <c r="G1318" s="94"/>
    </row>
    <row r="1319" spans="1:7" x14ac:dyDescent="0.25">
      <c r="A1319" s="136"/>
      <c r="B1319" s="136"/>
      <c r="C1319" s="94">
        <v>0</v>
      </c>
      <c r="D1319" s="98"/>
      <c r="E1319" s="98"/>
      <c r="F1319" s="98"/>
      <c r="G1319" s="94"/>
    </row>
    <row r="1320" spans="1:7" x14ac:dyDescent="0.25">
      <c r="A1320" s="136"/>
      <c r="B1320" s="136"/>
      <c r="C1320" s="94">
        <v>0</v>
      </c>
      <c r="D1320" s="98"/>
      <c r="E1320" s="98"/>
      <c r="F1320" s="98"/>
      <c r="G1320" s="94"/>
    </row>
    <row r="1321" spans="1:7" x14ac:dyDescent="0.25">
      <c r="A1321" s="136"/>
      <c r="B1321" s="136"/>
      <c r="C1321" s="94">
        <v>0</v>
      </c>
      <c r="D1321" s="98"/>
      <c r="E1321" s="98"/>
      <c r="F1321" s="98"/>
      <c r="G1321" s="94"/>
    </row>
    <row r="1322" spans="1:7" x14ac:dyDescent="0.25">
      <c r="A1322" s="136"/>
      <c r="B1322" s="136"/>
      <c r="C1322" s="94">
        <v>0</v>
      </c>
      <c r="D1322" s="98"/>
      <c r="E1322" s="98"/>
      <c r="F1322" s="98"/>
      <c r="G1322" s="94"/>
    </row>
    <row r="1323" spans="1:7" x14ac:dyDescent="0.25">
      <c r="A1323" s="136"/>
      <c r="B1323" s="136"/>
      <c r="C1323" s="94">
        <v>0</v>
      </c>
      <c r="D1323" s="98"/>
      <c r="E1323" s="98"/>
      <c r="F1323" s="98"/>
      <c r="G1323" s="94"/>
    </row>
    <row r="1324" spans="1:7" x14ac:dyDescent="0.25">
      <c r="A1324" s="136"/>
      <c r="B1324" s="136"/>
      <c r="C1324" s="94">
        <v>0</v>
      </c>
      <c r="D1324" s="98"/>
      <c r="E1324" s="98"/>
      <c r="F1324" s="98"/>
      <c r="G1324" s="94"/>
    </row>
    <row r="1325" spans="1:7" x14ac:dyDescent="0.25">
      <c r="A1325" s="136"/>
      <c r="B1325" s="136"/>
      <c r="C1325" s="94">
        <v>0</v>
      </c>
      <c r="D1325" s="98"/>
      <c r="E1325" s="98"/>
      <c r="F1325" s="98"/>
      <c r="G1325" s="94"/>
    </row>
    <row r="1326" spans="1:7" x14ac:dyDescent="0.25">
      <c r="A1326" s="136"/>
      <c r="B1326" s="136"/>
      <c r="C1326" s="98">
        <v>0</v>
      </c>
      <c r="D1326" s="98"/>
      <c r="E1326" s="98"/>
      <c r="F1326" s="98"/>
      <c r="G1326" s="94"/>
    </row>
    <row r="1327" spans="1:7" x14ac:dyDescent="0.25">
      <c r="A1327" s="136"/>
      <c r="B1327" s="136"/>
      <c r="C1327" s="94">
        <v>0</v>
      </c>
      <c r="D1327" s="98"/>
      <c r="E1327" s="98"/>
      <c r="F1327" s="98"/>
      <c r="G1327" s="94"/>
    </row>
    <row r="1328" spans="1:7" x14ac:dyDescent="0.25">
      <c r="A1328" s="136"/>
      <c r="B1328" s="136"/>
      <c r="C1328" s="94">
        <v>0</v>
      </c>
      <c r="D1328" s="98"/>
      <c r="E1328" s="98"/>
      <c r="F1328" s="98"/>
      <c r="G1328" s="94"/>
    </row>
    <row r="1329" spans="1:7" x14ac:dyDescent="0.25">
      <c r="A1329" s="136"/>
      <c r="B1329" s="136"/>
      <c r="C1329" s="94">
        <v>0</v>
      </c>
      <c r="D1329" s="98"/>
      <c r="E1329" s="98"/>
      <c r="F1329" s="98"/>
      <c r="G1329" s="94"/>
    </row>
    <row r="1330" spans="1:7" x14ac:dyDescent="0.25">
      <c r="A1330" s="136"/>
      <c r="B1330" s="136"/>
      <c r="C1330" s="94">
        <v>0</v>
      </c>
      <c r="D1330" s="98"/>
      <c r="E1330" s="98"/>
      <c r="F1330" s="98"/>
      <c r="G1330" s="94"/>
    </row>
    <row r="1331" spans="1:7" x14ac:dyDescent="0.25">
      <c r="A1331" s="95"/>
      <c r="B1331" s="95"/>
      <c r="C1331" s="98"/>
      <c r="D1331" s="94"/>
      <c r="E1331" s="94"/>
      <c r="F1331" s="98"/>
      <c r="G1331" s="94"/>
    </row>
    <row r="1332" spans="1:7" x14ac:dyDescent="0.25">
      <c r="A1332" s="136"/>
      <c r="B1332" s="95"/>
      <c r="C1332" s="94"/>
      <c r="D1332" s="94"/>
      <c r="E1332" s="94"/>
      <c r="F1332" s="94"/>
      <c r="G1332" s="94"/>
    </row>
    <row r="1333" spans="1:7" x14ac:dyDescent="0.25">
      <c r="A1333" s="136"/>
      <c r="B1333" s="95"/>
      <c r="C1333" s="94"/>
      <c r="D1333" s="94"/>
      <c r="E1333" s="94"/>
      <c r="F1333" s="94"/>
      <c r="G1333" s="94"/>
    </row>
    <row r="1334" spans="1:7" x14ac:dyDescent="0.25">
      <c r="A1334" s="136"/>
      <c r="B1334" s="95"/>
      <c r="C1334" s="94"/>
      <c r="D1334" s="94"/>
      <c r="E1334" s="94"/>
      <c r="F1334" s="94"/>
      <c r="G1334" s="94"/>
    </row>
    <row r="1335" spans="1:7" x14ac:dyDescent="0.25">
      <c r="A1335" s="136"/>
      <c r="B1335" s="95"/>
      <c r="C1335" s="94"/>
      <c r="D1335" s="94"/>
      <c r="E1335" s="94"/>
      <c r="F1335" s="94"/>
      <c r="G1335" s="94"/>
    </row>
    <row r="1336" spans="1:7" x14ac:dyDescent="0.25">
      <c r="A1336" s="136"/>
      <c r="B1336" s="95"/>
      <c r="C1336" s="94"/>
      <c r="D1336" s="94"/>
      <c r="E1336" s="94"/>
      <c r="F1336" s="94"/>
      <c r="G1336" s="94"/>
    </row>
    <row r="1337" spans="1:7" x14ac:dyDescent="0.25">
      <c r="A1337" s="136"/>
      <c r="B1337" s="95"/>
      <c r="C1337" s="94"/>
      <c r="D1337" s="94"/>
      <c r="E1337" s="94"/>
      <c r="F1337" s="94"/>
      <c r="G1337" s="94"/>
    </row>
    <row r="1338" spans="1:7" x14ac:dyDescent="0.25">
      <c r="A1338" s="136"/>
      <c r="B1338" s="95"/>
      <c r="C1338" s="94"/>
      <c r="D1338" s="94"/>
      <c r="E1338" s="94"/>
      <c r="F1338" s="94"/>
      <c r="G1338" s="94"/>
    </row>
    <row r="1339" spans="1:7" x14ac:dyDescent="0.25">
      <c r="A1339" s="136"/>
      <c r="B1339" s="95"/>
      <c r="C1339" s="94"/>
      <c r="D1339" s="94"/>
      <c r="E1339" s="94"/>
      <c r="F1339" s="94"/>
      <c r="G1339" s="94"/>
    </row>
    <row r="1340" spans="1:7" x14ac:dyDescent="0.25">
      <c r="A1340" s="136"/>
      <c r="B1340" s="95"/>
      <c r="C1340" s="94"/>
      <c r="D1340" s="94"/>
      <c r="E1340" s="94"/>
      <c r="F1340" s="94"/>
      <c r="G1340" s="94"/>
    </row>
    <row r="1341" spans="1:7" x14ac:dyDescent="0.25">
      <c r="A1341" s="136"/>
      <c r="B1341" s="95"/>
      <c r="C1341" s="94"/>
      <c r="D1341" s="94"/>
      <c r="E1341" s="94"/>
      <c r="F1341" s="94"/>
      <c r="G1341" s="94"/>
    </row>
    <row r="1342" spans="1:7" x14ac:dyDescent="0.25">
      <c r="A1342" s="136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6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8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8"/>
      <c r="B1356" s="94"/>
      <c r="C1356" s="98"/>
      <c r="D1356" s="94"/>
      <c r="E1356" s="94"/>
      <c r="F1356" s="94"/>
      <c r="G1356" s="94"/>
    </row>
    <row r="1357" spans="1:7" x14ac:dyDescent="0.25">
      <c r="A1357" s="98" t="s">
        <v>1437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8" t="s">
        <v>1421</v>
      </c>
      <c r="B1359" s="94"/>
      <c r="C1359" s="98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7" t="s">
        <v>1422</v>
      </c>
      <c r="B1362" s="127"/>
      <c r="C1362" s="138">
        <f>C1357-C1359</f>
        <v>0</v>
      </c>
      <c r="D1362" s="94"/>
      <c r="E1362" s="94"/>
      <c r="F1362" s="94"/>
      <c r="G1362" s="94"/>
    </row>
    <row r="1365" spans="1:7" x14ac:dyDescent="0.25">
      <c r="A1365" s="98" t="s">
        <v>1394</v>
      </c>
      <c r="B1365" s="98" t="s">
        <v>1395</v>
      </c>
      <c r="C1365" s="98" t="s">
        <v>27</v>
      </c>
      <c r="D1365" s="98" t="s">
        <v>1396</v>
      </c>
      <c r="E1365" s="98" t="s">
        <v>1397</v>
      </c>
      <c r="F1365" s="98" t="s">
        <v>2</v>
      </c>
      <c r="G1365" s="98" t="s">
        <v>174</v>
      </c>
    </row>
    <row r="1366" spans="1:7" x14ac:dyDescent="0.25">
      <c r="A1366" s="146"/>
      <c r="B1366" s="94"/>
      <c r="C1366" s="94"/>
      <c r="D1366" s="98"/>
      <c r="E1366" s="94"/>
      <c r="F1366" s="98"/>
      <c r="G1366" s="94"/>
    </row>
    <row r="1367" spans="1:7" x14ac:dyDescent="0.25">
      <c r="A1367" s="136"/>
      <c r="B1367" s="136"/>
      <c r="C1367" s="94">
        <v>0</v>
      </c>
      <c r="D1367" s="98"/>
      <c r="E1367" s="98"/>
      <c r="F1367" s="98"/>
      <c r="G1367" s="94"/>
    </row>
    <row r="1368" spans="1:7" x14ac:dyDescent="0.25">
      <c r="A1368" s="136"/>
      <c r="B1368" s="136"/>
      <c r="C1368" s="94">
        <v>0</v>
      </c>
      <c r="D1368" s="98"/>
      <c r="E1368" s="98"/>
      <c r="F1368" s="98"/>
      <c r="G1368" s="94"/>
    </row>
    <row r="1369" spans="1:7" x14ac:dyDescent="0.25">
      <c r="A1369" s="136"/>
      <c r="B1369" s="136"/>
      <c r="C1369" s="94">
        <v>0</v>
      </c>
      <c r="D1369" s="98"/>
      <c r="E1369" s="98"/>
      <c r="F1369" s="98"/>
      <c r="G1369" s="94"/>
    </row>
    <row r="1370" spans="1:7" x14ac:dyDescent="0.25">
      <c r="A1370" s="136"/>
      <c r="B1370" s="136"/>
      <c r="C1370" s="98">
        <v>0</v>
      </c>
      <c r="D1370" s="98"/>
      <c r="E1370" s="98"/>
      <c r="F1370" s="98"/>
      <c r="G1370" s="94"/>
    </row>
    <row r="1371" spans="1:7" x14ac:dyDescent="0.25">
      <c r="A1371" s="136"/>
      <c r="B1371" s="136"/>
      <c r="C1371" s="94">
        <v>0</v>
      </c>
      <c r="D1371" s="98"/>
      <c r="E1371" s="98"/>
      <c r="F1371" s="98"/>
      <c r="G1371" s="94"/>
    </row>
    <row r="1372" spans="1:7" x14ac:dyDescent="0.25">
      <c r="A1372" s="136"/>
      <c r="B1372" s="136"/>
      <c r="C1372" s="94">
        <v>0</v>
      </c>
      <c r="D1372" s="98"/>
      <c r="E1372" s="98"/>
      <c r="F1372" s="98"/>
      <c r="G1372" s="94"/>
    </row>
    <row r="1373" spans="1:7" x14ac:dyDescent="0.25">
      <c r="A1373" s="136"/>
      <c r="B1373" s="136"/>
      <c r="C1373" s="94">
        <v>0</v>
      </c>
      <c r="D1373" s="98"/>
      <c r="E1373" s="98"/>
      <c r="F1373" s="98"/>
      <c r="G1373" s="94"/>
    </row>
    <row r="1374" spans="1:7" x14ac:dyDescent="0.25">
      <c r="A1374" s="136"/>
      <c r="B1374" s="136"/>
      <c r="C1374" s="94">
        <v>0</v>
      </c>
      <c r="D1374" s="98"/>
      <c r="E1374" s="98"/>
      <c r="F1374" s="98"/>
      <c r="G1374" s="94"/>
    </row>
    <row r="1375" spans="1:7" x14ac:dyDescent="0.25">
      <c r="A1375" s="136"/>
      <c r="B1375" s="136"/>
      <c r="C1375" s="94">
        <v>0</v>
      </c>
      <c r="D1375" s="98"/>
      <c r="E1375" s="98"/>
      <c r="F1375" s="98"/>
      <c r="G1375" s="94"/>
    </row>
    <row r="1376" spans="1:7" x14ac:dyDescent="0.25">
      <c r="A1376" s="136"/>
      <c r="B1376" s="136"/>
      <c r="C1376" s="94">
        <v>0</v>
      </c>
      <c r="D1376" s="98"/>
      <c r="E1376" s="98"/>
      <c r="F1376" s="98"/>
      <c r="G1376" s="94"/>
    </row>
    <row r="1377" spans="1:7" x14ac:dyDescent="0.25">
      <c r="A1377" s="136"/>
      <c r="B1377" s="136"/>
      <c r="C1377" s="94">
        <v>0</v>
      </c>
      <c r="D1377" s="98"/>
      <c r="E1377" s="98"/>
      <c r="F1377" s="98"/>
      <c r="G1377" s="94"/>
    </row>
    <row r="1378" spans="1:7" x14ac:dyDescent="0.25">
      <c r="A1378" s="136"/>
      <c r="B1378" s="136"/>
      <c r="C1378" s="94">
        <v>0</v>
      </c>
      <c r="D1378" s="98"/>
      <c r="E1378" s="98"/>
      <c r="F1378" s="98"/>
      <c r="G1378" s="94"/>
    </row>
    <row r="1379" spans="1:7" x14ac:dyDescent="0.25">
      <c r="A1379" s="136"/>
      <c r="B1379" s="136"/>
      <c r="C1379" s="98">
        <v>0</v>
      </c>
      <c r="D1379" s="98"/>
      <c r="E1379" s="98"/>
      <c r="F1379" s="98"/>
      <c r="G1379" s="94"/>
    </row>
    <row r="1380" spans="1:7" x14ac:dyDescent="0.25">
      <c r="A1380" s="136"/>
      <c r="B1380" s="136"/>
      <c r="C1380" s="94">
        <v>0</v>
      </c>
      <c r="D1380" s="98"/>
      <c r="E1380" s="98"/>
      <c r="F1380" s="98"/>
      <c r="G1380" s="94"/>
    </row>
    <row r="1381" spans="1:7" x14ac:dyDescent="0.25">
      <c r="A1381" s="136"/>
      <c r="B1381" s="136"/>
      <c r="C1381" s="94">
        <v>0</v>
      </c>
      <c r="D1381" s="98"/>
      <c r="E1381" s="98"/>
      <c r="F1381" s="98"/>
      <c r="G1381" s="94"/>
    </row>
    <row r="1382" spans="1:7" x14ac:dyDescent="0.25">
      <c r="A1382" s="136"/>
      <c r="B1382" s="136"/>
      <c r="C1382" s="94">
        <v>0</v>
      </c>
      <c r="D1382" s="98"/>
      <c r="E1382" s="98"/>
      <c r="F1382" s="98"/>
      <c r="G1382" s="94"/>
    </row>
    <row r="1383" spans="1:7" x14ac:dyDescent="0.25">
      <c r="A1383" s="136"/>
      <c r="B1383" s="136"/>
      <c r="C1383" s="94">
        <v>0</v>
      </c>
      <c r="D1383" s="98"/>
      <c r="E1383" s="98"/>
      <c r="F1383" s="98"/>
      <c r="G1383" s="94"/>
    </row>
    <row r="1384" spans="1:7" x14ac:dyDescent="0.25">
      <c r="A1384" s="95"/>
      <c r="B1384" s="95"/>
      <c r="C1384" s="98"/>
      <c r="D1384" s="94"/>
      <c r="E1384" s="94"/>
      <c r="F1384" s="98"/>
      <c r="G1384" s="94"/>
    </row>
    <row r="1385" spans="1:7" x14ac:dyDescent="0.25">
      <c r="A1385" s="136"/>
      <c r="B1385" s="95"/>
      <c r="C1385" s="94"/>
      <c r="D1385" s="94"/>
      <c r="E1385" s="94"/>
      <c r="F1385" s="94"/>
      <c r="G1385" s="94"/>
    </row>
    <row r="1386" spans="1:7" x14ac:dyDescent="0.25">
      <c r="A1386" s="136"/>
      <c r="B1386" s="95"/>
      <c r="C1386" s="94"/>
      <c r="D1386" s="94"/>
      <c r="E1386" s="94"/>
      <c r="F1386" s="94"/>
      <c r="G1386" s="94"/>
    </row>
    <row r="1387" spans="1:7" x14ac:dyDescent="0.25">
      <c r="A1387" s="136"/>
      <c r="B1387" s="95"/>
      <c r="C1387" s="94"/>
      <c r="D1387" s="94"/>
      <c r="E1387" s="94"/>
      <c r="F1387" s="94"/>
      <c r="G1387" s="94"/>
    </row>
    <row r="1388" spans="1:7" x14ac:dyDescent="0.25">
      <c r="A1388" s="136"/>
      <c r="B1388" s="95"/>
      <c r="C1388" s="94"/>
      <c r="D1388" s="94"/>
      <c r="E1388" s="94"/>
      <c r="F1388" s="94"/>
      <c r="G1388" s="94"/>
    </row>
    <row r="1389" spans="1:7" x14ac:dyDescent="0.25">
      <c r="A1389" s="136"/>
      <c r="B1389" s="95"/>
      <c r="C1389" s="94"/>
      <c r="D1389" s="94"/>
      <c r="E1389" s="94"/>
      <c r="F1389" s="94"/>
      <c r="G1389" s="94"/>
    </row>
    <row r="1390" spans="1:7" x14ac:dyDescent="0.25">
      <c r="A1390" s="136"/>
      <c r="B1390" s="95"/>
      <c r="C1390" s="94"/>
      <c r="D1390" s="94"/>
      <c r="E1390" s="94"/>
      <c r="F1390" s="94"/>
      <c r="G1390" s="94"/>
    </row>
    <row r="1391" spans="1:7" x14ac:dyDescent="0.25">
      <c r="A1391" s="136"/>
      <c r="B1391" s="95"/>
      <c r="C1391" s="94"/>
      <c r="D1391" s="94"/>
      <c r="E1391" s="94"/>
      <c r="F1391" s="94"/>
      <c r="G1391" s="94"/>
    </row>
    <row r="1392" spans="1:7" x14ac:dyDescent="0.25">
      <c r="A1392" s="136"/>
      <c r="B1392" s="95"/>
      <c r="C1392" s="94"/>
      <c r="D1392" s="94"/>
      <c r="E1392" s="94"/>
      <c r="F1392" s="94"/>
      <c r="G1392" s="94"/>
    </row>
    <row r="1393" spans="1:7" x14ac:dyDescent="0.25">
      <c r="A1393" s="136"/>
      <c r="B1393" s="95"/>
      <c r="C1393" s="94"/>
      <c r="D1393" s="94"/>
      <c r="E1393" s="94"/>
      <c r="F1393" s="94"/>
      <c r="G1393" s="94"/>
    </row>
    <row r="1394" spans="1:7" x14ac:dyDescent="0.25">
      <c r="A1394" s="136"/>
      <c r="B1394" s="95"/>
      <c r="C1394" s="94"/>
      <c r="D1394" s="94"/>
      <c r="E1394" s="94"/>
      <c r="F1394" s="94"/>
      <c r="G1394" s="94"/>
    </row>
    <row r="1395" spans="1:7" x14ac:dyDescent="0.25">
      <c r="A1395" s="136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6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8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8"/>
      <c r="B1409" s="94"/>
      <c r="C1409" s="98"/>
      <c r="D1409" s="94"/>
      <c r="E1409" s="94"/>
      <c r="F1409" s="94"/>
      <c r="G1409" s="94"/>
    </row>
    <row r="1410" spans="1:7" x14ac:dyDescent="0.25">
      <c r="A1410" s="98" t="s">
        <v>1437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8" t="s">
        <v>1421</v>
      </c>
      <c r="B1412" s="94"/>
      <c r="C1412" s="98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7" t="s">
        <v>1422</v>
      </c>
      <c r="B1415" s="127"/>
      <c r="C1415" s="138">
        <f>C1410-C1412</f>
        <v>0</v>
      </c>
      <c r="D1415" s="94"/>
      <c r="E1415" s="94"/>
      <c r="F1415" s="94"/>
      <c r="G1415" s="94"/>
    </row>
    <row r="1418" spans="1:7" x14ac:dyDescent="0.25">
      <c r="A1418" s="98" t="s">
        <v>1394</v>
      </c>
      <c r="B1418" s="98" t="s">
        <v>1395</v>
      </c>
      <c r="C1418" s="98" t="s">
        <v>27</v>
      </c>
      <c r="D1418" s="98" t="s">
        <v>1396</v>
      </c>
      <c r="E1418" s="98" t="s">
        <v>1397</v>
      </c>
      <c r="F1418" s="98" t="s">
        <v>2</v>
      </c>
      <c r="G1418" s="98" t="s">
        <v>174</v>
      </c>
    </row>
    <row r="1419" spans="1:7" x14ac:dyDescent="0.25">
      <c r="A1419" s="146"/>
      <c r="B1419" s="94"/>
      <c r="C1419" s="94"/>
      <c r="D1419" s="98"/>
      <c r="E1419" s="94"/>
      <c r="F1419" s="98"/>
      <c r="G1419" s="94"/>
    </row>
    <row r="1420" spans="1:7" x14ac:dyDescent="0.25">
      <c r="A1420" s="136"/>
      <c r="B1420" s="136"/>
      <c r="C1420" s="94">
        <v>0</v>
      </c>
      <c r="D1420" s="98"/>
      <c r="E1420" s="98"/>
      <c r="F1420" s="98"/>
      <c r="G1420" s="94"/>
    </row>
    <row r="1421" spans="1:7" x14ac:dyDescent="0.25">
      <c r="A1421" s="136"/>
      <c r="B1421" s="136"/>
      <c r="C1421" s="94">
        <v>0</v>
      </c>
      <c r="D1421" s="98"/>
      <c r="E1421" s="98"/>
      <c r="F1421" s="98"/>
      <c r="G1421" s="94"/>
    </row>
    <row r="1422" spans="1:7" x14ac:dyDescent="0.25">
      <c r="A1422" s="136"/>
      <c r="B1422" s="136"/>
      <c r="C1422" s="94">
        <v>0</v>
      </c>
      <c r="D1422" s="98"/>
      <c r="E1422" s="98"/>
      <c r="F1422" s="98"/>
      <c r="G1422" s="94"/>
    </row>
    <row r="1423" spans="1:7" x14ac:dyDescent="0.25">
      <c r="A1423" s="136"/>
      <c r="B1423" s="136"/>
      <c r="C1423" s="98">
        <v>0</v>
      </c>
      <c r="D1423" s="98"/>
      <c r="E1423" s="98"/>
      <c r="F1423" s="98"/>
      <c r="G1423" s="94"/>
    </row>
    <row r="1424" spans="1:7" x14ac:dyDescent="0.25">
      <c r="A1424" s="136"/>
      <c r="B1424" s="136"/>
      <c r="C1424" s="94">
        <v>0</v>
      </c>
      <c r="D1424" s="98"/>
      <c r="E1424" s="98"/>
      <c r="F1424" s="98"/>
      <c r="G1424" s="94"/>
    </row>
    <row r="1425" spans="1:7" x14ac:dyDescent="0.25">
      <c r="A1425" s="136"/>
      <c r="B1425" s="136"/>
      <c r="C1425" s="94">
        <v>0</v>
      </c>
      <c r="D1425" s="98"/>
      <c r="E1425" s="98"/>
      <c r="F1425" s="98"/>
      <c r="G1425" s="94"/>
    </row>
    <row r="1426" spans="1:7" x14ac:dyDescent="0.25">
      <c r="A1426" s="136"/>
      <c r="B1426" s="136"/>
      <c r="C1426" s="94">
        <v>0</v>
      </c>
      <c r="D1426" s="98"/>
      <c r="E1426" s="98"/>
      <c r="F1426" s="98"/>
      <c r="G1426" s="94"/>
    </row>
    <row r="1427" spans="1:7" x14ac:dyDescent="0.25">
      <c r="A1427" s="136"/>
      <c r="B1427" s="136"/>
      <c r="C1427" s="94">
        <v>0</v>
      </c>
      <c r="D1427" s="98"/>
      <c r="E1427" s="98"/>
      <c r="F1427" s="98"/>
      <c r="G1427" s="94"/>
    </row>
    <row r="1428" spans="1:7" x14ac:dyDescent="0.25">
      <c r="A1428" s="136"/>
      <c r="B1428" s="136"/>
      <c r="C1428" s="94">
        <v>0</v>
      </c>
      <c r="D1428" s="98"/>
      <c r="E1428" s="98"/>
      <c r="F1428" s="98"/>
      <c r="G1428" s="94"/>
    </row>
    <row r="1429" spans="1:7" x14ac:dyDescent="0.25">
      <c r="A1429" s="136"/>
      <c r="B1429" s="136"/>
      <c r="C1429" s="94">
        <v>0</v>
      </c>
      <c r="D1429" s="98"/>
      <c r="E1429" s="98"/>
      <c r="F1429" s="98"/>
      <c r="G1429" s="94"/>
    </row>
    <row r="1430" spans="1:7" x14ac:dyDescent="0.25">
      <c r="A1430" s="136"/>
      <c r="B1430" s="136"/>
      <c r="C1430" s="94">
        <v>0</v>
      </c>
      <c r="D1430" s="98"/>
      <c r="E1430" s="98"/>
      <c r="F1430" s="98"/>
      <c r="G1430" s="94"/>
    </row>
    <row r="1431" spans="1:7" x14ac:dyDescent="0.25">
      <c r="A1431" s="136"/>
      <c r="B1431" s="136"/>
      <c r="C1431" s="94">
        <v>0</v>
      </c>
      <c r="D1431" s="98"/>
      <c r="E1431" s="98"/>
      <c r="F1431" s="98"/>
      <c r="G1431" s="94"/>
    </row>
    <row r="1432" spans="1:7" x14ac:dyDescent="0.25">
      <c r="A1432" s="136"/>
      <c r="B1432" s="136"/>
      <c r="C1432" s="98">
        <v>0</v>
      </c>
      <c r="D1432" s="98"/>
      <c r="E1432" s="98"/>
      <c r="F1432" s="98"/>
      <c r="G1432" s="94"/>
    </row>
    <row r="1433" spans="1:7" x14ac:dyDescent="0.25">
      <c r="A1433" s="136"/>
      <c r="B1433" s="136"/>
      <c r="C1433" s="94">
        <v>0</v>
      </c>
      <c r="D1433" s="98"/>
      <c r="E1433" s="98"/>
      <c r="F1433" s="98"/>
      <c r="G1433" s="94"/>
    </row>
    <row r="1434" spans="1:7" x14ac:dyDescent="0.25">
      <c r="A1434" s="136"/>
      <c r="B1434" s="136"/>
      <c r="C1434" s="94">
        <v>0</v>
      </c>
      <c r="D1434" s="98"/>
      <c r="E1434" s="98"/>
      <c r="F1434" s="98"/>
      <c r="G1434" s="94"/>
    </row>
    <row r="1435" spans="1:7" x14ac:dyDescent="0.25">
      <c r="A1435" s="136"/>
      <c r="B1435" s="136"/>
      <c r="C1435" s="94">
        <v>0</v>
      </c>
      <c r="D1435" s="98"/>
      <c r="E1435" s="98"/>
      <c r="F1435" s="98"/>
      <c r="G1435" s="94"/>
    </row>
    <row r="1436" spans="1:7" x14ac:dyDescent="0.25">
      <c r="A1436" s="136"/>
      <c r="B1436" s="136"/>
      <c r="C1436" s="94">
        <v>0</v>
      </c>
      <c r="D1436" s="98"/>
      <c r="E1436" s="98"/>
      <c r="F1436" s="98"/>
      <c r="G1436" s="94"/>
    </row>
    <row r="1437" spans="1:7" x14ac:dyDescent="0.25">
      <c r="A1437" s="95"/>
      <c r="B1437" s="95"/>
      <c r="C1437" s="98"/>
      <c r="D1437" s="94"/>
      <c r="E1437" s="94"/>
      <c r="F1437" s="98"/>
      <c r="G1437" s="94"/>
    </row>
    <row r="1438" spans="1:7" x14ac:dyDescent="0.25">
      <c r="A1438" s="136"/>
      <c r="B1438" s="95"/>
      <c r="C1438" s="94"/>
      <c r="D1438" s="94"/>
      <c r="E1438" s="94"/>
      <c r="F1438" s="94"/>
      <c r="G1438" s="94"/>
    </row>
    <row r="1439" spans="1:7" x14ac:dyDescent="0.25">
      <c r="A1439" s="136"/>
      <c r="B1439" s="95"/>
      <c r="C1439" s="94"/>
      <c r="D1439" s="94"/>
      <c r="E1439" s="94"/>
      <c r="F1439" s="94"/>
      <c r="G1439" s="94"/>
    </row>
    <row r="1440" spans="1:7" x14ac:dyDescent="0.25">
      <c r="A1440" s="136"/>
      <c r="B1440" s="95"/>
      <c r="C1440" s="94"/>
      <c r="D1440" s="94"/>
      <c r="E1440" s="94"/>
      <c r="F1440" s="94"/>
      <c r="G1440" s="94"/>
    </row>
    <row r="1441" spans="1:7" x14ac:dyDescent="0.25">
      <c r="A1441" s="136"/>
      <c r="B1441" s="95"/>
      <c r="C1441" s="94"/>
      <c r="D1441" s="94"/>
      <c r="E1441" s="94"/>
      <c r="F1441" s="94"/>
      <c r="G1441" s="94"/>
    </row>
    <row r="1442" spans="1:7" x14ac:dyDescent="0.25">
      <c r="A1442" s="136"/>
      <c r="B1442" s="95"/>
      <c r="C1442" s="94"/>
      <c r="D1442" s="94"/>
      <c r="E1442" s="94"/>
      <c r="F1442" s="94"/>
      <c r="G1442" s="94"/>
    </row>
    <row r="1443" spans="1:7" x14ac:dyDescent="0.25">
      <c r="A1443" s="136"/>
      <c r="B1443" s="95"/>
      <c r="C1443" s="94"/>
      <c r="D1443" s="94"/>
      <c r="E1443" s="94"/>
      <c r="F1443" s="94"/>
      <c r="G1443" s="94"/>
    </row>
    <row r="1444" spans="1:7" x14ac:dyDescent="0.25">
      <c r="A1444" s="136"/>
      <c r="B1444" s="95"/>
      <c r="C1444" s="94"/>
      <c r="D1444" s="94"/>
      <c r="E1444" s="94"/>
      <c r="F1444" s="94"/>
      <c r="G1444" s="94"/>
    </row>
    <row r="1445" spans="1:7" x14ac:dyDescent="0.25">
      <c r="A1445" s="136"/>
      <c r="B1445" s="95"/>
      <c r="C1445" s="94"/>
      <c r="D1445" s="94"/>
      <c r="E1445" s="94"/>
      <c r="F1445" s="94"/>
      <c r="G1445" s="94"/>
    </row>
    <row r="1446" spans="1:7" x14ac:dyDescent="0.25">
      <c r="A1446" s="136"/>
      <c r="B1446" s="95"/>
      <c r="C1446" s="94"/>
      <c r="D1446" s="94"/>
      <c r="E1446" s="94"/>
      <c r="F1446" s="94"/>
      <c r="G1446" s="94"/>
    </row>
    <row r="1447" spans="1:7" x14ac:dyDescent="0.25">
      <c r="A1447" s="136"/>
      <c r="B1447" s="95"/>
      <c r="C1447" s="94"/>
      <c r="D1447" s="94"/>
      <c r="E1447" s="94"/>
      <c r="F1447" s="94"/>
      <c r="G1447" s="94"/>
    </row>
    <row r="1448" spans="1:7" x14ac:dyDescent="0.25">
      <c r="A1448" s="136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6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8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8"/>
      <c r="B1462" s="94"/>
      <c r="C1462" s="98"/>
      <c r="D1462" s="94"/>
      <c r="E1462" s="94"/>
      <c r="F1462" s="94"/>
      <c r="G1462" s="94"/>
    </row>
    <row r="1463" spans="1:7" x14ac:dyDescent="0.25">
      <c r="A1463" s="98" t="s">
        <v>1437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8" t="s">
        <v>1421</v>
      </c>
      <c r="B1465" s="94"/>
      <c r="C1465" s="98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7" t="s">
        <v>1422</v>
      </c>
      <c r="B1468" s="127"/>
      <c r="C1468" s="138">
        <f>C1463-C1465</f>
        <v>0</v>
      </c>
      <c r="D1468" s="94"/>
      <c r="E1468" s="94"/>
      <c r="F1468" s="94"/>
      <c r="G1468" s="94"/>
    </row>
    <row r="1471" spans="1:7" x14ac:dyDescent="0.25">
      <c r="A1471" s="98" t="s">
        <v>1394</v>
      </c>
      <c r="B1471" s="98" t="s">
        <v>1395</v>
      </c>
      <c r="C1471" s="98" t="s">
        <v>27</v>
      </c>
      <c r="D1471" s="98" t="s">
        <v>1396</v>
      </c>
      <c r="E1471" s="98" t="s">
        <v>1397</v>
      </c>
      <c r="F1471" s="98" t="s">
        <v>2</v>
      </c>
      <c r="G1471" s="98" t="s">
        <v>174</v>
      </c>
    </row>
    <row r="1472" spans="1:7" x14ac:dyDescent="0.25">
      <c r="A1472" s="146"/>
      <c r="B1472" s="94"/>
      <c r="C1472" s="94"/>
      <c r="D1472" s="98"/>
      <c r="E1472" s="94"/>
      <c r="F1472" s="98"/>
      <c r="G1472" s="94"/>
    </row>
    <row r="1473" spans="1:7" x14ac:dyDescent="0.25">
      <c r="A1473" s="136"/>
      <c r="B1473" s="136"/>
      <c r="C1473" s="94">
        <v>0</v>
      </c>
      <c r="D1473" s="98"/>
      <c r="E1473" s="98"/>
      <c r="F1473" s="98"/>
      <c r="G1473" s="94"/>
    </row>
    <row r="1474" spans="1:7" x14ac:dyDescent="0.25">
      <c r="A1474" s="136"/>
      <c r="B1474" s="136"/>
      <c r="C1474" s="94">
        <v>0</v>
      </c>
      <c r="D1474" s="98"/>
      <c r="E1474" s="98"/>
      <c r="F1474" s="98"/>
      <c r="G1474" s="94"/>
    </row>
    <row r="1475" spans="1:7" x14ac:dyDescent="0.25">
      <c r="A1475" s="136"/>
      <c r="B1475" s="136"/>
      <c r="C1475" s="94">
        <v>0</v>
      </c>
      <c r="D1475" s="98"/>
      <c r="E1475" s="98"/>
      <c r="F1475" s="98"/>
      <c r="G1475" s="94"/>
    </row>
    <row r="1476" spans="1:7" x14ac:dyDescent="0.25">
      <c r="A1476" s="136"/>
      <c r="B1476" s="136"/>
      <c r="C1476" s="98">
        <v>0</v>
      </c>
      <c r="D1476" s="98"/>
      <c r="E1476" s="98"/>
      <c r="F1476" s="98"/>
      <c r="G1476" s="94"/>
    </row>
    <row r="1477" spans="1:7" x14ac:dyDescent="0.25">
      <c r="A1477" s="136"/>
      <c r="B1477" s="136"/>
      <c r="C1477" s="94">
        <v>0</v>
      </c>
      <c r="D1477" s="98"/>
      <c r="E1477" s="98"/>
      <c r="F1477" s="98"/>
      <c r="G1477" s="94"/>
    </row>
    <row r="1478" spans="1:7" x14ac:dyDescent="0.25">
      <c r="A1478" s="136"/>
      <c r="B1478" s="136"/>
      <c r="C1478" s="94">
        <v>0</v>
      </c>
      <c r="D1478" s="98"/>
      <c r="E1478" s="98"/>
      <c r="F1478" s="98"/>
      <c r="G1478" s="94"/>
    </row>
    <row r="1479" spans="1:7" x14ac:dyDescent="0.25">
      <c r="A1479" s="136"/>
      <c r="B1479" s="136"/>
      <c r="C1479" s="94">
        <v>0</v>
      </c>
      <c r="D1479" s="98"/>
      <c r="E1479" s="98"/>
      <c r="F1479" s="98"/>
      <c r="G1479" s="94"/>
    </row>
    <row r="1480" spans="1:7" x14ac:dyDescent="0.25">
      <c r="A1480" s="136"/>
      <c r="B1480" s="136"/>
      <c r="C1480" s="94">
        <v>0</v>
      </c>
      <c r="D1480" s="98"/>
      <c r="E1480" s="98"/>
      <c r="F1480" s="98"/>
      <c r="G1480" s="94"/>
    </row>
    <row r="1481" spans="1:7" x14ac:dyDescent="0.25">
      <c r="A1481" s="136"/>
      <c r="B1481" s="136"/>
      <c r="C1481" s="94">
        <v>0</v>
      </c>
      <c r="D1481" s="98"/>
      <c r="E1481" s="98"/>
      <c r="F1481" s="98"/>
      <c r="G1481" s="94"/>
    </row>
    <row r="1482" spans="1:7" x14ac:dyDescent="0.25">
      <c r="A1482" s="136"/>
      <c r="B1482" s="136"/>
      <c r="C1482" s="94">
        <v>0</v>
      </c>
      <c r="D1482" s="98"/>
      <c r="E1482" s="98"/>
      <c r="F1482" s="98"/>
      <c r="G1482" s="94"/>
    </row>
    <row r="1483" spans="1:7" x14ac:dyDescent="0.25">
      <c r="A1483" s="136"/>
      <c r="B1483" s="136"/>
      <c r="C1483" s="94">
        <v>0</v>
      </c>
      <c r="D1483" s="98"/>
      <c r="E1483" s="98"/>
      <c r="F1483" s="98"/>
      <c r="G1483" s="94"/>
    </row>
    <row r="1484" spans="1:7" x14ac:dyDescent="0.25">
      <c r="A1484" s="136"/>
      <c r="B1484" s="136"/>
      <c r="C1484" s="94">
        <v>0</v>
      </c>
      <c r="D1484" s="98"/>
      <c r="E1484" s="98"/>
      <c r="F1484" s="98"/>
      <c r="G1484" s="94"/>
    </row>
    <row r="1485" spans="1:7" x14ac:dyDescent="0.25">
      <c r="A1485" s="136"/>
      <c r="B1485" s="136"/>
      <c r="C1485" s="98">
        <v>0</v>
      </c>
      <c r="D1485" s="98"/>
      <c r="E1485" s="98"/>
      <c r="F1485" s="98"/>
      <c r="G1485" s="94"/>
    </row>
    <row r="1486" spans="1:7" x14ac:dyDescent="0.25">
      <c r="A1486" s="136"/>
      <c r="B1486" s="136"/>
      <c r="C1486" s="94">
        <v>0</v>
      </c>
      <c r="D1486" s="98"/>
      <c r="E1486" s="98"/>
      <c r="F1486" s="98"/>
      <c r="G1486" s="94"/>
    </row>
    <row r="1487" spans="1:7" x14ac:dyDescent="0.25">
      <c r="A1487" s="136"/>
      <c r="B1487" s="136"/>
      <c r="C1487" s="94">
        <v>0</v>
      </c>
      <c r="D1487" s="98"/>
      <c r="E1487" s="98"/>
      <c r="F1487" s="98"/>
      <c r="G1487" s="94"/>
    </row>
    <row r="1488" spans="1:7" x14ac:dyDescent="0.25">
      <c r="A1488" s="136"/>
      <c r="B1488" s="136"/>
      <c r="C1488" s="94">
        <v>0</v>
      </c>
      <c r="D1488" s="98"/>
      <c r="E1488" s="98"/>
      <c r="F1488" s="98"/>
      <c r="G1488" s="94"/>
    </row>
    <row r="1489" spans="1:7" x14ac:dyDescent="0.25">
      <c r="A1489" s="136"/>
      <c r="B1489" s="136"/>
      <c r="C1489" s="94">
        <v>0</v>
      </c>
      <c r="D1489" s="98"/>
      <c r="E1489" s="98"/>
      <c r="F1489" s="98"/>
      <c r="G1489" s="94"/>
    </row>
    <row r="1490" spans="1:7" x14ac:dyDescent="0.25">
      <c r="A1490" s="95"/>
      <c r="B1490" s="95"/>
      <c r="C1490" s="98"/>
      <c r="D1490" s="94"/>
      <c r="E1490" s="94"/>
      <c r="F1490" s="98"/>
      <c r="G1490" s="94"/>
    </row>
    <row r="1491" spans="1:7" x14ac:dyDescent="0.25">
      <c r="A1491" s="136"/>
      <c r="B1491" s="95"/>
      <c r="C1491" s="94"/>
      <c r="D1491" s="94"/>
      <c r="E1491" s="94"/>
      <c r="F1491" s="94"/>
      <c r="G1491" s="94"/>
    </row>
    <row r="1492" spans="1:7" x14ac:dyDescent="0.25">
      <c r="A1492" s="136"/>
      <c r="B1492" s="95"/>
      <c r="C1492" s="94"/>
      <c r="D1492" s="94"/>
      <c r="E1492" s="94"/>
      <c r="F1492" s="94"/>
      <c r="G1492" s="94"/>
    </row>
    <row r="1493" spans="1:7" x14ac:dyDescent="0.25">
      <c r="A1493" s="136"/>
      <c r="B1493" s="95"/>
      <c r="C1493" s="94"/>
      <c r="D1493" s="94"/>
      <c r="E1493" s="94"/>
      <c r="F1493" s="94"/>
      <c r="G1493" s="94"/>
    </row>
    <row r="1494" spans="1:7" x14ac:dyDescent="0.25">
      <c r="A1494" s="136"/>
      <c r="B1494" s="95"/>
      <c r="C1494" s="94"/>
      <c r="D1494" s="94"/>
      <c r="E1494" s="94"/>
      <c r="F1494" s="94"/>
      <c r="G1494" s="94"/>
    </row>
    <row r="1495" spans="1:7" x14ac:dyDescent="0.25">
      <c r="A1495" s="136"/>
      <c r="B1495" s="95"/>
      <c r="C1495" s="94"/>
      <c r="D1495" s="94"/>
      <c r="E1495" s="94"/>
      <c r="F1495" s="94"/>
      <c r="G1495" s="94"/>
    </row>
    <row r="1496" spans="1:7" x14ac:dyDescent="0.25">
      <c r="A1496" s="136"/>
      <c r="B1496" s="95"/>
      <c r="C1496" s="94"/>
      <c r="D1496" s="94"/>
      <c r="E1496" s="94"/>
      <c r="F1496" s="94"/>
      <c r="G1496" s="94"/>
    </row>
    <row r="1497" spans="1:7" x14ac:dyDescent="0.25">
      <c r="A1497" s="136"/>
      <c r="B1497" s="95"/>
      <c r="C1497" s="94"/>
      <c r="D1497" s="94"/>
      <c r="E1497" s="94"/>
      <c r="F1497" s="94"/>
      <c r="G1497" s="94"/>
    </row>
    <row r="1498" spans="1:7" x14ac:dyDescent="0.25">
      <c r="A1498" s="136"/>
      <c r="B1498" s="95"/>
      <c r="C1498" s="94"/>
      <c r="D1498" s="94"/>
      <c r="E1498" s="94"/>
      <c r="F1498" s="94"/>
      <c r="G1498" s="94"/>
    </row>
    <row r="1499" spans="1:7" x14ac:dyDescent="0.25">
      <c r="A1499" s="136"/>
      <c r="B1499" s="95"/>
      <c r="C1499" s="94"/>
      <c r="D1499" s="94"/>
      <c r="E1499" s="94"/>
      <c r="F1499" s="94"/>
      <c r="G1499" s="94"/>
    </row>
    <row r="1500" spans="1:7" x14ac:dyDescent="0.25">
      <c r="A1500" s="136"/>
      <c r="B1500" s="95"/>
      <c r="C1500" s="94"/>
      <c r="D1500" s="94"/>
      <c r="E1500" s="94"/>
      <c r="F1500" s="94"/>
      <c r="G1500" s="94"/>
    </row>
    <row r="1501" spans="1:7" x14ac:dyDescent="0.25">
      <c r="A1501" s="136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6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8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8"/>
      <c r="B1515" s="94"/>
      <c r="C1515" s="98"/>
      <c r="D1515" s="94"/>
      <c r="E1515" s="94"/>
      <c r="F1515" s="94"/>
      <c r="G1515" s="94"/>
    </row>
    <row r="1516" spans="1:7" x14ac:dyDescent="0.25">
      <c r="A1516" s="98" t="s">
        <v>1437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8" t="s">
        <v>1421</v>
      </c>
      <c r="B1518" s="94"/>
      <c r="C1518" s="98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7" t="s">
        <v>1422</v>
      </c>
      <c r="B1521" s="127"/>
      <c r="C1521" s="138">
        <f>C1516-C1518</f>
        <v>0</v>
      </c>
      <c r="D1521" s="94"/>
      <c r="E1521" s="94"/>
      <c r="F1521" s="94"/>
      <c r="G1521" s="94"/>
    </row>
    <row r="1524" spans="1:7" x14ac:dyDescent="0.25">
      <c r="A1524" s="98" t="s">
        <v>1394</v>
      </c>
      <c r="B1524" s="98" t="s">
        <v>1395</v>
      </c>
      <c r="C1524" s="98" t="s">
        <v>27</v>
      </c>
      <c r="D1524" s="98" t="s">
        <v>1396</v>
      </c>
      <c r="E1524" s="98" t="s">
        <v>1397</v>
      </c>
      <c r="F1524" s="98" t="s">
        <v>2</v>
      </c>
      <c r="G1524" s="98" t="s">
        <v>174</v>
      </c>
    </row>
    <row r="1525" spans="1:7" x14ac:dyDescent="0.25">
      <c r="A1525" s="146"/>
      <c r="B1525" s="94"/>
      <c r="C1525" s="94"/>
      <c r="D1525" s="98"/>
      <c r="E1525" s="94"/>
      <c r="F1525" s="98"/>
      <c r="G1525" s="94"/>
    </row>
    <row r="1526" spans="1:7" x14ac:dyDescent="0.25">
      <c r="A1526" s="136"/>
      <c r="B1526" s="136"/>
      <c r="C1526" s="94">
        <v>0</v>
      </c>
      <c r="D1526" s="98"/>
      <c r="E1526" s="98"/>
      <c r="F1526" s="98"/>
      <c r="G1526" s="94"/>
    </row>
    <row r="1527" spans="1:7" x14ac:dyDescent="0.25">
      <c r="A1527" s="136"/>
      <c r="B1527" s="136"/>
      <c r="C1527" s="94">
        <v>0</v>
      </c>
      <c r="D1527" s="98"/>
      <c r="E1527" s="98"/>
      <c r="F1527" s="98"/>
      <c r="G1527" s="94"/>
    </row>
    <row r="1528" spans="1:7" x14ac:dyDescent="0.25">
      <c r="A1528" s="136"/>
      <c r="B1528" s="136"/>
      <c r="C1528" s="94">
        <v>0</v>
      </c>
      <c r="D1528" s="98"/>
      <c r="E1528" s="98"/>
      <c r="F1528" s="98"/>
      <c r="G1528" s="94"/>
    </row>
    <row r="1529" spans="1:7" x14ac:dyDescent="0.25">
      <c r="A1529" s="136"/>
      <c r="B1529" s="136"/>
      <c r="C1529" s="98">
        <v>0</v>
      </c>
      <c r="D1529" s="98"/>
      <c r="E1529" s="98"/>
      <c r="F1529" s="98"/>
      <c r="G1529" s="94"/>
    </row>
    <row r="1530" spans="1:7" x14ac:dyDescent="0.25">
      <c r="A1530" s="136"/>
      <c r="B1530" s="136"/>
      <c r="C1530" s="94">
        <v>0</v>
      </c>
      <c r="D1530" s="98"/>
      <c r="E1530" s="98"/>
      <c r="F1530" s="98"/>
      <c r="G1530" s="94"/>
    </row>
    <row r="1531" spans="1:7" x14ac:dyDescent="0.25">
      <c r="A1531" s="136"/>
      <c r="B1531" s="136"/>
      <c r="C1531" s="94">
        <v>0</v>
      </c>
      <c r="D1531" s="98"/>
      <c r="E1531" s="98"/>
      <c r="F1531" s="98"/>
      <c r="G1531" s="94"/>
    </row>
    <row r="1532" spans="1:7" x14ac:dyDescent="0.25">
      <c r="A1532" s="136"/>
      <c r="B1532" s="136"/>
      <c r="C1532" s="94">
        <v>0</v>
      </c>
      <c r="D1532" s="98"/>
      <c r="E1532" s="98"/>
      <c r="F1532" s="98"/>
      <c r="G1532" s="94"/>
    </row>
    <row r="1533" spans="1:7" x14ac:dyDescent="0.25">
      <c r="A1533" s="136"/>
      <c r="B1533" s="136"/>
      <c r="C1533" s="94">
        <v>0</v>
      </c>
      <c r="D1533" s="98"/>
      <c r="E1533" s="98"/>
      <c r="F1533" s="98"/>
      <c r="G1533" s="94"/>
    </row>
    <row r="1534" spans="1:7" x14ac:dyDescent="0.25">
      <c r="A1534" s="136"/>
      <c r="B1534" s="136"/>
      <c r="C1534" s="94">
        <v>0</v>
      </c>
      <c r="D1534" s="98"/>
      <c r="E1534" s="98"/>
      <c r="F1534" s="98"/>
      <c r="G1534" s="94"/>
    </row>
    <row r="1535" spans="1:7" x14ac:dyDescent="0.25">
      <c r="A1535" s="136"/>
      <c r="B1535" s="136"/>
      <c r="C1535" s="94">
        <v>0</v>
      </c>
      <c r="D1535" s="98"/>
      <c r="E1535" s="98"/>
      <c r="F1535" s="98"/>
      <c r="G1535" s="94"/>
    </row>
    <row r="1536" spans="1:7" x14ac:dyDescent="0.25">
      <c r="A1536" s="136"/>
      <c r="B1536" s="136"/>
      <c r="C1536" s="94">
        <v>0</v>
      </c>
      <c r="D1536" s="98"/>
      <c r="E1536" s="98"/>
      <c r="F1536" s="98"/>
      <c r="G1536" s="94"/>
    </row>
    <row r="1537" spans="1:7" x14ac:dyDescent="0.25">
      <c r="A1537" s="136"/>
      <c r="B1537" s="136"/>
      <c r="C1537" s="94">
        <v>0</v>
      </c>
      <c r="D1537" s="98"/>
      <c r="E1537" s="98"/>
      <c r="F1537" s="98"/>
      <c r="G1537" s="94"/>
    </row>
    <row r="1538" spans="1:7" x14ac:dyDescent="0.25">
      <c r="A1538" s="136"/>
      <c r="B1538" s="136"/>
      <c r="C1538" s="98">
        <v>0</v>
      </c>
      <c r="D1538" s="98"/>
      <c r="E1538" s="98"/>
      <c r="F1538" s="98"/>
      <c r="G1538" s="94"/>
    </row>
    <row r="1539" spans="1:7" x14ac:dyDescent="0.25">
      <c r="A1539" s="136"/>
      <c r="B1539" s="136"/>
      <c r="C1539" s="94">
        <v>0</v>
      </c>
      <c r="D1539" s="98"/>
      <c r="E1539" s="98"/>
      <c r="F1539" s="98"/>
      <c r="G1539" s="94"/>
    </row>
    <row r="1540" spans="1:7" x14ac:dyDescent="0.25">
      <c r="A1540" s="136"/>
      <c r="B1540" s="136"/>
      <c r="C1540" s="94">
        <v>0</v>
      </c>
      <c r="D1540" s="98"/>
      <c r="E1540" s="98"/>
      <c r="F1540" s="98"/>
      <c r="G1540" s="94"/>
    </row>
    <row r="1541" spans="1:7" x14ac:dyDescent="0.25">
      <c r="A1541" s="136"/>
      <c r="B1541" s="136"/>
      <c r="C1541" s="94">
        <v>0</v>
      </c>
      <c r="D1541" s="98"/>
      <c r="E1541" s="98"/>
      <c r="F1541" s="98"/>
      <c r="G1541" s="94"/>
    </row>
    <row r="1542" spans="1:7" x14ac:dyDescent="0.25">
      <c r="A1542" s="136"/>
      <c r="B1542" s="136"/>
      <c r="C1542" s="94">
        <v>0</v>
      </c>
      <c r="D1542" s="98"/>
      <c r="E1542" s="98"/>
      <c r="F1542" s="98"/>
      <c r="G1542" s="94"/>
    </row>
    <row r="1543" spans="1:7" x14ac:dyDescent="0.25">
      <c r="A1543" s="95"/>
      <c r="B1543" s="95"/>
      <c r="C1543" s="98"/>
      <c r="D1543" s="94"/>
      <c r="E1543" s="94"/>
      <c r="F1543" s="98"/>
      <c r="G1543" s="94"/>
    </row>
    <row r="1544" spans="1:7" x14ac:dyDescent="0.25">
      <c r="A1544" s="136"/>
      <c r="B1544" s="95"/>
      <c r="C1544" s="94"/>
      <c r="D1544" s="94"/>
      <c r="E1544" s="94"/>
      <c r="F1544" s="94"/>
      <c r="G1544" s="94"/>
    </row>
    <row r="1545" spans="1:7" x14ac:dyDescent="0.25">
      <c r="A1545" s="136"/>
      <c r="B1545" s="95"/>
      <c r="C1545" s="94"/>
      <c r="D1545" s="94"/>
      <c r="E1545" s="94"/>
      <c r="F1545" s="94"/>
      <c r="G1545" s="94"/>
    </row>
    <row r="1546" spans="1:7" x14ac:dyDescent="0.25">
      <c r="A1546" s="136"/>
      <c r="B1546" s="95"/>
      <c r="C1546" s="94"/>
      <c r="D1546" s="94"/>
      <c r="E1546" s="94"/>
      <c r="F1546" s="94"/>
      <c r="G1546" s="94"/>
    </row>
    <row r="1547" spans="1:7" x14ac:dyDescent="0.25">
      <c r="A1547" s="136"/>
      <c r="B1547" s="95"/>
      <c r="C1547" s="94"/>
      <c r="D1547" s="94"/>
      <c r="E1547" s="94"/>
      <c r="F1547" s="94"/>
      <c r="G1547" s="94"/>
    </row>
    <row r="1548" spans="1:7" x14ac:dyDescent="0.25">
      <c r="A1548" s="136"/>
      <c r="B1548" s="95"/>
      <c r="C1548" s="94"/>
      <c r="D1548" s="94"/>
      <c r="E1548" s="94"/>
      <c r="F1548" s="94"/>
      <c r="G1548" s="94"/>
    </row>
    <row r="1549" spans="1:7" x14ac:dyDescent="0.25">
      <c r="A1549" s="136"/>
      <c r="B1549" s="95"/>
      <c r="C1549" s="94"/>
      <c r="D1549" s="94"/>
      <c r="E1549" s="94"/>
      <c r="F1549" s="94"/>
      <c r="G1549" s="94"/>
    </row>
    <row r="1550" spans="1:7" x14ac:dyDescent="0.25">
      <c r="A1550" s="136"/>
      <c r="B1550" s="95"/>
      <c r="C1550" s="94"/>
      <c r="D1550" s="94"/>
      <c r="E1550" s="94"/>
      <c r="F1550" s="94"/>
      <c r="G1550" s="94"/>
    </row>
    <row r="1551" spans="1:7" x14ac:dyDescent="0.25">
      <c r="A1551" s="136"/>
      <c r="B1551" s="95"/>
      <c r="C1551" s="94"/>
      <c r="D1551" s="94"/>
      <c r="E1551" s="94"/>
      <c r="F1551" s="94"/>
      <c r="G1551" s="94"/>
    </row>
    <row r="1552" spans="1:7" x14ac:dyDescent="0.25">
      <c r="A1552" s="136"/>
      <c r="B1552" s="95"/>
      <c r="C1552" s="94"/>
      <c r="D1552" s="94"/>
      <c r="E1552" s="94"/>
      <c r="F1552" s="94"/>
      <c r="G1552" s="94"/>
    </row>
    <row r="1553" spans="1:7" x14ac:dyDescent="0.25">
      <c r="A1553" s="136"/>
      <c r="B1553" s="95"/>
      <c r="C1553" s="94"/>
      <c r="D1553" s="94"/>
      <c r="E1553" s="94"/>
      <c r="F1553" s="94"/>
      <c r="G1553" s="94"/>
    </row>
    <row r="1554" spans="1:7" x14ac:dyDescent="0.25">
      <c r="A1554" s="136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6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8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8"/>
      <c r="B1568" s="94"/>
      <c r="C1568" s="98"/>
      <c r="D1568" s="94"/>
      <c r="E1568" s="94"/>
      <c r="F1568" s="94"/>
      <c r="G1568" s="94"/>
    </row>
    <row r="1569" spans="1:7" x14ac:dyDescent="0.25">
      <c r="A1569" s="98" t="s">
        <v>1437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8" t="s">
        <v>1421</v>
      </c>
      <c r="B1571" s="94"/>
      <c r="C1571" s="98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7" t="s">
        <v>1422</v>
      </c>
      <c r="B1574" s="127"/>
      <c r="C1574" s="138">
        <f>C1569-C1571</f>
        <v>0</v>
      </c>
      <c r="D1574" s="94"/>
      <c r="E1574" s="94"/>
      <c r="F1574" s="94"/>
      <c r="G1574" s="94"/>
    </row>
    <row r="1575" spans="1:7" x14ac:dyDescent="0.25">
      <c r="B1575" t="s">
        <v>477</v>
      </c>
    </row>
    <row r="1577" spans="1:7" x14ac:dyDescent="0.25">
      <c r="A1577" s="98" t="s">
        <v>1394</v>
      </c>
      <c r="B1577" s="98" t="s">
        <v>1395</v>
      </c>
      <c r="C1577" s="98" t="s">
        <v>27</v>
      </c>
      <c r="D1577" s="98" t="s">
        <v>1396</v>
      </c>
      <c r="E1577" s="98" t="s">
        <v>1397</v>
      </c>
      <c r="F1577" s="98" t="s">
        <v>2</v>
      </c>
      <c r="G1577" s="98" t="s">
        <v>174</v>
      </c>
    </row>
    <row r="1578" spans="1:7" x14ac:dyDescent="0.25">
      <c r="A1578" s="146"/>
      <c r="B1578" s="94"/>
      <c r="C1578" s="94"/>
      <c r="D1578" s="98"/>
      <c r="E1578" s="94"/>
      <c r="F1578" s="98"/>
      <c r="G1578" s="94"/>
    </row>
    <row r="1579" spans="1:7" x14ac:dyDescent="0.25">
      <c r="A1579" s="136"/>
      <c r="B1579" s="136"/>
      <c r="C1579" s="94">
        <v>0</v>
      </c>
      <c r="D1579" s="98"/>
      <c r="E1579" s="98"/>
      <c r="F1579" s="98"/>
      <c r="G1579" s="94"/>
    </row>
    <row r="1580" spans="1:7" x14ac:dyDescent="0.25">
      <c r="A1580" s="136"/>
      <c r="B1580" s="136"/>
      <c r="C1580" s="94">
        <v>0</v>
      </c>
      <c r="D1580" s="98"/>
      <c r="E1580" s="98"/>
      <c r="F1580" s="98"/>
      <c r="G1580" s="94"/>
    </row>
    <row r="1581" spans="1:7" x14ac:dyDescent="0.25">
      <c r="A1581" s="136"/>
      <c r="B1581" s="136"/>
      <c r="C1581" s="94">
        <v>0</v>
      </c>
      <c r="D1581" s="98"/>
      <c r="E1581" s="98"/>
      <c r="F1581" s="98"/>
      <c r="G1581" s="94"/>
    </row>
    <row r="1582" spans="1:7" x14ac:dyDescent="0.25">
      <c r="A1582" s="136"/>
      <c r="B1582" s="136"/>
      <c r="C1582" s="98">
        <v>0</v>
      </c>
      <c r="D1582" s="98"/>
      <c r="E1582" s="98"/>
      <c r="F1582" s="98"/>
      <c r="G1582" s="94"/>
    </row>
    <row r="1583" spans="1:7" x14ac:dyDescent="0.25">
      <c r="A1583" s="136"/>
      <c r="B1583" s="136"/>
      <c r="C1583" s="94">
        <v>0</v>
      </c>
      <c r="D1583" s="98"/>
      <c r="E1583" s="98"/>
      <c r="F1583" s="98"/>
      <c r="G1583" s="94"/>
    </row>
    <row r="1584" spans="1:7" x14ac:dyDescent="0.25">
      <c r="A1584" s="136"/>
      <c r="B1584" s="136"/>
      <c r="C1584" s="94">
        <v>0</v>
      </c>
      <c r="D1584" s="98"/>
      <c r="E1584" s="98"/>
      <c r="F1584" s="98"/>
      <c r="G1584" s="94"/>
    </row>
    <row r="1585" spans="1:7" x14ac:dyDescent="0.25">
      <c r="A1585" s="136"/>
      <c r="B1585" s="136"/>
      <c r="C1585" s="94">
        <v>0</v>
      </c>
      <c r="D1585" s="98"/>
      <c r="E1585" s="98"/>
      <c r="F1585" s="98"/>
      <c r="G1585" s="94"/>
    </row>
    <row r="1586" spans="1:7" x14ac:dyDescent="0.25">
      <c r="A1586" s="136"/>
      <c r="B1586" s="136"/>
      <c r="C1586" s="94">
        <v>0</v>
      </c>
      <c r="D1586" s="98"/>
      <c r="E1586" s="98"/>
      <c r="F1586" s="98"/>
      <c r="G1586" s="94"/>
    </row>
    <row r="1587" spans="1:7" x14ac:dyDescent="0.25">
      <c r="A1587" s="136"/>
      <c r="B1587" s="136"/>
      <c r="C1587" s="94">
        <v>0</v>
      </c>
      <c r="D1587" s="98"/>
      <c r="E1587" s="98"/>
      <c r="F1587" s="98"/>
      <c r="G1587" s="94"/>
    </row>
    <row r="1588" spans="1:7" x14ac:dyDescent="0.25">
      <c r="A1588" s="136"/>
      <c r="B1588" s="136"/>
      <c r="C1588" s="94">
        <v>0</v>
      </c>
      <c r="D1588" s="98"/>
      <c r="E1588" s="98"/>
      <c r="F1588" s="98"/>
      <c r="G1588" s="94"/>
    </row>
    <row r="1589" spans="1:7" x14ac:dyDescent="0.25">
      <c r="A1589" s="136"/>
      <c r="B1589" s="136"/>
      <c r="C1589" s="94">
        <v>0</v>
      </c>
      <c r="D1589" s="98"/>
      <c r="E1589" s="98"/>
      <c r="F1589" s="98"/>
      <c r="G1589" s="94"/>
    </row>
    <row r="1590" spans="1:7" x14ac:dyDescent="0.25">
      <c r="A1590" s="136"/>
      <c r="B1590" s="136"/>
      <c r="C1590" s="94">
        <v>0</v>
      </c>
      <c r="D1590" s="98"/>
      <c r="E1590" s="98"/>
      <c r="F1590" s="98"/>
      <c r="G1590" s="94"/>
    </row>
    <row r="1591" spans="1:7" x14ac:dyDescent="0.25">
      <c r="A1591" s="136"/>
      <c r="B1591" s="136"/>
      <c r="C1591" s="98">
        <v>0</v>
      </c>
      <c r="D1591" s="98"/>
      <c r="E1591" s="98"/>
      <c r="F1591" s="98"/>
      <c r="G1591" s="94"/>
    </row>
    <row r="1592" spans="1:7" x14ac:dyDescent="0.25">
      <c r="A1592" s="136"/>
      <c r="B1592" s="136"/>
      <c r="C1592" s="94">
        <v>0</v>
      </c>
      <c r="D1592" s="98"/>
      <c r="E1592" s="98"/>
      <c r="F1592" s="98"/>
      <c r="G1592" s="94"/>
    </row>
    <row r="1593" spans="1:7" x14ac:dyDescent="0.25">
      <c r="A1593" s="136"/>
      <c r="B1593" s="136"/>
      <c r="C1593" s="94">
        <v>0</v>
      </c>
      <c r="D1593" s="98"/>
      <c r="E1593" s="98"/>
      <c r="F1593" s="98"/>
      <c r="G1593" s="94"/>
    </row>
    <row r="1594" spans="1:7" x14ac:dyDescent="0.25">
      <c r="A1594" s="136"/>
      <c r="B1594" s="136"/>
      <c r="C1594" s="94">
        <v>0</v>
      </c>
      <c r="D1594" s="98"/>
      <c r="E1594" s="98"/>
      <c r="F1594" s="98"/>
      <c r="G1594" s="94"/>
    </row>
    <row r="1595" spans="1:7" x14ac:dyDescent="0.25">
      <c r="A1595" s="136"/>
      <c r="B1595" s="136"/>
      <c r="C1595" s="94">
        <v>0</v>
      </c>
      <c r="D1595" s="98"/>
      <c r="E1595" s="98"/>
      <c r="F1595" s="98"/>
      <c r="G1595" s="94"/>
    </row>
    <row r="1596" spans="1:7" x14ac:dyDescent="0.25">
      <c r="A1596" s="95"/>
      <c r="B1596" s="95"/>
      <c r="C1596" s="98"/>
      <c r="D1596" s="94"/>
      <c r="E1596" s="94"/>
      <c r="F1596" s="98"/>
      <c r="G1596" s="94"/>
    </row>
    <row r="1597" spans="1:7" x14ac:dyDescent="0.25">
      <c r="A1597" s="136"/>
      <c r="B1597" s="95"/>
      <c r="C1597" s="94"/>
      <c r="D1597" s="94"/>
      <c r="E1597" s="94"/>
      <c r="F1597" s="94"/>
      <c r="G1597" s="94"/>
    </row>
    <row r="1598" spans="1:7" x14ac:dyDescent="0.25">
      <c r="A1598" s="136"/>
      <c r="B1598" s="95"/>
      <c r="C1598" s="94"/>
      <c r="D1598" s="94"/>
      <c r="E1598" s="94"/>
      <c r="F1598" s="94"/>
      <c r="G1598" s="94"/>
    </row>
    <row r="1599" spans="1:7" x14ac:dyDescent="0.25">
      <c r="A1599" s="136"/>
      <c r="B1599" s="95"/>
      <c r="C1599" s="94"/>
      <c r="D1599" s="94"/>
      <c r="E1599" s="94"/>
      <c r="F1599" s="94"/>
      <c r="G1599" s="94"/>
    </row>
    <row r="1600" spans="1:7" x14ac:dyDescent="0.25">
      <c r="A1600" s="136"/>
      <c r="B1600" s="95"/>
      <c r="C1600" s="94"/>
      <c r="D1600" s="94"/>
      <c r="E1600" s="94"/>
      <c r="F1600" s="94"/>
      <c r="G1600" s="94"/>
    </row>
    <row r="1601" spans="1:7" x14ac:dyDescent="0.25">
      <c r="A1601" s="136"/>
      <c r="B1601" s="95"/>
      <c r="C1601" s="94"/>
      <c r="D1601" s="94"/>
      <c r="E1601" s="94"/>
      <c r="F1601" s="94"/>
      <c r="G1601" s="94"/>
    </row>
    <row r="1602" spans="1:7" x14ac:dyDescent="0.25">
      <c r="A1602" s="136"/>
      <c r="B1602" s="95"/>
      <c r="C1602" s="94"/>
      <c r="D1602" s="94"/>
      <c r="E1602" s="94"/>
      <c r="F1602" s="94"/>
      <c r="G1602" s="94"/>
    </row>
    <row r="1603" spans="1:7" x14ac:dyDescent="0.25">
      <c r="A1603" s="136"/>
      <c r="B1603" s="95"/>
      <c r="C1603" s="94"/>
      <c r="D1603" s="94"/>
      <c r="E1603" s="94"/>
      <c r="F1603" s="94"/>
      <c r="G1603" s="94"/>
    </row>
    <row r="1604" spans="1:7" x14ac:dyDescent="0.25">
      <c r="A1604" s="136"/>
      <c r="B1604" s="95"/>
      <c r="C1604" s="94"/>
      <c r="D1604" s="94"/>
      <c r="E1604" s="94"/>
      <c r="F1604" s="94"/>
      <c r="G1604" s="94"/>
    </row>
    <row r="1605" spans="1:7" x14ac:dyDescent="0.25">
      <c r="A1605" s="136"/>
      <c r="B1605" s="95"/>
      <c r="C1605" s="94"/>
      <c r="D1605" s="94"/>
      <c r="E1605" s="94"/>
      <c r="F1605" s="94"/>
      <c r="G1605" s="94"/>
    </row>
    <row r="1606" spans="1:7" x14ac:dyDescent="0.25">
      <c r="A1606" s="136"/>
      <c r="B1606" s="95"/>
      <c r="C1606" s="94"/>
      <c r="D1606" s="94"/>
      <c r="E1606" s="94"/>
      <c r="F1606" s="94"/>
      <c r="G1606" s="94"/>
    </row>
    <row r="1607" spans="1:7" x14ac:dyDescent="0.25">
      <c r="A1607" s="136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6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8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8"/>
      <c r="B1621" s="94"/>
      <c r="C1621" s="98"/>
      <c r="D1621" s="94"/>
      <c r="E1621" s="94"/>
      <c r="F1621" s="94"/>
      <c r="G1621" s="94"/>
    </row>
    <row r="1622" spans="1:7" x14ac:dyDescent="0.25">
      <c r="A1622" s="98" t="s">
        <v>1437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8" t="s">
        <v>1421</v>
      </c>
      <c r="B1624" s="94"/>
      <c r="C1624" s="98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7" t="s">
        <v>1422</v>
      </c>
      <c r="B1627" s="127"/>
      <c r="C1627" s="138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9" t="s">
        <v>27</v>
      </c>
      <c r="C1" s="99" t="s">
        <v>560</v>
      </c>
      <c r="D1" s="94" t="s">
        <v>561</v>
      </c>
      <c r="E1" s="94" t="s">
        <v>174</v>
      </c>
    </row>
    <row r="2" spans="1:5" x14ac:dyDescent="0.25">
      <c r="A2" s="95">
        <v>45217</v>
      </c>
      <c r="B2" s="99"/>
      <c r="C2" s="99"/>
      <c r="D2" s="94"/>
      <c r="E2" s="94"/>
    </row>
    <row r="3" spans="1:5" x14ac:dyDescent="0.25">
      <c r="A3" s="94"/>
      <c r="B3" s="99">
        <v>0</v>
      </c>
      <c r="C3" s="99"/>
      <c r="D3" s="94"/>
      <c r="E3" s="94"/>
    </row>
    <row r="4" spans="1:5" x14ac:dyDescent="0.25">
      <c r="A4" s="94"/>
      <c r="B4" s="99">
        <v>0</v>
      </c>
      <c r="C4" s="99"/>
      <c r="D4" s="94"/>
      <c r="E4" s="94"/>
    </row>
    <row r="5" spans="1:5" x14ac:dyDescent="0.25">
      <c r="A5" s="94"/>
      <c r="B5" s="99">
        <v>0</v>
      </c>
      <c r="C5" s="99"/>
      <c r="D5" s="94"/>
      <c r="E5" s="94"/>
    </row>
    <row r="6" spans="1:5" x14ac:dyDescent="0.25">
      <c r="A6" s="94"/>
      <c r="B6" s="99">
        <v>0</v>
      </c>
      <c r="C6" s="99"/>
      <c r="D6" s="94"/>
      <c r="E6" s="94"/>
    </row>
    <row r="7" spans="1:5" x14ac:dyDescent="0.25">
      <c r="A7" s="94"/>
      <c r="B7" s="99">
        <v>0</v>
      </c>
      <c r="C7" s="99"/>
      <c r="D7" s="94"/>
      <c r="E7" s="94"/>
    </row>
    <row r="8" spans="1:5" x14ac:dyDescent="0.25">
      <c r="A8" s="94"/>
      <c r="B8" s="99">
        <v>0</v>
      </c>
      <c r="C8" s="99"/>
      <c r="D8" s="94"/>
      <c r="E8" s="94"/>
    </row>
    <row r="9" spans="1:5" x14ac:dyDescent="0.25">
      <c r="A9" s="94"/>
      <c r="B9" s="99">
        <v>0</v>
      </c>
      <c r="C9" s="99"/>
      <c r="D9" s="94"/>
      <c r="E9" s="94"/>
    </row>
    <row r="10" spans="1:5" x14ac:dyDescent="0.25">
      <c r="A10" s="94"/>
      <c r="B10" s="99">
        <v>0</v>
      </c>
      <c r="C10" s="99"/>
      <c r="D10" s="94"/>
      <c r="E10" s="94"/>
    </row>
    <row r="11" spans="1:5" x14ac:dyDescent="0.25">
      <c r="A11" s="94"/>
      <c r="B11" s="99">
        <v>0</v>
      </c>
      <c r="C11" s="99"/>
      <c r="D11" s="94"/>
      <c r="E11" s="94"/>
    </row>
    <row r="12" spans="1:5" x14ac:dyDescent="0.25">
      <c r="A12" s="94"/>
      <c r="B12" s="99">
        <v>0</v>
      </c>
      <c r="C12" s="99"/>
      <c r="D12" s="94"/>
      <c r="E12" s="94"/>
    </row>
    <row r="13" spans="1:5" x14ac:dyDescent="0.25">
      <c r="A13" s="94"/>
      <c r="B13" s="99">
        <v>0</v>
      </c>
      <c r="C13" s="99"/>
      <c r="D13" s="94"/>
      <c r="E13" s="94"/>
    </row>
    <row r="14" spans="1:5" x14ac:dyDescent="0.25">
      <c r="A14" s="94"/>
      <c r="B14" s="99">
        <v>0</v>
      </c>
      <c r="C14" s="99"/>
      <c r="D14" s="94"/>
      <c r="E14" s="94"/>
    </row>
    <row r="15" spans="1:5" x14ac:dyDescent="0.25">
      <c r="A15" s="94"/>
      <c r="B15" s="99">
        <v>0</v>
      </c>
      <c r="C15" s="99"/>
      <c r="D15" s="94"/>
      <c r="E15" s="94"/>
    </row>
    <row r="16" spans="1:5" x14ac:dyDescent="0.25">
      <c r="A16" s="94"/>
      <c r="B16" s="99">
        <v>0</v>
      </c>
      <c r="C16" s="99"/>
      <c r="D16" s="94"/>
      <c r="E16" s="94"/>
    </row>
    <row r="17" spans="1:5" x14ac:dyDescent="0.25">
      <c r="A17" s="94"/>
      <c r="B17" s="99">
        <v>0</v>
      </c>
      <c r="C17" s="99"/>
      <c r="D17" s="94"/>
      <c r="E17" s="94"/>
    </row>
    <row r="18" spans="1:5" x14ac:dyDescent="0.25">
      <c r="A18" s="94"/>
      <c r="B18" s="99">
        <v>0</v>
      </c>
      <c r="C18" s="99"/>
      <c r="D18" s="94"/>
      <c r="E18" s="94"/>
    </row>
    <row r="19" spans="1:5" x14ac:dyDescent="0.25">
      <c r="A19" s="94"/>
      <c r="B19" s="99">
        <v>0</v>
      </c>
      <c r="C19" s="99"/>
      <c r="D19" s="94"/>
      <c r="E19" s="94"/>
    </row>
    <row r="20" spans="1:5" x14ac:dyDescent="0.25">
      <c r="A20" s="94"/>
      <c r="B20" s="99">
        <v>0</v>
      </c>
      <c r="C20" s="99"/>
      <c r="D20" s="94"/>
      <c r="E20" s="94"/>
    </row>
    <row r="21" spans="1:5" x14ac:dyDescent="0.25">
      <c r="A21" s="94"/>
      <c r="B21" s="99">
        <v>0</v>
      </c>
      <c r="C21" s="99"/>
      <c r="D21" s="94"/>
      <c r="E21" s="94"/>
    </row>
    <row r="22" spans="1:5" x14ac:dyDescent="0.25">
      <c r="A22" s="94"/>
      <c r="B22" s="99">
        <v>0</v>
      </c>
      <c r="C22" s="99"/>
      <c r="D22" s="94"/>
      <c r="E22" s="94"/>
    </row>
    <row r="23" spans="1:5" x14ac:dyDescent="0.25">
      <c r="A23" s="94"/>
      <c r="B23" s="99"/>
      <c r="C23" s="99"/>
      <c r="D23" s="94"/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/>
      <c r="B42" s="100"/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5" x14ac:dyDescent="0.25">
      <c r="A49" s="94"/>
      <c r="B49" s="99"/>
      <c r="C49" s="99"/>
      <c r="D49" s="94"/>
      <c r="E49" s="94"/>
    </row>
    <row r="50" spans="1:5" x14ac:dyDescent="0.25">
      <c r="A50" s="98" t="s">
        <v>17</v>
      </c>
      <c r="B50" s="100">
        <f>SUM(B2:B49)</f>
        <v>0</v>
      </c>
      <c r="C50" s="100"/>
      <c r="D50" s="94"/>
      <c r="E50" s="94"/>
    </row>
    <row r="53" spans="1:5" x14ac:dyDescent="0.25">
      <c r="A53" s="94" t="s">
        <v>0</v>
      </c>
      <c r="B53" s="99" t="s">
        <v>27</v>
      </c>
      <c r="C53" s="99" t="s">
        <v>560</v>
      </c>
      <c r="D53" s="94" t="s">
        <v>561</v>
      </c>
      <c r="E53" s="94" t="s">
        <v>174</v>
      </c>
    </row>
    <row r="54" spans="1:5" x14ac:dyDescent="0.25">
      <c r="A54" s="95">
        <v>45218</v>
      </c>
      <c r="B54" s="99"/>
      <c r="C54" s="99"/>
      <c r="D54" s="94"/>
      <c r="E54" s="94"/>
    </row>
    <row r="55" spans="1:5" x14ac:dyDescent="0.25">
      <c r="A55" s="94"/>
      <c r="B55" s="99">
        <v>0</v>
      </c>
      <c r="C55" s="99"/>
      <c r="D55" s="94"/>
      <c r="E55" s="94"/>
    </row>
    <row r="56" spans="1:5" x14ac:dyDescent="0.25">
      <c r="A56" s="94"/>
      <c r="B56" s="99">
        <v>0</v>
      </c>
      <c r="C56" s="99"/>
      <c r="D56" s="94"/>
      <c r="E56" s="94"/>
    </row>
    <row r="57" spans="1:5" x14ac:dyDescent="0.25">
      <c r="A57" s="94"/>
      <c r="B57" s="99">
        <v>0</v>
      </c>
      <c r="C57" s="99"/>
      <c r="D57" s="94"/>
      <c r="E57" s="94"/>
    </row>
    <row r="58" spans="1:5" x14ac:dyDescent="0.25">
      <c r="A58" s="94"/>
      <c r="B58" s="99">
        <v>0</v>
      </c>
      <c r="C58" s="99"/>
      <c r="D58" s="94"/>
      <c r="E58" s="94"/>
    </row>
    <row r="59" spans="1:5" x14ac:dyDescent="0.25">
      <c r="A59" s="94"/>
      <c r="B59" s="99">
        <v>0</v>
      </c>
      <c r="C59" s="99"/>
      <c r="D59" s="94"/>
      <c r="E59" s="94"/>
    </row>
    <row r="60" spans="1:5" x14ac:dyDescent="0.25">
      <c r="A60" s="94"/>
      <c r="B60" s="99">
        <v>0</v>
      </c>
      <c r="C60" s="99"/>
      <c r="D60" s="94"/>
      <c r="E60" s="94"/>
    </row>
    <row r="61" spans="1:5" x14ac:dyDescent="0.25">
      <c r="A61" s="94"/>
      <c r="B61" s="99">
        <v>0</v>
      </c>
      <c r="C61" s="99"/>
      <c r="D61" s="94"/>
      <c r="E61" s="94"/>
    </row>
    <row r="62" spans="1:5" x14ac:dyDescent="0.25">
      <c r="A62" s="94"/>
      <c r="B62" s="99">
        <v>0</v>
      </c>
      <c r="C62" s="99"/>
      <c r="D62" s="94"/>
      <c r="E62" s="94"/>
    </row>
    <row r="63" spans="1:5" x14ac:dyDescent="0.25">
      <c r="A63" s="94"/>
      <c r="B63" s="99">
        <v>0</v>
      </c>
      <c r="C63" s="99"/>
      <c r="D63" s="94"/>
      <c r="E63" s="94"/>
    </row>
    <row r="64" spans="1:5" x14ac:dyDescent="0.25">
      <c r="A64" s="94"/>
      <c r="B64" s="99">
        <v>0</v>
      </c>
      <c r="C64" s="99"/>
      <c r="D64" s="94"/>
      <c r="E64" s="94"/>
    </row>
    <row r="65" spans="1:5" x14ac:dyDescent="0.25">
      <c r="A65" s="94"/>
      <c r="B65" s="99">
        <v>0</v>
      </c>
      <c r="C65" s="99"/>
      <c r="D65" s="94"/>
      <c r="E65" s="94"/>
    </row>
    <row r="66" spans="1:5" x14ac:dyDescent="0.25">
      <c r="A66" s="94"/>
      <c r="B66" s="99">
        <v>0</v>
      </c>
      <c r="C66" s="99"/>
      <c r="D66" s="94"/>
      <c r="E66" s="94"/>
    </row>
    <row r="67" spans="1:5" x14ac:dyDescent="0.25">
      <c r="A67" s="94"/>
      <c r="B67" s="99">
        <v>0</v>
      </c>
      <c r="C67" s="99"/>
      <c r="D67" s="94"/>
      <c r="E67" s="94"/>
    </row>
    <row r="68" spans="1:5" x14ac:dyDescent="0.25">
      <c r="A68" s="94"/>
      <c r="B68" s="99">
        <v>0</v>
      </c>
      <c r="C68" s="99"/>
      <c r="D68" s="94"/>
      <c r="E68" s="94"/>
    </row>
    <row r="69" spans="1:5" x14ac:dyDescent="0.25">
      <c r="A69" s="94"/>
      <c r="B69" s="99">
        <v>0</v>
      </c>
      <c r="C69" s="99"/>
      <c r="D69" s="94"/>
      <c r="E69" s="94"/>
    </row>
    <row r="70" spans="1:5" x14ac:dyDescent="0.25">
      <c r="A70" s="94"/>
      <c r="B70" s="99">
        <v>0</v>
      </c>
      <c r="C70" s="99"/>
      <c r="D70" s="94"/>
      <c r="E70" s="94"/>
    </row>
    <row r="71" spans="1:5" x14ac:dyDescent="0.25">
      <c r="A71" s="94"/>
      <c r="B71" s="99">
        <v>0</v>
      </c>
      <c r="C71" s="99"/>
      <c r="D71" s="94"/>
      <c r="E71" s="94"/>
    </row>
    <row r="72" spans="1:5" x14ac:dyDescent="0.25">
      <c r="A72" s="94"/>
      <c r="B72" s="99">
        <v>0</v>
      </c>
      <c r="C72" s="99"/>
      <c r="D72" s="94"/>
      <c r="E72" s="94"/>
    </row>
    <row r="73" spans="1:5" x14ac:dyDescent="0.25">
      <c r="A73" s="94"/>
      <c r="B73" s="99">
        <v>0</v>
      </c>
      <c r="C73" s="99"/>
      <c r="D73" s="94"/>
      <c r="E73" s="94"/>
    </row>
    <row r="74" spans="1:5" x14ac:dyDescent="0.25">
      <c r="A74" s="94"/>
      <c r="B74" s="99">
        <v>0</v>
      </c>
      <c r="C74" s="99"/>
      <c r="D74" s="94"/>
      <c r="E74" s="94"/>
    </row>
    <row r="75" spans="1:5" x14ac:dyDescent="0.25">
      <c r="A75" s="94"/>
      <c r="B75" s="99"/>
      <c r="C75" s="99"/>
      <c r="D75" s="94"/>
      <c r="E75" s="94"/>
    </row>
    <row r="76" spans="1:5" x14ac:dyDescent="0.25">
      <c r="A76" s="94"/>
      <c r="B76" s="99"/>
      <c r="C76" s="99"/>
      <c r="D76" s="94"/>
      <c r="E76" s="94"/>
    </row>
    <row r="77" spans="1:5" x14ac:dyDescent="0.25">
      <c r="A77" s="94"/>
      <c r="B77" s="99"/>
      <c r="C77" s="99"/>
      <c r="D77" s="94"/>
      <c r="E77" s="94"/>
    </row>
    <row r="78" spans="1:5" x14ac:dyDescent="0.25">
      <c r="A78" s="94"/>
      <c r="B78" s="99"/>
      <c r="C78" s="99"/>
      <c r="D78" s="94"/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/>
      <c r="B94" s="100"/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5" x14ac:dyDescent="0.25">
      <c r="A97" s="94"/>
      <c r="B97" s="99"/>
      <c r="C97" s="99"/>
      <c r="D97" s="94"/>
      <c r="E97" s="94"/>
    </row>
    <row r="98" spans="1:5" x14ac:dyDescent="0.25">
      <c r="A98" s="94"/>
      <c r="B98" s="99"/>
      <c r="C98" s="99"/>
      <c r="D98" s="94"/>
      <c r="E98" s="94"/>
    </row>
    <row r="99" spans="1:5" x14ac:dyDescent="0.25">
      <c r="A99" s="94"/>
      <c r="B99" s="99"/>
      <c r="C99" s="99"/>
      <c r="D99" s="94"/>
      <c r="E99" s="94"/>
    </row>
    <row r="100" spans="1:5" x14ac:dyDescent="0.25">
      <c r="A100" s="94"/>
      <c r="B100" s="99"/>
      <c r="C100" s="99"/>
      <c r="D100" s="94"/>
      <c r="E100" s="94"/>
    </row>
    <row r="101" spans="1:5" x14ac:dyDescent="0.25">
      <c r="A101" s="94"/>
      <c r="B101" s="99"/>
      <c r="C101" s="99"/>
      <c r="D101" s="94"/>
      <c r="E101" s="94"/>
    </row>
    <row r="102" spans="1:5" x14ac:dyDescent="0.25">
      <c r="A102" s="98" t="s">
        <v>17</v>
      </c>
      <c r="B102" s="100">
        <f>SUM(B54:B101)</f>
        <v>0</v>
      </c>
      <c r="C102" s="100"/>
      <c r="D102" s="94"/>
      <c r="E102" s="94"/>
    </row>
    <row r="105" spans="1:5" x14ac:dyDescent="0.25">
      <c r="A105" s="94" t="s">
        <v>0</v>
      </c>
      <c r="B105" s="99" t="s">
        <v>27</v>
      </c>
      <c r="C105" s="99" t="s">
        <v>560</v>
      </c>
      <c r="D105" s="94" t="s">
        <v>561</v>
      </c>
      <c r="E105" s="94" t="s">
        <v>174</v>
      </c>
    </row>
    <row r="106" spans="1:5" x14ac:dyDescent="0.25">
      <c r="A106" s="95">
        <v>45219</v>
      </c>
      <c r="B106" s="99"/>
      <c r="C106" s="99"/>
      <c r="D106" s="94"/>
      <c r="E106" s="94"/>
    </row>
    <row r="107" spans="1:5" x14ac:dyDescent="0.25">
      <c r="A107" s="94"/>
      <c r="B107" s="99">
        <v>1928</v>
      </c>
      <c r="C107" s="99">
        <v>180022793</v>
      </c>
      <c r="D107" s="94" t="s">
        <v>1700</v>
      </c>
      <c r="E107" s="94" t="s">
        <v>1701</v>
      </c>
    </row>
    <row r="108" spans="1:5" x14ac:dyDescent="0.25">
      <c r="A108" s="94"/>
      <c r="B108" s="99">
        <v>507.5</v>
      </c>
      <c r="C108" s="99">
        <v>180022781</v>
      </c>
      <c r="D108" s="94" t="s">
        <v>1702</v>
      </c>
      <c r="E108" s="94" t="s">
        <v>1701</v>
      </c>
    </row>
    <row r="109" spans="1:5" x14ac:dyDescent="0.25">
      <c r="A109" s="94"/>
      <c r="B109" s="99">
        <v>450.5</v>
      </c>
      <c r="C109" s="99"/>
      <c r="D109" s="94" t="s">
        <v>1703</v>
      </c>
      <c r="E109" s="94" t="s">
        <v>1704</v>
      </c>
    </row>
    <row r="110" spans="1:5" x14ac:dyDescent="0.25">
      <c r="A110" s="94"/>
      <c r="B110" s="99">
        <v>961</v>
      </c>
      <c r="C110" s="99"/>
      <c r="D110" s="94" t="s">
        <v>1705</v>
      </c>
      <c r="E110" s="94" t="s">
        <v>1706</v>
      </c>
    </row>
    <row r="111" spans="1:5" x14ac:dyDescent="0.25">
      <c r="A111" s="94"/>
      <c r="B111" s="99">
        <v>0</v>
      </c>
      <c r="C111" s="99"/>
      <c r="D111" s="94"/>
      <c r="E111" s="94"/>
    </row>
    <row r="112" spans="1:5" x14ac:dyDescent="0.25">
      <c r="A112" s="94"/>
      <c r="B112" s="100">
        <f>SUM(B107:B111)</f>
        <v>3847</v>
      </c>
      <c r="C112" s="99"/>
      <c r="D112" s="94"/>
      <c r="E112" s="94"/>
    </row>
    <row r="113" spans="1:5" x14ac:dyDescent="0.25">
      <c r="A113" s="94"/>
      <c r="B113" s="99">
        <v>0</v>
      </c>
      <c r="C113" s="99"/>
      <c r="D113" s="94"/>
      <c r="E113" s="94"/>
    </row>
    <row r="114" spans="1:5" x14ac:dyDescent="0.25">
      <c r="A114" s="94"/>
      <c r="B114" s="99">
        <v>473</v>
      </c>
      <c r="C114" s="99"/>
      <c r="D114" s="98" t="s">
        <v>1707</v>
      </c>
      <c r="E114" s="94"/>
    </row>
    <row r="115" spans="1:5" x14ac:dyDescent="0.25">
      <c r="A115" s="94"/>
      <c r="B115" s="99">
        <v>694</v>
      </c>
      <c r="C115" s="99"/>
      <c r="D115" s="98" t="s">
        <v>1708</v>
      </c>
      <c r="E115" s="94"/>
    </row>
    <row r="116" spans="1:5" x14ac:dyDescent="0.25">
      <c r="A116" s="94"/>
      <c r="B116" s="99">
        <v>0</v>
      </c>
      <c r="C116" s="99"/>
      <c r="D116" s="94"/>
      <c r="E116" s="94"/>
    </row>
    <row r="117" spans="1:5" x14ac:dyDescent="0.25">
      <c r="A117" s="94"/>
      <c r="B117" s="100">
        <f>SUM(B113:B116)</f>
        <v>1167</v>
      </c>
      <c r="C117" s="99"/>
      <c r="D117" s="94"/>
      <c r="E117" s="94"/>
    </row>
    <row r="118" spans="1:5" x14ac:dyDescent="0.25">
      <c r="A118" s="94"/>
      <c r="B118" s="99">
        <v>0</v>
      </c>
      <c r="C118" s="99"/>
      <c r="D118" s="94"/>
      <c r="E118" s="94"/>
    </row>
    <row r="119" spans="1:5" x14ac:dyDescent="0.25">
      <c r="A119" s="94"/>
      <c r="B119" s="99">
        <v>937.22</v>
      </c>
      <c r="C119" s="99"/>
      <c r="D119" s="94"/>
      <c r="E119" s="94"/>
    </row>
    <row r="120" spans="1:5" x14ac:dyDescent="0.25">
      <c r="A120" s="94"/>
      <c r="B120" s="99">
        <v>1386.5</v>
      </c>
      <c r="C120" s="99"/>
      <c r="D120" s="94"/>
      <c r="E120" s="94"/>
    </row>
    <row r="121" spans="1:5" x14ac:dyDescent="0.25">
      <c r="A121" s="94"/>
      <c r="B121" s="99">
        <v>1026.5</v>
      </c>
      <c r="C121" s="99"/>
      <c r="D121" s="94"/>
      <c r="E121" s="94"/>
    </row>
    <row r="122" spans="1:5" x14ac:dyDescent="0.25">
      <c r="A122" s="94"/>
      <c r="B122" s="99">
        <v>213.04</v>
      </c>
      <c r="C122" s="99"/>
      <c r="D122" s="94"/>
      <c r="E122" s="94"/>
    </row>
    <row r="123" spans="1:5" x14ac:dyDescent="0.25">
      <c r="A123" s="94"/>
      <c r="B123" s="99">
        <v>399</v>
      </c>
      <c r="C123" s="99"/>
      <c r="D123" s="94"/>
      <c r="E123" s="94"/>
    </row>
    <row r="124" spans="1:5" x14ac:dyDescent="0.25">
      <c r="A124" s="94"/>
      <c r="B124" s="99">
        <v>227</v>
      </c>
      <c r="C124" s="99"/>
      <c r="D124" s="94"/>
      <c r="E124" s="94"/>
    </row>
    <row r="125" spans="1:5" x14ac:dyDescent="0.25">
      <c r="A125" s="94"/>
      <c r="B125" s="99">
        <v>464</v>
      </c>
      <c r="C125" s="99"/>
      <c r="D125" s="94"/>
      <c r="E125" s="94"/>
    </row>
    <row r="126" spans="1:5" x14ac:dyDescent="0.25">
      <c r="A126" s="94"/>
      <c r="B126" s="99">
        <v>1338</v>
      </c>
      <c r="C126" s="99"/>
      <c r="D126" s="94"/>
      <c r="E126" s="94"/>
    </row>
    <row r="127" spans="1:5" x14ac:dyDescent="0.25">
      <c r="A127" s="94"/>
      <c r="B127" s="99">
        <v>799.5</v>
      </c>
      <c r="C127" s="99"/>
      <c r="D127" s="94"/>
      <c r="E127" s="94"/>
    </row>
    <row r="128" spans="1:5" x14ac:dyDescent="0.25">
      <c r="A128" s="94"/>
      <c r="B128" s="99"/>
      <c r="C128" s="99"/>
      <c r="D128" s="94"/>
      <c r="E128" s="94"/>
    </row>
    <row r="129" spans="1:5" x14ac:dyDescent="0.25">
      <c r="A129" s="94"/>
      <c r="B129" s="100">
        <f>SUM(B118:B127)</f>
        <v>6790.76</v>
      </c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/>
      <c r="B146" s="100"/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17</v>
      </c>
      <c r="B154" s="100">
        <f>B112+B117+B129</f>
        <v>11804.76</v>
      </c>
      <c r="C154" s="100"/>
      <c r="D154" s="94"/>
      <c r="E154" s="94"/>
    </row>
    <row r="157" spans="1:5" x14ac:dyDescent="0.25">
      <c r="A157" s="94" t="s">
        <v>0</v>
      </c>
      <c r="B157" s="99" t="s">
        <v>27</v>
      </c>
      <c r="C157" s="99" t="s">
        <v>560</v>
      </c>
      <c r="D157" s="94" t="s">
        <v>561</v>
      </c>
      <c r="E157" s="94" t="s">
        <v>174</v>
      </c>
    </row>
    <row r="158" spans="1:5" x14ac:dyDescent="0.25">
      <c r="A158" s="95">
        <v>45224</v>
      </c>
      <c r="B158" s="99"/>
      <c r="C158" s="99"/>
      <c r="D158" s="94"/>
      <c r="E158" s="94"/>
    </row>
    <row r="159" spans="1:5" x14ac:dyDescent="0.25">
      <c r="A159" s="94"/>
      <c r="B159" s="99">
        <v>138</v>
      </c>
      <c r="C159" s="99"/>
      <c r="D159" s="94"/>
      <c r="E159" s="94" t="s">
        <v>1709</v>
      </c>
    </row>
    <row r="160" spans="1:5" x14ac:dyDescent="0.25">
      <c r="A160" s="94"/>
      <c r="B160" s="99">
        <v>183</v>
      </c>
      <c r="C160" s="99"/>
      <c r="D160" s="94" t="s">
        <v>1710</v>
      </c>
      <c r="E160" s="94"/>
    </row>
    <row r="161" spans="1:5" x14ac:dyDescent="0.25">
      <c r="A161" s="94"/>
      <c r="B161" s="100">
        <f>SUM(B159:B160)</f>
        <v>321</v>
      </c>
      <c r="C161" s="99"/>
      <c r="D161" s="94"/>
      <c r="E161" s="94"/>
    </row>
    <row r="162" spans="1:5" x14ac:dyDescent="0.25">
      <c r="A162" s="94"/>
      <c r="B162" s="99">
        <v>0</v>
      </c>
      <c r="C162" s="99"/>
      <c r="D162" s="94"/>
      <c r="E162" s="94"/>
    </row>
    <row r="163" spans="1:5" x14ac:dyDescent="0.25">
      <c r="A163" s="94"/>
      <c r="B163" s="99">
        <v>656</v>
      </c>
      <c r="C163" s="99"/>
      <c r="D163" s="98" t="s">
        <v>1711</v>
      </c>
      <c r="E163" s="98" t="s">
        <v>1712</v>
      </c>
    </row>
    <row r="164" spans="1:5" x14ac:dyDescent="0.25">
      <c r="A164" s="94"/>
      <c r="B164" s="99">
        <v>679</v>
      </c>
      <c r="C164" s="99"/>
      <c r="D164" s="98" t="s">
        <v>1713</v>
      </c>
      <c r="E164" s="98" t="s">
        <v>1712</v>
      </c>
    </row>
    <row r="165" spans="1:5" x14ac:dyDescent="0.25">
      <c r="A165" s="94"/>
      <c r="B165" s="99">
        <v>290</v>
      </c>
      <c r="C165" s="99"/>
      <c r="D165" s="98" t="s">
        <v>1714</v>
      </c>
      <c r="E165" s="98" t="s">
        <v>1712</v>
      </c>
    </row>
    <row r="166" spans="1:5" x14ac:dyDescent="0.25">
      <c r="A166" s="94"/>
      <c r="B166" s="100">
        <f>SUM(B162:B165)</f>
        <v>1625</v>
      </c>
      <c r="C166" s="99"/>
      <c r="D166" s="94"/>
      <c r="E166" s="94"/>
    </row>
    <row r="167" spans="1:5" x14ac:dyDescent="0.25">
      <c r="A167" s="94"/>
      <c r="B167" s="99">
        <v>0</v>
      </c>
      <c r="C167" s="99"/>
      <c r="D167" s="94"/>
      <c r="E167" s="94"/>
    </row>
    <row r="168" spans="1:5" x14ac:dyDescent="0.25">
      <c r="A168" s="94"/>
      <c r="B168" s="99">
        <v>684</v>
      </c>
      <c r="C168" s="99"/>
      <c r="D168" s="94"/>
      <c r="E168" s="98" t="s">
        <v>1715</v>
      </c>
    </row>
    <row r="169" spans="1:5" x14ac:dyDescent="0.25">
      <c r="A169" s="94"/>
      <c r="B169" s="99">
        <v>420.68</v>
      </c>
      <c r="C169" s="99"/>
      <c r="D169" s="98" t="s">
        <v>1716</v>
      </c>
      <c r="E169" s="98" t="s">
        <v>1717</v>
      </c>
    </row>
    <row r="170" spans="1:5" x14ac:dyDescent="0.25">
      <c r="A170" s="94"/>
      <c r="B170" s="99">
        <v>131.5</v>
      </c>
      <c r="C170" s="99"/>
      <c r="D170" s="98" t="s">
        <v>1718</v>
      </c>
      <c r="E170" s="98" t="s">
        <v>1719</v>
      </c>
    </row>
    <row r="171" spans="1:5" x14ac:dyDescent="0.25">
      <c r="A171" s="94"/>
      <c r="B171" s="99">
        <v>1617</v>
      </c>
      <c r="C171" s="99"/>
      <c r="D171" s="94"/>
      <c r="E171" s="98" t="s">
        <v>1720</v>
      </c>
    </row>
    <row r="172" spans="1:5" x14ac:dyDescent="0.25">
      <c r="A172" s="94"/>
      <c r="B172" s="100">
        <f>SUM(B167:B171)</f>
        <v>2853.1800000000003</v>
      </c>
      <c r="C172" s="99"/>
      <c r="D172" s="94"/>
      <c r="E172" s="94"/>
    </row>
    <row r="173" spans="1:5" x14ac:dyDescent="0.25">
      <c r="A173" s="94"/>
      <c r="B173" s="99">
        <v>0</v>
      </c>
      <c r="C173" s="99"/>
      <c r="D173" s="94"/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/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/>
      <c r="E178" s="94"/>
    </row>
    <row r="179" spans="1:5" x14ac:dyDescent="0.25">
      <c r="A179" s="94"/>
      <c r="B179" s="99"/>
      <c r="C179" s="99"/>
      <c r="D179" s="94"/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/>
      <c r="B198" s="100"/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17</v>
      </c>
      <c r="B206" s="100">
        <f>B161+B166+B172</f>
        <v>4799.18</v>
      </c>
      <c r="C206" s="100"/>
      <c r="D206" s="94"/>
      <c r="E206" s="94"/>
    </row>
    <row r="209" spans="1:5" x14ac:dyDescent="0.25">
      <c r="A209" s="94" t="s">
        <v>0</v>
      </c>
      <c r="B209" s="99" t="s">
        <v>27</v>
      </c>
      <c r="C209" s="99" t="s">
        <v>560</v>
      </c>
      <c r="D209" s="94" t="s">
        <v>561</v>
      </c>
      <c r="E209" s="94" t="s">
        <v>174</v>
      </c>
    </row>
    <row r="210" spans="1:5" x14ac:dyDescent="0.25">
      <c r="A210" s="95">
        <v>45225</v>
      </c>
      <c r="B210" s="99"/>
      <c r="C210" s="99"/>
      <c r="D210" s="94"/>
      <c r="E210" s="94"/>
    </row>
    <row r="211" spans="1:5" x14ac:dyDescent="0.25">
      <c r="A211" s="94"/>
      <c r="B211" s="99">
        <v>0</v>
      </c>
      <c r="C211" s="99"/>
      <c r="D211" s="94"/>
      <c r="E211" s="94"/>
    </row>
    <row r="212" spans="1:5" x14ac:dyDescent="0.25">
      <c r="A212" s="94"/>
      <c r="B212" s="99">
        <v>0</v>
      </c>
      <c r="C212" s="99"/>
      <c r="D212" s="94"/>
      <c r="E212" s="94"/>
    </row>
    <row r="213" spans="1:5" x14ac:dyDescent="0.25">
      <c r="A213" s="94"/>
      <c r="B213" s="100">
        <v>0</v>
      </c>
      <c r="C213" s="99"/>
      <c r="D213" s="94"/>
      <c r="E213" s="94"/>
    </row>
    <row r="214" spans="1:5" x14ac:dyDescent="0.25">
      <c r="A214" s="94"/>
      <c r="B214" s="99">
        <v>0</v>
      </c>
      <c r="C214" s="99"/>
      <c r="D214" s="94"/>
      <c r="E214" s="94"/>
    </row>
    <row r="215" spans="1:5" x14ac:dyDescent="0.25">
      <c r="A215" s="94"/>
      <c r="B215" s="99">
        <v>0</v>
      </c>
      <c r="C215" s="99"/>
      <c r="D215" s="98"/>
      <c r="E215" s="98"/>
    </row>
    <row r="216" spans="1:5" x14ac:dyDescent="0.25">
      <c r="A216" s="94"/>
      <c r="B216" s="99">
        <v>0</v>
      </c>
      <c r="C216" s="99"/>
      <c r="D216" s="98"/>
      <c r="E216" s="98"/>
    </row>
    <row r="217" spans="1:5" x14ac:dyDescent="0.25">
      <c r="A217" s="94"/>
      <c r="B217" s="99">
        <v>0</v>
      </c>
      <c r="C217" s="99"/>
      <c r="D217" s="98"/>
      <c r="E217" s="98"/>
    </row>
    <row r="218" spans="1:5" x14ac:dyDescent="0.25">
      <c r="A218" s="94"/>
      <c r="B218" s="100">
        <v>0</v>
      </c>
      <c r="C218" s="99"/>
      <c r="D218" s="94"/>
      <c r="E218" s="94"/>
    </row>
    <row r="219" spans="1:5" x14ac:dyDescent="0.25">
      <c r="A219" s="94"/>
      <c r="B219" s="99">
        <v>0</v>
      </c>
      <c r="C219" s="99"/>
      <c r="D219" s="94"/>
      <c r="E219" s="94"/>
    </row>
    <row r="220" spans="1:5" x14ac:dyDescent="0.25">
      <c r="A220" s="94"/>
      <c r="B220" s="99">
        <v>0</v>
      </c>
      <c r="C220" s="99"/>
      <c r="D220" s="94"/>
      <c r="E220" s="98"/>
    </row>
    <row r="221" spans="1:5" x14ac:dyDescent="0.25">
      <c r="A221" s="94"/>
      <c r="B221" s="99">
        <v>0</v>
      </c>
      <c r="C221" s="99"/>
      <c r="D221" s="98"/>
      <c r="E221" s="98"/>
    </row>
    <row r="222" spans="1:5" x14ac:dyDescent="0.25">
      <c r="A222" s="94"/>
      <c r="B222" s="99">
        <v>0</v>
      </c>
      <c r="C222" s="99"/>
      <c r="D222" s="98"/>
      <c r="E222" s="98"/>
    </row>
    <row r="223" spans="1:5" x14ac:dyDescent="0.25">
      <c r="A223" s="94"/>
      <c r="B223" s="99">
        <v>0</v>
      </c>
      <c r="C223" s="99"/>
      <c r="D223" s="94"/>
      <c r="E223" s="98"/>
    </row>
    <row r="224" spans="1:5" x14ac:dyDescent="0.25">
      <c r="A224" s="94"/>
      <c r="B224" s="100">
        <v>0</v>
      </c>
      <c r="C224" s="99"/>
      <c r="D224" s="94"/>
      <c r="E224" s="94"/>
    </row>
    <row r="225" spans="1:5" x14ac:dyDescent="0.25">
      <c r="A225" s="94"/>
      <c r="B225" s="99">
        <v>0</v>
      </c>
      <c r="C225" s="99"/>
      <c r="D225" s="94"/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/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/>
      <c r="E230" s="94"/>
    </row>
    <row r="231" spans="1:5" x14ac:dyDescent="0.25">
      <c r="A231" s="94"/>
      <c r="B231" s="99"/>
      <c r="C231" s="99"/>
      <c r="D231" s="94"/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/>
      <c r="B250" s="100"/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17</v>
      </c>
      <c r="B258" s="100">
        <f>B213+B218+B224</f>
        <v>0</v>
      </c>
      <c r="C258" s="100"/>
      <c r="D258" s="94"/>
      <c r="E258" s="94"/>
    </row>
    <row r="261" spans="1:5" x14ac:dyDescent="0.25">
      <c r="A261" s="94" t="s">
        <v>0</v>
      </c>
      <c r="B261" s="99" t="s">
        <v>27</v>
      </c>
      <c r="C261" s="99" t="s">
        <v>560</v>
      </c>
      <c r="D261" s="94" t="s">
        <v>561</v>
      </c>
      <c r="E261" s="94" t="s">
        <v>174</v>
      </c>
    </row>
    <row r="262" spans="1:5" x14ac:dyDescent="0.25">
      <c r="A262" s="95">
        <v>45226</v>
      </c>
      <c r="B262" s="99"/>
      <c r="C262" s="99"/>
      <c r="D262" s="94"/>
      <c r="E262" s="94"/>
    </row>
    <row r="263" spans="1:5" x14ac:dyDescent="0.25">
      <c r="A263" s="94"/>
      <c r="B263" s="99">
        <v>0</v>
      </c>
      <c r="C263" s="99"/>
      <c r="D263" s="94"/>
      <c r="E263" s="94"/>
    </row>
    <row r="264" spans="1:5" x14ac:dyDescent="0.25">
      <c r="A264" s="94"/>
      <c r="B264" s="99">
        <v>0</v>
      </c>
      <c r="C264" s="99"/>
      <c r="D264" s="94"/>
      <c r="E264" s="94"/>
    </row>
    <row r="265" spans="1:5" x14ac:dyDescent="0.25">
      <c r="A265" s="94"/>
      <c r="B265" s="100">
        <v>0</v>
      </c>
      <c r="C265" s="99"/>
      <c r="D265" s="94"/>
      <c r="E265" s="94"/>
    </row>
    <row r="266" spans="1:5" x14ac:dyDescent="0.25">
      <c r="A266" s="94"/>
      <c r="B266" s="99">
        <v>0</v>
      </c>
      <c r="C266" s="99"/>
      <c r="D266" s="94"/>
      <c r="E266" s="94"/>
    </row>
    <row r="267" spans="1:5" x14ac:dyDescent="0.25">
      <c r="A267" s="94"/>
      <c r="B267" s="99">
        <v>0</v>
      </c>
      <c r="C267" s="99"/>
      <c r="D267" s="98"/>
      <c r="E267" s="98"/>
    </row>
    <row r="268" spans="1:5" x14ac:dyDescent="0.25">
      <c r="A268" s="94"/>
      <c r="B268" s="99">
        <v>0</v>
      </c>
      <c r="C268" s="99"/>
      <c r="D268" s="98"/>
      <c r="E268" s="98"/>
    </row>
    <row r="269" spans="1:5" x14ac:dyDescent="0.25">
      <c r="A269" s="94"/>
      <c r="B269" s="99">
        <v>0</v>
      </c>
      <c r="C269" s="99"/>
      <c r="D269" s="98"/>
      <c r="E269" s="98"/>
    </row>
    <row r="270" spans="1:5" x14ac:dyDescent="0.25">
      <c r="A270" s="94"/>
      <c r="B270" s="100">
        <v>0</v>
      </c>
      <c r="C270" s="99"/>
      <c r="D270" s="94"/>
      <c r="E270" s="94"/>
    </row>
    <row r="271" spans="1:5" x14ac:dyDescent="0.25">
      <c r="A271" s="94"/>
      <c r="B271" s="99">
        <v>0</v>
      </c>
      <c r="C271" s="99"/>
      <c r="D271" s="94"/>
      <c r="E271" s="94"/>
    </row>
    <row r="272" spans="1:5" x14ac:dyDescent="0.25">
      <c r="A272" s="94"/>
      <c r="B272" s="99">
        <v>0</v>
      </c>
      <c r="C272" s="99"/>
      <c r="D272" s="94"/>
      <c r="E272" s="98"/>
    </row>
    <row r="273" spans="1:5" x14ac:dyDescent="0.25">
      <c r="A273" s="94"/>
      <c r="B273" s="99">
        <v>0</v>
      </c>
      <c r="C273" s="99"/>
      <c r="D273" s="98"/>
      <c r="E273" s="98"/>
    </row>
    <row r="274" spans="1:5" x14ac:dyDescent="0.25">
      <c r="A274" s="94"/>
      <c r="B274" s="99">
        <v>0</v>
      </c>
      <c r="C274" s="99"/>
      <c r="D274" s="98"/>
      <c r="E274" s="98"/>
    </row>
    <row r="275" spans="1:5" x14ac:dyDescent="0.25">
      <c r="A275" s="94"/>
      <c r="B275" s="99">
        <v>0</v>
      </c>
      <c r="C275" s="99"/>
      <c r="D275" s="94"/>
      <c r="E275" s="98"/>
    </row>
    <row r="276" spans="1:5" x14ac:dyDescent="0.25">
      <c r="A276" s="94"/>
      <c r="B276" s="100">
        <v>0</v>
      </c>
      <c r="C276" s="99"/>
      <c r="D276" s="94"/>
      <c r="E276" s="94"/>
    </row>
    <row r="277" spans="1:5" x14ac:dyDescent="0.25">
      <c r="A277" s="94"/>
      <c r="B277" s="99">
        <v>0</v>
      </c>
      <c r="C277" s="99"/>
      <c r="D277" s="94"/>
      <c r="E277" s="94"/>
    </row>
    <row r="278" spans="1:5" x14ac:dyDescent="0.25">
      <c r="A278" s="94"/>
      <c r="B278" s="99">
        <v>0</v>
      </c>
      <c r="C278" s="99"/>
      <c r="D278" s="94"/>
      <c r="E278" s="94"/>
    </row>
    <row r="279" spans="1:5" x14ac:dyDescent="0.25">
      <c r="A279" s="94"/>
      <c r="B279" s="99">
        <v>0</v>
      </c>
      <c r="C279" s="99"/>
      <c r="D279" s="94"/>
      <c r="E279" s="94"/>
    </row>
    <row r="280" spans="1:5" x14ac:dyDescent="0.25">
      <c r="A280" s="94"/>
      <c r="B280" s="99">
        <v>0</v>
      </c>
      <c r="C280" s="99"/>
      <c r="D280" s="94"/>
      <c r="E280" s="94"/>
    </row>
    <row r="281" spans="1:5" x14ac:dyDescent="0.25">
      <c r="A281" s="94"/>
      <c r="B281" s="99">
        <v>0</v>
      </c>
      <c r="C281" s="99"/>
      <c r="D281" s="94"/>
      <c r="E281" s="94"/>
    </row>
    <row r="282" spans="1:5" x14ac:dyDescent="0.25">
      <c r="A282" s="94"/>
      <c r="B282" s="99">
        <v>0</v>
      </c>
      <c r="C282" s="99"/>
      <c r="D282" s="94"/>
      <c r="E282" s="94"/>
    </row>
    <row r="283" spans="1:5" x14ac:dyDescent="0.25">
      <c r="A283" s="94"/>
      <c r="B283" s="99"/>
      <c r="C283" s="99"/>
      <c r="D283" s="94"/>
      <c r="E283" s="94"/>
    </row>
    <row r="284" spans="1:5" x14ac:dyDescent="0.25">
      <c r="A284" s="94"/>
      <c r="B284" s="99"/>
      <c r="C284" s="99"/>
      <c r="D284" s="94"/>
      <c r="E284" s="94"/>
    </row>
    <row r="285" spans="1:5" x14ac:dyDescent="0.25">
      <c r="A285" s="94"/>
      <c r="B285" s="99"/>
      <c r="C285" s="99"/>
      <c r="D285" s="94"/>
      <c r="E285" s="94"/>
    </row>
    <row r="286" spans="1:5" x14ac:dyDescent="0.25">
      <c r="A286" s="94"/>
      <c r="B286" s="99"/>
      <c r="C286" s="99"/>
      <c r="D286" s="94"/>
      <c r="E286" s="94"/>
    </row>
    <row r="287" spans="1:5" x14ac:dyDescent="0.25">
      <c r="A287" s="94"/>
      <c r="B287" s="99"/>
      <c r="C287" s="99"/>
      <c r="D287" s="94"/>
      <c r="E287" s="94"/>
    </row>
    <row r="288" spans="1:5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/>
      <c r="B302" s="100"/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17</v>
      </c>
      <c r="B310" s="100">
        <f>B265+B270+B276</f>
        <v>0</v>
      </c>
      <c r="C310" s="100"/>
      <c r="D310" s="94"/>
      <c r="E310" s="94"/>
    </row>
    <row r="313" spans="1:5" x14ac:dyDescent="0.25">
      <c r="A313" s="94" t="s">
        <v>0</v>
      </c>
      <c r="B313" s="99" t="s">
        <v>27</v>
      </c>
      <c r="C313" s="99" t="s">
        <v>560</v>
      </c>
      <c r="D313" s="94" t="s">
        <v>561</v>
      </c>
      <c r="E313" s="94" t="s">
        <v>174</v>
      </c>
    </row>
    <row r="314" spans="1:5" x14ac:dyDescent="0.25">
      <c r="A314" s="95">
        <v>45229</v>
      </c>
      <c r="B314" s="99"/>
      <c r="C314" s="99"/>
      <c r="D314" s="94"/>
      <c r="E314" s="94"/>
    </row>
    <row r="315" spans="1:5" x14ac:dyDescent="0.25">
      <c r="A315" s="94"/>
      <c r="B315" s="99">
        <v>403</v>
      </c>
      <c r="C315" s="99"/>
      <c r="D315" s="94" t="s">
        <v>1721</v>
      </c>
      <c r="E315" s="94"/>
    </row>
    <row r="316" spans="1:5" x14ac:dyDescent="0.25">
      <c r="A316" s="94"/>
      <c r="B316" s="99">
        <v>218</v>
      </c>
      <c r="C316" s="99"/>
      <c r="D316" s="94" t="s">
        <v>1722</v>
      </c>
      <c r="E316" s="94"/>
    </row>
    <row r="317" spans="1:5" x14ac:dyDescent="0.25">
      <c r="A317" s="94"/>
      <c r="B317" s="100">
        <f>SUM(B315:B316)</f>
        <v>621</v>
      </c>
      <c r="C317" s="99"/>
      <c r="D317" s="94"/>
      <c r="E317" s="94"/>
    </row>
    <row r="318" spans="1:5" x14ac:dyDescent="0.25">
      <c r="A318" s="94"/>
      <c r="B318" s="99">
        <v>0</v>
      </c>
      <c r="C318" s="99"/>
      <c r="D318" s="94"/>
      <c r="E318" s="94"/>
    </row>
    <row r="319" spans="1:5" x14ac:dyDescent="0.25">
      <c r="A319" s="94"/>
      <c r="B319" s="99">
        <v>590</v>
      </c>
      <c r="C319" s="99"/>
      <c r="D319" s="98"/>
      <c r="E319" s="98"/>
    </row>
    <row r="320" spans="1:5" x14ac:dyDescent="0.25">
      <c r="A320" s="94"/>
      <c r="B320" s="99">
        <v>562</v>
      </c>
      <c r="C320" s="99"/>
      <c r="D320" s="98"/>
      <c r="E320" s="98"/>
    </row>
    <row r="321" spans="1:5" x14ac:dyDescent="0.25">
      <c r="A321" s="94"/>
      <c r="B321" s="99">
        <v>82.08</v>
      </c>
      <c r="C321" s="99"/>
      <c r="D321" s="98"/>
      <c r="E321" s="98"/>
    </row>
    <row r="322" spans="1:5" x14ac:dyDescent="0.25">
      <c r="A322" s="94"/>
      <c r="B322" s="124">
        <v>201.67</v>
      </c>
      <c r="C322" s="99"/>
      <c r="D322" s="94"/>
      <c r="E322" s="94"/>
    </row>
    <row r="323" spans="1:5" x14ac:dyDescent="0.25">
      <c r="A323" s="94"/>
      <c r="B323" s="99">
        <v>130.01</v>
      </c>
      <c r="C323" s="99"/>
      <c r="D323" s="94"/>
      <c r="E323" s="94"/>
    </row>
    <row r="324" spans="1:5" x14ac:dyDescent="0.25">
      <c r="A324" s="94"/>
      <c r="B324" s="100">
        <f>SUM(B318:B323)</f>
        <v>1565.76</v>
      </c>
      <c r="C324" s="99"/>
      <c r="D324" s="94"/>
      <c r="E324" s="98"/>
    </row>
    <row r="325" spans="1:5" x14ac:dyDescent="0.25">
      <c r="A325" s="94"/>
      <c r="B325" s="99">
        <v>0</v>
      </c>
      <c r="C325" s="99"/>
      <c r="D325" s="98"/>
      <c r="E325" s="98"/>
    </row>
    <row r="326" spans="1:5" x14ac:dyDescent="0.25">
      <c r="A326" s="94"/>
      <c r="B326" s="99">
        <v>0</v>
      </c>
      <c r="C326" s="99"/>
      <c r="D326" s="98"/>
      <c r="E326" s="98"/>
    </row>
    <row r="327" spans="1:5" x14ac:dyDescent="0.25">
      <c r="A327" s="94"/>
      <c r="B327" s="99">
        <v>0</v>
      </c>
      <c r="C327" s="99"/>
      <c r="D327" s="94"/>
      <c r="E327" s="98"/>
    </row>
    <row r="328" spans="1:5" x14ac:dyDescent="0.25">
      <c r="A328" s="94"/>
      <c r="B328" s="124">
        <v>400</v>
      </c>
      <c r="C328" s="99"/>
      <c r="D328" s="94"/>
      <c r="E328" s="94"/>
    </row>
    <row r="329" spans="1:5" x14ac:dyDescent="0.25">
      <c r="A329" s="94"/>
      <c r="B329" s="99">
        <v>110</v>
      </c>
      <c r="C329" s="99"/>
      <c r="D329" s="94"/>
      <c r="E329" s="94"/>
    </row>
    <row r="330" spans="1:5" x14ac:dyDescent="0.25">
      <c r="A330" s="94"/>
      <c r="B330" s="99">
        <v>929.5</v>
      </c>
      <c r="C330" s="99"/>
      <c r="D330" s="94"/>
      <c r="E330" s="94"/>
    </row>
    <row r="331" spans="1:5" x14ac:dyDescent="0.25">
      <c r="A331" s="94"/>
      <c r="B331" s="99">
        <v>663.5</v>
      </c>
      <c r="C331" s="99"/>
      <c r="D331" s="94"/>
      <c r="E331" s="94"/>
    </row>
    <row r="332" spans="1:5" x14ac:dyDescent="0.25">
      <c r="A332" s="94"/>
      <c r="B332" s="99">
        <v>630.5</v>
      </c>
      <c r="C332" s="99"/>
      <c r="D332" s="94"/>
      <c r="E332" s="94"/>
    </row>
    <row r="333" spans="1:5" x14ac:dyDescent="0.25">
      <c r="A333" s="94"/>
      <c r="B333" s="99">
        <v>52</v>
      </c>
      <c r="C333" s="99"/>
      <c r="D333" s="94"/>
      <c r="E333" s="94"/>
    </row>
    <row r="334" spans="1:5" x14ac:dyDescent="0.25">
      <c r="A334" s="94"/>
      <c r="B334" s="99">
        <v>16</v>
      </c>
      <c r="C334" s="99"/>
      <c r="D334" s="94"/>
      <c r="E334" s="94"/>
    </row>
    <row r="335" spans="1:5" x14ac:dyDescent="0.25">
      <c r="A335" s="94"/>
      <c r="B335" s="99"/>
      <c r="C335" s="99"/>
      <c r="D335" s="94"/>
      <c r="E335" s="94"/>
    </row>
    <row r="336" spans="1:5" x14ac:dyDescent="0.25">
      <c r="A336" s="94"/>
      <c r="B336" s="99">
        <f>SUM(B325:B335)</f>
        <v>2801.5</v>
      </c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/>
      <c r="B354" s="100"/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17</v>
      </c>
      <c r="B362" s="100">
        <f>B317+B322+B328</f>
        <v>1222.67</v>
      </c>
      <c r="C362" s="100"/>
      <c r="D362" s="94"/>
      <c r="E362" s="94"/>
    </row>
    <row r="365" spans="1:5" x14ac:dyDescent="0.25">
      <c r="A365" s="94" t="s">
        <v>0</v>
      </c>
      <c r="B365" s="99" t="s">
        <v>27</v>
      </c>
      <c r="C365" s="99" t="s">
        <v>560</v>
      </c>
      <c r="D365" s="94" t="s">
        <v>561</v>
      </c>
      <c r="E365" s="94" t="s">
        <v>174</v>
      </c>
    </row>
    <row r="366" spans="1:5" x14ac:dyDescent="0.25">
      <c r="A366" s="95">
        <v>45230</v>
      </c>
      <c r="B366" s="99"/>
      <c r="C366" s="99"/>
      <c r="D366" s="94"/>
      <c r="E366" s="94"/>
    </row>
    <row r="367" spans="1:5" x14ac:dyDescent="0.25">
      <c r="A367" s="94"/>
      <c r="B367" s="99">
        <v>0</v>
      </c>
      <c r="C367" s="99"/>
      <c r="D367" s="94"/>
      <c r="E367" s="94"/>
    </row>
    <row r="368" spans="1:5" x14ac:dyDescent="0.25">
      <c r="A368" s="94"/>
      <c r="B368" s="99">
        <v>0</v>
      </c>
      <c r="C368" s="99"/>
      <c r="D368" s="94"/>
      <c r="E368" s="94"/>
    </row>
    <row r="369" spans="1:5" x14ac:dyDescent="0.25">
      <c r="A369" s="94"/>
      <c r="B369" s="100">
        <v>0</v>
      </c>
      <c r="C369" s="99"/>
      <c r="D369" s="94"/>
      <c r="E369" s="94"/>
    </row>
    <row r="370" spans="1:5" x14ac:dyDescent="0.25">
      <c r="A370" s="94"/>
      <c r="B370" s="99">
        <v>0</v>
      </c>
      <c r="C370" s="99"/>
      <c r="D370" s="94"/>
      <c r="E370" s="94"/>
    </row>
    <row r="371" spans="1:5" x14ac:dyDescent="0.25">
      <c r="A371" s="94"/>
      <c r="B371" s="99">
        <v>0</v>
      </c>
      <c r="C371" s="99"/>
      <c r="D371" s="98"/>
      <c r="E371" s="98"/>
    </row>
    <row r="372" spans="1:5" x14ac:dyDescent="0.25">
      <c r="A372" s="94"/>
      <c r="B372" s="99">
        <v>0</v>
      </c>
      <c r="C372" s="99"/>
      <c r="D372" s="98"/>
      <c r="E372" s="98"/>
    </row>
    <row r="373" spans="1:5" x14ac:dyDescent="0.25">
      <c r="A373" s="94"/>
      <c r="B373" s="99">
        <v>0</v>
      </c>
      <c r="C373" s="99"/>
      <c r="D373" s="98"/>
      <c r="E373" s="98"/>
    </row>
    <row r="374" spans="1:5" x14ac:dyDescent="0.25">
      <c r="A374" s="94"/>
      <c r="B374" s="100">
        <v>0</v>
      </c>
      <c r="C374" s="99"/>
      <c r="D374" s="94"/>
      <c r="E374" s="94"/>
    </row>
    <row r="375" spans="1:5" x14ac:dyDescent="0.25">
      <c r="A375" s="94"/>
      <c r="B375" s="99">
        <v>0</v>
      </c>
      <c r="C375" s="99"/>
      <c r="D375" s="94"/>
      <c r="E375" s="94"/>
    </row>
    <row r="376" spans="1:5" x14ac:dyDescent="0.25">
      <c r="A376" s="94"/>
      <c r="B376" s="99">
        <v>0</v>
      </c>
      <c r="C376" s="99"/>
      <c r="D376" s="94"/>
      <c r="E376" s="98"/>
    </row>
    <row r="377" spans="1:5" x14ac:dyDescent="0.25">
      <c r="A377" s="94"/>
      <c r="B377" s="99">
        <v>0</v>
      </c>
      <c r="C377" s="99"/>
      <c r="D377" s="98"/>
      <c r="E377" s="98"/>
    </row>
    <row r="378" spans="1:5" x14ac:dyDescent="0.25">
      <c r="A378" s="94"/>
      <c r="B378" s="99">
        <v>0</v>
      </c>
      <c r="C378" s="99"/>
      <c r="D378" s="98"/>
      <c r="E378" s="98"/>
    </row>
    <row r="379" spans="1:5" x14ac:dyDescent="0.25">
      <c r="A379" s="94"/>
      <c r="B379" s="99">
        <v>0</v>
      </c>
      <c r="C379" s="99"/>
      <c r="D379" s="94"/>
      <c r="E379" s="98"/>
    </row>
    <row r="380" spans="1:5" x14ac:dyDescent="0.25">
      <c r="A380" s="94"/>
      <c r="B380" s="100">
        <v>0</v>
      </c>
      <c r="C380" s="99"/>
      <c r="D380" s="94"/>
      <c r="E380" s="94"/>
    </row>
    <row r="381" spans="1:5" x14ac:dyDescent="0.25">
      <c r="A381" s="94"/>
      <c r="B381" s="99">
        <v>0</v>
      </c>
      <c r="C381" s="99"/>
      <c r="D381" s="94"/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/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/>
      <c r="E386" s="94"/>
    </row>
    <row r="387" spans="1:5" x14ac:dyDescent="0.25">
      <c r="A387" s="94"/>
      <c r="B387" s="99"/>
      <c r="C387" s="99"/>
      <c r="D387" s="94"/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/>
      <c r="B406" s="100"/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17</v>
      </c>
      <c r="B414" s="100">
        <f>B369+B374+B380</f>
        <v>0</v>
      </c>
      <c r="C414" s="100"/>
      <c r="D414" s="94"/>
      <c r="E414" s="94"/>
    </row>
    <row r="417" spans="1:5" x14ac:dyDescent="0.25">
      <c r="A417" s="94" t="s">
        <v>0</v>
      </c>
      <c r="B417" s="99" t="s">
        <v>27</v>
      </c>
      <c r="C417" s="99" t="s">
        <v>560</v>
      </c>
      <c r="D417" s="94" t="s">
        <v>561</v>
      </c>
      <c r="E417" s="94" t="s">
        <v>174</v>
      </c>
    </row>
    <row r="418" spans="1:5" x14ac:dyDescent="0.25">
      <c r="A418" s="95">
        <v>45225</v>
      </c>
      <c r="B418" s="99"/>
      <c r="C418" s="99"/>
      <c r="D418" s="94"/>
      <c r="E418" s="94"/>
    </row>
    <row r="419" spans="1:5" x14ac:dyDescent="0.25">
      <c r="A419" s="94"/>
      <c r="B419" s="99">
        <v>0</v>
      </c>
      <c r="C419" s="99"/>
      <c r="D419" s="94"/>
      <c r="E419" s="94"/>
    </row>
    <row r="420" spans="1:5" x14ac:dyDescent="0.25">
      <c r="A420" s="94"/>
      <c r="B420" s="99">
        <v>0</v>
      </c>
      <c r="C420" s="99"/>
      <c r="D420" s="94"/>
      <c r="E420" s="94"/>
    </row>
    <row r="421" spans="1:5" x14ac:dyDescent="0.25">
      <c r="A421" s="94"/>
      <c r="B421" s="100">
        <v>0</v>
      </c>
      <c r="C421" s="99"/>
      <c r="D421" s="94"/>
      <c r="E421" s="94"/>
    </row>
    <row r="422" spans="1:5" x14ac:dyDescent="0.25">
      <c r="A422" s="94"/>
      <c r="B422" s="99">
        <v>0</v>
      </c>
      <c r="C422" s="99"/>
      <c r="D422" s="94"/>
      <c r="E422" s="94"/>
    </row>
    <row r="423" spans="1:5" x14ac:dyDescent="0.25">
      <c r="A423" s="94"/>
      <c r="B423" s="99">
        <v>0</v>
      </c>
      <c r="C423" s="99"/>
      <c r="D423" s="98"/>
      <c r="E423" s="98"/>
    </row>
    <row r="424" spans="1:5" x14ac:dyDescent="0.25">
      <c r="A424" s="94"/>
      <c r="B424" s="99">
        <v>0</v>
      </c>
      <c r="C424" s="99"/>
      <c r="D424" s="98"/>
      <c r="E424" s="98"/>
    </row>
    <row r="425" spans="1:5" x14ac:dyDescent="0.25">
      <c r="A425" s="94"/>
      <c r="B425" s="99">
        <v>0</v>
      </c>
      <c r="C425" s="99"/>
      <c r="D425" s="98"/>
      <c r="E425" s="98"/>
    </row>
    <row r="426" spans="1:5" x14ac:dyDescent="0.25">
      <c r="A426" s="94"/>
      <c r="B426" s="100">
        <v>0</v>
      </c>
      <c r="C426" s="99"/>
      <c r="D426" s="94"/>
      <c r="E426" s="94"/>
    </row>
    <row r="427" spans="1:5" x14ac:dyDescent="0.25">
      <c r="A427" s="94"/>
      <c r="B427" s="99">
        <v>0</v>
      </c>
      <c r="C427" s="99"/>
      <c r="D427" s="94"/>
      <c r="E427" s="94"/>
    </row>
    <row r="428" spans="1:5" x14ac:dyDescent="0.25">
      <c r="A428" s="94"/>
      <c r="B428" s="99">
        <v>0</v>
      </c>
      <c r="C428" s="99"/>
      <c r="D428" s="94"/>
      <c r="E428" s="98"/>
    </row>
    <row r="429" spans="1:5" x14ac:dyDescent="0.25">
      <c r="A429" s="94"/>
      <c r="B429" s="99">
        <v>0</v>
      </c>
      <c r="C429" s="99"/>
      <c r="D429" s="98"/>
      <c r="E429" s="98"/>
    </row>
    <row r="430" spans="1:5" x14ac:dyDescent="0.25">
      <c r="A430" s="94"/>
      <c r="B430" s="99">
        <v>0</v>
      </c>
      <c r="C430" s="99"/>
      <c r="D430" s="98"/>
      <c r="E430" s="98"/>
    </row>
    <row r="431" spans="1:5" x14ac:dyDescent="0.25">
      <c r="A431" s="94"/>
      <c r="B431" s="99">
        <v>0</v>
      </c>
      <c r="C431" s="99"/>
      <c r="D431" s="94"/>
      <c r="E431" s="98"/>
    </row>
    <row r="432" spans="1:5" x14ac:dyDescent="0.25">
      <c r="A432" s="94"/>
      <c r="B432" s="100">
        <v>0</v>
      </c>
      <c r="C432" s="99"/>
      <c r="D432" s="94"/>
      <c r="E432" s="94"/>
    </row>
    <row r="433" spans="1:5" x14ac:dyDescent="0.25">
      <c r="A433" s="94"/>
      <c r="B433" s="99">
        <v>0</v>
      </c>
      <c r="C433" s="99"/>
      <c r="D433" s="94"/>
      <c r="E433" s="94"/>
    </row>
    <row r="434" spans="1:5" x14ac:dyDescent="0.25">
      <c r="A434" s="94"/>
      <c r="B434" s="99">
        <v>0</v>
      </c>
      <c r="C434" s="99"/>
      <c r="D434" s="94"/>
      <c r="E434" s="94"/>
    </row>
    <row r="435" spans="1:5" x14ac:dyDescent="0.25">
      <c r="A435" s="94"/>
      <c r="B435" s="99">
        <v>0</v>
      </c>
      <c r="C435" s="99"/>
      <c r="D435" s="94"/>
      <c r="E435" s="94"/>
    </row>
    <row r="436" spans="1:5" x14ac:dyDescent="0.25">
      <c r="A436" s="94"/>
      <c r="B436" s="99">
        <v>0</v>
      </c>
      <c r="C436" s="99"/>
      <c r="D436" s="94"/>
      <c r="E436" s="94"/>
    </row>
    <row r="437" spans="1:5" x14ac:dyDescent="0.25">
      <c r="A437" s="94"/>
      <c r="B437" s="99">
        <v>0</v>
      </c>
      <c r="C437" s="99"/>
      <c r="D437" s="94"/>
      <c r="E437" s="94"/>
    </row>
    <row r="438" spans="1:5" x14ac:dyDescent="0.25">
      <c r="A438" s="94"/>
      <c r="B438" s="99">
        <v>0</v>
      </c>
      <c r="C438" s="99"/>
      <c r="D438" s="94"/>
      <c r="E438" s="94"/>
    </row>
    <row r="439" spans="1:5" x14ac:dyDescent="0.25">
      <c r="A439" s="94"/>
      <c r="B439" s="99"/>
      <c r="C439" s="99"/>
      <c r="D439" s="94"/>
      <c r="E439" s="94"/>
    </row>
    <row r="440" spans="1:5" x14ac:dyDescent="0.25">
      <c r="A440" s="94"/>
      <c r="B440" s="99"/>
      <c r="C440" s="99"/>
      <c r="D440" s="94"/>
      <c r="E440" s="94"/>
    </row>
    <row r="441" spans="1:5" x14ac:dyDescent="0.25">
      <c r="A441" s="94"/>
      <c r="B441" s="99"/>
      <c r="C441" s="99"/>
      <c r="D441" s="94"/>
      <c r="E441" s="94"/>
    </row>
    <row r="442" spans="1:5" x14ac:dyDescent="0.25">
      <c r="A442" s="94"/>
      <c r="B442" s="99"/>
      <c r="C442" s="99"/>
      <c r="D442" s="94"/>
      <c r="E442" s="94"/>
    </row>
    <row r="443" spans="1:5" x14ac:dyDescent="0.25">
      <c r="A443" s="94"/>
      <c r="B443" s="99"/>
      <c r="C443" s="99"/>
      <c r="D443" s="94"/>
      <c r="E443" s="94"/>
    </row>
    <row r="444" spans="1:5" x14ac:dyDescent="0.25">
      <c r="A444" s="94"/>
      <c r="B444" s="99"/>
      <c r="C444" s="99"/>
      <c r="D444" s="94"/>
      <c r="E444" s="94"/>
    </row>
    <row r="445" spans="1:5" x14ac:dyDescent="0.25">
      <c r="A445" s="94"/>
      <c r="B445" s="99"/>
      <c r="C445" s="99"/>
      <c r="D445" s="94"/>
      <c r="E445" s="94"/>
    </row>
    <row r="446" spans="1:5" x14ac:dyDescent="0.25">
      <c r="A446" s="94"/>
      <c r="B446" s="99"/>
      <c r="C446" s="99"/>
      <c r="D446" s="94"/>
      <c r="E446" s="94"/>
    </row>
    <row r="447" spans="1:5" x14ac:dyDescent="0.25">
      <c r="A447" s="94"/>
      <c r="B447" s="99"/>
      <c r="C447" s="99"/>
      <c r="D447" s="94"/>
      <c r="E447" s="94"/>
    </row>
    <row r="448" spans="1:5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/>
      <c r="B458" s="100"/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17</v>
      </c>
      <c r="B466" s="100">
        <f>B421+B426+B432</f>
        <v>0</v>
      </c>
      <c r="C466" s="100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1723</v>
      </c>
    </row>
    <row r="4" spans="1:11" x14ac:dyDescent="0.25">
      <c r="A4" s="94" t="s">
        <v>175</v>
      </c>
      <c r="B4" s="94" t="s">
        <v>1724</v>
      </c>
      <c r="C4" s="94" t="s">
        <v>1725</v>
      </c>
      <c r="D4" s="94" t="s">
        <v>1726</v>
      </c>
      <c r="E4" s="94" t="s">
        <v>27</v>
      </c>
      <c r="F4" s="94" t="s">
        <v>1727</v>
      </c>
      <c r="G4" s="94" t="s">
        <v>1728</v>
      </c>
      <c r="H4" s="94"/>
      <c r="I4" s="94" t="s">
        <v>1729</v>
      </c>
      <c r="J4" s="94"/>
      <c r="K4" s="94" t="s">
        <v>174</v>
      </c>
    </row>
    <row r="5" spans="1:11" x14ac:dyDescent="0.25">
      <c r="A5" s="94"/>
      <c r="B5" s="94" t="s">
        <v>1730</v>
      </c>
      <c r="C5" s="94"/>
      <c r="D5" s="94" t="s">
        <v>734</v>
      </c>
      <c r="E5" s="94">
        <v>364.39</v>
      </c>
      <c r="F5" s="94" t="s">
        <v>408</v>
      </c>
      <c r="G5" s="95">
        <v>45187</v>
      </c>
      <c r="H5" s="95"/>
      <c r="I5" s="94" t="s">
        <v>1731</v>
      </c>
      <c r="J5" s="94"/>
      <c r="K5" s="94" t="s">
        <v>1732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9" t="s">
        <v>1733</v>
      </c>
    </row>
    <row r="37" spans="1:12" x14ac:dyDescent="0.25">
      <c r="A37" s="94" t="s">
        <v>175</v>
      </c>
      <c r="B37" s="94" t="s">
        <v>1724</v>
      </c>
      <c r="C37" s="94" t="s">
        <v>1725</v>
      </c>
      <c r="D37" s="94" t="s">
        <v>1726</v>
      </c>
      <c r="E37" s="94" t="s">
        <v>27</v>
      </c>
      <c r="F37" s="94" t="s">
        <v>1727</v>
      </c>
      <c r="G37" s="94" t="s">
        <v>1734</v>
      </c>
      <c r="H37" s="94" t="s">
        <v>1735</v>
      </c>
      <c r="I37" s="94" t="s">
        <v>1729</v>
      </c>
      <c r="J37" s="94"/>
      <c r="K37" s="94" t="s">
        <v>174</v>
      </c>
      <c r="L37" s="94" t="s">
        <v>1736</v>
      </c>
    </row>
    <row r="38" spans="1:12" x14ac:dyDescent="0.25">
      <c r="A38" s="98" t="s">
        <v>291</v>
      </c>
      <c r="B38" s="94" t="s">
        <v>1737</v>
      </c>
      <c r="C38" s="94">
        <v>110747433</v>
      </c>
      <c r="D38" s="94" t="s">
        <v>1738</v>
      </c>
      <c r="E38" s="94">
        <v>166</v>
      </c>
      <c r="F38" s="94" t="s">
        <v>125</v>
      </c>
      <c r="G38" s="95">
        <v>45202</v>
      </c>
      <c r="H38" s="95"/>
      <c r="I38" s="94" t="s">
        <v>1731</v>
      </c>
      <c r="J38" s="94"/>
      <c r="K38" s="94" t="s">
        <v>1739</v>
      </c>
      <c r="L38" s="94" t="s">
        <v>1740</v>
      </c>
    </row>
    <row r="39" spans="1:12" x14ac:dyDescent="0.25">
      <c r="A39" s="98" t="s">
        <v>291</v>
      </c>
      <c r="B39" s="94" t="s">
        <v>1737</v>
      </c>
      <c r="C39" s="94"/>
      <c r="D39" s="94" t="s">
        <v>1741</v>
      </c>
      <c r="E39" s="94">
        <v>276</v>
      </c>
      <c r="F39" s="94" t="s">
        <v>125</v>
      </c>
      <c r="G39" s="95">
        <v>45209</v>
      </c>
      <c r="H39" s="95"/>
      <c r="I39" s="94" t="s">
        <v>1731</v>
      </c>
      <c r="J39" s="94"/>
      <c r="K39" s="94" t="s">
        <v>1742</v>
      </c>
      <c r="L39" s="94" t="s">
        <v>1743</v>
      </c>
    </row>
    <row r="40" spans="1:12" x14ac:dyDescent="0.25">
      <c r="A40" s="98" t="s">
        <v>291</v>
      </c>
      <c r="B40" s="94" t="s">
        <v>1737</v>
      </c>
      <c r="C40" s="94"/>
      <c r="D40" s="94" t="s">
        <v>1744</v>
      </c>
      <c r="E40" s="94">
        <v>276</v>
      </c>
      <c r="F40" s="94" t="s">
        <v>125</v>
      </c>
      <c r="G40" s="95">
        <v>45209</v>
      </c>
      <c r="H40" s="95"/>
      <c r="I40" s="94" t="s">
        <v>1731</v>
      </c>
      <c r="J40" s="94"/>
      <c r="K40" s="94"/>
      <c r="L40" s="94" t="s">
        <v>1743</v>
      </c>
    </row>
    <row r="41" spans="1:12" x14ac:dyDescent="0.25">
      <c r="A41" s="98" t="s">
        <v>291</v>
      </c>
      <c r="B41" s="94" t="s">
        <v>1712</v>
      </c>
      <c r="C41" s="94"/>
      <c r="D41" s="94" t="s">
        <v>1745</v>
      </c>
      <c r="E41" s="94">
        <v>51.38</v>
      </c>
      <c r="F41" s="94" t="s">
        <v>125</v>
      </c>
      <c r="G41" s="95">
        <v>45208</v>
      </c>
      <c r="H41" s="95"/>
      <c r="I41" s="94" t="s">
        <v>1731</v>
      </c>
      <c r="J41" s="94"/>
      <c r="K41" s="94"/>
      <c r="L41" s="94"/>
    </row>
    <row r="42" spans="1:12" x14ac:dyDescent="0.25">
      <c r="A42" s="98" t="s">
        <v>291</v>
      </c>
      <c r="B42" s="94" t="s">
        <v>1712</v>
      </c>
      <c r="C42" s="94"/>
      <c r="D42" s="94" t="s">
        <v>1746</v>
      </c>
      <c r="E42" s="94">
        <v>114.5</v>
      </c>
      <c r="F42" s="94" t="s">
        <v>125</v>
      </c>
      <c r="G42" s="95">
        <v>45205</v>
      </c>
      <c r="H42" s="95"/>
      <c r="I42" s="94" t="s">
        <v>1747</v>
      </c>
      <c r="J42" s="94"/>
      <c r="K42" s="94" t="s">
        <v>1748</v>
      </c>
      <c r="L42" s="94"/>
    </row>
    <row r="43" spans="1:12" x14ac:dyDescent="0.25">
      <c r="A43" s="98" t="s">
        <v>291</v>
      </c>
      <c r="B43" s="94" t="s">
        <v>1712</v>
      </c>
      <c r="C43" s="94"/>
      <c r="D43" s="94" t="s">
        <v>1749</v>
      </c>
      <c r="E43" s="94">
        <v>144</v>
      </c>
      <c r="F43" s="94" t="s">
        <v>125</v>
      </c>
      <c r="G43" s="95">
        <v>45209</v>
      </c>
      <c r="H43" s="95"/>
      <c r="I43" s="94" t="s">
        <v>1747</v>
      </c>
      <c r="J43" s="94"/>
      <c r="K43" s="94" t="s">
        <v>1750</v>
      </c>
      <c r="L43" s="94"/>
    </row>
    <row r="44" spans="1:12" x14ac:dyDescent="0.25">
      <c r="A44" s="98" t="s">
        <v>291</v>
      </c>
      <c r="B44" s="94" t="s">
        <v>1737</v>
      </c>
      <c r="C44" s="94"/>
      <c r="D44" s="94" t="s">
        <v>1751</v>
      </c>
      <c r="E44" s="94">
        <v>970</v>
      </c>
      <c r="F44" s="94" t="s">
        <v>125</v>
      </c>
      <c r="G44" s="95">
        <v>45216</v>
      </c>
      <c r="H44" s="95"/>
      <c r="I44" s="94" t="s">
        <v>1731</v>
      </c>
      <c r="J44" s="94"/>
      <c r="K44" s="94" t="s">
        <v>1752</v>
      </c>
      <c r="L44" s="94" t="s">
        <v>1753</v>
      </c>
    </row>
    <row r="45" spans="1:12" x14ac:dyDescent="0.25">
      <c r="A45" s="98" t="s">
        <v>291</v>
      </c>
      <c r="B45" s="94" t="s">
        <v>1754</v>
      </c>
      <c r="C45" s="94"/>
      <c r="D45" s="94" t="s">
        <v>1755</v>
      </c>
      <c r="E45" s="94">
        <v>264.56</v>
      </c>
      <c r="F45" s="94" t="s">
        <v>125</v>
      </c>
      <c r="G45" s="95">
        <v>45219</v>
      </c>
      <c r="H45" s="95"/>
      <c r="I45" s="94" t="s">
        <v>1731</v>
      </c>
      <c r="J45" s="94"/>
      <c r="K45" s="94"/>
      <c r="L45" s="94"/>
    </row>
    <row r="46" spans="1:12" x14ac:dyDescent="0.25">
      <c r="A46" s="98" t="s">
        <v>291</v>
      </c>
      <c r="B46" s="98" t="s">
        <v>1712</v>
      </c>
      <c r="C46" s="94"/>
      <c r="D46" s="98" t="s">
        <v>1756</v>
      </c>
      <c r="E46" s="94">
        <v>60</v>
      </c>
      <c r="F46" s="98" t="s">
        <v>125</v>
      </c>
      <c r="G46" s="95">
        <v>45223</v>
      </c>
      <c r="H46" s="95"/>
      <c r="I46" s="98" t="s">
        <v>1731</v>
      </c>
      <c r="J46" s="98"/>
      <c r="K46" s="94"/>
      <c r="L46" s="94"/>
    </row>
    <row r="47" spans="1:12" x14ac:dyDescent="0.25">
      <c r="A47" s="98" t="s">
        <v>291</v>
      </c>
      <c r="B47" s="98" t="s">
        <v>1712</v>
      </c>
      <c r="C47" s="94"/>
      <c r="D47" s="98" t="s">
        <v>1757</v>
      </c>
      <c r="E47" s="94">
        <v>284.44</v>
      </c>
      <c r="F47" s="98" t="s">
        <v>125</v>
      </c>
      <c r="G47" s="95">
        <v>45223</v>
      </c>
      <c r="H47" s="95"/>
      <c r="I47" s="98" t="s">
        <v>1731</v>
      </c>
      <c r="J47" s="98"/>
      <c r="K47" s="98" t="s">
        <v>1758</v>
      </c>
      <c r="L47" s="94"/>
    </row>
    <row r="48" spans="1:12" x14ac:dyDescent="0.25">
      <c r="A48" s="98" t="s">
        <v>291</v>
      </c>
      <c r="B48" s="98" t="s">
        <v>1754</v>
      </c>
      <c r="C48" s="94"/>
      <c r="D48" s="98" t="s">
        <v>1759</v>
      </c>
      <c r="E48" s="94">
        <v>138.88999999999999</v>
      </c>
      <c r="F48" s="98" t="s">
        <v>125</v>
      </c>
      <c r="G48" s="95">
        <v>45226</v>
      </c>
      <c r="H48" s="95"/>
      <c r="I48" s="98" t="s">
        <v>1731</v>
      </c>
      <c r="J48" s="98"/>
      <c r="K48" s="94"/>
      <c r="L48" s="94"/>
    </row>
    <row r="49" spans="1:12" x14ac:dyDescent="0.25">
      <c r="A49" s="98" t="s">
        <v>291</v>
      </c>
      <c r="B49" s="98" t="s">
        <v>1754</v>
      </c>
      <c r="C49" s="94"/>
      <c r="D49" s="98" t="s">
        <v>1191</v>
      </c>
      <c r="E49" s="94">
        <v>302.38</v>
      </c>
      <c r="F49" s="98" t="s">
        <v>125</v>
      </c>
      <c r="G49" s="95">
        <v>45226</v>
      </c>
      <c r="H49" s="95"/>
      <c r="I49" s="98" t="s">
        <v>1731</v>
      </c>
      <c r="J49" s="98"/>
      <c r="K49" s="94"/>
      <c r="L49" s="94"/>
    </row>
    <row r="50" spans="1:12" x14ac:dyDescent="0.25">
      <c r="A50" s="98" t="s">
        <v>291</v>
      </c>
      <c r="B50" s="98" t="s">
        <v>1754</v>
      </c>
      <c r="C50" s="94"/>
      <c r="D50" s="98" t="s">
        <v>1760</v>
      </c>
      <c r="E50" s="94">
        <v>181.43</v>
      </c>
      <c r="F50" s="98" t="s">
        <v>125</v>
      </c>
      <c r="G50" s="95">
        <v>45226</v>
      </c>
      <c r="H50" s="95"/>
      <c r="I50" s="98" t="s">
        <v>1731</v>
      </c>
      <c r="J50" s="98"/>
      <c r="K50" s="94"/>
      <c r="L50" s="94"/>
    </row>
    <row r="51" spans="1:12" x14ac:dyDescent="0.25">
      <c r="A51" s="98" t="s">
        <v>291</v>
      </c>
      <c r="B51" s="94" t="s">
        <v>1754</v>
      </c>
      <c r="C51" s="94"/>
      <c r="D51" s="94" t="s">
        <v>1761</v>
      </c>
      <c r="E51" s="94">
        <v>318</v>
      </c>
      <c r="F51" s="94" t="s">
        <v>125</v>
      </c>
      <c r="G51" s="95">
        <v>45229</v>
      </c>
      <c r="H51" s="94"/>
      <c r="I51" s="94" t="s">
        <v>1731</v>
      </c>
      <c r="J51" s="94"/>
      <c r="K51" s="94"/>
      <c r="L51" s="94"/>
    </row>
    <row r="52" spans="1:12" x14ac:dyDescent="0.25">
      <c r="A52" s="94" t="s">
        <v>291</v>
      </c>
      <c r="B52" s="94" t="s">
        <v>1754</v>
      </c>
      <c r="C52" s="94"/>
      <c r="D52" s="94" t="s">
        <v>1762</v>
      </c>
      <c r="E52" s="94">
        <v>182.45</v>
      </c>
      <c r="F52" s="94" t="s">
        <v>1763</v>
      </c>
      <c r="G52" s="95">
        <v>45230</v>
      </c>
      <c r="H52" s="94"/>
      <c r="I52" s="94" t="s">
        <v>1731</v>
      </c>
      <c r="J52" s="94"/>
      <c r="K52" s="94"/>
      <c r="L52" s="94"/>
    </row>
    <row r="53" spans="1:12" x14ac:dyDescent="0.25">
      <c r="A53" s="98"/>
      <c r="B53" s="94"/>
      <c r="C53" s="94"/>
      <c r="D53" s="94"/>
      <c r="E53" s="127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8" t="s">
        <v>1764</v>
      </c>
      <c r="B55" s="94" t="s">
        <v>1737</v>
      </c>
      <c r="C55" s="94">
        <v>9017430</v>
      </c>
      <c r="D55" s="94" t="s">
        <v>1765</v>
      </c>
      <c r="E55" s="94">
        <v>1200</v>
      </c>
      <c r="F55" s="94" t="s">
        <v>125</v>
      </c>
      <c r="G55" s="95">
        <v>45211</v>
      </c>
      <c r="H55" s="95"/>
      <c r="I55" s="94" t="s">
        <v>1731</v>
      </c>
      <c r="J55" s="94" t="s">
        <v>1766</v>
      </c>
      <c r="K55" s="94" t="s">
        <v>1767</v>
      </c>
      <c r="L55" s="94"/>
    </row>
    <row r="56" spans="1:12" x14ac:dyDescent="0.25">
      <c r="A56" s="98" t="s">
        <v>1768</v>
      </c>
      <c r="B56" s="94" t="s">
        <v>1737</v>
      </c>
      <c r="C56" s="94">
        <v>110840672</v>
      </c>
      <c r="D56" s="94" t="s">
        <v>1769</v>
      </c>
      <c r="E56" s="94">
        <v>5000</v>
      </c>
      <c r="F56" s="94" t="s">
        <v>125</v>
      </c>
      <c r="G56" s="95">
        <v>45218</v>
      </c>
      <c r="H56" s="95"/>
      <c r="I56" s="94" t="s">
        <v>1731</v>
      </c>
      <c r="J56" s="94" t="s">
        <v>1770</v>
      </c>
      <c r="K56" s="94" t="s">
        <v>1768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1771</v>
      </c>
    </row>
    <row r="69" spans="1:12" x14ac:dyDescent="0.25">
      <c r="A69" s="94" t="s">
        <v>175</v>
      </c>
      <c r="B69" s="94" t="s">
        <v>1724</v>
      </c>
      <c r="C69" s="94" t="s">
        <v>1725</v>
      </c>
      <c r="D69" s="94" t="s">
        <v>1726</v>
      </c>
      <c r="E69" s="94" t="s">
        <v>27</v>
      </c>
      <c r="F69" s="94" t="s">
        <v>1727</v>
      </c>
      <c r="G69" s="94" t="s">
        <v>1734</v>
      </c>
      <c r="H69" s="94" t="s">
        <v>1735</v>
      </c>
      <c r="I69" s="94" t="s">
        <v>1729</v>
      </c>
      <c r="J69" s="94" t="s">
        <v>1772</v>
      </c>
      <c r="K69" s="94" t="s">
        <v>174</v>
      </c>
      <c r="L69" s="94" t="s">
        <v>1736</v>
      </c>
    </row>
    <row r="70" spans="1:12" ht="13.8" customHeight="1" x14ac:dyDescent="0.25">
      <c r="A70" s="98" t="s">
        <v>291</v>
      </c>
      <c r="B70" s="94" t="s">
        <v>1737</v>
      </c>
      <c r="C70" s="129">
        <v>110701964</v>
      </c>
      <c r="D70" s="130" t="s">
        <v>1773</v>
      </c>
      <c r="E70" s="94">
        <v>519</v>
      </c>
      <c r="F70" s="94" t="s">
        <v>125</v>
      </c>
      <c r="G70" s="95">
        <v>45232</v>
      </c>
      <c r="H70" s="95"/>
      <c r="I70" s="98" t="s">
        <v>1771</v>
      </c>
      <c r="J70" s="98" t="s">
        <v>492</v>
      </c>
      <c r="K70" s="98" t="s">
        <v>1774</v>
      </c>
      <c r="L70" s="98" t="s">
        <v>1775</v>
      </c>
    </row>
    <row r="71" spans="1:12" x14ac:dyDescent="0.25">
      <c r="A71" s="98" t="s">
        <v>291</v>
      </c>
      <c r="B71" s="94" t="s">
        <v>1737</v>
      </c>
      <c r="C71" s="94">
        <v>110701965</v>
      </c>
      <c r="D71" s="98" t="s">
        <v>1776</v>
      </c>
      <c r="E71" s="94">
        <v>397</v>
      </c>
      <c r="F71" s="94" t="s">
        <v>125</v>
      </c>
      <c r="G71" s="95">
        <v>45232</v>
      </c>
      <c r="H71" s="95"/>
      <c r="I71" s="98" t="s">
        <v>1771</v>
      </c>
      <c r="J71" s="98" t="s">
        <v>492</v>
      </c>
      <c r="K71" s="98" t="s">
        <v>1774</v>
      </c>
      <c r="L71" s="98" t="s">
        <v>1775</v>
      </c>
    </row>
    <row r="72" spans="1:12" x14ac:dyDescent="0.25">
      <c r="A72" s="98" t="s">
        <v>291</v>
      </c>
      <c r="B72" s="94" t="s">
        <v>1777</v>
      </c>
      <c r="C72" s="94">
        <v>9041617</v>
      </c>
      <c r="D72" s="94" t="s">
        <v>1778</v>
      </c>
      <c r="E72" s="94">
        <v>203.4</v>
      </c>
      <c r="F72" s="94" t="s">
        <v>125</v>
      </c>
      <c r="G72" s="95">
        <v>45236</v>
      </c>
      <c r="H72" s="95"/>
      <c r="I72" s="94" t="s">
        <v>1771</v>
      </c>
      <c r="J72" s="94" t="s">
        <v>492</v>
      </c>
      <c r="K72" s="94"/>
      <c r="L72" s="98"/>
    </row>
    <row r="73" spans="1:12" x14ac:dyDescent="0.25">
      <c r="A73" s="98" t="s">
        <v>291</v>
      </c>
      <c r="B73" s="94" t="s">
        <v>1754</v>
      </c>
      <c r="C73" s="94">
        <v>9042617</v>
      </c>
      <c r="D73" s="94" t="s">
        <v>1779</v>
      </c>
      <c r="E73" s="94">
        <v>486</v>
      </c>
      <c r="F73" s="94" t="s">
        <v>408</v>
      </c>
      <c r="G73" s="95">
        <v>45236</v>
      </c>
      <c r="H73" s="95"/>
      <c r="I73" s="94" t="s">
        <v>1771</v>
      </c>
      <c r="J73" s="94" t="s">
        <v>492</v>
      </c>
      <c r="K73" s="94"/>
      <c r="L73" s="94"/>
    </row>
    <row r="74" spans="1:12" x14ac:dyDescent="0.25">
      <c r="A74" s="98" t="s">
        <v>291</v>
      </c>
      <c r="B74" s="94" t="s">
        <v>1712</v>
      </c>
      <c r="C74" s="94">
        <v>1107502785</v>
      </c>
      <c r="D74" s="94" t="s">
        <v>1780</v>
      </c>
      <c r="E74" s="94">
        <v>146</v>
      </c>
      <c r="F74" s="94" t="s">
        <v>125</v>
      </c>
      <c r="G74" s="95">
        <v>45237</v>
      </c>
      <c r="H74" s="95">
        <v>45236</v>
      </c>
      <c r="I74" s="94" t="s">
        <v>1771</v>
      </c>
      <c r="J74" s="94" t="s">
        <v>492</v>
      </c>
      <c r="K74" s="94"/>
      <c r="L74" s="94"/>
    </row>
    <row r="75" spans="1:12" x14ac:dyDescent="0.25">
      <c r="A75" s="98" t="s">
        <v>291</v>
      </c>
      <c r="B75" s="94" t="s">
        <v>1709</v>
      </c>
      <c r="C75" s="94">
        <v>9057184</v>
      </c>
      <c r="D75" s="94" t="s">
        <v>1781</v>
      </c>
      <c r="E75" s="94">
        <v>300.83999999999997</v>
      </c>
      <c r="F75" s="94" t="s">
        <v>125</v>
      </c>
      <c r="G75" s="95">
        <v>45237</v>
      </c>
      <c r="H75" s="95"/>
      <c r="I75" s="94" t="s">
        <v>1771</v>
      </c>
      <c r="J75" s="94" t="s">
        <v>492</v>
      </c>
      <c r="K75" s="94"/>
      <c r="L75" s="94"/>
    </row>
    <row r="76" spans="1:12" x14ac:dyDescent="0.25">
      <c r="A76" s="98" t="s">
        <v>291</v>
      </c>
      <c r="B76" s="94" t="s">
        <v>1754</v>
      </c>
      <c r="C76" s="94">
        <v>116549013</v>
      </c>
      <c r="D76" s="94" t="s">
        <v>1782</v>
      </c>
      <c r="E76" s="94">
        <v>201.93</v>
      </c>
      <c r="F76" s="94" t="s">
        <v>125</v>
      </c>
      <c r="G76" s="95">
        <v>45238</v>
      </c>
      <c r="H76" s="95"/>
      <c r="I76" s="94" t="s">
        <v>1771</v>
      </c>
      <c r="J76" s="94" t="s">
        <v>492</v>
      </c>
      <c r="K76" s="94"/>
      <c r="L76" s="98"/>
    </row>
    <row r="77" spans="1:12" x14ac:dyDescent="0.25">
      <c r="A77" s="98" t="s">
        <v>291</v>
      </c>
      <c r="B77" s="94" t="s">
        <v>1737</v>
      </c>
      <c r="C77" s="94">
        <v>116536597</v>
      </c>
      <c r="D77" s="94" t="s">
        <v>1783</v>
      </c>
      <c r="E77" s="94">
        <v>169</v>
      </c>
      <c r="F77" s="94" t="s">
        <v>125</v>
      </c>
      <c r="G77" s="95">
        <v>45238</v>
      </c>
      <c r="H77" s="95"/>
      <c r="I77" s="94" t="s">
        <v>1771</v>
      </c>
      <c r="J77" s="94" t="s">
        <v>492</v>
      </c>
      <c r="K77" s="94"/>
      <c r="L77" s="94"/>
    </row>
    <row r="78" spans="1:12" x14ac:dyDescent="0.25">
      <c r="A78" s="98" t="s">
        <v>291</v>
      </c>
      <c r="B78" s="98" t="s">
        <v>1712</v>
      </c>
      <c r="C78" s="94">
        <v>110750257</v>
      </c>
      <c r="D78" s="98" t="s">
        <v>1784</v>
      </c>
      <c r="E78" s="94">
        <v>91</v>
      </c>
      <c r="F78" s="98" t="s">
        <v>1701</v>
      </c>
      <c r="G78" s="95">
        <v>45237</v>
      </c>
      <c r="H78" s="95"/>
      <c r="I78" s="94" t="s">
        <v>1771</v>
      </c>
      <c r="J78" s="98" t="s">
        <v>492</v>
      </c>
      <c r="K78" s="94"/>
      <c r="L78" s="94"/>
    </row>
    <row r="79" spans="1:12" x14ac:dyDescent="0.25">
      <c r="A79" s="98" t="s">
        <v>291</v>
      </c>
      <c r="B79" s="98" t="s">
        <v>1712</v>
      </c>
      <c r="C79" s="94">
        <v>11075030</v>
      </c>
      <c r="D79" s="98" t="s">
        <v>1785</v>
      </c>
      <c r="E79" s="94">
        <v>96</v>
      </c>
      <c r="F79" s="98" t="s">
        <v>1701</v>
      </c>
      <c r="G79" s="95">
        <v>45237</v>
      </c>
      <c r="H79" s="95"/>
      <c r="I79" s="94" t="s">
        <v>1771</v>
      </c>
      <c r="J79" s="98" t="s">
        <v>492</v>
      </c>
      <c r="K79" s="98"/>
      <c r="L79" s="94"/>
    </row>
    <row r="80" spans="1:12" x14ac:dyDescent="0.25">
      <c r="A80" s="98" t="s">
        <v>291</v>
      </c>
      <c r="B80" s="98" t="s">
        <v>1737</v>
      </c>
      <c r="C80" s="94"/>
      <c r="D80" s="98" t="s">
        <v>730</v>
      </c>
      <c r="E80" s="94">
        <v>124.33</v>
      </c>
      <c r="F80" s="98" t="s">
        <v>408</v>
      </c>
      <c r="G80" s="95">
        <v>45244</v>
      </c>
      <c r="H80" s="95"/>
      <c r="I80" s="94" t="s">
        <v>1771</v>
      </c>
      <c r="J80" s="98" t="s">
        <v>492</v>
      </c>
      <c r="K80" s="94"/>
      <c r="L80" s="94"/>
    </row>
    <row r="81" spans="1:12" x14ac:dyDescent="0.25">
      <c r="A81" s="98" t="s">
        <v>291</v>
      </c>
      <c r="B81" s="98" t="s">
        <v>1737</v>
      </c>
      <c r="C81" s="94">
        <v>65636831</v>
      </c>
      <c r="D81" s="98" t="s">
        <v>1786</v>
      </c>
      <c r="E81" s="94">
        <v>1090</v>
      </c>
      <c r="F81" s="98" t="s">
        <v>125</v>
      </c>
      <c r="G81" s="95">
        <v>45252</v>
      </c>
      <c r="H81" s="95"/>
      <c r="I81" s="94" t="s">
        <v>1771</v>
      </c>
      <c r="J81" s="98" t="s">
        <v>492</v>
      </c>
      <c r="K81" s="94"/>
      <c r="L81" s="94"/>
    </row>
    <row r="82" spans="1:12" x14ac:dyDescent="0.25">
      <c r="A82" s="98" t="s">
        <v>291</v>
      </c>
      <c r="B82" s="98" t="s">
        <v>1709</v>
      </c>
      <c r="C82" s="94">
        <v>9019546</v>
      </c>
      <c r="D82" s="98" t="s">
        <v>1787</v>
      </c>
      <c r="E82" s="94">
        <v>356</v>
      </c>
      <c r="F82" s="98" t="s">
        <v>408</v>
      </c>
      <c r="G82" s="95">
        <v>45250</v>
      </c>
      <c r="H82" s="95"/>
      <c r="I82" s="98" t="s">
        <v>1771</v>
      </c>
      <c r="J82" s="98" t="s">
        <v>492</v>
      </c>
      <c r="K82" s="94"/>
      <c r="L82" s="94"/>
    </row>
    <row r="83" spans="1:12" x14ac:dyDescent="0.25">
      <c r="A83" s="98" t="s">
        <v>291</v>
      </c>
      <c r="B83" s="94" t="s">
        <v>1737</v>
      </c>
      <c r="C83" s="94">
        <v>112008721</v>
      </c>
      <c r="D83" s="94" t="s">
        <v>966</v>
      </c>
      <c r="E83" s="94">
        <v>848.7</v>
      </c>
      <c r="F83" s="94" t="s">
        <v>125</v>
      </c>
      <c r="G83" s="95">
        <v>45253</v>
      </c>
      <c r="H83" s="94"/>
      <c r="I83" s="94" t="s">
        <v>1771</v>
      </c>
      <c r="J83" s="94" t="s">
        <v>492</v>
      </c>
      <c r="K83" s="94"/>
      <c r="L83" s="94"/>
    </row>
    <row r="84" spans="1:12" x14ac:dyDescent="0.25">
      <c r="A84" s="94" t="s">
        <v>291</v>
      </c>
      <c r="B84" s="94" t="s">
        <v>1737</v>
      </c>
      <c r="C84" s="94">
        <v>116567055</v>
      </c>
      <c r="D84" s="94" t="s">
        <v>1788</v>
      </c>
      <c r="E84" s="94">
        <v>1397.5</v>
      </c>
      <c r="F84" s="94" t="s">
        <v>125</v>
      </c>
      <c r="G84" s="95">
        <v>45250</v>
      </c>
      <c r="H84" s="94"/>
      <c r="I84" s="94" t="s">
        <v>1771</v>
      </c>
      <c r="J84" s="94" t="s">
        <v>492</v>
      </c>
      <c r="K84" s="94"/>
      <c r="L84" s="94"/>
    </row>
    <row r="85" spans="1:12" x14ac:dyDescent="0.25">
      <c r="A85" s="98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8" t="s">
        <v>291</v>
      </c>
      <c r="B87" s="94" t="s">
        <v>1712</v>
      </c>
      <c r="C87" s="94">
        <v>9113092</v>
      </c>
      <c r="D87" s="94"/>
      <c r="E87" s="94">
        <v>62.19</v>
      </c>
      <c r="F87" s="94" t="s">
        <v>125</v>
      </c>
      <c r="G87" s="95">
        <v>45260</v>
      </c>
      <c r="H87" s="95"/>
      <c r="I87" s="94" t="s">
        <v>1771</v>
      </c>
      <c r="J87" s="94" t="s">
        <v>492</v>
      </c>
      <c r="K87" s="94"/>
      <c r="L87" s="94"/>
    </row>
    <row r="88" spans="1:12" x14ac:dyDescent="0.25">
      <c r="A88" s="98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8"/>
      <c r="B89" s="98"/>
      <c r="C89" s="128"/>
      <c r="D89" s="98"/>
      <c r="E89" s="98"/>
      <c r="F89" s="98"/>
      <c r="G89" s="94"/>
      <c r="H89" s="94"/>
      <c r="I89" s="94"/>
      <c r="J89" s="94"/>
      <c r="K89" s="98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1789</v>
      </c>
    </row>
    <row r="101" spans="1:12" x14ac:dyDescent="0.25">
      <c r="A101" s="94" t="s">
        <v>175</v>
      </c>
      <c r="B101" s="94" t="s">
        <v>1724</v>
      </c>
      <c r="C101" s="94" t="s">
        <v>1725</v>
      </c>
      <c r="D101" s="94" t="s">
        <v>1726</v>
      </c>
      <c r="E101" s="94" t="s">
        <v>27</v>
      </c>
      <c r="F101" s="94" t="s">
        <v>1727</v>
      </c>
      <c r="G101" s="94" t="s">
        <v>1734</v>
      </c>
      <c r="H101" s="94" t="s">
        <v>1735</v>
      </c>
      <c r="I101" s="94" t="s">
        <v>1729</v>
      </c>
      <c r="J101" s="94" t="s">
        <v>1772</v>
      </c>
      <c r="K101" s="94" t="s">
        <v>174</v>
      </c>
      <c r="L101" s="94" t="s">
        <v>1736</v>
      </c>
    </row>
    <row r="102" spans="1:12" x14ac:dyDescent="0.25">
      <c r="A102" s="98"/>
      <c r="B102" s="94"/>
      <c r="C102" t="s">
        <v>1790</v>
      </c>
      <c r="D102" t="s">
        <v>1791</v>
      </c>
      <c r="E102">
        <v>716</v>
      </c>
      <c r="F102" t="s">
        <v>1792</v>
      </c>
      <c r="G102" s="95"/>
      <c r="H102" t="s">
        <v>1793</v>
      </c>
      <c r="I102" s="98"/>
      <c r="J102" s="98"/>
      <c r="K102" s="98"/>
      <c r="L102" s="98"/>
    </row>
    <row r="103" spans="1:12" x14ac:dyDescent="0.25">
      <c r="A103" s="98"/>
      <c r="B103" s="94"/>
      <c r="C103" t="s">
        <v>1794</v>
      </c>
      <c r="D103" t="s">
        <v>1795</v>
      </c>
      <c r="E103">
        <v>795.5</v>
      </c>
      <c r="F103" t="s">
        <v>1796</v>
      </c>
      <c r="G103" s="95"/>
      <c r="H103" t="s">
        <v>1797</v>
      </c>
      <c r="I103" s="98"/>
      <c r="J103" s="98"/>
      <c r="K103" s="98"/>
      <c r="L103" s="98"/>
    </row>
    <row r="104" spans="1:12" x14ac:dyDescent="0.25">
      <c r="A104" s="98"/>
      <c r="B104" s="94"/>
      <c r="C104" t="s">
        <v>1798</v>
      </c>
      <c r="D104" t="s">
        <v>1799</v>
      </c>
      <c r="E104">
        <v>320.77</v>
      </c>
      <c r="F104" t="s">
        <v>1796</v>
      </c>
      <c r="G104" s="95"/>
      <c r="H104" t="s">
        <v>1800</v>
      </c>
      <c r="I104" s="94"/>
      <c r="J104" s="94"/>
      <c r="K104" s="94"/>
      <c r="L104" s="98"/>
    </row>
    <row r="105" spans="1:12" x14ac:dyDescent="0.25">
      <c r="A105" s="98"/>
      <c r="B105" s="94"/>
      <c r="C105" t="s">
        <v>1801</v>
      </c>
      <c r="D105" t="s">
        <v>1802</v>
      </c>
      <c r="E105">
        <v>473</v>
      </c>
      <c r="F105" t="s">
        <v>1796</v>
      </c>
      <c r="G105" s="95"/>
      <c r="H105" t="s">
        <v>1793</v>
      </c>
      <c r="I105" s="94"/>
      <c r="J105" s="94"/>
      <c r="K105" s="94"/>
      <c r="L105" s="94"/>
    </row>
    <row r="106" spans="1:12" x14ac:dyDescent="0.25">
      <c r="A106" s="98"/>
      <c r="B106" s="94"/>
      <c r="C106" t="s">
        <v>1803</v>
      </c>
      <c r="D106" t="s">
        <v>1804</v>
      </c>
      <c r="E106">
        <v>292.45999999999998</v>
      </c>
      <c r="F106" t="s">
        <v>1796</v>
      </c>
      <c r="G106" s="95"/>
      <c r="H106" t="s">
        <v>1800</v>
      </c>
      <c r="I106" s="94"/>
      <c r="J106" s="94"/>
      <c r="K106" s="94"/>
      <c r="L106" s="94"/>
    </row>
    <row r="107" spans="1:12" x14ac:dyDescent="0.25">
      <c r="A107" s="98"/>
      <c r="B107" s="94"/>
      <c r="C107" t="s">
        <v>1805</v>
      </c>
      <c r="D107" t="s">
        <v>1806</v>
      </c>
      <c r="E107">
        <v>180.98</v>
      </c>
      <c r="F107" t="s">
        <v>1796</v>
      </c>
      <c r="G107" s="95"/>
      <c r="H107" t="s">
        <v>1807</v>
      </c>
      <c r="I107" s="94"/>
      <c r="J107" s="94"/>
      <c r="K107" s="94"/>
      <c r="L107" s="94"/>
    </row>
    <row r="108" spans="1:12" x14ac:dyDescent="0.25">
      <c r="A108" s="98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8"/>
    </row>
    <row r="109" spans="1:12" x14ac:dyDescent="0.25">
      <c r="A109" s="98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8"/>
      <c r="B110" s="98"/>
      <c r="C110" s="94"/>
      <c r="D110" s="98"/>
      <c r="E110" s="94">
        <v>0</v>
      </c>
      <c r="F110" s="98"/>
      <c r="G110" s="95"/>
      <c r="H110" s="95"/>
      <c r="I110" s="94"/>
      <c r="J110" s="98"/>
      <c r="K110" s="94"/>
      <c r="L110" s="94"/>
    </row>
    <row r="111" spans="1:12" x14ac:dyDescent="0.25">
      <c r="A111" s="98"/>
      <c r="B111" s="98"/>
      <c r="C111" s="94"/>
      <c r="D111" s="98"/>
      <c r="E111" s="94">
        <v>0</v>
      </c>
      <c r="F111" s="98"/>
      <c r="G111" s="95"/>
      <c r="H111" s="95"/>
      <c r="I111" s="94"/>
      <c r="J111" s="98"/>
      <c r="K111" s="98"/>
      <c r="L111" s="94"/>
    </row>
    <row r="112" spans="1:12" x14ac:dyDescent="0.25">
      <c r="A112" s="98"/>
      <c r="B112" s="98"/>
      <c r="C112" s="94"/>
      <c r="D112" s="98"/>
      <c r="E112" s="94">
        <v>0</v>
      </c>
      <c r="F112" s="98"/>
      <c r="G112" s="95"/>
      <c r="H112" s="95"/>
      <c r="I112" s="94"/>
      <c r="J112" s="98"/>
      <c r="K112" s="94"/>
      <c r="L112" s="94"/>
    </row>
    <row r="113" spans="1:12" x14ac:dyDescent="0.25">
      <c r="A113" s="98"/>
      <c r="B113" s="98"/>
      <c r="C113" s="94"/>
      <c r="D113" s="98"/>
      <c r="E113" s="94">
        <v>0</v>
      </c>
      <c r="F113" s="98"/>
      <c r="G113" s="95"/>
      <c r="H113" s="95"/>
      <c r="I113" s="94"/>
      <c r="J113" s="98"/>
      <c r="K113" s="94"/>
      <c r="L113" s="94"/>
    </row>
    <row r="114" spans="1:12" x14ac:dyDescent="0.25">
      <c r="A114" s="98"/>
      <c r="B114" s="98"/>
      <c r="C114" s="94"/>
      <c r="D114" s="98"/>
      <c r="E114" s="94">
        <v>0</v>
      </c>
      <c r="F114" s="98"/>
      <c r="G114" s="95"/>
      <c r="H114" s="95"/>
      <c r="I114" s="98"/>
      <c r="J114" s="98"/>
      <c r="K114" s="94"/>
      <c r="L114" s="94"/>
    </row>
    <row r="115" spans="1:12" x14ac:dyDescent="0.25">
      <c r="A115" s="98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8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8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8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8"/>
      <c r="B121" s="98"/>
      <c r="C121" s="128"/>
      <c r="D121" s="98"/>
      <c r="E121" s="98"/>
      <c r="F121" s="98"/>
      <c r="G121" s="94"/>
      <c r="H121" s="94"/>
      <c r="I121" s="94"/>
      <c r="J121" s="94"/>
      <c r="K121" s="98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42" t="s">
        <v>1808</v>
      </c>
      <c r="B131">
        <v>2024</v>
      </c>
    </row>
    <row r="133" spans="1:12" x14ac:dyDescent="0.25">
      <c r="A133" s="94" t="s">
        <v>175</v>
      </c>
      <c r="B133" s="94" t="s">
        <v>1724</v>
      </c>
      <c r="C133" s="94" t="s">
        <v>1725</v>
      </c>
      <c r="D133" s="94" t="s">
        <v>1726</v>
      </c>
      <c r="E133" s="94" t="s">
        <v>27</v>
      </c>
      <c r="F133" s="94" t="s">
        <v>1727</v>
      </c>
      <c r="G133" s="94" t="s">
        <v>1734</v>
      </c>
      <c r="H133" s="94" t="s">
        <v>1735</v>
      </c>
      <c r="I133" s="94" t="s">
        <v>1729</v>
      </c>
      <c r="J133" s="94" t="s">
        <v>1772</v>
      </c>
      <c r="K133" s="94" t="s">
        <v>174</v>
      </c>
      <c r="L133" s="94" t="s">
        <v>1736</v>
      </c>
    </row>
    <row r="134" spans="1:12" ht="13.8" customHeight="1" x14ac:dyDescent="0.25">
      <c r="A134" s="98"/>
      <c r="B134" s="94"/>
      <c r="C134" s="129"/>
      <c r="D134" s="130"/>
      <c r="E134" s="94">
        <v>0</v>
      </c>
      <c r="F134" s="94"/>
      <c r="G134" s="95"/>
      <c r="H134" s="95"/>
      <c r="I134" s="98"/>
      <c r="J134" s="98"/>
      <c r="K134" s="98"/>
      <c r="L134" s="98"/>
    </row>
    <row r="135" spans="1:12" x14ac:dyDescent="0.25">
      <c r="A135" s="98"/>
      <c r="B135" s="94"/>
      <c r="C135" s="94"/>
      <c r="D135" s="98"/>
      <c r="E135" s="94">
        <v>0</v>
      </c>
      <c r="F135" s="94"/>
      <c r="G135" s="95"/>
      <c r="H135" s="95"/>
      <c r="I135" s="98"/>
      <c r="J135" s="98"/>
      <c r="K135" s="98"/>
      <c r="L135" s="98"/>
    </row>
    <row r="136" spans="1:12" x14ac:dyDescent="0.25">
      <c r="A136" s="98"/>
      <c r="B136" s="98" t="s">
        <v>1712</v>
      </c>
      <c r="C136" s="141">
        <v>116511430</v>
      </c>
      <c r="D136" s="98" t="s">
        <v>223</v>
      </c>
      <c r="E136" s="94">
        <v>75.98</v>
      </c>
      <c r="F136" s="98" t="s">
        <v>125</v>
      </c>
      <c r="G136" s="95">
        <v>45299</v>
      </c>
      <c r="H136" s="95">
        <v>45299</v>
      </c>
      <c r="I136" s="98" t="s">
        <v>1789</v>
      </c>
      <c r="J136" s="98" t="s">
        <v>492</v>
      </c>
      <c r="K136" s="94"/>
      <c r="L136" s="98"/>
    </row>
    <row r="137" spans="1:12" x14ac:dyDescent="0.25">
      <c r="A137" s="98"/>
      <c r="B137" s="94" t="s">
        <v>1737</v>
      </c>
      <c r="C137" s="94"/>
      <c r="D137" s="94" t="s">
        <v>1809</v>
      </c>
      <c r="E137" s="94">
        <v>600</v>
      </c>
      <c r="F137" s="94" t="s">
        <v>125</v>
      </c>
      <c r="G137" s="95">
        <v>45302</v>
      </c>
      <c r="H137" s="95"/>
      <c r="I137" s="94" t="s">
        <v>1789</v>
      </c>
      <c r="J137" s="94"/>
      <c r="K137" s="94"/>
      <c r="L137" s="94"/>
    </row>
    <row r="138" spans="1:12" x14ac:dyDescent="0.25">
      <c r="A138" s="98"/>
      <c r="B138" s="94" t="s">
        <v>1712</v>
      </c>
      <c r="C138" s="94">
        <v>110700211</v>
      </c>
      <c r="D138" s="94" t="s">
        <v>1810</v>
      </c>
      <c r="E138" s="94">
        <v>136.29</v>
      </c>
      <c r="F138" s="94" t="s">
        <v>408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8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8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8"/>
    </row>
    <row r="141" spans="1:12" x14ac:dyDescent="0.25">
      <c r="A141" s="98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8"/>
      <c r="B142" s="98"/>
      <c r="C142" s="94"/>
      <c r="D142" s="98"/>
      <c r="E142" s="94">
        <v>0</v>
      </c>
      <c r="F142" s="98"/>
      <c r="G142" s="95"/>
      <c r="H142" s="95"/>
      <c r="I142" s="94"/>
      <c r="J142" s="98"/>
      <c r="K142" s="94"/>
      <c r="L142" s="94"/>
    </row>
    <row r="143" spans="1:12" x14ac:dyDescent="0.25">
      <c r="A143" s="98"/>
      <c r="B143" s="98"/>
      <c r="C143" s="94"/>
      <c r="D143" s="98"/>
      <c r="E143" s="94">
        <v>0</v>
      </c>
      <c r="F143" s="98"/>
      <c r="G143" s="95"/>
      <c r="H143" s="95"/>
      <c r="I143" s="94"/>
      <c r="J143" s="98"/>
      <c r="K143" s="98"/>
      <c r="L143" s="94"/>
    </row>
    <row r="144" spans="1:12" x14ac:dyDescent="0.25">
      <c r="A144" s="98"/>
      <c r="B144" s="98"/>
      <c r="C144" s="94"/>
      <c r="D144" s="98"/>
      <c r="E144" s="94">
        <v>0</v>
      </c>
      <c r="F144" s="98"/>
      <c r="G144" s="95"/>
      <c r="H144" s="95"/>
      <c r="I144" s="94"/>
      <c r="J144" s="98"/>
      <c r="K144" s="94"/>
      <c r="L144" s="94"/>
    </row>
    <row r="145" spans="1:12" x14ac:dyDescent="0.25">
      <c r="A145" s="98"/>
      <c r="B145" s="98"/>
      <c r="C145" s="94"/>
      <c r="D145" s="98"/>
      <c r="E145" s="94">
        <v>0</v>
      </c>
      <c r="F145" s="98"/>
      <c r="G145" s="95"/>
      <c r="H145" s="95"/>
      <c r="I145" s="94"/>
      <c r="J145" s="98"/>
      <c r="K145" s="94"/>
      <c r="L145" s="94"/>
    </row>
    <row r="146" spans="1:12" x14ac:dyDescent="0.25">
      <c r="A146" s="98"/>
      <c r="B146" s="98"/>
      <c r="C146" s="94"/>
      <c r="D146" s="98"/>
      <c r="E146" s="94">
        <v>0</v>
      </c>
      <c r="F146" s="98"/>
      <c r="G146" s="95"/>
      <c r="H146" s="95"/>
      <c r="I146" s="98"/>
      <c r="J146" s="98"/>
      <c r="K146" s="94"/>
      <c r="L146" s="94"/>
    </row>
    <row r="147" spans="1:12" x14ac:dyDescent="0.25">
      <c r="A147" s="98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8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8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8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8"/>
      <c r="B153" s="98"/>
      <c r="C153" s="128"/>
      <c r="D153" s="98"/>
      <c r="E153" s="98"/>
      <c r="F153" s="98"/>
      <c r="G153" s="94"/>
      <c r="H153" s="94"/>
      <c r="I153" s="94"/>
      <c r="J153" s="94"/>
      <c r="K153" s="98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175</v>
      </c>
      <c r="B165" s="94" t="s">
        <v>1724</v>
      </c>
      <c r="C165" s="94" t="s">
        <v>1725</v>
      </c>
      <c r="D165" s="94" t="s">
        <v>1726</v>
      </c>
      <c r="E165" s="94" t="s">
        <v>27</v>
      </c>
      <c r="F165" s="94" t="s">
        <v>1727</v>
      </c>
      <c r="G165" s="94" t="s">
        <v>1734</v>
      </c>
      <c r="H165" s="94" t="s">
        <v>1735</v>
      </c>
      <c r="I165" s="94" t="s">
        <v>1729</v>
      </c>
      <c r="J165" s="94" t="s">
        <v>1772</v>
      </c>
      <c r="K165" s="94" t="s">
        <v>174</v>
      </c>
      <c r="L165" s="94" t="s">
        <v>1736</v>
      </c>
    </row>
    <row r="166" spans="1:12" ht="13.8" customHeight="1" x14ac:dyDescent="0.25">
      <c r="A166" s="98"/>
      <c r="B166" s="94"/>
      <c r="C166" s="129"/>
      <c r="D166" s="130"/>
      <c r="E166" s="94">
        <v>0</v>
      </c>
      <c r="F166" s="94"/>
      <c r="G166" s="95"/>
      <c r="H166" s="95"/>
      <c r="I166" s="98"/>
      <c r="J166" s="98"/>
      <c r="K166" s="98"/>
      <c r="L166" s="98"/>
    </row>
    <row r="167" spans="1:12" x14ac:dyDescent="0.25">
      <c r="A167" s="98"/>
      <c r="B167" s="94"/>
      <c r="C167" s="94"/>
      <c r="D167" s="98"/>
      <c r="E167" s="94">
        <v>0</v>
      </c>
      <c r="F167" s="94"/>
      <c r="G167" s="95"/>
      <c r="H167" s="95"/>
      <c r="I167" s="98"/>
      <c r="J167" s="98"/>
      <c r="K167" s="98"/>
      <c r="L167" s="98"/>
    </row>
    <row r="168" spans="1:12" x14ac:dyDescent="0.25">
      <c r="A168" s="98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8"/>
    </row>
    <row r="169" spans="1:12" x14ac:dyDescent="0.25">
      <c r="A169" s="98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8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8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8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8"/>
    </row>
    <row r="173" spans="1:12" x14ac:dyDescent="0.25">
      <c r="A173" s="98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8"/>
      <c r="B174" s="98"/>
      <c r="C174" s="94"/>
      <c r="D174" s="98"/>
      <c r="E174" s="94">
        <v>0</v>
      </c>
      <c r="F174" s="98"/>
      <c r="G174" s="95"/>
      <c r="H174" s="95"/>
      <c r="I174" s="94"/>
      <c r="J174" s="98"/>
      <c r="K174" s="94"/>
      <c r="L174" s="94"/>
    </row>
    <row r="175" spans="1:12" x14ac:dyDescent="0.25">
      <c r="A175" s="98"/>
      <c r="B175" s="98"/>
      <c r="C175" s="94"/>
      <c r="D175" s="98"/>
      <c r="E175" s="94">
        <v>0</v>
      </c>
      <c r="F175" s="98"/>
      <c r="G175" s="95"/>
      <c r="H175" s="95"/>
      <c r="I175" s="94"/>
      <c r="J175" s="98"/>
      <c r="K175" s="98"/>
      <c r="L175" s="94"/>
    </row>
    <row r="176" spans="1:12" x14ac:dyDescent="0.25">
      <c r="A176" s="98"/>
      <c r="B176" s="98"/>
      <c r="C176" s="94"/>
      <c r="D176" s="98"/>
      <c r="E176" s="94">
        <v>0</v>
      </c>
      <c r="F176" s="98"/>
      <c r="G176" s="95"/>
      <c r="H176" s="95"/>
      <c r="I176" s="94"/>
      <c r="J176" s="98"/>
      <c r="K176" s="94"/>
      <c r="L176" s="94"/>
    </row>
    <row r="177" spans="1:12" x14ac:dyDescent="0.25">
      <c r="A177" s="98"/>
      <c r="B177" s="98"/>
      <c r="C177" s="94"/>
      <c r="D177" s="98"/>
      <c r="E177" s="94">
        <v>0</v>
      </c>
      <c r="F177" s="98"/>
      <c r="G177" s="95"/>
      <c r="H177" s="95"/>
      <c r="I177" s="94"/>
      <c r="J177" s="98"/>
      <c r="K177" s="94"/>
      <c r="L177" s="94"/>
    </row>
    <row r="178" spans="1:12" x14ac:dyDescent="0.25">
      <c r="A178" s="98"/>
      <c r="B178" s="98"/>
      <c r="C178" s="94"/>
      <c r="D178" s="98"/>
      <c r="E178" s="94">
        <v>0</v>
      </c>
      <c r="F178" s="98"/>
      <c r="G178" s="95"/>
      <c r="H178" s="95"/>
      <c r="I178" s="98"/>
      <c r="J178" s="98"/>
      <c r="K178" s="94"/>
      <c r="L178" s="94"/>
    </row>
    <row r="179" spans="1:12" x14ac:dyDescent="0.25">
      <c r="A179" s="98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8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8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8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8"/>
      <c r="B185" s="98"/>
      <c r="C185" s="128"/>
      <c r="D185" s="98"/>
      <c r="E185" s="98"/>
      <c r="F185" s="98"/>
      <c r="G185" s="94"/>
      <c r="H185" s="94"/>
      <c r="I185" s="94"/>
      <c r="J185" s="94"/>
      <c r="K185" s="98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8" t="s">
        <v>0</v>
      </c>
      <c r="B1" s="98" t="s">
        <v>1192</v>
      </c>
      <c r="C1" s="98" t="s">
        <v>1203</v>
      </c>
      <c r="D1" s="98" t="s">
        <v>561</v>
      </c>
      <c r="E1" s="98" t="s">
        <v>174</v>
      </c>
    </row>
    <row r="2" spans="1:5" x14ac:dyDescent="0.25">
      <c r="A2" s="95">
        <v>45293</v>
      </c>
      <c r="B2" s="98">
        <v>0</v>
      </c>
      <c r="C2" s="98"/>
      <c r="D2" s="98"/>
      <c r="E2" s="94"/>
    </row>
    <row r="3" spans="1:5" x14ac:dyDescent="0.25">
      <c r="A3" s="94"/>
      <c r="B3" s="94">
        <v>89</v>
      </c>
      <c r="C3" s="94"/>
      <c r="D3" s="94" t="s">
        <v>1811</v>
      </c>
      <c r="E3" s="94"/>
    </row>
    <row r="4" spans="1:5" x14ac:dyDescent="0.25">
      <c r="A4" s="94"/>
      <c r="B4" s="94">
        <v>0</v>
      </c>
      <c r="C4" s="101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8" t="s">
        <v>0</v>
      </c>
      <c r="B53" s="98" t="s">
        <v>1192</v>
      </c>
      <c r="C53" s="98" t="s">
        <v>1203</v>
      </c>
      <c r="D53" s="98" t="s">
        <v>561</v>
      </c>
      <c r="E53" s="98" t="s">
        <v>174</v>
      </c>
    </row>
    <row r="54" spans="1:5" x14ac:dyDescent="0.25">
      <c r="A54" s="95">
        <v>45317</v>
      </c>
      <c r="B54" s="98"/>
      <c r="C54" s="98"/>
      <c r="D54" s="98"/>
      <c r="E54" s="94"/>
    </row>
    <row r="55" spans="1:5" x14ac:dyDescent="0.25">
      <c r="A55" s="94" t="s">
        <v>492</v>
      </c>
      <c r="B55" s="94">
        <v>340</v>
      </c>
      <c r="C55" s="94"/>
      <c r="D55" s="98" t="s">
        <v>1812</v>
      </c>
      <c r="E55" s="94" t="s">
        <v>1003</v>
      </c>
    </row>
    <row r="56" spans="1:5" x14ac:dyDescent="0.25">
      <c r="A56" s="94" t="s">
        <v>492</v>
      </c>
      <c r="B56" s="94">
        <v>52</v>
      </c>
      <c r="C56" s="101"/>
      <c r="D56" s="94" t="s">
        <v>1813</v>
      </c>
      <c r="E56" s="94" t="s">
        <v>980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8" t="s">
        <v>0</v>
      </c>
      <c r="B105" s="98" t="s">
        <v>1192</v>
      </c>
      <c r="C105" s="98" t="s">
        <v>1203</v>
      </c>
      <c r="D105" s="98" t="s">
        <v>561</v>
      </c>
      <c r="E105" s="98" t="s">
        <v>174</v>
      </c>
    </row>
    <row r="106" spans="1:5" x14ac:dyDescent="0.25">
      <c r="A106" s="95"/>
      <c r="B106" s="98"/>
      <c r="C106" s="98"/>
      <c r="D106" s="98"/>
      <c r="E106" s="94"/>
    </row>
    <row r="107" spans="1:5" x14ac:dyDescent="0.25">
      <c r="A107" s="94"/>
      <c r="B107" s="94">
        <v>0</v>
      </c>
      <c r="C107" s="94"/>
      <c r="D107" s="98"/>
      <c r="E107" s="94"/>
    </row>
    <row r="108" spans="1:5" x14ac:dyDescent="0.25">
      <c r="A108" s="94"/>
      <c r="B108" s="94">
        <v>0</v>
      </c>
      <c r="C108" s="101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8" t="s">
        <v>0</v>
      </c>
      <c r="B157" s="98" t="s">
        <v>1192</v>
      </c>
      <c r="C157" s="98" t="s">
        <v>1203</v>
      </c>
      <c r="D157" s="98" t="s">
        <v>561</v>
      </c>
      <c r="E157" s="98" t="s">
        <v>174</v>
      </c>
    </row>
    <row r="158" spans="1:5" x14ac:dyDescent="0.25">
      <c r="A158" s="95"/>
      <c r="B158" s="98">
        <v>0</v>
      </c>
      <c r="C158" s="98"/>
      <c r="D158" s="98"/>
      <c r="E158" s="94"/>
    </row>
    <row r="159" spans="1:5" x14ac:dyDescent="0.25">
      <c r="A159" s="94"/>
      <c r="B159" s="94">
        <v>0</v>
      </c>
      <c r="C159" s="94"/>
      <c r="D159" s="98"/>
      <c r="E159" s="94"/>
    </row>
    <row r="160" spans="1:5" x14ac:dyDescent="0.25">
      <c r="A160" s="94"/>
      <c r="B160" s="94">
        <v>0</v>
      </c>
      <c r="C160" s="101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8" t="s">
        <v>0</v>
      </c>
      <c r="B209" s="98" t="s">
        <v>1192</v>
      </c>
      <c r="C209" s="98" t="s">
        <v>1203</v>
      </c>
      <c r="D209" s="98" t="s">
        <v>561</v>
      </c>
      <c r="E209" s="98" t="s">
        <v>174</v>
      </c>
    </row>
    <row r="210" spans="1:5" x14ac:dyDescent="0.25">
      <c r="A210" s="95"/>
      <c r="B210" s="98">
        <v>0</v>
      </c>
      <c r="C210" s="98"/>
      <c r="D210" s="98"/>
      <c r="E210" s="94"/>
    </row>
    <row r="211" spans="1:5" x14ac:dyDescent="0.25">
      <c r="A211" s="94"/>
      <c r="B211" s="94">
        <v>0</v>
      </c>
      <c r="C211" s="94"/>
      <c r="D211" s="98"/>
      <c r="E211" s="94"/>
    </row>
    <row r="212" spans="1:5" x14ac:dyDescent="0.25">
      <c r="A212" s="94"/>
      <c r="B212" s="94">
        <v>0</v>
      </c>
      <c r="C212" s="101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8" t="s">
        <v>0</v>
      </c>
      <c r="B261" s="98" t="s">
        <v>1192</v>
      </c>
      <c r="C261" s="98" t="s">
        <v>1203</v>
      </c>
      <c r="D261" s="98" t="s">
        <v>561</v>
      </c>
      <c r="E261" s="98" t="s">
        <v>174</v>
      </c>
    </row>
    <row r="262" spans="1:5" x14ac:dyDescent="0.25">
      <c r="A262" s="95"/>
      <c r="B262" s="98">
        <v>0</v>
      </c>
      <c r="C262" s="98"/>
      <c r="D262" s="98"/>
      <c r="E262" s="94"/>
    </row>
    <row r="263" spans="1:5" x14ac:dyDescent="0.25">
      <c r="A263" s="94"/>
      <c r="B263" s="94">
        <v>0</v>
      </c>
      <c r="C263" s="94"/>
      <c r="D263" s="98"/>
      <c r="E263" s="94"/>
    </row>
    <row r="264" spans="1:5" x14ac:dyDescent="0.25">
      <c r="A264" s="94"/>
      <c r="B264" s="94">
        <v>0</v>
      </c>
      <c r="C264" s="101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8" t="s">
        <v>0</v>
      </c>
      <c r="B313" s="98" t="s">
        <v>1192</v>
      </c>
      <c r="C313" s="98" t="s">
        <v>1203</v>
      </c>
      <c r="D313" s="98" t="s">
        <v>561</v>
      </c>
      <c r="E313" s="98" t="s">
        <v>174</v>
      </c>
    </row>
    <row r="314" spans="1:5" x14ac:dyDescent="0.25">
      <c r="A314" s="95"/>
      <c r="B314" s="98">
        <v>0</v>
      </c>
      <c r="C314" s="98"/>
      <c r="D314" s="98"/>
      <c r="E314" s="94"/>
    </row>
    <row r="315" spans="1:5" x14ac:dyDescent="0.25">
      <c r="A315" s="94"/>
      <c r="B315" s="94">
        <v>0</v>
      </c>
      <c r="C315" s="94"/>
      <c r="D315" s="98"/>
      <c r="E315" s="94"/>
    </row>
    <row r="316" spans="1:5" x14ac:dyDescent="0.25">
      <c r="A316" s="94"/>
      <c r="B316" s="94">
        <v>0</v>
      </c>
      <c r="C316" s="101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8" t="s">
        <v>0</v>
      </c>
      <c r="B365" s="98" t="s">
        <v>1192</v>
      </c>
      <c r="C365" s="98" t="s">
        <v>1203</v>
      </c>
      <c r="D365" s="98" t="s">
        <v>561</v>
      </c>
      <c r="E365" s="98" t="s">
        <v>174</v>
      </c>
    </row>
    <row r="366" spans="1:5" x14ac:dyDescent="0.25">
      <c r="A366" s="95"/>
      <c r="B366" s="98">
        <v>0</v>
      </c>
      <c r="C366" s="98"/>
      <c r="D366" s="98"/>
      <c r="E366" s="94"/>
    </row>
    <row r="367" spans="1:5" x14ac:dyDescent="0.25">
      <c r="A367" s="94"/>
      <c r="B367" s="94">
        <v>0</v>
      </c>
      <c r="C367" s="94"/>
      <c r="D367" s="98"/>
      <c r="E367" s="94"/>
    </row>
    <row r="368" spans="1:5" x14ac:dyDescent="0.25">
      <c r="A368" s="94"/>
      <c r="B368" s="94">
        <v>0</v>
      </c>
      <c r="C368" s="101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8" t="s">
        <v>0</v>
      </c>
      <c r="B417" s="98" t="s">
        <v>1192</v>
      </c>
      <c r="C417" s="98" t="s">
        <v>1203</v>
      </c>
      <c r="D417" s="98" t="s">
        <v>561</v>
      </c>
      <c r="E417" s="98" t="s">
        <v>174</v>
      </c>
    </row>
    <row r="418" spans="1:5" x14ac:dyDescent="0.25">
      <c r="A418" s="95"/>
      <c r="B418" s="98">
        <v>0</v>
      </c>
      <c r="C418" s="98"/>
      <c r="D418" s="98"/>
      <c r="E418" s="94"/>
    </row>
    <row r="419" spans="1:5" x14ac:dyDescent="0.25">
      <c r="A419" s="94"/>
      <c r="B419" s="94">
        <v>0</v>
      </c>
      <c r="C419" s="94"/>
      <c r="D419" s="98"/>
      <c r="E419" s="94"/>
    </row>
    <row r="420" spans="1:5" x14ac:dyDescent="0.25">
      <c r="A420" s="94"/>
      <c r="B420" s="94">
        <v>0</v>
      </c>
      <c r="C420" s="101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8" t="s">
        <v>0</v>
      </c>
      <c r="B469" s="98" t="s">
        <v>1192</v>
      </c>
      <c r="C469" s="98" t="s">
        <v>1203</v>
      </c>
      <c r="D469" s="98" t="s">
        <v>561</v>
      </c>
      <c r="E469" s="98" t="s">
        <v>174</v>
      </c>
    </row>
    <row r="470" spans="1:5" x14ac:dyDescent="0.25">
      <c r="A470" s="95"/>
      <c r="B470" s="98">
        <v>0</v>
      </c>
      <c r="C470" s="98"/>
      <c r="D470" s="98"/>
      <c r="E470" s="94"/>
    </row>
    <row r="471" spans="1:5" x14ac:dyDescent="0.25">
      <c r="A471" s="94"/>
      <c r="B471" s="94">
        <v>0</v>
      </c>
      <c r="C471" s="94"/>
      <c r="D471" s="98"/>
      <c r="E471" s="94"/>
    </row>
    <row r="472" spans="1:5" x14ac:dyDescent="0.25">
      <c r="A472" s="94"/>
      <c r="B472" s="94">
        <v>0</v>
      </c>
      <c r="C472" s="101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8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8" t="s">
        <v>0</v>
      </c>
      <c r="B521" s="98" t="s">
        <v>1192</v>
      </c>
      <c r="C521" s="98" t="s">
        <v>1203</v>
      </c>
      <c r="D521" s="98" t="s">
        <v>561</v>
      </c>
      <c r="E521" s="98" t="s">
        <v>174</v>
      </c>
    </row>
    <row r="522" spans="1:5" x14ac:dyDescent="0.25">
      <c r="A522" s="95"/>
      <c r="B522" s="98">
        <v>0</v>
      </c>
      <c r="C522" s="98"/>
      <c r="D522" s="98"/>
      <c r="E522" s="94"/>
    </row>
    <row r="523" spans="1:5" x14ac:dyDescent="0.25">
      <c r="A523" s="94"/>
      <c r="B523" s="94">
        <v>0</v>
      </c>
      <c r="C523" s="94"/>
      <c r="D523" s="98"/>
      <c r="E523" s="94"/>
    </row>
    <row r="524" spans="1:5" x14ac:dyDescent="0.25">
      <c r="A524" s="94"/>
      <c r="B524" s="94">
        <v>0</v>
      </c>
      <c r="C524" s="101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1192</v>
      </c>
      <c r="C573" s="98" t="s">
        <v>1203</v>
      </c>
      <c r="D573" s="98" t="s">
        <v>561</v>
      </c>
      <c r="E573" s="98" t="s">
        <v>174</v>
      </c>
    </row>
    <row r="574" spans="1:5" x14ac:dyDescent="0.25">
      <c r="A574" s="95"/>
      <c r="B574" s="98">
        <v>0</v>
      </c>
      <c r="C574" s="98"/>
      <c r="D574" s="98"/>
      <c r="E574" s="94"/>
    </row>
    <row r="575" spans="1:5" x14ac:dyDescent="0.25">
      <c r="A575" s="94"/>
      <c r="B575" s="94">
        <v>0</v>
      </c>
      <c r="C575" s="94"/>
      <c r="D575" s="98"/>
      <c r="E575" s="94"/>
    </row>
    <row r="576" spans="1:5" x14ac:dyDescent="0.25">
      <c r="A576" s="94"/>
      <c r="B576" s="94">
        <v>0</v>
      </c>
      <c r="C576" s="101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36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1737</v>
      </c>
    </row>
    <row r="3" spans="1:27" x14ac:dyDescent="0.25">
      <c r="A3" t="s">
        <v>1814</v>
      </c>
      <c r="B3" t="s">
        <v>1815</v>
      </c>
      <c r="C3" t="s">
        <v>1816</v>
      </c>
      <c r="D3" t="s">
        <v>1817</v>
      </c>
      <c r="E3" t="s">
        <v>1818</v>
      </c>
      <c r="F3" t="s">
        <v>1819</v>
      </c>
      <c r="G3" t="s">
        <v>1820</v>
      </c>
      <c r="H3" t="s">
        <v>1821</v>
      </c>
      <c r="I3" t="s">
        <v>1822</v>
      </c>
      <c r="J3" t="s">
        <v>1823</v>
      </c>
      <c r="K3" t="s">
        <v>1824</v>
      </c>
      <c r="L3" t="s">
        <v>1825</v>
      </c>
      <c r="M3" t="s">
        <v>1403</v>
      </c>
      <c r="N3" t="s">
        <v>1826</v>
      </c>
      <c r="O3" t="s">
        <v>1827</v>
      </c>
      <c r="P3" t="s">
        <v>1828</v>
      </c>
      <c r="Q3" t="s">
        <v>1829</v>
      </c>
      <c r="R3" t="s">
        <v>1830</v>
      </c>
      <c r="S3" t="s">
        <v>1831</v>
      </c>
      <c r="T3" t="s">
        <v>1832</v>
      </c>
      <c r="U3" t="s">
        <v>1833</v>
      </c>
      <c r="V3" t="s">
        <v>1834</v>
      </c>
      <c r="W3" t="s">
        <v>1835</v>
      </c>
      <c r="X3" t="s">
        <v>1836</v>
      </c>
      <c r="Y3" t="s">
        <v>1837</v>
      </c>
      <c r="Z3" t="s">
        <v>1838</v>
      </c>
      <c r="AA3" t="s">
        <v>1839</v>
      </c>
    </row>
    <row r="4" spans="1:27" x14ac:dyDescent="0.25">
      <c r="A4" t="s">
        <v>1840</v>
      </c>
      <c r="D4" t="s">
        <v>1841</v>
      </c>
      <c r="E4" t="str">
        <f>"209160"</f>
        <v>209160</v>
      </c>
      <c r="G4" s="131">
        <v>45252</v>
      </c>
      <c r="H4">
        <v>40</v>
      </c>
      <c r="M4" t="s">
        <v>1841</v>
      </c>
      <c r="N4" t="s">
        <v>1842</v>
      </c>
      <c r="Q4" s="132">
        <v>45254.412789351853</v>
      </c>
      <c r="S4">
        <v>0</v>
      </c>
      <c r="T4">
        <v>475</v>
      </c>
      <c r="U4" t="s">
        <v>1843</v>
      </c>
      <c r="V4">
        <v>1287</v>
      </c>
      <c r="W4" t="s">
        <v>1844</v>
      </c>
      <c r="X4">
        <v>0</v>
      </c>
      <c r="Z4" t="s">
        <v>1845</v>
      </c>
    </row>
    <row r="5" spans="1:27" x14ac:dyDescent="0.25">
      <c r="A5" t="s">
        <v>1840</v>
      </c>
      <c r="D5" t="s">
        <v>1846</v>
      </c>
      <c r="E5" t="str">
        <f>"243580"</f>
        <v>243580</v>
      </c>
      <c r="G5" s="131">
        <v>45253</v>
      </c>
      <c r="H5">
        <v>120</v>
      </c>
      <c r="M5" t="s">
        <v>1846</v>
      </c>
      <c r="N5" t="s">
        <v>1842</v>
      </c>
      <c r="O5" t="s">
        <v>1791</v>
      </c>
      <c r="Q5" s="132">
        <v>45254.412800925929</v>
      </c>
      <c r="R5" s="132">
        <v>45254.519178240742</v>
      </c>
      <c r="S5">
        <v>0</v>
      </c>
      <c r="T5">
        <v>475</v>
      </c>
      <c r="U5" t="s">
        <v>1843</v>
      </c>
      <c r="V5">
        <v>1287</v>
      </c>
      <c r="W5" t="s">
        <v>1844</v>
      </c>
      <c r="X5">
        <v>0</v>
      </c>
      <c r="Z5" t="s">
        <v>1847</v>
      </c>
    </row>
    <row r="6" spans="1:27" x14ac:dyDescent="0.25">
      <c r="A6" t="s">
        <v>1840</v>
      </c>
      <c r="D6" t="s">
        <v>1848</v>
      </c>
      <c r="E6" t="str">
        <f>"116537925"</f>
        <v>116537925</v>
      </c>
      <c r="G6" s="131">
        <v>45253</v>
      </c>
      <c r="H6">
        <v>2000</v>
      </c>
      <c r="M6" t="s">
        <v>1848</v>
      </c>
      <c r="N6" t="s">
        <v>1842</v>
      </c>
      <c r="O6" t="s">
        <v>1791</v>
      </c>
      <c r="Q6" s="132">
        <v>45254.314143518517</v>
      </c>
      <c r="R6" s="132">
        <v>45254.516759259262</v>
      </c>
      <c r="S6">
        <v>259000001</v>
      </c>
      <c r="T6">
        <v>57</v>
      </c>
      <c r="U6" t="s">
        <v>34</v>
      </c>
      <c r="V6">
        <v>259</v>
      </c>
      <c r="W6" t="s">
        <v>1724</v>
      </c>
      <c r="X6">
        <v>259000001</v>
      </c>
      <c r="Z6" t="s">
        <v>1845</v>
      </c>
    </row>
    <row r="7" spans="1:27" x14ac:dyDescent="0.25">
      <c r="G7" s="131"/>
      <c r="H7">
        <f>SUM(H4:H6)</f>
        <v>2160</v>
      </c>
      <c r="Q7" s="132"/>
      <c r="R7" s="132"/>
    </row>
    <row r="8" spans="1:27" x14ac:dyDescent="0.25">
      <c r="A8" t="s">
        <v>1840</v>
      </c>
      <c r="D8" t="s">
        <v>1849</v>
      </c>
      <c r="E8" t="str">
        <f>"730187285"</f>
        <v>730187285</v>
      </c>
      <c r="G8" s="131">
        <v>45252</v>
      </c>
      <c r="H8">
        <v>779</v>
      </c>
      <c r="M8" t="s">
        <v>1849</v>
      </c>
      <c r="N8" t="s">
        <v>1842</v>
      </c>
      <c r="Q8" s="132">
        <v>45253.336712962962</v>
      </c>
      <c r="S8" t="s">
        <v>1850</v>
      </c>
      <c r="T8">
        <v>5</v>
      </c>
      <c r="U8" t="s">
        <v>1851</v>
      </c>
      <c r="V8" t="s">
        <v>1852</v>
      </c>
      <c r="W8" t="s">
        <v>1844</v>
      </c>
      <c r="X8" t="s">
        <v>1853</v>
      </c>
      <c r="Z8" t="s">
        <v>1845</v>
      </c>
    </row>
    <row r="9" spans="1:27" x14ac:dyDescent="0.25">
      <c r="A9" t="s">
        <v>1840</v>
      </c>
      <c r="D9" t="s">
        <v>1854</v>
      </c>
      <c r="E9" t="str">
        <f>"730181739"</f>
        <v>730181739</v>
      </c>
      <c r="G9" s="131">
        <v>45252</v>
      </c>
      <c r="H9">
        <v>1142</v>
      </c>
      <c r="M9" t="s">
        <v>1854</v>
      </c>
      <c r="N9" t="s">
        <v>1842</v>
      </c>
      <c r="Q9" s="132">
        <v>45253.336724537039</v>
      </c>
      <c r="S9" t="s">
        <v>1850</v>
      </c>
      <c r="T9">
        <v>5</v>
      </c>
      <c r="U9" t="s">
        <v>1851</v>
      </c>
      <c r="V9" t="s">
        <v>1852</v>
      </c>
      <c r="W9" t="s">
        <v>1844</v>
      </c>
      <c r="X9" t="s">
        <v>1853</v>
      </c>
      <c r="Z9" t="s">
        <v>1845</v>
      </c>
    </row>
    <row r="10" spans="1:27" x14ac:dyDescent="0.25">
      <c r="A10" t="s">
        <v>1840</v>
      </c>
      <c r="D10" t="s">
        <v>1848</v>
      </c>
      <c r="E10" t="str">
        <f>"730203434"</f>
        <v>730203434</v>
      </c>
      <c r="G10" s="131">
        <v>45252</v>
      </c>
      <c r="H10">
        <v>322</v>
      </c>
      <c r="M10" t="s">
        <v>1848</v>
      </c>
      <c r="N10" t="s">
        <v>1842</v>
      </c>
      <c r="Q10" s="132">
        <v>45253.336724537039</v>
      </c>
      <c r="S10" t="s">
        <v>1850</v>
      </c>
      <c r="T10">
        <v>5</v>
      </c>
      <c r="U10" t="s">
        <v>1851</v>
      </c>
      <c r="V10" t="s">
        <v>1852</v>
      </c>
      <c r="W10" t="s">
        <v>1844</v>
      </c>
      <c r="X10" t="s">
        <v>1853</v>
      </c>
      <c r="Z10" t="s">
        <v>1845</v>
      </c>
    </row>
    <row r="11" spans="1:27" x14ac:dyDescent="0.25">
      <c r="A11" t="s">
        <v>1840</v>
      </c>
      <c r="D11" t="s">
        <v>1841</v>
      </c>
      <c r="E11" t="str">
        <f>"730160445"</f>
        <v>730160445</v>
      </c>
      <c r="G11" s="131">
        <v>45252</v>
      </c>
      <c r="H11">
        <v>143.13999999999999</v>
      </c>
      <c r="M11" t="s">
        <v>1841</v>
      </c>
      <c r="N11" t="s">
        <v>1842</v>
      </c>
      <c r="Q11" s="132">
        <v>45253.336724537039</v>
      </c>
      <c r="S11" t="s">
        <v>1850</v>
      </c>
      <c r="T11">
        <v>5</v>
      </c>
      <c r="U11" t="s">
        <v>1851</v>
      </c>
      <c r="V11" t="s">
        <v>1852</v>
      </c>
      <c r="W11" t="s">
        <v>1844</v>
      </c>
      <c r="X11" t="s">
        <v>1850</v>
      </c>
      <c r="Z11" t="s">
        <v>1845</v>
      </c>
    </row>
    <row r="12" spans="1:27" x14ac:dyDescent="0.25">
      <c r="A12" t="s">
        <v>1840</v>
      </c>
      <c r="D12" t="s">
        <v>1855</v>
      </c>
      <c r="E12" t="str">
        <f>"180232339"</f>
        <v>180232339</v>
      </c>
      <c r="F12" t="s">
        <v>1856</v>
      </c>
      <c r="G12" s="131">
        <v>45252</v>
      </c>
      <c r="H12">
        <v>-10</v>
      </c>
      <c r="M12" t="s">
        <v>1855</v>
      </c>
      <c r="N12" t="s">
        <v>1842</v>
      </c>
      <c r="Q12" s="132">
        <v>45253.336724537039</v>
      </c>
      <c r="S12" t="s">
        <v>1850</v>
      </c>
      <c r="T12">
        <v>5</v>
      </c>
      <c r="U12" t="s">
        <v>1851</v>
      </c>
      <c r="V12" t="s">
        <v>1852</v>
      </c>
      <c r="W12" t="s">
        <v>1844</v>
      </c>
      <c r="X12" t="s">
        <v>1850</v>
      </c>
      <c r="Z12" t="s">
        <v>1847</v>
      </c>
    </row>
    <row r="13" spans="1:27" x14ac:dyDescent="0.25">
      <c r="A13" t="s">
        <v>1840</v>
      </c>
      <c r="D13" t="s">
        <v>1841</v>
      </c>
      <c r="E13" t="str">
        <f>"181779346"</f>
        <v>181779346</v>
      </c>
      <c r="F13" t="s">
        <v>1857</v>
      </c>
      <c r="G13" s="131">
        <v>45252</v>
      </c>
      <c r="H13">
        <v>489</v>
      </c>
      <c r="M13" t="s">
        <v>1841</v>
      </c>
      <c r="N13" t="s">
        <v>1842</v>
      </c>
      <c r="Q13" s="132">
        <v>45253.336724537039</v>
      </c>
      <c r="S13" t="s">
        <v>1850</v>
      </c>
      <c r="T13">
        <v>5</v>
      </c>
      <c r="U13" t="s">
        <v>1851</v>
      </c>
      <c r="V13" t="s">
        <v>1852</v>
      </c>
      <c r="W13" t="s">
        <v>1844</v>
      </c>
      <c r="X13" t="s">
        <v>1850</v>
      </c>
      <c r="Z13" t="s">
        <v>1845</v>
      </c>
    </row>
    <row r="14" spans="1:27" x14ac:dyDescent="0.25">
      <c r="A14" t="s">
        <v>1840</v>
      </c>
      <c r="D14" t="s">
        <v>1846</v>
      </c>
      <c r="E14" t="str">
        <f>"180022962"</f>
        <v>180022962</v>
      </c>
      <c r="F14" t="s">
        <v>1858</v>
      </c>
      <c r="G14" s="131">
        <v>45253</v>
      </c>
      <c r="H14">
        <v>234</v>
      </c>
      <c r="M14" t="s">
        <v>1846</v>
      </c>
      <c r="N14" t="s">
        <v>1842</v>
      </c>
      <c r="O14" t="s">
        <v>1791</v>
      </c>
      <c r="Q14" s="132">
        <v>45254.29650462963</v>
      </c>
      <c r="R14" s="132">
        <v>45254.51898148148</v>
      </c>
      <c r="S14" t="s">
        <v>1850</v>
      </c>
      <c r="T14">
        <v>5</v>
      </c>
      <c r="U14" t="s">
        <v>1851</v>
      </c>
      <c r="V14" t="s">
        <v>1852</v>
      </c>
      <c r="W14" t="s">
        <v>1844</v>
      </c>
      <c r="X14" t="s">
        <v>1850</v>
      </c>
      <c r="Z14" t="s">
        <v>1847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1712</v>
      </c>
    </row>
    <row r="24" spans="1:27" x14ac:dyDescent="0.25">
      <c r="A24" t="s">
        <v>1814</v>
      </c>
      <c r="B24" t="s">
        <v>1815</v>
      </c>
      <c r="C24" t="s">
        <v>1816</v>
      </c>
      <c r="D24" t="s">
        <v>1817</v>
      </c>
      <c r="E24" t="s">
        <v>1818</v>
      </c>
      <c r="F24" t="s">
        <v>1819</v>
      </c>
      <c r="G24" t="s">
        <v>1820</v>
      </c>
      <c r="H24" t="s">
        <v>1821</v>
      </c>
      <c r="I24" t="s">
        <v>1822</v>
      </c>
      <c r="J24" t="s">
        <v>1823</v>
      </c>
      <c r="K24" t="s">
        <v>1824</v>
      </c>
      <c r="L24" t="s">
        <v>1825</v>
      </c>
      <c r="M24" t="s">
        <v>1403</v>
      </c>
      <c r="N24" t="s">
        <v>1826</v>
      </c>
      <c r="O24" t="s">
        <v>1827</v>
      </c>
      <c r="P24" t="s">
        <v>1828</v>
      </c>
      <c r="Q24" t="s">
        <v>1829</v>
      </c>
      <c r="R24" t="s">
        <v>1830</v>
      </c>
      <c r="S24" t="s">
        <v>1831</v>
      </c>
      <c r="T24" t="s">
        <v>1832</v>
      </c>
      <c r="U24" t="s">
        <v>1833</v>
      </c>
      <c r="V24" t="s">
        <v>1834</v>
      </c>
      <c r="W24" t="s">
        <v>1835</v>
      </c>
      <c r="X24" t="s">
        <v>1836</v>
      </c>
      <c r="Y24" t="s">
        <v>1837</v>
      </c>
      <c r="Z24" t="s">
        <v>1838</v>
      </c>
      <c r="AA24" t="s">
        <v>1839</v>
      </c>
    </row>
    <row r="25" spans="1:27" x14ac:dyDescent="0.25">
      <c r="A25" t="s">
        <v>1840</v>
      </c>
      <c r="D25" t="s">
        <v>1859</v>
      </c>
      <c r="E25" t="str">
        <f>"00033112300244"</f>
        <v>00033112300244</v>
      </c>
      <c r="G25" s="131">
        <v>45253</v>
      </c>
      <c r="H25">
        <v>174</v>
      </c>
      <c r="M25" t="s">
        <v>1859</v>
      </c>
      <c r="N25" t="s">
        <v>1860</v>
      </c>
      <c r="Q25" s="132">
        <v>45254.314247685194</v>
      </c>
      <c r="S25">
        <v>259331305</v>
      </c>
      <c r="T25">
        <v>57</v>
      </c>
      <c r="U25" t="s">
        <v>34</v>
      </c>
      <c r="V25">
        <v>259</v>
      </c>
      <c r="W25" t="s">
        <v>1810</v>
      </c>
      <c r="X25">
        <v>259331305</v>
      </c>
      <c r="Z25" t="s">
        <v>1845</v>
      </c>
    </row>
    <row r="26" spans="1:27" x14ac:dyDescent="0.25">
      <c r="A26" t="s">
        <v>1840</v>
      </c>
      <c r="D26" t="s">
        <v>1861</v>
      </c>
      <c r="E26" t="str">
        <f>"181779364"</f>
        <v>181779364</v>
      </c>
      <c r="F26" t="s">
        <v>1862</v>
      </c>
      <c r="G26" s="131">
        <v>45253</v>
      </c>
      <c r="H26">
        <v>480.5</v>
      </c>
      <c r="M26" t="s">
        <v>1861</v>
      </c>
      <c r="N26" t="s">
        <v>1860</v>
      </c>
      <c r="Q26" s="132">
        <v>45254.29650462963</v>
      </c>
      <c r="S26" t="s">
        <v>1863</v>
      </c>
      <c r="T26">
        <v>5</v>
      </c>
      <c r="U26" t="s">
        <v>1851</v>
      </c>
      <c r="V26" t="s">
        <v>1852</v>
      </c>
      <c r="W26" t="s">
        <v>1810</v>
      </c>
      <c r="X26" t="s">
        <v>1863</v>
      </c>
      <c r="Z26" t="s">
        <v>1845</v>
      </c>
    </row>
    <row r="27" spans="1:27" x14ac:dyDescent="0.25">
      <c r="A27" t="s">
        <v>1840</v>
      </c>
      <c r="D27" t="s">
        <v>1861</v>
      </c>
      <c r="E27" t="str">
        <f>"730158877"</f>
        <v>730158877</v>
      </c>
      <c r="F27" t="s">
        <v>1862</v>
      </c>
      <c r="G27" s="131">
        <v>45253</v>
      </c>
      <c r="H27">
        <v>88.5</v>
      </c>
      <c r="M27" t="s">
        <v>1861</v>
      </c>
      <c r="N27" t="s">
        <v>1860</v>
      </c>
      <c r="Q27" s="132">
        <v>45254.29650462963</v>
      </c>
      <c r="S27" t="s">
        <v>1864</v>
      </c>
      <c r="T27">
        <v>5</v>
      </c>
      <c r="U27" t="s">
        <v>1851</v>
      </c>
      <c r="V27" t="s">
        <v>1852</v>
      </c>
      <c r="W27" t="s">
        <v>1810</v>
      </c>
      <c r="X27" t="s">
        <v>1863</v>
      </c>
      <c r="Z27" t="s">
        <v>1845</v>
      </c>
    </row>
    <row r="28" spans="1:27" x14ac:dyDescent="0.25">
      <c r="G28" s="131"/>
      <c r="H28" s="125">
        <f>SUM(H25:H27)</f>
        <v>743</v>
      </c>
      <c r="Q28" s="132"/>
    </row>
    <row r="29" spans="1:27" x14ac:dyDescent="0.25">
      <c r="A29" t="s">
        <v>1840</v>
      </c>
      <c r="D29" t="s">
        <v>1865</v>
      </c>
      <c r="E29" t="str">
        <f>"180308106"</f>
        <v>180308106</v>
      </c>
      <c r="F29" t="s">
        <v>1866</v>
      </c>
      <c r="G29" s="131">
        <v>45246</v>
      </c>
      <c r="H29">
        <v>296.5</v>
      </c>
      <c r="M29" t="s">
        <v>1865</v>
      </c>
      <c r="N29" t="s">
        <v>1860</v>
      </c>
      <c r="O29" t="s">
        <v>1791</v>
      </c>
      <c r="Q29" s="132">
        <v>45247.296539351853</v>
      </c>
      <c r="R29" s="132">
        <v>45254.523668981477</v>
      </c>
      <c r="S29" t="s">
        <v>1863</v>
      </c>
      <c r="T29">
        <v>5</v>
      </c>
      <c r="U29" t="s">
        <v>1851</v>
      </c>
      <c r="V29" t="s">
        <v>1852</v>
      </c>
      <c r="W29" t="s">
        <v>1810</v>
      </c>
      <c r="X29" t="s">
        <v>1867</v>
      </c>
      <c r="Z29" t="s">
        <v>1845</v>
      </c>
    </row>
    <row r="30" spans="1:27" x14ac:dyDescent="0.25">
      <c r="G30" s="131"/>
      <c r="Q30" s="132"/>
      <c r="R30" s="132"/>
    </row>
    <row r="31" spans="1:27" x14ac:dyDescent="0.25">
      <c r="A31" t="s">
        <v>1840</v>
      </c>
      <c r="D31" t="s">
        <v>1868</v>
      </c>
      <c r="E31" t="str">
        <f>"730145010"</f>
        <v>730145010</v>
      </c>
      <c r="G31" s="131">
        <v>45247</v>
      </c>
      <c r="H31">
        <v>98</v>
      </c>
      <c r="M31" t="s">
        <v>1868</v>
      </c>
      <c r="N31" t="s">
        <v>1860</v>
      </c>
      <c r="O31" t="s">
        <v>1791</v>
      </c>
      <c r="Q31" s="132">
        <v>45250.33625</v>
      </c>
      <c r="R31" s="132">
        <v>45254.526562500003</v>
      </c>
      <c r="S31" t="s">
        <v>1864</v>
      </c>
      <c r="T31">
        <v>5</v>
      </c>
      <c r="U31" t="s">
        <v>1851</v>
      </c>
      <c r="V31" t="s">
        <v>1852</v>
      </c>
      <c r="W31" t="s">
        <v>1810</v>
      </c>
      <c r="X31" t="s">
        <v>1863</v>
      </c>
      <c r="Z31" t="s">
        <v>1845</v>
      </c>
    </row>
    <row r="32" spans="1:27" x14ac:dyDescent="0.25">
      <c r="A32" t="s">
        <v>1840</v>
      </c>
      <c r="D32" t="s">
        <v>1869</v>
      </c>
      <c r="E32" t="str">
        <f>"180308107"</f>
        <v>180308107</v>
      </c>
      <c r="F32" t="s">
        <v>1870</v>
      </c>
      <c r="G32" s="131">
        <v>45247</v>
      </c>
      <c r="H32">
        <v>351</v>
      </c>
      <c r="M32" t="s">
        <v>1869</v>
      </c>
      <c r="N32" t="s">
        <v>1860</v>
      </c>
      <c r="O32" t="s">
        <v>1791</v>
      </c>
      <c r="Q32" s="132">
        <v>45250.33625</v>
      </c>
      <c r="R32" s="132">
        <v>45254.526261574072</v>
      </c>
      <c r="S32" t="s">
        <v>1864</v>
      </c>
      <c r="T32">
        <v>5</v>
      </c>
      <c r="U32" t="s">
        <v>1851</v>
      </c>
      <c r="V32" t="s">
        <v>1852</v>
      </c>
      <c r="W32" t="s">
        <v>1810</v>
      </c>
      <c r="X32" t="s">
        <v>1871</v>
      </c>
      <c r="Z32" t="s">
        <v>1845</v>
      </c>
    </row>
    <row r="33" spans="1:27" x14ac:dyDescent="0.25">
      <c r="A33" t="s">
        <v>1840</v>
      </c>
      <c r="D33" t="s">
        <v>1872</v>
      </c>
      <c r="E33" t="str">
        <f>"730180106"</f>
        <v>730180106</v>
      </c>
      <c r="G33" s="131">
        <v>45247</v>
      </c>
      <c r="H33">
        <v>88</v>
      </c>
      <c r="M33" t="s">
        <v>1872</v>
      </c>
      <c r="N33" t="s">
        <v>1860</v>
      </c>
      <c r="O33" t="s">
        <v>1791</v>
      </c>
      <c r="Q33" s="132">
        <v>45250.33625</v>
      </c>
      <c r="R33" s="132">
        <v>45254.526423611111</v>
      </c>
      <c r="S33" t="s">
        <v>1864</v>
      </c>
      <c r="T33">
        <v>5</v>
      </c>
      <c r="U33" t="s">
        <v>1851</v>
      </c>
      <c r="V33" t="s">
        <v>1852</v>
      </c>
      <c r="W33" t="s">
        <v>1810</v>
      </c>
      <c r="X33" t="s">
        <v>1863</v>
      </c>
      <c r="Z33" t="s">
        <v>1845</v>
      </c>
    </row>
    <row r="34" spans="1:27" x14ac:dyDescent="0.25">
      <c r="H34" s="125">
        <f>SUM(H31:H33)</f>
        <v>537</v>
      </c>
    </row>
    <row r="35" spans="1:27" x14ac:dyDescent="0.25">
      <c r="A35" t="s">
        <v>1840</v>
      </c>
      <c r="D35" t="s">
        <v>1873</v>
      </c>
      <c r="E35" t="str">
        <f>"180022995"</f>
        <v>180022995</v>
      </c>
      <c r="F35" t="s">
        <v>1874</v>
      </c>
      <c r="G35" s="131">
        <v>45250</v>
      </c>
      <c r="H35">
        <v>451.58</v>
      </c>
      <c r="M35" t="s">
        <v>1873</v>
      </c>
      <c r="N35" t="s">
        <v>1860</v>
      </c>
      <c r="O35" t="s">
        <v>1791</v>
      </c>
      <c r="Q35" s="132">
        <v>45251.336527777778</v>
      </c>
      <c r="R35" s="132">
        <v>45254.525520833333</v>
      </c>
      <c r="S35" t="s">
        <v>1863</v>
      </c>
      <c r="T35">
        <v>5</v>
      </c>
      <c r="U35" t="s">
        <v>1851</v>
      </c>
      <c r="V35" t="s">
        <v>1852</v>
      </c>
      <c r="W35" t="s">
        <v>1810</v>
      </c>
      <c r="X35" t="s">
        <v>1863</v>
      </c>
      <c r="Z35" t="s">
        <v>1845</v>
      </c>
    </row>
    <row r="36" spans="1:27" x14ac:dyDescent="0.25">
      <c r="A36" t="s">
        <v>1840</v>
      </c>
      <c r="D36" t="s">
        <v>1875</v>
      </c>
      <c r="E36" t="str">
        <f>"180308115"</f>
        <v>180308115</v>
      </c>
      <c r="F36" t="s">
        <v>1876</v>
      </c>
      <c r="G36" s="131">
        <v>45250</v>
      </c>
      <c r="H36">
        <v>512.5</v>
      </c>
      <c r="M36" t="s">
        <v>1875</v>
      </c>
      <c r="N36" t="s">
        <v>1860</v>
      </c>
      <c r="O36" t="s">
        <v>1791</v>
      </c>
      <c r="Q36" s="132">
        <v>45251.336527777778</v>
      </c>
      <c r="R36" s="132">
        <v>45254.524085648147</v>
      </c>
      <c r="S36" t="s">
        <v>1863</v>
      </c>
      <c r="T36">
        <v>5</v>
      </c>
      <c r="U36" t="s">
        <v>1851</v>
      </c>
      <c r="V36" t="s">
        <v>1852</v>
      </c>
      <c r="W36" t="s">
        <v>1810</v>
      </c>
      <c r="X36" t="s">
        <v>1867</v>
      </c>
      <c r="Z36" t="s">
        <v>1845</v>
      </c>
    </row>
    <row r="37" spans="1:27" x14ac:dyDescent="0.25">
      <c r="H37" s="125">
        <f>SUM(H35:H36)</f>
        <v>964.07999999999993</v>
      </c>
    </row>
    <row r="44" spans="1:27" x14ac:dyDescent="0.25">
      <c r="A44" t="s">
        <v>1814</v>
      </c>
      <c r="B44" t="s">
        <v>1815</v>
      </c>
      <c r="C44" t="s">
        <v>1816</v>
      </c>
      <c r="D44" t="s">
        <v>1817</v>
      </c>
      <c r="E44" t="s">
        <v>1818</v>
      </c>
      <c r="F44" t="s">
        <v>1819</v>
      </c>
      <c r="G44" t="s">
        <v>1820</v>
      </c>
      <c r="H44" t="s">
        <v>1821</v>
      </c>
      <c r="I44" t="s">
        <v>1822</v>
      </c>
      <c r="J44" t="s">
        <v>1823</v>
      </c>
      <c r="K44" t="s">
        <v>1824</v>
      </c>
      <c r="L44" t="s">
        <v>1825</v>
      </c>
      <c r="M44" t="s">
        <v>1403</v>
      </c>
      <c r="N44" t="s">
        <v>1826</v>
      </c>
      <c r="O44" t="s">
        <v>1827</v>
      </c>
      <c r="P44" t="s">
        <v>1828</v>
      </c>
      <c r="Q44" t="s">
        <v>1829</v>
      </c>
      <c r="R44" t="s">
        <v>1830</v>
      </c>
      <c r="S44" t="s">
        <v>1831</v>
      </c>
      <c r="T44" t="s">
        <v>1832</v>
      </c>
      <c r="U44" t="s">
        <v>1833</v>
      </c>
      <c r="V44" t="s">
        <v>1834</v>
      </c>
      <c r="W44" t="s">
        <v>1835</v>
      </c>
      <c r="X44" t="s">
        <v>1836</v>
      </c>
      <c r="Y44" t="s">
        <v>1837</v>
      </c>
      <c r="Z44" t="s">
        <v>1838</v>
      </c>
      <c r="AA44" t="s">
        <v>1839</v>
      </c>
    </row>
    <row r="45" spans="1:27" x14ac:dyDescent="0.25">
      <c r="A45" t="s">
        <v>1840</v>
      </c>
      <c r="D45" t="s">
        <v>1877</v>
      </c>
      <c r="E45" t="str">
        <f>"00058931300645"</f>
        <v>00058931300645</v>
      </c>
      <c r="F45" t="s">
        <v>1878</v>
      </c>
      <c r="G45" s="131">
        <v>45253</v>
      </c>
      <c r="H45">
        <v>28</v>
      </c>
      <c r="M45" t="s">
        <v>1877</v>
      </c>
      <c r="N45" t="s">
        <v>1879</v>
      </c>
      <c r="Q45" s="132">
        <v>45254.314247685194</v>
      </c>
      <c r="S45">
        <v>259589581</v>
      </c>
      <c r="T45">
        <v>57</v>
      </c>
      <c r="U45" t="s">
        <v>34</v>
      </c>
      <c r="V45">
        <v>259</v>
      </c>
      <c r="W45" t="s">
        <v>1880</v>
      </c>
      <c r="X45">
        <v>259589581</v>
      </c>
      <c r="Z45" t="s">
        <v>1847</v>
      </c>
    </row>
    <row r="46" spans="1:27" x14ac:dyDescent="0.25">
      <c r="A46" t="s">
        <v>1840</v>
      </c>
      <c r="D46" t="s">
        <v>1877</v>
      </c>
      <c r="E46" t="str">
        <f>"180122171"</f>
        <v>180122171</v>
      </c>
      <c r="F46" t="s">
        <v>1878</v>
      </c>
      <c r="G46" s="131">
        <v>45253</v>
      </c>
      <c r="H46">
        <v>160.5</v>
      </c>
      <c r="M46" t="s">
        <v>1877</v>
      </c>
      <c r="N46" t="s">
        <v>1879</v>
      </c>
      <c r="Q46" s="132">
        <v>45254.29650462963</v>
      </c>
      <c r="S46" t="s">
        <v>1881</v>
      </c>
      <c r="T46">
        <v>5</v>
      </c>
      <c r="U46" t="s">
        <v>1851</v>
      </c>
      <c r="V46" t="s">
        <v>1852</v>
      </c>
      <c r="W46" t="s">
        <v>1880</v>
      </c>
      <c r="X46" t="s">
        <v>1882</v>
      </c>
      <c r="Z46" t="s">
        <v>1847</v>
      </c>
    </row>
    <row r="47" spans="1:27" x14ac:dyDescent="0.25">
      <c r="A47" t="s">
        <v>1840</v>
      </c>
      <c r="D47" t="s">
        <v>1883</v>
      </c>
      <c r="E47" t="str">
        <f>"180022987"</f>
        <v>180022987</v>
      </c>
      <c r="F47" t="s">
        <v>1884</v>
      </c>
      <c r="G47" s="131">
        <v>45253</v>
      </c>
      <c r="H47">
        <v>242.5</v>
      </c>
      <c r="M47" t="s">
        <v>1883</v>
      </c>
      <c r="N47" t="s">
        <v>1879</v>
      </c>
      <c r="Q47" s="132">
        <v>45254.29650462963</v>
      </c>
      <c r="S47" t="s">
        <v>1881</v>
      </c>
      <c r="T47">
        <v>5</v>
      </c>
      <c r="U47" t="s">
        <v>1851</v>
      </c>
      <c r="V47" t="s">
        <v>1852</v>
      </c>
      <c r="W47" t="s">
        <v>1880</v>
      </c>
      <c r="X47" t="s">
        <v>1881</v>
      </c>
      <c r="Z47" t="s">
        <v>1847</v>
      </c>
    </row>
    <row r="48" spans="1:27" x14ac:dyDescent="0.25">
      <c r="G48" s="131"/>
      <c r="H48" s="125">
        <f>SUM(H45:H47)</f>
        <v>431</v>
      </c>
      <c r="Q48" s="132"/>
    </row>
    <row r="49" spans="1:26" x14ac:dyDescent="0.25">
      <c r="A49" t="s">
        <v>1840</v>
      </c>
      <c r="D49" t="s">
        <v>1885</v>
      </c>
      <c r="E49" t="str">
        <f>"732049729"</f>
        <v>732049729</v>
      </c>
      <c r="G49" s="131">
        <v>45240</v>
      </c>
      <c r="H49" s="125">
        <v>29</v>
      </c>
      <c r="M49" t="s">
        <v>1885</v>
      </c>
      <c r="N49" t="s">
        <v>1879</v>
      </c>
      <c r="O49" t="s">
        <v>1791</v>
      </c>
      <c r="Q49" s="132">
        <v>45242.296643518523</v>
      </c>
      <c r="R49" s="132">
        <v>45254.522696759261</v>
      </c>
      <c r="S49" t="s">
        <v>1881</v>
      </c>
      <c r="T49">
        <v>5</v>
      </c>
      <c r="U49" t="s">
        <v>1851</v>
      </c>
      <c r="V49" t="s">
        <v>1852</v>
      </c>
      <c r="W49" t="s">
        <v>1880</v>
      </c>
      <c r="X49" t="s">
        <v>1881</v>
      </c>
      <c r="Z49" t="s">
        <v>1847</v>
      </c>
    </row>
    <row r="50" spans="1:26" x14ac:dyDescent="0.25">
      <c r="H50" s="125"/>
    </row>
    <row r="51" spans="1:26" x14ac:dyDescent="0.25">
      <c r="A51" t="s">
        <v>1840</v>
      </c>
      <c r="D51" t="s">
        <v>552</v>
      </c>
      <c r="E51" t="str">
        <f>"730109084"</f>
        <v>730109084</v>
      </c>
      <c r="F51" t="s">
        <v>1886</v>
      </c>
      <c r="G51" s="131">
        <v>45240</v>
      </c>
      <c r="H51" s="125">
        <v>114.5</v>
      </c>
      <c r="M51" t="s">
        <v>552</v>
      </c>
      <c r="N51" t="s">
        <v>1879</v>
      </c>
      <c r="O51" t="s">
        <v>1791</v>
      </c>
      <c r="Q51" s="132">
        <v>45242.296631944453</v>
      </c>
      <c r="R51" s="132">
        <v>45254.523298611108</v>
      </c>
      <c r="S51" t="s">
        <v>1887</v>
      </c>
      <c r="T51">
        <v>5</v>
      </c>
      <c r="U51" t="s">
        <v>1851</v>
      </c>
      <c r="V51" t="s">
        <v>1852</v>
      </c>
      <c r="W51" t="s">
        <v>1888</v>
      </c>
      <c r="X51" t="s">
        <v>1887</v>
      </c>
      <c r="Z51" t="s">
        <v>1845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8CB3-C197-4915-A04B-87753BD124FD}">
  <dimension ref="A1:J4054"/>
  <sheetViews>
    <sheetView tabSelected="1" topLeftCell="A3105" workbookViewId="0">
      <selection activeCell="A3071" sqref="A3071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8.88671875" bestFit="1" customWidth="1"/>
    <col min="6" max="6" width="12.109375" bestFit="1" customWidth="1"/>
    <col min="7" max="7" width="23.88671875" bestFit="1" customWidth="1"/>
    <col min="8" max="8" width="8.6640625" bestFit="1" customWidth="1"/>
    <col min="9" max="9" width="19.44140625" bestFit="1" customWidth="1"/>
    <col min="10" max="10" width="6.109375" bestFit="1" customWidth="1"/>
  </cols>
  <sheetData>
    <row r="1" spans="1:10" x14ac:dyDescent="0.25">
      <c r="A1" s="127" t="s">
        <v>0</v>
      </c>
      <c r="B1" s="155" t="s">
        <v>1192</v>
      </c>
      <c r="C1" s="127" t="s">
        <v>1203</v>
      </c>
      <c r="D1" s="127" t="s">
        <v>561</v>
      </c>
      <c r="E1" s="127" t="s">
        <v>1724</v>
      </c>
      <c r="F1" s="127" t="s">
        <v>1892</v>
      </c>
      <c r="G1" s="127" t="s">
        <v>1889</v>
      </c>
      <c r="H1" s="127" t="s">
        <v>1890</v>
      </c>
      <c r="I1" s="127" t="s">
        <v>1891</v>
      </c>
      <c r="J1" s="127" t="s">
        <v>174</v>
      </c>
    </row>
    <row r="2" spans="1:10" x14ac:dyDescent="0.25">
      <c r="A2" s="95">
        <v>45292</v>
      </c>
      <c r="B2" s="118"/>
      <c r="C2" s="98"/>
      <c r="D2" s="98"/>
      <c r="E2" s="98"/>
      <c r="F2" s="98"/>
      <c r="G2" s="98"/>
      <c r="H2" s="98"/>
      <c r="I2" s="98"/>
      <c r="J2" s="94"/>
    </row>
    <row r="3" spans="1:10" x14ac:dyDescent="0.25">
      <c r="A3" s="94"/>
      <c r="B3" s="102"/>
      <c r="C3" s="94"/>
      <c r="D3" s="94"/>
      <c r="E3" s="94"/>
      <c r="F3" s="94"/>
      <c r="G3" s="94"/>
      <c r="H3" s="94"/>
      <c r="I3" s="94"/>
      <c r="J3" s="94"/>
    </row>
    <row r="4" spans="1:10" x14ac:dyDescent="0.25">
      <c r="A4" s="94"/>
      <c r="B4" s="102"/>
      <c r="C4" s="101"/>
      <c r="D4" s="94"/>
      <c r="E4" s="94"/>
      <c r="F4" s="94"/>
      <c r="G4" s="94"/>
      <c r="H4" s="94"/>
      <c r="I4" s="94"/>
      <c r="J4" s="94"/>
    </row>
    <row r="5" spans="1:10" x14ac:dyDescent="0.25">
      <c r="A5" s="94"/>
      <c r="B5" s="102"/>
      <c r="C5" s="94"/>
      <c r="D5" s="94"/>
      <c r="E5" s="94"/>
      <c r="F5" s="94"/>
      <c r="G5" s="94"/>
      <c r="H5" s="94"/>
      <c r="I5" s="94"/>
      <c r="J5" s="94"/>
    </row>
    <row r="6" spans="1:10" x14ac:dyDescent="0.25">
      <c r="A6" s="94"/>
      <c r="B6" s="102"/>
      <c r="C6" s="94"/>
      <c r="D6" s="94"/>
      <c r="E6" s="94"/>
      <c r="F6" s="94"/>
      <c r="G6" s="94"/>
      <c r="H6" s="94"/>
      <c r="I6" s="94"/>
      <c r="J6" s="94"/>
    </row>
    <row r="7" spans="1:10" x14ac:dyDescent="0.25">
      <c r="A7" s="94"/>
      <c r="B7" s="102"/>
      <c r="C7" s="94"/>
      <c r="D7" s="94"/>
      <c r="E7" s="94"/>
      <c r="F7" s="94"/>
      <c r="G7" s="94"/>
      <c r="H7" s="94"/>
      <c r="I7" s="94"/>
      <c r="J7" s="94"/>
    </row>
    <row r="8" spans="1:10" x14ac:dyDescent="0.25">
      <c r="A8" s="94"/>
      <c r="B8" s="102"/>
      <c r="C8" s="94"/>
      <c r="D8" s="94"/>
      <c r="E8" s="94"/>
      <c r="F8" s="94"/>
      <c r="G8" s="94"/>
      <c r="H8" s="94"/>
      <c r="I8" s="94"/>
      <c r="J8" s="94"/>
    </row>
    <row r="9" spans="1:10" x14ac:dyDescent="0.25">
      <c r="A9" s="94"/>
      <c r="B9" s="102"/>
      <c r="C9" s="94"/>
      <c r="D9" s="94"/>
      <c r="E9" s="94"/>
      <c r="F9" s="94"/>
      <c r="G9" s="94"/>
      <c r="H9" s="94"/>
      <c r="I9" s="94"/>
      <c r="J9" s="94"/>
    </row>
    <row r="10" spans="1:10" x14ac:dyDescent="0.25">
      <c r="A10" s="94"/>
      <c r="B10" s="102"/>
      <c r="C10" s="94"/>
      <c r="D10" s="94"/>
      <c r="E10" s="94"/>
      <c r="F10" s="94"/>
      <c r="G10" s="94"/>
      <c r="H10" s="94"/>
      <c r="I10" s="94"/>
      <c r="J10" s="94"/>
    </row>
    <row r="11" spans="1:10" x14ac:dyDescent="0.25">
      <c r="A11" s="94"/>
      <c r="B11" s="102"/>
      <c r="C11" s="94"/>
      <c r="D11" s="94"/>
      <c r="E11" s="94"/>
      <c r="F11" s="94"/>
      <c r="G11" s="94"/>
      <c r="H11" s="94"/>
      <c r="I11" s="94"/>
      <c r="J11" s="94"/>
    </row>
    <row r="12" spans="1:10" x14ac:dyDescent="0.25">
      <c r="A12" s="94"/>
      <c r="B12" s="102"/>
      <c r="C12" s="94"/>
      <c r="D12" s="94"/>
      <c r="E12" s="94"/>
      <c r="F12" s="94"/>
      <c r="G12" s="94"/>
      <c r="H12" s="94"/>
      <c r="I12" s="94"/>
      <c r="J12" s="94"/>
    </row>
    <row r="13" spans="1:10" x14ac:dyDescent="0.25">
      <c r="A13" s="94"/>
      <c r="B13" s="102"/>
      <c r="C13" s="94"/>
      <c r="D13" s="94"/>
      <c r="E13" s="94"/>
      <c r="F13" s="94"/>
      <c r="G13" s="94"/>
      <c r="H13" s="94"/>
      <c r="I13" s="94"/>
      <c r="J13" s="94"/>
    </row>
    <row r="14" spans="1:10" x14ac:dyDescent="0.25">
      <c r="A14" s="94"/>
      <c r="B14" s="102"/>
      <c r="C14" s="94"/>
      <c r="D14" s="94"/>
      <c r="E14" s="94"/>
      <c r="F14" s="94"/>
      <c r="G14" s="94"/>
      <c r="H14" s="94"/>
      <c r="I14" s="94"/>
      <c r="J14" s="94"/>
    </row>
    <row r="15" spans="1:10" x14ac:dyDescent="0.25">
      <c r="A15" s="94"/>
      <c r="B15" s="102"/>
      <c r="C15" s="94"/>
      <c r="D15" s="94"/>
      <c r="E15" s="94"/>
      <c r="F15" s="94"/>
      <c r="G15" s="94"/>
      <c r="H15" s="94"/>
      <c r="I15" s="94"/>
      <c r="J15" s="94"/>
    </row>
    <row r="16" spans="1:10" x14ac:dyDescent="0.25">
      <c r="A16" s="94"/>
      <c r="B16" s="102"/>
      <c r="C16" s="94"/>
      <c r="D16" s="94"/>
      <c r="E16" s="94"/>
      <c r="F16" s="94"/>
      <c r="G16" s="94"/>
      <c r="H16" s="94"/>
      <c r="I16" s="94"/>
      <c r="J16" s="94"/>
    </row>
    <row r="17" spans="1:10" x14ac:dyDescent="0.25">
      <c r="A17" s="94"/>
      <c r="B17" s="102"/>
      <c r="C17" s="94"/>
      <c r="D17" s="94"/>
      <c r="E17" s="94"/>
      <c r="F17" s="94"/>
      <c r="G17" s="94"/>
      <c r="H17" s="94"/>
      <c r="I17" s="94"/>
      <c r="J17" s="94"/>
    </row>
    <row r="18" spans="1:10" x14ac:dyDescent="0.25">
      <c r="A18" s="94"/>
      <c r="B18" s="102"/>
      <c r="C18" s="94"/>
      <c r="D18" s="94"/>
      <c r="E18" s="94"/>
      <c r="F18" s="94"/>
      <c r="G18" s="94"/>
      <c r="H18" s="94"/>
      <c r="I18" s="94"/>
      <c r="J18" s="94"/>
    </row>
    <row r="19" spans="1:10" x14ac:dyDescent="0.25">
      <c r="A19" s="94"/>
      <c r="B19" s="102"/>
      <c r="C19" s="94"/>
      <c r="D19" s="94"/>
      <c r="E19" s="94"/>
      <c r="F19" s="94"/>
      <c r="G19" s="94"/>
      <c r="H19" s="94"/>
      <c r="I19" s="94"/>
      <c r="J19" s="94"/>
    </row>
    <row r="20" spans="1:10" x14ac:dyDescent="0.25">
      <c r="A20" s="94"/>
      <c r="B20" s="102"/>
      <c r="C20" s="94"/>
      <c r="D20" s="94"/>
      <c r="E20" s="94"/>
      <c r="F20" s="94"/>
      <c r="G20" s="94"/>
      <c r="H20" s="94"/>
      <c r="I20" s="94"/>
      <c r="J20" s="94"/>
    </row>
    <row r="21" spans="1:10" x14ac:dyDescent="0.25">
      <c r="A21" s="94"/>
      <c r="B21" s="102"/>
      <c r="C21" s="94"/>
      <c r="D21" s="94"/>
      <c r="E21" s="94"/>
      <c r="F21" s="94"/>
      <c r="G21" s="94"/>
      <c r="H21" s="94"/>
      <c r="I21" s="94"/>
      <c r="J21" s="94"/>
    </row>
    <row r="22" spans="1:10" x14ac:dyDescent="0.25">
      <c r="A22" s="94"/>
      <c r="B22" s="102"/>
      <c r="C22" s="94"/>
      <c r="D22" s="94"/>
      <c r="E22" s="94"/>
      <c r="F22" s="94"/>
      <c r="G22" s="94"/>
      <c r="H22" s="94"/>
      <c r="I22" s="94"/>
      <c r="J22" s="94"/>
    </row>
    <row r="23" spans="1:10" x14ac:dyDescent="0.25">
      <c r="A23" s="94"/>
      <c r="B23" s="102"/>
      <c r="C23" s="94"/>
      <c r="D23" s="94"/>
      <c r="E23" s="94"/>
      <c r="F23" s="94"/>
      <c r="G23" s="94"/>
      <c r="H23" s="94"/>
      <c r="I23" s="94"/>
      <c r="J23" s="94"/>
    </row>
    <row r="24" spans="1:10" x14ac:dyDescent="0.25">
      <c r="A24" s="94"/>
      <c r="B24" s="102"/>
      <c r="C24" s="94"/>
      <c r="D24" s="94"/>
      <c r="E24" s="94"/>
      <c r="F24" s="94"/>
      <c r="G24" s="94"/>
      <c r="H24" s="94"/>
      <c r="I24" s="94"/>
      <c r="J24" s="94"/>
    </row>
    <row r="25" spans="1:10" x14ac:dyDescent="0.25">
      <c r="A25" s="94"/>
      <c r="B25" s="102"/>
      <c r="C25" s="94"/>
      <c r="D25" s="94"/>
      <c r="E25" s="94"/>
      <c r="F25" s="94"/>
      <c r="G25" s="94"/>
      <c r="H25" s="94"/>
      <c r="I25" s="94"/>
      <c r="J25" s="94"/>
    </row>
    <row r="26" spans="1:10" x14ac:dyDescent="0.25">
      <c r="A26" s="94"/>
      <c r="B26" s="102"/>
      <c r="C26" s="94"/>
      <c r="D26" s="94"/>
      <c r="E26" s="94"/>
      <c r="F26" s="94"/>
      <c r="G26" s="94"/>
      <c r="H26" s="94"/>
      <c r="I26" s="94"/>
      <c r="J26" s="94"/>
    </row>
    <row r="27" spans="1:10" x14ac:dyDescent="0.25">
      <c r="A27" s="94"/>
      <c r="B27" s="102"/>
      <c r="C27" s="94"/>
      <c r="D27" s="94"/>
      <c r="E27" s="94"/>
      <c r="F27" s="94"/>
      <c r="G27" s="94"/>
      <c r="H27" s="94"/>
      <c r="I27" s="94"/>
      <c r="J27" s="94"/>
    </row>
    <row r="28" spans="1:10" x14ac:dyDescent="0.25">
      <c r="A28" s="94"/>
      <c r="B28" s="102"/>
      <c r="C28" s="94"/>
      <c r="D28" s="94"/>
      <c r="E28" s="94"/>
      <c r="F28" s="94"/>
      <c r="G28" s="94"/>
      <c r="H28" s="94"/>
      <c r="I28" s="94"/>
      <c r="J28" s="94"/>
    </row>
    <row r="29" spans="1:10" x14ac:dyDescent="0.25">
      <c r="A29" s="94"/>
      <c r="B29" s="102"/>
      <c r="C29" s="94"/>
      <c r="D29" s="94"/>
      <c r="E29" s="94"/>
      <c r="F29" s="94"/>
      <c r="G29" s="94"/>
      <c r="H29" s="94"/>
      <c r="I29" s="94"/>
      <c r="J29" s="94"/>
    </row>
    <row r="30" spans="1:10" x14ac:dyDescent="0.25">
      <c r="A30" s="94"/>
      <c r="B30" s="102"/>
      <c r="C30" s="94"/>
      <c r="D30" s="94"/>
      <c r="E30" s="94"/>
      <c r="F30" s="94"/>
      <c r="G30" s="94"/>
      <c r="H30" s="94"/>
      <c r="I30" s="94"/>
      <c r="J30" s="94"/>
    </row>
    <row r="31" spans="1:10" x14ac:dyDescent="0.25">
      <c r="A31" s="94"/>
      <c r="B31" s="102"/>
      <c r="C31" s="94"/>
      <c r="D31" s="94"/>
      <c r="E31" s="94"/>
      <c r="F31" s="94"/>
      <c r="G31" s="94"/>
      <c r="H31" s="94"/>
      <c r="I31" s="94"/>
      <c r="J31" s="94"/>
    </row>
    <row r="32" spans="1:10" x14ac:dyDescent="0.25">
      <c r="A32" s="94"/>
      <c r="B32" s="102"/>
      <c r="C32" s="94"/>
      <c r="D32" s="94"/>
      <c r="E32" s="94"/>
      <c r="F32" s="94"/>
      <c r="G32" s="94"/>
      <c r="H32" s="94"/>
      <c r="I32" s="94"/>
      <c r="J32" s="94"/>
    </row>
    <row r="33" spans="1:10" x14ac:dyDescent="0.25">
      <c r="A33" s="94"/>
      <c r="B33" s="102"/>
      <c r="C33" s="94"/>
      <c r="D33" s="94"/>
      <c r="E33" s="94"/>
      <c r="F33" s="94"/>
      <c r="G33" s="94"/>
      <c r="H33" s="94"/>
      <c r="I33" s="94"/>
      <c r="J33" s="94"/>
    </row>
    <row r="34" spans="1:10" x14ac:dyDescent="0.25">
      <c r="A34" s="94"/>
      <c r="B34" s="102"/>
      <c r="C34" s="94"/>
      <c r="D34" s="94"/>
      <c r="E34" s="94"/>
      <c r="F34" s="94"/>
      <c r="G34" s="94"/>
      <c r="H34" s="94"/>
      <c r="I34" s="94"/>
      <c r="J34" s="94"/>
    </row>
    <row r="35" spans="1:10" x14ac:dyDescent="0.25">
      <c r="A35" s="94"/>
      <c r="B35" s="102"/>
      <c r="C35" s="94"/>
      <c r="D35" s="94"/>
      <c r="E35" s="94"/>
      <c r="F35" s="94"/>
      <c r="G35" s="94"/>
      <c r="H35" s="94"/>
      <c r="I35" s="94"/>
      <c r="J35" s="94"/>
    </row>
    <row r="36" spans="1:10" x14ac:dyDescent="0.25">
      <c r="A36" s="94"/>
      <c r="B36" s="102"/>
      <c r="C36" s="94"/>
      <c r="D36" s="94"/>
      <c r="E36" s="94"/>
      <c r="F36" s="94"/>
      <c r="G36" s="94"/>
      <c r="H36" s="94"/>
      <c r="I36" s="94"/>
      <c r="J36" s="94"/>
    </row>
    <row r="37" spans="1:10" x14ac:dyDescent="0.25">
      <c r="A37" s="94"/>
      <c r="B37" s="102"/>
      <c r="C37" s="94"/>
      <c r="D37" s="94"/>
      <c r="E37" s="94"/>
      <c r="F37" s="94"/>
      <c r="G37" s="94"/>
      <c r="H37" s="94"/>
      <c r="I37" s="94"/>
      <c r="J37" s="94"/>
    </row>
    <row r="38" spans="1:10" x14ac:dyDescent="0.25">
      <c r="A38" s="94"/>
      <c r="B38" s="102"/>
      <c r="C38" s="94"/>
      <c r="D38" s="94"/>
      <c r="E38" s="94"/>
      <c r="F38" s="94"/>
      <c r="G38" s="94"/>
      <c r="H38" s="94"/>
      <c r="I38" s="94"/>
      <c r="J38" s="94"/>
    </row>
    <row r="39" spans="1:10" x14ac:dyDescent="0.25">
      <c r="A39" s="94"/>
      <c r="B39" s="102"/>
      <c r="C39" s="94"/>
      <c r="D39" s="94"/>
      <c r="E39" s="94"/>
      <c r="F39" s="94"/>
      <c r="G39" s="94"/>
      <c r="H39" s="94"/>
      <c r="I39" s="94"/>
      <c r="J39" s="94"/>
    </row>
    <row r="40" spans="1:10" x14ac:dyDescent="0.25">
      <c r="A40" s="94"/>
      <c r="B40" s="102"/>
      <c r="C40" s="94"/>
      <c r="D40" s="94"/>
      <c r="E40" s="94"/>
      <c r="F40" s="94"/>
      <c r="G40" s="94"/>
      <c r="H40" s="94"/>
      <c r="I40" s="94"/>
      <c r="J40" s="94"/>
    </row>
    <row r="41" spans="1:10" x14ac:dyDescent="0.25">
      <c r="A41" s="94"/>
      <c r="B41" s="102"/>
      <c r="C41" s="94"/>
      <c r="D41" s="94"/>
      <c r="E41" s="94"/>
      <c r="F41" s="94"/>
      <c r="G41" s="94"/>
      <c r="H41" s="94"/>
      <c r="I41" s="94"/>
      <c r="J41" s="94"/>
    </row>
    <row r="42" spans="1:10" x14ac:dyDescent="0.25">
      <c r="A42" s="94"/>
      <c r="B42" s="102"/>
      <c r="C42" s="94"/>
      <c r="D42" s="94"/>
      <c r="E42" s="94"/>
      <c r="F42" s="94"/>
      <c r="G42" s="94"/>
      <c r="H42" s="94"/>
      <c r="I42" s="94"/>
      <c r="J42" s="94"/>
    </row>
    <row r="43" spans="1:10" x14ac:dyDescent="0.25">
      <c r="A43" s="94"/>
      <c r="B43" s="102"/>
      <c r="C43" s="94"/>
      <c r="D43" s="94"/>
      <c r="E43" s="94"/>
      <c r="F43" s="94"/>
      <c r="G43" s="94"/>
      <c r="H43" s="94"/>
      <c r="I43" s="94"/>
      <c r="J43" s="94"/>
    </row>
    <row r="44" spans="1:10" x14ac:dyDescent="0.25">
      <c r="A44" s="94"/>
      <c r="B44" s="102"/>
      <c r="C44" s="94"/>
      <c r="D44" s="94"/>
      <c r="E44" s="94"/>
      <c r="F44" s="94"/>
      <c r="G44" s="94"/>
      <c r="H44" s="94"/>
      <c r="I44" s="94"/>
      <c r="J44" s="94"/>
    </row>
    <row r="45" spans="1:10" x14ac:dyDescent="0.25">
      <c r="A45" s="94"/>
      <c r="B45" s="102"/>
      <c r="C45" s="94"/>
      <c r="D45" s="94"/>
      <c r="E45" s="94"/>
      <c r="F45" s="94"/>
      <c r="G45" s="94"/>
      <c r="H45" s="94"/>
      <c r="I45" s="94"/>
      <c r="J45" s="94"/>
    </row>
    <row r="46" spans="1:10" x14ac:dyDescent="0.25">
      <c r="A46" s="94"/>
      <c r="B46" s="102"/>
      <c r="C46" s="94"/>
      <c r="D46" s="94"/>
      <c r="E46" s="94"/>
      <c r="F46" s="94"/>
      <c r="G46" s="94"/>
      <c r="H46" s="94"/>
      <c r="I46" s="94"/>
      <c r="J46" s="94"/>
    </row>
    <row r="47" spans="1:10" x14ac:dyDescent="0.25">
      <c r="A47" s="94"/>
      <c r="B47" s="102"/>
      <c r="C47" s="94"/>
      <c r="D47" s="94"/>
      <c r="E47" s="94"/>
      <c r="F47" s="94"/>
      <c r="G47" s="94"/>
      <c r="H47" s="94"/>
      <c r="I47" s="94"/>
      <c r="J47" s="94"/>
    </row>
    <row r="48" spans="1:10" x14ac:dyDescent="0.25">
      <c r="A48" s="94"/>
      <c r="B48" s="102"/>
      <c r="C48" s="94"/>
      <c r="D48" s="94"/>
      <c r="E48" s="94"/>
      <c r="F48" s="94"/>
      <c r="G48" s="94"/>
      <c r="H48" s="94"/>
      <c r="I48" s="94"/>
      <c r="J48" s="94"/>
    </row>
    <row r="49" spans="1:10" x14ac:dyDescent="0.25">
      <c r="A49" s="94"/>
      <c r="B49" s="102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127" t="s">
        <v>11</v>
      </c>
      <c r="B50" s="102">
        <f>SUM(B2:B49)</f>
        <v>0</v>
      </c>
      <c r="C50" s="94"/>
      <c r="D50" s="94"/>
      <c r="E50" s="94"/>
      <c r="F50" s="94"/>
      <c r="G50" s="94"/>
      <c r="H50" s="94"/>
      <c r="I50" s="94"/>
      <c r="J50" s="94"/>
    </row>
    <row r="53" spans="1:10" x14ac:dyDescent="0.25">
      <c r="A53" s="127" t="s">
        <v>0</v>
      </c>
      <c r="B53" s="155" t="s">
        <v>1192</v>
      </c>
      <c r="C53" s="127" t="s">
        <v>1203</v>
      </c>
      <c r="D53" s="127" t="s">
        <v>561</v>
      </c>
      <c r="E53" s="127" t="s">
        <v>1724</v>
      </c>
      <c r="F53" s="127" t="s">
        <v>1892</v>
      </c>
      <c r="G53" s="127" t="s">
        <v>1889</v>
      </c>
      <c r="H53" s="127" t="s">
        <v>1890</v>
      </c>
      <c r="I53" s="127" t="s">
        <v>1891</v>
      </c>
      <c r="J53" s="127" t="s">
        <v>174</v>
      </c>
    </row>
    <row r="54" spans="1:10" x14ac:dyDescent="0.25">
      <c r="A54" s="95">
        <v>45293</v>
      </c>
      <c r="B54" s="118"/>
      <c r="C54" s="98"/>
      <c r="D54" s="98"/>
      <c r="E54" s="98"/>
      <c r="F54" s="98"/>
      <c r="G54" s="98"/>
      <c r="H54" s="98"/>
      <c r="I54" s="98"/>
      <c r="J54" s="94"/>
    </row>
    <row r="55" spans="1:10" x14ac:dyDescent="0.25">
      <c r="A55" s="94"/>
      <c r="B55" s="102"/>
      <c r="C55" s="94"/>
      <c r="D55" s="94"/>
      <c r="E55" s="94"/>
      <c r="F55" s="94"/>
      <c r="G55" s="94"/>
      <c r="H55" s="94"/>
      <c r="I55" s="94"/>
      <c r="J55" s="94"/>
    </row>
    <row r="56" spans="1:10" x14ac:dyDescent="0.25">
      <c r="A56" s="94"/>
      <c r="B56" s="102"/>
      <c r="C56" s="101"/>
      <c r="D56" s="94"/>
      <c r="E56" s="94"/>
      <c r="F56" s="94"/>
      <c r="G56" s="94"/>
      <c r="H56" s="94"/>
      <c r="I56" s="94"/>
      <c r="J56" s="94"/>
    </row>
    <row r="57" spans="1:10" x14ac:dyDescent="0.25">
      <c r="A57" s="94"/>
      <c r="B57" s="102"/>
      <c r="C57" s="94"/>
      <c r="D57" s="94"/>
      <c r="E57" s="94"/>
      <c r="F57" s="94"/>
      <c r="G57" s="94"/>
      <c r="H57" s="94"/>
      <c r="I57" s="94"/>
      <c r="J57" s="94"/>
    </row>
    <row r="58" spans="1:10" x14ac:dyDescent="0.25">
      <c r="A58" s="94"/>
      <c r="B58" s="102"/>
      <c r="C58" s="94"/>
      <c r="D58" s="94"/>
      <c r="E58" s="94"/>
      <c r="F58" s="94"/>
      <c r="G58" s="94"/>
      <c r="H58" s="94"/>
      <c r="I58" s="94"/>
      <c r="J58" s="94"/>
    </row>
    <row r="59" spans="1:10" x14ac:dyDescent="0.25">
      <c r="A59" s="94"/>
      <c r="B59" s="102"/>
      <c r="C59" s="94"/>
      <c r="D59" s="94"/>
      <c r="E59" s="94"/>
      <c r="F59" s="94"/>
      <c r="G59" s="94"/>
      <c r="H59" s="94"/>
      <c r="I59" s="94"/>
      <c r="J59" s="94"/>
    </row>
    <row r="60" spans="1:10" x14ac:dyDescent="0.25">
      <c r="A60" s="94"/>
      <c r="B60" s="102"/>
      <c r="C60" s="94"/>
      <c r="D60" s="94"/>
      <c r="E60" s="94"/>
      <c r="F60" s="94"/>
      <c r="G60" s="94"/>
      <c r="H60" s="94"/>
      <c r="I60" s="94"/>
      <c r="J60" s="94"/>
    </row>
    <row r="61" spans="1:10" x14ac:dyDescent="0.25">
      <c r="A61" s="94"/>
      <c r="B61" s="102"/>
      <c r="C61" s="94"/>
      <c r="D61" s="94"/>
      <c r="E61" s="94"/>
      <c r="F61" s="94"/>
      <c r="G61" s="94"/>
      <c r="H61" s="94"/>
      <c r="I61" s="94"/>
      <c r="J61" s="94"/>
    </row>
    <row r="62" spans="1:10" x14ac:dyDescent="0.25">
      <c r="A62" s="94"/>
      <c r="B62" s="102"/>
      <c r="C62" s="94"/>
      <c r="D62" s="94"/>
      <c r="E62" s="94"/>
      <c r="F62" s="94"/>
      <c r="G62" s="94"/>
      <c r="H62" s="94"/>
      <c r="I62" s="94"/>
      <c r="J62" s="94"/>
    </row>
    <row r="63" spans="1:10" x14ac:dyDescent="0.25">
      <c r="A63" s="94"/>
      <c r="B63" s="102"/>
      <c r="C63" s="94"/>
      <c r="D63" s="94"/>
      <c r="E63" s="94"/>
      <c r="F63" s="94"/>
      <c r="G63" s="94"/>
      <c r="H63" s="94"/>
      <c r="I63" s="94"/>
      <c r="J63" s="94"/>
    </row>
    <row r="64" spans="1:10" x14ac:dyDescent="0.25">
      <c r="A64" s="94"/>
      <c r="B64" s="102"/>
      <c r="C64" s="94"/>
      <c r="D64" s="94"/>
      <c r="E64" s="94"/>
      <c r="F64" s="94"/>
      <c r="G64" s="94"/>
      <c r="H64" s="94"/>
      <c r="I64" s="94"/>
      <c r="J64" s="94"/>
    </row>
    <row r="65" spans="1:10" x14ac:dyDescent="0.25">
      <c r="A65" s="94"/>
      <c r="B65" s="102"/>
      <c r="C65" s="94"/>
      <c r="D65" s="94"/>
      <c r="E65" s="94"/>
      <c r="F65" s="94"/>
      <c r="G65" s="94"/>
      <c r="H65" s="94"/>
      <c r="I65" s="94"/>
      <c r="J65" s="94"/>
    </row>
    <row r="66" spans="1:10" x14ac:dyDescent="0.25">
      <c r="A66" s="94"/>
      <c r="B66" s="102"/>
      <c r="C66" s="94"/>
      <c r="D66" s="94"/>
      <c r="E66" s="94"/>
      <c r="F66" s="94"/>
      <c r="G66" s="94"/>
      <c r="H66" s="94"/>
      <c r="I66" s="94"/>
      <c r="J66" s="94"/>
    </row>
    <row r="67" spans="1:10" x14ac:dyDescent="0.25">
      <c r="A67" s="94"/>
      <c r="B67" s="102"/>
      <c r="C67" s="94"/>
      <c r="D67" s="94"/>
      <c r="E67" s="94"/>
      <c r="F67" s="94"/>
      <c r="G67" s="94"/>
      <c r="H67" s="94"/>
      <c r="I67" s="94"/>
      <c r="J67" s="94"/>
    </row>
    <row r="68" spans="1:10" x14ac:dyDescent="0.25">
      <c r="A68" s="94"/>
      <c r="B68" s="102"/>
      <c r="C68" s="94"/>
      <c r="D68" s="94"/>
      <c r="E68" s="94"/>
      <c r="F68" s="94"/>
      <c r="G68" s="94"/>
      <c r="H68" s="94"/>
      <c r="I68" s="94"/>
      <c r="J68" s="94"/>
    </row>
    <row r="69" spans="1:10" x14ac:dyDescent="0.25">
      <c r="A69" s="94"/>
      <c r="B69" s="102"/>
      <c r="C69" s="94"/>
      <c r="D69" s="94"/>
      <c r="E69" s="94"/>
      <c r="F69" s="94"/>
      <c r="G69" s="94"/>
      <c r="H69" s="94"/>
      <c r="I69" s="94"/>
      <c r="J69" s="94"/>
    </row>
    <row r="70" spans="1:10" x14ac:dyDescent="0.25">
      <c r="A70" s="94"/>
      <c r="B70" s="102"/>
      <c r="C70" s="94"/>
      <c r="D70" s="94"/>
      <c r="E70" s="94"/>
      <c r="F70" s="94"/>
      <c r="G70" s="94"/>
      <c r="H70" s="94"/>
      <c r="I70" s="94"/>
      <c r="J70" s="94"/>
    </row>
    <row r="71" spans="1:10" x14ac:dyDescent="0.25">
      <c r="A71" s="94"/>
      <c r="B71" s="102"/>
      <c r="C71" s="94"/>
      <c r="D71" s="94"/>
      <c r="E71" s="94"/>
      <c r="F71" s="94"/>
      <c r="G71" s="94"/>
      <c r="H71" s="94"/>
      <c r="I71" s="94"/>
      <c r="J71" s="94"/>
    </row>
    <row r="72" spans="1:10" x14ac:dyDescent="0.25">
      <c r="A72" s="94"/>
      <c r="B72" s="102"/>
      <c r="C72" s="94"/>
      <c r="D72" s="94"/>
      <c r="E72" s="94"/>
      <c r="F72" s="94"/>
      <c r="G72" s="94"/>
      <c r="H72" s="94"/>
      <c r="I72" s="94"/>
      <c r="J72" s="94"/>
    </row>
    <row r="73" spans="1:10" x14ac:dyDescent="0.25">
      <c r="A73" s="94"/>
      <c r="B73" s="102"/>
      <c r="C73" s="94"/>
      <c r="D73" s="94"/>
      <c r="E73" s="94"/>
      <c r="F73" s="94"/>
      <c r="G73" s="94"/>
      <c r="H73" s="94"/>
      <c r="I73" s="94"/>
      <c r="J73" s="94"/>
    </row>
    <row r="74" spans="1:10" x14ac:dyDescent="0.25">
      <c r="A74" s="94"/>
      <c r="B74" s="102"/>
      <c r="C74" s="94"/>
      <c r="D74" s="94"/>
      <c r="E74" s="94"/>
      <c r="F74" s="94"/>
      <c r="G74" s="94"/>
      <c r="H74" s="94"/>
      <c r="I74" s="94"/>
      <c r="J74" s="94"/>
    </row>
    <row r="75" spans="1:10" x14ac:dyDescent="0.25">
      <c r="A75" s="94"/>
      <c r="B75" s="102"/>
      <c r="C75" s="94"/>
      <c r="D75" s="94"/>
      <c r="E75" s="94"/>
      <c r="F75" s="94"/>
      <c r="G75" s="94"/>
      <c r="H75" s="94"/>
      <c r="I75" s="94"/>
      <c r="J75" s="94"/>
    </row>
    <row r="76" spans="1:10" x14ac:dyDescent="0.25">
      <c r="A76" s="94"/>
      <c r="B76" s="102"/>
      <c r="C76" s="94"/>
      <c r="D76" s="94"/>
      <c r="E76" s="94"/>
      <c r="F76" s="94"/>
      <c r="G76" s="94"/>
      <c r="H76" s="94"/>
      <c r="I76" s="94"/>
      <c r="J76" s="94"/>
    </row>
    <row r="77" spans="1:10" x14ac:dyDescent="0.25">
      <c r="A77" s="94"/>
      <c r="B77" s="102"/>
      <c r="C77" s="94"/>
      <c r="D77" s="94"/>
      <c r="E77" s="94"/>
      <c r="F77" s="94"/>
      <c r="G77" s="94"/>
      <c r="H77" s="94"/>
      <c r="I77" s="94"/>
      <c r="J77" s="94"/>
    </row>
    <row r="78" spans="1:10" x14ac:dyDescent="0.25">
      <c r="A78" s="94"/>
      <c r="B78" s="102"/>
      <c r="C78" s="94"/>
      <c r="D78" s="94"/>
      <c r="E78" s="94"/>
      <c r="F78" s="94"/>
      <c r="G78" s="94"/>
      <c r="H78" s="94"/>
      <c r="I78" s="94"/>
      <c r="J78" s="94"/>
    </row>
    <row r="79" spans="1:10" x14ac:dyDescent="0.25">
      <c r="A79" s="94"/>
      <c r="B79" s="102"/>
      <c r="C79" s="94"/>
      <c r="D79" s="94"/>
      <c r="E79" s="94"/>
      <c r="F79" s="94"/>
      <c r="G79" s="94"/>
      <c r="H79" s="94"/>
      <c r="I79" s="94"/>
      <c r="J79" s="94"/>
    </row>
    <row r="80" spans="1:10" x14ac:dyDescent="0.25">
      <c r="A80" s="94"/>
      <c r="B80" s="102"/>
      <c r="C80" s="94"/>
      <c r="D80" s="94"/>
      <c r="E80" s="94"/>
      <c r="F80" s="94"/>
      <c r="G80" s="94"/>
      <c r="H80" s="94"/>
      <c r="I80" s="94"/>
      <c r="J80" s="94"/>
    </row>
    <row r="81" spans="1:10" x14ac:dyDescent="0.25">
      <c r="A81" s="94"/>
      <c r="B81" s="102"/>
      <c r="C81" s="94"/>
      <c r="D81" s="94"/>
      <c r="E81" s="94"/>
      <c r="F81" s="94"/>
      <c r="G81" s="94"/>
      <c r="H81" s="94"/>
      <c r="I81" s="94"/>
      <c r="J81" s="94"/>
    </row>
    <row r="82" spans="1:10" x14ac:dyDescent="0.25">
      <c r="A82" s="94"/>
      <c r="B82" s="102"/>
      <c r="C82" s="94"/>
      <c r="D82" s="94"/>
      <c r="E82" s="94"/>
      <c r="F82" s="94"/>
      <c r="G82" s="94"/>
      <c r="H82" s="94"/>
      <c r="I82" s="94"/>
      <c r="J82" s="94"/>
    </row>
    <row r="83" spans="1:10" x14ac:dyDescent="0.25">
      <c r="A83" s="94"/>
      <c r="B83" s="102"/>
      <c r="C83" s="94"/>
      <c r="D83" s="94"/>
      <c r="E83" s="94"/>
      <c r="F83" s="94"/>
      <c r="G83" s="94"/>
      <c r="H83" s="94"/>
      <c r="I83" s="94"/>
      <c r="J83" s="94"/>
    </row>
    <row r="84" spans="1:10" x14ac:dyDescent="0.25">
      <c r="A84" s="94"/>
      <c r="B84" s="102"/>
      <c r="C84" s="94"/>
      <c r="D84" s="94"/>
      <c r="E84" s="94"/>
      <c r="F84" s="94"/>
      <c r="G84" s="94"/>
      <c r="H84" s="94"/>
      <c r="I84" s="94"/>
      <c r="J84" s="94"/>
    </row>
    <row r="85" spans="1:10" x14ac:dyDescent="0.25">
      <c r="A85" s="94"/>
      <c r="B85" s="102"/>
      <c r="C85" s="94"/>
      <c r="D85" s="94"/>
      <c r="E85" s="94"/>
      <c r="F85" s="94"/>
      <c r="G85" s="94"/>
      <c r="H85" s="94"/>
      <c r="I85" s="94"/>
      <c r="J85" s="94"/>
    </row>
    <row r="86" spans="1:10" x14ac:dyDescent="0.25">
      <c r="A86" s="94"/>
      <c r="B86" s="102"/>
      <c r="C86" s="94"/>
      <c r="D86" s="94"/>
      <c r="E86" s="94"/>
      <c r="F86" s="94"/>
      <c r="G86" s="94"/>
      <c r="H86" s="94"/>
      <c r="I86" s="94"/>
      <c r="J86" s="94"/>
    </row>
    <row r="87" spans="1:10" x14ac:dyDescent="0.25">
      <c r="A87" s="94"/>
      <c r="B87" s="102"/>
      <c r="C87" s="94"/>
      <c r="D87" s="94"/>
      <c r="E87" s="94"/>
      <c r="F87" s="94"/>
      <c r="G87" s="94"/>
      <c r="H87" s="94"/>
      <c r="I87" s="94"/>
      <c r="J87" s="94"/>
    </row>
    <row r="88" spans="1:10" x14ac:dyDescent="0.25">
      <c r="A88" s="94"/>
      <c r="B88" s="102"/>
      <c r="C88" s="94"/>
      <c r="D88" s="94"/>
      <c r="E88" s="94"/>
      <c r="F88" s="94"/>
      <c r="G88" s="94"/>
      <c r="H88" s="94"/>
      <c r="I88" s="94"/>
      <c r="J88" s="94"/>
    </row>
    <row r="89" spans="1:10" x14ac:dyDescent="0.25">
      <c r="A89" s="94"/>
      <c r="B89" s="102"/>
      <c r="C89" s="94"/>
      <c r="D89" s="94"/>
      <c r="E89" s="94"/>
      <c r="F89" s="94"/>
      <c r="G89" s="94"/>
      <c r="H89" s="94"/>
      <c r="I89" s="94"/>
      <c r="J89" s="94"/>
    </row>
    <row r="90" spans="1:10" x14ac:dyDescent="0.25">
      <c r="A90" s="94"/>
      <c r="B90" s="102"/>
      <c r="C90" s="94"/>
      <c r="D90" s="94"/>
      <c r="E90" s="94"/>
      <c r="F90" s="94"/>
      <c r="G90" s="94"/>
      <c r="H90" s="94"/>
      <c r="I90" s="94"/>
      <c r="J90" s="94"/>
    </row>
    <row r="91" spans="1:10" x14ac:dyDescent="0.25">
      <c r="A91" s="94"/>
      <c r="B91" s="102"/>
      <c r="C91" s="94"/>
      <c r="D91" s="94"/>
      <c r="E91" s="94"/>
      <c r="F91" s="94"/>
      <c r="G91" s="94"/>
      <c r="H91" s="94"/>
      <c r="I91" s="94"/>
      <c r="J91" s="94"/>
    </row>
    <row r="92" spans="1:10" x14ac:dyDescent="0.25">
      <c r="A92" s="94"/>
      <c r="B92" s="102"/>
      <c r="C92" s="94"/>
      <c r="D92" s="94"/>
      <c r="E92" s="94"/>
      <c r="F92" s="94"/>
      <c r="G92" s="94"/>
      <c r="H92" s="94"/>
      <c r="I92" s="94"/>
      <c r="J92" s="94"/>
    </row>
    <row r="93" spans="1:10" x14ac:dyDescent="0.25">
      <c r="A93" s="94"/>
      <c r="B93" s="102"/>
      <c r="C93" s="94"/>
      <c r="D93" s="94"/>
      <c r="E93" s="94"/>
      <c r="F93" s="94"/>
      <c r="G93" s="94"/>
      <c r="H93" s="94"/>
      <c r="I93" s="94"/>
      <c r="J93" s="94"/>
    </row>
    <row r="94" spans="1:10" x14ac:dyDescent="0.25">
      <c r="A94" s="94"/>
      <c r="B94" s="102"/>
      <c r="C94" s="94"/>
      <c r="D94" s="94"/>
      <c r="E94" s="94"/>
      <c r="F94" s="94"/>
      <c r="G94" s="94"/>
      <c r="H94" s="94"/>
      <c r="I94" s="94"/>
      <c r="J94" s="94"/>
    </row>
    <row r="95" spans="1:10" x14ac:dyDescent="0.25">
      <c r="A95" s="94"/>
      <c r="B95" s="102"/>
      <c r="C95" s="94"/>
      <c r="D95" s="94"/>
      <c r="E95" s="94"/>
      <c r="F95" s="94"/>
      <c r="G95" s="94"/>
      <c r="H95" s="94"/>
      <c r="I95" s="94"/>
      <c r="J95" s="94"/>
    </row>
    <row r="96" spans="1:10" x14ac:dyDescent="0.25">
      <c r="A96" s="94"/>
      <c r="B96" s="102"/>
      <c r="C96" s="94"/>
      <c r="D96" s="94"/>
      <c r="E96" s="94"/>
      <c r="F96" s="94"/>
      <c r="G96" s="94"/>
      <c r="H96" s="94"/>
      <c r="I96" s="94"/>
      <c r="J96" s="94"/>
    </row>
    <row r="97" spans="1:10" x14ac:dyDescent="0.25">
      <c r="A97" s="94"/>
      <c r="B97" s="102"/>
      <c r="C97" s="94"/>
      <c r="D97" s="94"/>
      <c r="E97" s="94"/>
      <c r="F97" s="94"/>
      <c r="G97" s="94"/>
      <c r="H97" s="94"/>
      <c r="I97" s="94"/>
      <c r="J97" s="94"/>
    </row>
    <row r="98" spans="1:10" x14ac:dyDescent="0.25">
      <c r="A98" s="94"/>
      <c r="B98" s="102"/>
      <c r="C98" s="94"/>
      <c r="D98" s="94"/>
      <c r="E98" s="94"/>
      <c r="F98" s="94"/>
      <c r="G98" s="94"/>
      <c r="H98" s="94"/>
      <c r="I98" s="94"/>
      <c r="J98" s="94"/>
    </row>
    <row r="99" spans="1:10" x14ac:dyDescent="0.25">
      <c r="A99" s="94"/>
      <c r="B99" s="102"/>
      <c r="C99" s="94"/>
      <c r="D99" s="94"/>
      <c r="E99" s="94"/>
      <c r="F99" s="94"/>
      <c r="G99" s="94"/>
      <c r="H99" s="94"/>
      <c r="I99" s="94"/>
      <c r="J99" s="94"/>
    </row>
    <row r="100" spans="1:10" x14ac:dyDescent="0.25">
      <c r="A100" s="94"/>
      <c r="B100" s="102"/>
      <c r="C100" s="94"/>
      <c r="D100" s="94"/>
      <c r="E100" s="94"/>
      <c r="F100" s="94"/>
      <c r="G100" s="94"/>
      <c r="H100" s="94"/>
      <c r="I100" s="94"/>
      <c r="J100" s="94"/>
    </row>
    <row r="101" spans="1:10" x14ac:dyDescent="0.25">
      <c r="A101" s="94"/>
      <c r="B101" s="102"/>
      <c r="C101" s="94"/>
      <c r="D101" s="94"/>
      <c r="E101" s="94"/>
      <c r="F101" s="94"/>
      <c r="G101" s="94"/>
      <c r="H101" s="94"/>
      <c r="I101" s="94"/>
      <c r="J101" s="94"/>
    </row>
    <row r="102" spans="1:10" x14ac:dyDescent="0.25">
      <c r="A102" s="127" t="s">
        <v>11</v>
      </c>
      <c r="B102" s="102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</row>
    <row r="105" spans="1:10" x14ac:dyDescent="0.25">
      <c r="A105" s="127" t="s">
        <v>0</v>
      </c>
      <c r="B105" s="155" t="s">
        <v>1192</v>
      </c>
      <c r="C105" s="127" t="s">
        <v>1203</v>
      </c>
      <c r="D105" s="127" t="s">
        <v>561</v>
      </c>
      <c r="E105" s="127" t="s">
        <v>1724</v>
      </c>
      <c r="F105" s="127" t="s">
        <v>1892</v>
      </c>
      <c r="G105" s="127" t="s">
        <v>1889</v>
      </c>
      <c r="H105" s="127" t="s">
        <v>1890</v>
      </c>
      <c r="I105" s="127" t="s">
        <v>1891</v>
      </c>
      <c r="J105" s="127" t="s">
        <v>174</v>
      </c>
    </row>
    <row r="106" spans="1:10" x14ac:dyDescent="0.25">
      <c r="A106" s="95">
        <v>45294</v>
      </c>
      <c r="B106" s="118"/>
      <c r="C106" s="98"/>
      <c r="D106" s="98"/>
      <c r="E106" s="98"/>
      <c r="F106" s="98"/>
      <c r="G106" s="98"/>
      <c r="H106" s="98"/>
      <c r="I106" s="98"/>
      <c r="J106" s="94"/>
    </row>
    <row r="107" spans="1:10" x14ac:dyDescent="0.25">
      <c r="A107" s="94"/>
      <c r="B107" s="102"/>
      <c r="C107" s="94"/>
      <c r="D107" s="94"/>
      <c r="E107" s="94"/>
      <c r="F107" s="94"/>
      <c r="G107" s="94"/>
      <c r="H107" s="94"/>
      <c r="I107" s="94"/>
      <c r="J107" s="94"/>
    </row>
    <row r="108" spans="1:10" x14ac:dyDescent="0.25">
      <c r="A108" s="94"/>
      <c r="B108" s="102"/>
      <c r="C108" s="101"/>
      <c r="D108" s="94"/>
      <c r="E108" s="94"/>
      <c r="F108" s="94"/>
      <c r="G108" s="94"/>
      <c r="H108" s="94"/>
      <c r="I108" s="94"/>
      <c r="J108" s="94"/>
    </row>
    <row r="109" spans="1:10" x14ac:dyDescent="0.25">
      <c r="A109" s="94"/>
      <c r="B109" s="102"/>
      <c r="C109" s="94"/>
      <c r="D109" s="94"/>
      <c r="E109" s="94"/>
      <c r="F109" s="94"/>
      <c r="G109" s="94"/>
      <c r="H109" s="94"/>
      <c r="I109" s="94"/>
      <c r="J109" s="94"/>
    </row>
    <row r="110" spans="1:10" x14ac:dyDescent="0.25">
      <c r="A110" s="94"/>
      <c r="B110" s="102"/>
      <c r="C110" s="94"/>
      <c r="D110" s="94"/>
      <c r="E110" s="94"/>
      <c r="F110" s="94"/>
      <c r="G110" s="94"/>
      <c r="H110" s="94"/>
      <c r="I110" s="94"/>
      <c r="J110" s="94"/>
    </row>
    <row r="111" spans="1:10" x14ac:dyDescent="0.25">
      <c r="A111" s="94"/>
      <c r="B111" s="102"/>
      <c r="C111" s="94"/>
      <c r="D111" s="94"/>
      <c r="E111" s="94"/>
      <c r="F111" s="94"/>
      <c r="G111" s="94"/>
      <c r="H111" s="94"/>
      <c r="I111" s="94"/>
      <c r="J111" s="94"/>
    </row>
    <row r="112" spans="1:10" x14ac:dyDescent="0.25">
      <c r="A112" s="94"/>
      <c r="B112" s="102"/>
      <c r="C112" s="94"/>
      <c r="D112" s="94"/>
      <c r="E112" s="94"/>
      <c r="F112" s="94"/>
      <c r="G112" s="94"/>
      <c r="H112" s="94"/>
      <c r="I112" s="94"/>
      <c r="J112" s="94"/>
    </row>
    <row r="113" spans="1:10" x14ac:dyDescent="0.25">
      <c r="A113" s="94"/>
      <c r="B113" s="102"/>
      <c r="C113" s="94"/>
      <c r="D113" s="94"/>
      <c r="E113" s="94"/>
      <c r="F113" s="94"/>
      <c r="G113" s="94"/>
      <c r="H113" s="94"/>
      <c r="I113" s="94"/>
      <c r="J113" s="94"/>
    </row>
    <row r="114" spans="1:10" x14ac:dyDescent="0.25">
      <c r="A114" s="94"/>
      <c r="B114" s="102"/>
      <c r="C114" s="94"/>
      <c r="D114" s="94"/>
      <c r="E114" s="94"/>
      <c r="F114" s="94"/>
      <c r="G114" s="94"/>
      <c r="H114" s="94"/>
      <c r="I114" s="94"/>
      <c r="J114" s="94"/>
    </row>
    <row r="115" spans="1:10" x14ac:dyDescent="0.25">
      <c r="A115" s="94"/>
      <c r="B115" s="102"/>
      <c r="C115" s="94"/>
      <c r="D115" s="94"/>
      <c r="E115" s="94"/>
      <c r="F115" s="94"/>
      <c r="G115" s="94"/>
      <c r="H115" s="94"/>
      <c r="I115" s="94"/>
      <c r="J115" s="94"/>
    </row>
    <row r="116" spans="1:10" x14ac:dyDescent="0.25">
      <c r="A116" s="94"/>
      <c r="B116" s="102"/>
      <c r="C116" s="94"/>
      <c r="D116" s="94"/>
      <c r="E116" s="94"/>
      <c r="F116" s="94"/>
      <c r="G116" s="94"/>
      <c r="H116" s="94"/>
      <c r="I116" s="94"/>
      <c r="J116" s="94"/>
    </row>
    <row r="117" spans="1:10" x14ac:dyDescent="0.25">
      <c r="A117" s="94"/>
      <c r="B117" s="102"/>
      <c r="C117" s="94"/>
      <c r="D117" s="94"/>
      <c r="E117" s="94"/>
      <c r="F117" s="94"/>
      <c r="G117" s="94"/>
      <c r="H117" s="94"/>
      <c r="I117" s="94"/>
      <c r="J117" s="94"/>
    </row>
    <row r="118" spans="1:10" x14ac:dyDescent="0.25">
      <c r="A118" s="94"/>
      <c r="B118" s="102"/>
      <c r="C118" s="94"/>
      <c r="D118" s="94"/>
      <c r="E118" s="94"/>
      <c r="F118" s="94"/>
      <c r="G118" s="94"/>
      <c r="H118" s="94"/>
      <c r="I118" s="94"/>
      <c r="J118" s="94"/>
    </row>
    <row r="119" spans="1:10" x14ac:dyDescent="0.25">
      <c r="A119" s="94"/>
      <c r="B119" s="102"/>
      <c r="C119" s="94"/>
      <c r="D119" s="94"/>
      <c r="E119" s="94"/>
      <c r="F119" s="94"/>
      <c r="G119" s="94"/>
      <c r="H119" s="94"/>
      <c r="I119" s="94"/>
      <c r="J119" s="94"/>
    </row>
    <row r="120" spans="1:10" x14ac:dyDescent="0.25">
      <c r="A120" s="94"/>
      <c r="B120" s="102"/>
      <c r="C120" s="94"/>
      <c r="D120" s="94"/>
      <c r="E120" s="94"/>
      <c r="F120" s="94"/>
      <c r="G120" s="94"/>
      <c r="H120" s="94"/>
      <c r="I120" s="94"/>
      <c r="J120" s="94"/>
    </row>
    <row r="121" spans="1:10" x14ac:dyDescent="0.25">
      <c r="A121" s="94"/>
      <c r="B121" s="102"/>
      <c r="C121" s="94"/>
      <c r="D121" s="94"/>
      <c r="E121" s="94"/>
      <c r="F121" s="94"/>
      <c r="G121" s="94"/>
      <c r="H121" s="94"/>
      <c r="I121" s="94"/>
      <c r="J121" s="94"/>
    </row>
    <row r="122" spans="1:10" x14ac:dyDescent="0.25">
      <c r="A122" s="94"/>
      <c r="B122" s="102"/>
      <c r="C122" s="94"/>
      <c r="D122" s="94"/>
      <c r="E122" s="94"/>
      <c r="F122" s="94"/>
      <c r="G122" s="94"/>
      <c r="H122" s="94"/>
      <c r="I122" s="94"/>
      <c r="J122" s="94"/>
    </row>
    <row r="123" spans="1:10" x14ac:dyDescent="0.25">
      <c r="A123" s="94"/>
      <c r="B123" s="102"/>
      <c r="C123" s="94"/>
      <c r="D123" s="94"/>
      <c r="E123" s="94"/>
      <c r="F123" s="94"/>
      <c r="G123" s="94"/>
      <c r="H123" s="94"/>
      <c r="I123" s="94"/>
      <c r="J123" s="94"/>
    </row>
    <row r="124" spans="1:10" x14ac:dyDescent="0.25">
      <c r="A124" s="94"/>
      <c r="B124" s="102"/>
      <c r="C124" s="94"/>
      <c r="D124" s="94"/>
      <c r="E124" s="94"/>
      <c r="F124" s="94"/>
      <c r="G124" s="94"/>
      <c r="H124" s="94"/>
      <c r="I124" s="94"/>
      <c r="J124" s="94"/>
    </row>
    <row r="125" spans="1:10" x14ac:dyDescent="0.25">
      <c r="A125" s="94"/>
      <c r="B125" s="102"/>
      <c r="C125" s="94"/>
      <c r="D125" s="94"/>
      <c r="E125" s="94"/>
      <c r="F125" s="94"/>
      <c r="G125" s="94"/>
      <c r="H125" s="94"/>
      <c r="I125" s="94"/>
      <c r="J125" s="94"/>
    </row>
    <row r="126" spans="1:10" x14ac:dyDescent="0.25">
      <c r="A126" s="94"/>
      <c r="B126" s="102"/>
      <c r="C126" s="94"/>
      <c r="D126" s="94"/>
      <c r="E126" s="94"/>
      <c r="F126" s="94"/>
      <c r="G126" s="94"/>
      <c r="H126" s="94"/>
      <c r="I126" s="94"/>
      <c r="J126" s="94"/>
    </row>
    <row r="127" spans="1:10" x14ac:dyDescent="0.25">
      <c r="A127" s="94"/>
      <c r="B127" s="102"/>
      <c r="C127" s="94"/>
      <c r="D127" s="94"/>
      <c r="E127" s="94"/>
      <c r="F127" s="94"/>
      <c r="G127" s="94"/>
      <c r="H127" s="94"/>
      <c r="I127" s="94"/>
      <c r="J127" s="94"/>
    </row>
    <row r="128" spans="1:10" x14ac:dyDescent="0.25">
      <c r="A128" s="94"/>
      <c r="B128" s="102"/>
      <c r="C128" s="94"/>
      <c r="D128" s="94"/>
      <c r="E128" s="94"/>
      <c r="F128" s="94"/>
      <c r="G128" s="94"/>
      <c r="H128" s="94"/>
      <c r="I128" s="94"/>
      <c r="J128" s="94"/>
    </row>
    <row r="129" spans="1:10" x14ac:dyDescent="0.25">
      <c r="A129" s="94"/>
      <c r="B129" s="102"/>
      <c r="C129" s="94"/>
      <c r="D129" s="94"/>
      <c r="E129" s="94"/>
      <c r="F129" s="94"/>
      <c r="G129" s="94"/>
      <c r="H129" s="94"/>
      <c r="I129" s="94"/>
      <c r="J129" s="94"/>
    </row>
    <row r="130" spans="1:10" x14ac:dyDescent="0.25">
      <c r="A130" s="94"/>
      <c r="B130" s="102"/>
      <c r="C130" s="94"/>
      <c r="D130" s="94"/>
      <c r="E130" s="94"/>
      <c r="F130" s="94"/>
      <c r="G130" s="94"/>
      <c r="H130" s="94"/>
      <c r="I130" s="94"/>
      <c r="J130" s="94"/>
    </row>
    <row r="131" spans="1:10" x14ac:dyDescent="0.25">
      <c r="A131" s="94"/>
      <c r="B131" s="102"/>
      <c r="C131" s="94"/>
      <c r="D131" s="94"/>
      <c r="E131" s="94"/>
      <c r="F131" s="94"/>
      <c r="G131" s="94"/>
      <c r="H131" s="94"/>
      <c r="I131" s="94"/>
      <c r="J131" s="94"/>
    </row>
    <row r="132" spans="1:10" x14ac:dyDescent="0.25">
      <c r="A132" s="94"/>
      <c r="B132" s="102"/>
      <c r="C132" s="94"/>
      <c r="D132" s="94"/>
      <c r="E132" s="94"/>
      <c r="F132" s="94"/>
      <c r="G132" s="94"/>
      <c r="H132" s="94"/>
      <c r="I132" s="94"/>
      <c r="J132" s="94"/>
    </row>
    <row r="133" spans="1:10" x14ac:dyDescent="0.25">
      <c r="A133" s="94"/>
      <c r="B133" s="102"/>
      <c r="C133" s="94"/>
      <c r="D133" s="94"/>
      <c r="E133" s="94"/>
      <c r="F133" s="94"/>
      <c r="G133" s="94"/>
      <c r="H133" s="94"/>
      <c r="I133" s="94"/>
      <c r="J133" s="94"/>
    </row>
    <row r="134" spans="1:10" x14ac:dyDescent="0.25">
      <c r="A134" s="94"/>
      <c r="B134" s="102"/>
      <c r="C134" s="94"/>
      <c r="D134" s="94"/>
      <c r="E134" s="94"/>
      <c r="F134" s="94"/>
      <c r="G134" s="94"/>
      <c r="H134" s="94"/>
      <c r="I134" s="94"/>
      <c r="J134" s="94"/>
    </row>
    <row r="135" spans="1:10" x14ac:dyDescent="0.25">
      <c r="A135" s="94"/>
      <c r="B135" s="102"/>
      <c r="C135" s="94"/>
      <c r="D135" s="94"/>
      <c r="E135" s="94"/>
      <c r="F135" s="94"/>
      <c r="G135" s="94"/>
      <c r="H135" s="94"/>
      <c r="I135" s="94"/>
      <c r="J135" s="94"/>
    </row>
    <row r="136" spans="1:10" x14ac:dyDescent="0.25">
      <c r="A136" s="94"/>
      <c r="B136" s="102"/>
      <c r="C136" s="94"/>
      <c r="D136" s="94"/>
      <c r="E136" s="94"/>
      <c r="F136" s="94"/>
      <c r="G136" s="94"/>
      <c r="H136" s="94"/>
      <c r="I136" s="94"/>
      <c r="J136" s="94"/>
    </row>
    <row r="137" spans="1:10" x14ac:dyDescent="0.25">
      <c r="A137" s="94"/>
      <c r="B137" s="102"/>
      <c r="C137" s="94"/>
      <c r="D137" s="94"/>
      <c r="E137" s="94"/>
      <c r="F137" s="94"/>
      <c r="G137" s="94"/>
      <c r="H137" s="94"/>
      <c r="I137" s="94"/>
      <c r="J137" s="94"/>
    </row>
    <row r="138" spans="1:10" x14ac:dyDescent="0.25">
      <c r="A138" s="94"/>
      <c r="B138" s="102"/>
      <c r="C138" s="94"/>
      <c r="D138" s="94"/>
      <c r="E138" s="94"/>
      <c r="F138" s="94"/>
      <c r="G138" s="94"/>
      <c r="H138" s="94"/>
      <c r="I138" s="94"/>
      <c r="J138" s="94"/>
    </row>
    <row r="139" spans="1:10" x14ac:dyDescent="0.25">
      <c r="A139" s="94"/>
      <c r="B139" s="102"/>
      <c r="C139" s="94"/>
      <c r="D139" s="94"/>
      <c r="E139" s="94"/>
      <c r="F139" s="94"/>
      <c r="G139" s="94"/>
      <c r="H139" s="94"/>
      <c r="I139" s="94"/>
      <c r="J139" s="94"/>
    </row>
    <row r="140" spans="1:10" x14ac:dyDescent="0.25">
      <c r="A140" s="94"/>
      <c r="B140" s="102"/>
      <c r="C140" s="94"/>
      <c r="D140" s="94"/>
      <c r="E140" s="94"/>
      <c r="F140" s="94"/>
      <c r="G140" s="94"/>
      <c r="H140" s="94"/>
      <c r="I140" s="94"/>
      <c r="J140" s="94"/>
    </row>
    <row r="141" spans="1:10" x14ac:dyDescent="0.25">
      <c r="A141" s="94"/>
      <c r="B141" s="102"/>
      <c r="C141" s="94"/>
      <c r="D141" s="94"/>
      <c r="E141" s="94"/>
      <c r="F141" s="94"/>
      <c r="G141" s="94"/>
      <c r="H141" s="94"/>
      <c r="I141" s="94"/>
      <c r="J141" s="94"/>
    </row>
    <row r="142" spans="1:10" x14ac:dyDescent="0.25">
      <c r="A142" s="94"/>
      <c r="B142" s="102"/>
      <c r="C142" s="94"/>
      <c r="D142" s="94"/>
      <c r="E142" s="94"/>
      <c r="F142" s="94"/>
      <c r="G142" s="94"/>
      <c r="H142" s="94"/>
      <c r="I142" s="94"/>
      <c r="J142" s="94"/>
    </row>
    <row r="143" spans="1:10" x14ac:dyDescent="0.25">
      <c r="A143" s="94"/>
      <c r="B143" s="102"/>
      <c r="C143" s="94"/>
      <c r="D143" s="94"/>
      <c r="E143" s="94"/>
      <c r="F143" s="94"/>
      <c r="G143" s="94"/>
      <c r="H143" s="94"/>
      <c r="I143" s="94"/>
      <c r="J143" s="94"/>
    </row>
    <row r="144" spans="1:10" x14ac:dyDescent="0.25">
      <c r="A144" s="94"/>
      <c r="B144" s="102"/>
      <c r="C144" s="94"/>
      <c r="D144" s="94"/>
      <c r="E144" s="94"/>
      <c r="F144" s="94"/>
      <c r="G144" s="94"/>
      <c r="H144" s="94"/>
      <c r="I144" s="94"/>
      <c r="J144" s="94"/>
    </row>
    <row r="145" spans="1:10" x14ac:dyDescent="0.25">
      <c r="A145" s="94"/>
      <c r="B145" s="102"/>
      <c r="C145" s="94"/>
      <c r="D145" s="94"/>
      <c r="E145" s="94"/>
      <c r="F145" s="94"/>
      <c r="G145" s="94"/>
      <c r="H145" s="94"/>
      <c r="I145" s="94"/>
      <c r="J145" s="94"/>
    </row>
    <row r="146" spans="1:10" x14ac:dyDescent="0.25">
      <c r="A146" s="94"/>
      <c r="B146" s="102"/>
      <c r="C146" s="94"/>
      <c r="D146" s="94"/>
      <c r="E146" s="94"/>
      <c r="F146" s="94"/>
      <c r="G146" s="94"/>
      <c r="H146" s="94"/>
      <c r="I146" s="94"/>
      <c r="J146" s="94"/>
    </row>
    <row r="147" spans="1:10" x14ac:dyDescent="0.25">
      <c r="A147" s="94"/>
      <c r="B147" s="102"/>
      <c r="C147" s="94"/>
      <c r="D147" s="94"/>
      <c r="E147" s="94"/>
      <c r="F147" s="94"/>
      <c r="G147" s="94"/>
      <c r="H147" s="94"/>
      <c r="I147" s="94"/>
      <c r="J147" s="94"/>
    </row>
    <row r="148" spans="1:10" x14ac:dyDescent="0.25">
      <c r="A148" s="94"/>
      <c r="B148" s="102"/>
      <c r="C148" s="94"/>
      <c r="D148" s="94"/>
      <c r="E148" s="94"/>
      <c r="F148" s="94"/>
      <c r="G148" s="94"/>
      <c r="H148" s="94"/>
      <c r="I148" s="94"/>
      <c r="J148" s="94"/>
    </row>
    <row r="149" spans="1:10" x14ac:dyDescent="0.25">
      <c r="A149" s="94"/>
      <c r="B149" s="102"/>
      <c r="C149" s="94"/>
      <c r="D149" s="94"/>
      <c r="E149" s="94"/>
      <c r="F149" s="94"/>
      <c r="G149" s="94"/>
      <c r="H149" s="94"/>
      <c r="I149" s="94"/>
      <c r="J149" s="94"/>
    </row>
    <row r="150" spans="1:10" x14ac:dyDescent="0.25">
      <c r="A150" s="94"/>
      <c r="B150" s="102"/>
      <c r="C150" s="94"/>
      <c r="D150" s="94"/>
      <c r="E150" s="94"/>
      <c r="F150" s="94"/>
      <c r="G150" s="94"/>
      <c r="H150" s="94"/>
      <c r="I150" s="94"/>
      <c r="J150" s="94"/>
    </row>
    <row r="151" spans="1:10" x14ac:dyDescent="0.25">
      <c r="A151" s="94"/>
      <c r="B151" s="102"/>
      <c r="C151" s="94"/>
      <c r="D151" s="94"/>
      <c r="E151" s="94"/>
      <c r="F151" s="94"/>
      <c r="G151" s="94"/>
      <c r="H151" s="94"/>
      <c r="I151" s="94"/>
      <c r="J151" s="94"/>
    </row>
    <row r="152" spans="1:10" x14ac:dyDescent="0.25">
      <c r="A152" s="94"/>
      <c r="B152" s="102"/>
      <c r="C152" s="94"/>
      <c r="D152" s="94"/>
      <c r="E152" s="94"/>
      <c r="F152" s="94"/>
      <c r="G152" s="94"/>
      <c r="H152" s="94"/>
      <c r="I152" s="94"/>
      <c r="J152" s="94"/>
    </row>
    <row r="153" spans="1:10" x14ac:dyDescent="0.25">
      <c r="A153" s="94"/>
      <c r="B153" s="102"/>
      <c r="C153" s="94"/>
      <c r="D153" s="94"/>
      <c r="E153" s="94"/>
      <c r="F153" s="94"/>
      <c r="G153" s="94"/>
      <c r="H153" s="94"/>
      <c r="I153" s="94"/>
      <c r="J153" s="94"/>
    </row>
    <row r="154" spans="1:10" x14ac:dyDescent="0.25">
      <c r="A154" s="127" t="s">
        <v>11</v>
      </c>
      <c r="B154" s="102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</row>
    <row r="157" spans="1:10" x14ac:dyDescent="0.25">
      <c r="A157" s="127" t="s">
        <v>0</v>
      </c>
      <c r="B157" s="155" t="s">
        <v>1192</v>
      </c>
      <c r="C157" s="127" t="s">
        <v>1203</v>
      </c>
      <c r="D157" s="127" t="s">
        <v>561</v>
      </c>
      <c r="E157" s="127" t="s">
        <v>1724</v>
      </c>
      <c r="F157" s="127" t="s">
        <v>1892</v>
      </c>
      <c r="G157" s="127" t="s">
        <v>1889</v>
      </c>
      <c r="H157" s="127" t="s">
        <v>1890</v>
      </c>
      <c r="I157" s="127" t="s">
        <v>1891</v>
      </c>
      <c r="J157" s="127" t="s">
        <v>174</v>
      </c>
    </row>
    <row r="158" spans="1:10" x14ac:dyDescent="0.25">
      <c r="A158" s="95">
        <v>45295</v>
      </c>
      <c r="B158" s="118"/>
      <c r="C158" s="98"/>
      <c r="D158" s="98"/>
      <c r="E158" s="98"/>
      <c r="F158" s="98"/>
      <c r="G158" s="98"/>
      <c r="H158" s="98"/>
      <c r="I158" s="98"/>
      <c r="J158" s="94"/>
    </row>
    <row r="159" spans="1:10" x14ac:dyDescent="0.25">
      <c r="A159" s="94"/>
      <c r="B159" s="102"/>
      <c r="C159" s="94"/>
      <c r="D159" s="94"/>
      <c r="E159" s="94"/>
      <c r="F159" s="94"/>
      <c r="G159" s="94"/>
      <c r="H159" s="94"/>
      <c r="I159" s="94"/>
      <c r="J159" s="94"/>
    </row>
    <row r="160" spans="1:10" x14ac:dyDescent="0.25">
      <c r="A160" s="94"/>
      <c r="B160" s="102"/>
      <c r="C160" s="101"/>
      <c r="D160" s="94"/>
      <c r="E160" s="94"/>
      <c r="F160" s="94"/>
      <c r="G160" s="94"/>
      <c r="H160" s="94"/>
      <c r="I160" s="94"/>
      <c r="J160" s="94"/>
    </row>
    <row r="161" spans="1:10" x14ac:dyDescent="0.25">
      <c r="A161" s="94"/>
      <c r="B161" s="102"/>
      <c r="C161" s="94"/>
      <c r="D161" s="94"/>
      <c r="E161" s="94"/>
      <c r="F161" s="94"/>
      <c r="G161" s="94"/>
      <c r="H161" s="94"/>
      <c r="I161" s="94"/>
      <c r="J161" s="94"/>
    </row>
    <row r="162" spans="1:10" x14ac:dyDescent="0.25">
      <c r="A162" s="94"/>
      <c r="B162" s="102"/>
      <c r="C162" s="94"/>
      <c r="D162" s="94"/>
      <c r="E162" s="94"/>
      <c r="F162" s="94"/>
      <c r="G162" s="94"/>
      <c r="H162" s="94"/>
      <c r="I162" s="94"/>
      <c r="J162" s="94"/>
    </row>
    <row r="163" spans="1:10" x14ac:dyDescent="0.25">
      <c r="A163" s="94"/>
      <c r="B163" s="102"/>
      <c r="C163" s="94"/>
      <c r="D163" s="94"/>
      <c r="E163" s="94"/>
      <c r="F163" s="94"/>
      <c r="G163" s="94"/>
      <c r="H163" s="94"/>
      <c r="I163" s="94"/>
      <c r="J163" s="94"/>
    </row>
    <row r="164" spans="1:10" x14ac:dyDescent="0.25">
      <c r="A164" s="94"/>
      <c r="B164" s="102"/>
      <c r="C164" s="94"/>
      <c r="D164" s="94"/>
      <c r="E164" s="94"/>
      <c r="F164" s="94"/>
      <c r="G164" s="94"/>
      <c r="H164" s="94"/>
      <c r="I164" s="94"/>
      <c r="J164" s="94"/>
    </row>
    <row r="165" spans="1:10" x14ac:dyDescent="0.25">
      <c r="A165" s="94"/>
      <c r="B165" s="102"/>
      <c r="C165" s="94"/>
      <c r="D165" s="94"/>
      <c r="E165" s="94"/>
      <c r="F165" s="94"/>
      <c r="G165" s="94"/>
      <c r="H165" s="94"/>
      <c r="I165" s="94"/>
      <c r="J165" s="94"/>
    </row>
    <row r="166" spans="1:10" x14ac:dyDescent="0.25">
      <c r="A166" s="94"/>
      <c r="B166" s="102"/>
      <c r="C166" s="94"/>
      <c r="D166" s="94"/>
      <c r="E166" s="94"/>
      <c r="F166" s="94"/>
      <c r="G166" s="94"/>
      <c r="H166" s="94"/>
      <c r="I166" s="94"/>
      <c r="J166" s="94"/>
    </row>
    <row r="167" spans="1:10" x14ac:dyDescent="0.25">
      <c r="A167" s="94"/>
      <c r="B167" s="102"/>
      <c r="C167" s="94"/>
      <c r="D167" s="94"/>
      <c r="E167" s="94"/>
      <c r="F167" s="94"/>
      <c r="G167" s="94"/>
      <c r="H167" s="94"/>
      <c r="I167" s="94"/>
      <c r="J167" s="94"/>
    </row>
    <row r="168" spans="1:10" x14ac:dyDescent="0.25">
      <c r="A168" s="94"/>
      <c r="B168" s="102"/>
      <c r="C168" s="94"/>
      <c r="D168" s="94"/>
      <c r="E168" s="94"/>
      <c r="F168" s="94"/>
      <c r="G168" s="94"/>
      <c r="H168" s="94"/>
      <c r="I168" s="94"/>
      <c r="J168" s="94"/>
    </row>
    <row r="169" spans="1:10" x14ac:dyDescent="0.25">
      <c r="A169" s="94"/>
      <c r="B169" s="102"/>
      <c r="C169" s="94"/>
      <c r="D169" s="94"/>
      <c r="E169" s="94"/>
      <c r="F169" s="94"/>
      <c r="G169" s="94"/>
      <c r="H169" s="94"/>
      <c r="I169" s="94"/>
      <c r="J169" s="94"/>
    </row>
    <row r="170" spans="1:10" x14ac:dyDescent="0.25">
      <c r="A170" s="94"/>
      <c r="B170" s="102"/>
      <c r="C170" s="94"/>
      <c r="D170" s="94"/>
      <c r="E170" s="94"/>
      <c r="F170" s="94"/>
      <c r="G170" s="94"/>
      <c r="H170" s="94"/>
      <c r="I170" s="94"/>
      <c r="J170" s="94"/>
    </row>
    <row r="171" spans="1:10" x14ac:dyDescent="0.25">
      <c r="A171" s="94"/>
      <c r="B171" s="102"/>
      <c r="C171" s="94"/>
      <c r="D171" s="94"/>
      <c r="E171" s="94"/>
      <c r="F171" s="94"/>
      <c r="G171" s="94"/>
      <c r="H171" s="94"/>
      <c r="I171" s="94"/>
      <c r="J171" s="94"/>
    </row>
    <row r="172" spans="1:10" x14ac:dyDescent="0.25">
      <c r="A172" s="94"/>
      <c r="B172" s="102"/>
      <c r="C172" s="94"/>
      <c r="D172" s="94"/>
      <c r="E172" s="94"/>
      <c r="F172" s="94"/>
      <c r="G172" s="94"/>
      <c r="H172" s="94"/>
      <c r="I172" s="94"/>
      <c r="J172" s="94"/>
    </row>
    <row r="173" spans="1:10" x14ac:dyDescent="0.25">
      <c r="A173" s="94"/>
      <c r="B173" s="102"/>
      <c r="C173" s="94"/>
      <c r="D173" s="94"/>
      <c r="E173" s="94"/>
      <c r="F173" s="94"/>
      <c r="G173" s="94"/>
      <c r="H173" s="94"/>
      <c r="I173" s="94"/>
      <c r="J173" s="94"/>
    </row>
    <row r="174" spans="1:10" x14ac:dyDescent="0.25">
      <c r="A174" s="94"/>
      <c r="B174" s="102"/>
      <c r="C174" s="94"/>
      <c r="D174" s="94"/>
      <c r="E174" s="94"/>
      <c r="F174" s="94"/>
      <c r="G174" s="94"/>
      <c r="H174" s="94"/>
      <c r="I174" s="94"/>
      <c r="J174" s="94"/>
    </row>
    <row r="175" spans="1:10" x14ac:dyDescent="0.25">
      <c r="A175" s="94"/>
      <c r="B175" s="102"/>
      <c r="C175" s="94"/>
      <c r="D175" s="94"/>
      <c r="E175" s="94"/>
      <c r="F175" s="94"/>
      <c r="G175" s="94"/>
      <c r="H175" s="94"/>
      <c r="I175" s="94"/>
      <c r="J175" s="94"/>
    </row>
    <row r="176" spans="1:10" x14ac:dyDescent="0.25">
      <c r="A176" s="94"/>
      <c r="B176" s="102"/>
      <c r="C176" s="94"/>
      <c r="D176" s="94"/>
      <c r="E176" s="94"/>
      <c r="F176" s="94"/>
      <c r="G176" s="94"/>
      <c r="H176" s="94"/>
      <c r="I176" s="94"/>
      <c r="J176" s="94"/>
    </row>
    <row r="177" spans="1:10" x14ac:dyDescent="0.25">
      <c r="A177" s="94"/>
      <c r="B177" s="102"/>
      <c r="C177" s="94"/>
      <c r="D177" s="94"/>
      <c r="E177" s="94"/>
      <c r="F177" s="94"/>
      <c r="G177" s="94"/>
      <c r="H177" s="94"/>
      <c r="I177" s="94"/>
      <c r="J177" s="94"/>
    </row>
    <row r="178" spans="1:10" x14ac:dyDescent="0.25">
      <c r="A178" s="94"/>
      <c r="B178" s="102"/>
      <c r="C178" s="94"/>
      <c r="D178" s="94"/>
      <c r="E178" s="94"/>
      <c r="F178" s="94"/>
      <c r="G178" s="94"/>
      <c r="H178" s="94"/>
      <c r="I178" s="94"/>
      <c r="J178" s="94"/>
    </row>
    <row r="179" spans="1:10" x14ac:dyDescent="0.25">
      <c r="A179" s="94"/>
      <c r="B179" s="102"/>
      <c r="C179" s="94"/>
      <c r="D179" s="94"/>
      <c r="E179" s="94"/>
      <c r="F179" s="94"/>
      <c r="G179" s="94"/>
      <c r="H179" s="94"/>
      <c r="I179" s="94"/>
      <c r="J179" s="94"/>
    </row>
    <row r="180" spans="1:10" x14ac:dyDescent="0.25">
      <c r="A180" s="94"/>
      <c r="B180" s="102"/>
      <c r="C180" s="94"/>
      <c r="D180" s="94"/>
      <c r="E180" s="94"/>
      <c r="F180" s="94"/>
      <c r="G180" s="94"/>
      <c r="H180" s="94"/>
      <c r="I180" s="94"/>
      <c r="J180" s="94"/>
    </row>
    <row r="181" spans="1:10" x14ac:dyDescent="0.25">
      <c r="A181" s="94"/>
      <c r="B181" s="102"/>
      <c r="C181" s="94"/>
      <c r="D181" s="94"/>
      <c r="E181" s="94"/>
      <c r="F181" s="94"/>
      <c r="G181" s="94"/>
      <c r="H181" s="94"/>
      <c r="I181" s="94"/>
      <c r="J181" s="94"/>
    </row>
    <row r="182" spans="1:10" x14ac:dyDescent="0.25">
      <c r="A182" s="94"/>
      <c r="B182" s="102"/>
      <c r="C182" s="94"/>
      <c r="D182" s="94"/>
      <c r="E182" s="94"/>
      <c r="F182" s="94"/>
      <c r="G182" s="94"/>
      <c r="H182" s="94"/>
      <c r="I182" s="94"/>
      <c r="J182" s="94"/>
    </row>
    <row r="183" spans="1:10" x14ac:dyDescent="0.25">
      <c r="A183" s="94"/>
      <c r="B183" s="102"/>
      <c r="C183" s="94"/>
      <c r="D183" s="94"/>
      <c r="E183" s="94"/>
      <c r="F183" s="94"/>
      <c r="G183" s="94"/>
      <c r="H183" s="94"/>
      <c r="I183" s="94"/>
      <c r="J183" s="94"/>
    </row>
    <row r="184" spans="1:10" x14ac:dyDescent="0.25">
      <c r="A184" s="94"/>
      <c r="B184" s="102"/>
      <c r="C184" s="94"/>
      <c r="D184" s="94"/>
      <c r="E184" s="94"/>
      <c r="F184" s="94"/>
      <c r="G184" s="94"/>
      <c r="H184" s="94"/>
      <c r="I184" s="94"/>
      <c r="J184" s="94"/>
    </row>
    <row r="185" spans="1:10" x14ac:dyDescent="0.25">
      <c r="A185" s="94"/>
      <c r="B185" s="102"/>
      <c r="C185" s="94"/>
      <c r="D185" s="94"/>
      <c r="E185" s="94"/>
      <c r="F185" s="94"/>
      <c r="G185" s="94"/>
      <c r="H185" s="94"/>
      <c r="I185" s="94"/>
      <c r="J185" s="94"/>
    </row>
    <row r="186" spans="1:10" x14ac:dyDescent="0.25">
      <c r="A186" s="94"/>
      <c r="B186" s="102"/>
      <c r="C186" s="94"/>
      <c r="D186" s="94"/>
      <c r="E186" s="94"/>
      <c r="F186" s="94"/>
      <c r="G186" s="94"/>
      <c r="H186" s="94"/>
      <c r="I186" s="94"/>
      <c r="J186" s="94"/>
    </row>
    <row r="187" spans="1:10" x14ac:dyDescent="0.25">
      <c r="A187" s="94"/>
      <c r="B187" s="102"/>
      <c r="C187" s="94"/>
      <c r="D187" s="94"/>
      <c r="E187" s="94"/>
      <c r="F187" s="94"/>
      <c r="G187" s="94"/>
      <c r="H187" s="94"/>
      <c r="I187" s="94"/>
      <c r="J187" s="94"/>
    </row>
    <row r="188" spans="1:10" x14ac:dyDescent="0.25">
      <c r="A188" s="94"/>
      <c r="B188" s="102"/>
      <c r="C188" s="94"/>
      <c r="D188" s="94"/>
      <c r="E188" s="94"/>
      <c r="F188" s="94"/>
      <c r="G188" s="94"/>
      <c r="H188" s="94"/>
      <c r="I188" s="94"/>
      <c r="J188" s="94"/>
    </row>
    <row r="189" spans="1:10" x14ac:dyDescent="0.25">
      <c r="A189" s="94"/>
      <c r="B189" s="102"/>
      <c r="C189" s="94"/>
      <c r="D189" s="94"/>
      <c r="E189" s="94"/>
      <c r="F189" s="94"/>
      <c r="G189" s="94"/>
      <c r="H189" s="94"/>
      <c r="I189" s="94"/>
      <c r="J189" s="94"/>
    </row>
    <row r="190" spans="1:10" x14ac:dyDescent="0.25">
      <c r="A190" s="94"/>
      <c r="B190" s="102"/>
      <c r="C190" s="94"/>
      <c r="D190" s="94"/>
      <c r="E190" s="94"/>
      <c r="F190" s="94"/>
      <c r="G190" s="94"/>
      <c r="H190" s="94"/>
      <c r="I190" s="94"/>
      <c r="J190" s="94"/>
    </row>
    <row r="191" spans="1:10" x14ac:dyDescent="0.25">
      <c r="A191" s="94"/>
      <c r="B191" s="102"/>
      <c r="C191" s="94"/>
      <c r="D191" s="94"/>
      <c r="E191" s="94"/>
      <c r="F191" s="94"/>
      <c r="G191" s="94"/>
      <c r="H191" s="94"/>
      <c r="I191" s="94"/>
      <c r="J191" s="94"/>
    </row>
    <row r="192" spans="1:10" x14ac:dyDescent="0.25">
      <c r="A192" s="94"/>
      <c r="B192" s="102"/>
      <c r="C192" s="94"/>
      <c r="D192" s="94"/>
      <c r="E192" s="94"/>
      <c r="F192" s="94"/>
      <c r="G192" s="94"/>
      <c r="H192" s="94"/>
      <c r="I192" s="94"/>
      <c r="J192" s="94"/>
    </row>
    <row r="193" spans="1:10" x14ac:dyDescent="0.25">
      <c r="A193" s="94"/>
      <c r="B193" s="102"/>
      <c r="C193" s="94"/>
      <c r="D193" s="94"/>
      <c r="E193" s="94"/>
      <c r="F193" s="94"/>
      <c r="G193" s="94"/>
      <c r="H193" s="94"/>
      <c r="I193" s="94"/>
      <c r="J193" s="94"/>
    </row>
    <row r="194" spans="1:10" x14ac:dyDescent="0.25">
      <c r="A194" s="94"/>
      <c r="B194" s="102"/>
      <c r="C194" s="94"/>
      <c r="D194" s="94"/>
      <c r="E194" s="94"/>
      <c r="F194" s="94"/>
      <c r="G194" s="94"/>
      <c r="H194" s="94"/>
      <c r="I194" s="94"/>
      <c r="J194" s="94"/>
    </row>
    <row r="195" spans="1:10" x14ac:dyDescent="0.25">
      <c r="A195" s="94"/>
      <c r="B195" s="102"/>
      <c r="C195" s="94"/>
      <c r="D195" s="94"/>
      <c r="E195" s="94"/>
      <c r="F195" s="94"/>
      <c r="G195" s="94"/>
      <c r="H195" s="94"/>
      <c r="I195" s="94"/>
      <c r="J195" s="94"/>
    </row>
    <row r="196" spans="1:10" x14ac:dyDescent="0.25">
      <c r="A196" s="94"/>
      <c r="B196" s="102"/>
      <c r="C196" s="94"/>
      <c r="D196" s="94"/>
      <c r="E196" s="94"/>
      <c r="F196" s="94"/>
      <c r="G196" s="94"/>
      <c r="H196" s="94"/>
      <c r="I196" s="94"/>
      <c r="J196" s="94"/>
    </row>
    <row r="197" spans="1:10" x14ac:dyDescent="0.25">
      <c r="A197" s="94"/>
      <c r="B197" s="102"/>
      <c r="C197" s="94"/>
      <c r="D197" s="94"/>
      <c r="E197" s="94"/>
      <c r="F197" s="94"/>
      <c r="G197" s="94"/>
      <c r="H197" s="94"/>
      <c r="I197" s="94"/>
      <c r="J197" s="94"/>
    </row>
    <row r="198" spans="1:10" x14ac:dyDescent="0.25">
      <c r="A198" s="94"/>
      <c r="B198" s="102"/>
      <c r="C198" s="94"/>
      <c r="D198" s="94"/>
      <c r="E198" s="94"/>
      <c r="F198" s="94"/>
      <c r="G198" s="94"/>
      <c r="H198" s="94"/>
      <c r="I198" s="94"/>
      <c r="J198" s="94"/>
    </row>
    <row r="199" spans="1:10" x14ac:dyDescent="0.25">
      <c r="A199" s="94"/>
      <c r="B199" s="102"/>
      <c r="C199" s="94"/>
      <c r="D199" s="94"/>
      <c r="E199" s="94"/>
      <c r="F199" s="94"/>
      <c r="G199" s="94"/>
      <c r="H199" s="94"/>
      <c r="I199" s="94"/>
      <c r="J199" s="94"/>
    </row>
    <row r="200" spans="1:10" x14ac:dyDescent="0.25">
      <c r="A200" s="94"/>
      <c r="B200" s="102"/>
      <c r="C200" s="94"/>
      <c r="D200" s="94"/>
      <c r="E200" s="94"/>
      <c r="F200" s="94"/>
      <c r="G200" s="94"/>
      <c r="H200" s="94"/>
      <c r="I200" s="94"/>
      <c r="J200" s="94"/>
    </row>
    <row r="201" spans="1:10" x14ac:dyDescent="0.25">
      <c r="A201" s="94"/>
      <c r="B201" s="102"/>
      <c r="C201" s="94"/>
      <c r="D201" s="94"/>
      <c r="E201" s="94"/>
      <c r="F201" s="94"/>
      <c r="G201" s="94"/>
      <c r="H201" s="94"/>
      <c r="I201" s="94"/>
      <c r="J201" s="94"/>
    </row>
    <row r="202" spans="1:10" x14ac:dyDescent="0.25">
      <c r="A202" s="94"/>
      <c r="B202" s="102"/>
      <c r="C202" s="94"/>
      <c r="D202" s="94"/>
      <c r="E202" s="94"/>
      <c r="F202" s="94"/>
      <c r="G202" s="94"/>
      <c r="H202" s="94"/>
      <c r="I202" s="94"/>
      <c r="J202" s="94"/>
    </row>
    <row r="203" spans="1:10" x14ac:dyDescent="0.25">
      <c r="A203" s="94"/>
      <c r="B203" s="102"/>
      <c r="C203" s="94"/>
      <c r="D203" s="94"/>
      <c r="E203" s="94"/>
      <c r="F203" s="94"/>
      <c r="G203" s="94"/>
      <c r="H203" s="94"/>
      <c r="I203" s="94"/>
      <c r="J203" s="94"/>
    </row>
    <row r="204" spans="1:10" x14ac:dyDescent="0.25">
      <c r="A204" s="94"/>
      <c r="B204" s="102"/>
      <c r="C204" s="94"/>
      <c r="D204" s="94"/>
      <c r="E204" s="94"/>
      <c r="F204" s="94"/>
      <c r="G204" s="94"/>
      <c r="H204" s="94"/>
      <c r="I204" s="94"/>
      <c r="J204" s="94"/>
    </row>
    <row r="205" spans="1:10" x14ac:dyDescent="0.25">
      <c r="A205" s="94"/>
      <c r="B205" s="102"/>
      <c r="C205" s="94"/>
      <c r="D205" s="94"/>
      <c r="E205" s="94"/>
      <c r="F205" s="94"/>
      <c r="G205" s="94"/>
      <c r="H205" s="94"/>
      <c r="I205" s="94"/>
      <c r="J205" s="94"/>
    </row>
    <row r="206" spans="1:10" x14ac:dyDescent="0.25">
      <c r="A206" s="127" t="s">
        <v>11</v>
      </c>
      <c r="B206" s="102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</row>
    <row r="209" spans="1:10" x14ac:dyDescent="0.25">
      <c r="A209" s="127" t="s">
        <v>0</v>
      </c>
      <c r="B209" s="155" t="s">
        <v>1192</v>
      </c>
      <c r="C209" s="127" t="s">
        <v>1203</v>
      </c>
      <c r="D209" s="127" t="s">
        <v>561</v>
      </c>
      <c r="E209" s="127" t="s">
        <v>1724</v>
      </c>
      <c r="F209" s="127" t="s">
        <v>1892</v>
      </c>
      <c r="G209" s="127" t="s">
        <v>1889</v>
      </c>
      <c r="H209" s="127" t="s">
        <v>1890</v>
      </c>
      <c r="I209" s="127" t="s">
        <v>1891</v>
      </c>
      <c r="J209" s="127" t="s">
        <v>174</v>
      </c>
    </row>
    <row r="210" spans="1:10" x14ac:dyDescent="0.25">
      <c r="A210" s="95">
        <v>45296</v>
      </c>
      <c r="B210" s="118"/>
      <c r="C210" s="98"/>
      <c r="D210" s="98"/>
      <c r="E210" s="98"/>
      <c r="F210" s="98"/>
      <c r="G210" s="98"/>
      <c r="H210" s="98"/>
      <c r="I210" s="98"/>
      <c r="J210" s="94"/>
    </row>
    <row r="211" spans="1:10" x14ac:dyDescent="0.25">
      <c r="A211" s="94"/>
      <c r="B211" s="102"/>
      <c r="C211" s="94"/>
      <c r="D211" s="94"/>
      <c r="E211" s="94"/>
      <c r="F211" s="94"/>
      <c r="G211" s="94"/>
      <c r="H211" s="94"/>
      <c r="I211" s="94"/>
      <c r="J211" s="94"/>
    </row>
    <row r="212" spans="1:10" x14ac:dyDescent="0.25">
      <c r="A212" s="94"/>
      <c r="B212" s="102"/>
      <c r="C212" s="101"/>
      <c r="D212" s="94"/>
      <c r="E212" s="94"/>
      <c r="F212" s="94"/>
      <c r="G212" s="94"/>
      <c r="H212" s="94"/>
      <c r="I212" s="94"/>
      <c r="J212" s="94"/>
    </row>
    <row r="213" spans="1:10" x14ac:dyDescent="0.25">
      <c r="A213" s="94"/>
      <c r="B213" s="102"/>
      <c r="C213" s="94"/>
      <c r="D213" s="94"/>
      <c r="E213" s="94"/>
      <c r="F213" s="94"/>
      <c r="G213" s="94"/>
      <c r="H213" s="94"/>
      <c r="I213" s="94"/>
      <c r="J213" s="94"/>
    </row>
    <row r="214" spans="1:10" x14ac:dyDescent="0.25">
      <c r="A214" s="94"/>
      <c r="B214" s="102"/>
      <c r="C214" s="94"/>
      <c r="D214" s="94"/>
      <c r="E214" s="94"/>
      <c r="F214" s="94"/>
      <c r="G214" s="94"/>
      <c r="H214" s="94"/>
      <c r="I214" s="94"/>
      <c r="J214" s="94"/>
    </row>
    <row r="215" spans="1:10" x14ac:dyDescent="0.25">
      <c r="A215" s="94"/>
      <c r="B215" s="102"/>
      <c r="C215" s="94"/>
      <c r="D215" s="94"/>
      <c r="E215" s="94"/>
      <c r="F215" s="94"/>
      <c r="G215" s="94"/>
      <c r="H215" s="94"/>
      <c r="I215" s="94"/>
      <c r="J215" s="94"/>
    </row>
    <row r="216" spans="1:10" x14ac:dyDescent="0.25">
      <c r="A216" s="94"/>
      <c r="B216" s="102"/>
      <c r="C216" s="94"/>
      <c r="D216" s="94"/>
      <c r="E216" s="94"/>
      <c r="F216" s="94"/>
      <c r="G216" s="94"/>
      <c r="H216" s="94"/>
      <c r="I216" s="94"/>
      <c r="J216" s="94"/>
    </row>
    <row r="217" spans="1:10" x14ac:dyDescent="0.25">
      <c r="A217" s="94"/>
      <c r="B217" s="102"/>
      <c r="C217" s="94"/>
      <c r="D217" s="94"/>
      <c r="E217" s="94"/>
      <c r="F217" s="94"/>
      <c r="G217" s="94"/>
      <c r="H217" s="94"/>
      <c r="I217" s="94"/>
      <c r="J217" s="94"/>
    </row>
    <row r="218" spans="1:10" x14ac:dyDescent="0.25">
      <c r="A218" s="94"/>
      <c r="B218" s="102"/>
      <c r="C218" s="94"/>
      <c r="D218" s="94"/>
      <c r="E218" s="94"/>
      <c r="F218" s="94"/>
      <c r="G218" s="94"/>
      <c r="H218" s="94"/>
      <c r="I218" s="94"/>
      <c r="J218" s="94"/>
    </row>
    <row r="219" spans="1:10" x14ac:dyDescent="0.25">
      <c r="A219" s="94"/>
      <c r="B219" s="102"/>
      <c r="C219" s="94"/>
      <c r="D219" s="94"/>
      <c r="E219" s="94"/>
      <c r="F219" s="94"/>
      <c r="G219" s="94"/>
      <c r="H219" s="94"/>
      <c r="I219" s="94"/>
      <c r="J219" s="94"/>
    </row>
    <row r="220" spans="1:10" x14ac:dyDescent="0.25">
      <c r="A220" s="94"/>
      <c r="B220" s="102"/>
      <c r="C220" s="94"/>
      <c r="D220" s="94"/>
      <c r="E220" s="94"/>
      <c r="F220" s="94"/>
      <c r="G220" s="94"/>
      <c r="H220" s="94"/>
      <c r="I220" s="94"/>
      <c r="J220" s="94"/>
    </row>
    <row r="221" spans="1:10" x14ac:dyDescent="0.25">
      <c r="A221" s="94"/>
      <c r="B221" s="102"/>
      <c r="C221" s="94"/>
      <c r="D221" s="94"/>
      <c r="E221" s="94"/>
      <c r="F221" s="94"/>
      <c r="G221" s="94"/>
      <c r="H221" s="94"/>
      <c r="I221" s="94"/>
      <c r="J221" s="94"/>
    </row>
    <row r="222" spans="1:10" x14ac:dyDescent="0.25">
      <c r="A222" s="94"/>
      <c r="B222" s="102"/>
      <c r="C222" s="94"/>
      <c r="D222" s="94"/>
      <c r="E222" s="94"/>
      <c r="F222" s="94"/>
      <c r="G222" s="94"/>
      <c r="H222" s="94"/>
      <c r="I222" s="94"/>
      <c r="J222" s="94"/>
    </row>
    <row r="223" spans="1:10" x14ac:dyDescent="0.25">
      <c r="A223" s="94"/>
      <c r="B223" s="102"/>
      <c r="C223" s="94"/>
      <c r="D223" s="94"/>
      <c r="E223" s="94"/>
      <c r="F223" s="94"/>
      <c r="G223" s="94"/>
      <c r="H223" s="94"/>
      <c r="I223" s="94"/>
      <c r="J223" s="94"/>
    </row>
    <row r="224" spans="1:10" x14ac:dyDescent="0.25">
      <c r="A224" s="94"/>
      <c r="B224" s="102"/>
      <c r="C224" s="94"/>
      <c r="D224" s="94"/>
      <c r="E224" s="94"/>
      <c r="F224" s="94"/>
      <c r="G224" s="94"/>
      <c r="H224" s="94"/>
      <c r="I224" s="94"/>
      <c r="J224" s="94"/>
    </row>
    <row r="225" spans="1:10" x14ac:dyDescent="0.25">
      <c r="A225" s="94"/>
      <c r="B225" s="102"/>
      <c r="C225" s="94"/>
      <c r="D225" s="94"/>
      <c r="E225" s="94"/>
      <c r="F225" s="94"/>
      <c r="G225" s="94"/>
      <c r="H225" s="94"/>
      <c r="I225" s="94"/>
      <c r="J225" s="94"/>
    </row>
    <row r="226" spans="1:10" x14ac:dyDescent="0.25">
      <c r="A226" s="94"/>
      <c r="B226" s="102"/>
      <c r="C226" s="94"/>
      <c r="D226" s="94"/>
      <c r="E226" s="94"/>
      <c r="F226" s="94"/>
      <c r="G226" s="94"/>
      <c r="H226" s="94"/>
      <c r="I226" s="94"/>
      <c r="J226" s="94"/>
    </row>
    <row r="227" spans="1:10" x14ac:dyDescent="0.25">
      <c r="A227" s="94"/>
      <c r="B227" s="102"/>
      <c r="C227" s="94"/>
      <c r="D227" s="94"/>
      <c r="E227" s="94"/>
      <c r="F227" s="94"/>
      <c r="G227" s="94"/>
      <c r="H227" s="94"/>
      <c r="I227" s="94"/>
      <c r="J227" s="94"/>
    </row>
    <row r="228" spans="1:10" x14ac:dyDescent="0.25">
      <c r="A228" s="94"/>
      <c r="B228" s="102"/>
      <c r="C228" s="94"/>
      <c r="D228" s="94"/>
      <c r="E228" s="94"/>
      <c r="F228" s="94"/>
      <c r="G228" s="94"/>
      <c r="H228" s="94"/>
      <c r="I228" s="94"/>
      <c r="J228" s="94"/>
    </row>
    <row r="229" spans="1:10" x14ac:dyDescent="0.25">
      <c r="A229" s="94"/>
      <c r="B229" s="102"/>
      <c r="C229" s="94"/>
      <c r="D229" s="94"/>
      <c r="E229" s="94"/>
      <c r="F229" s="94"/>
      <c r="G229" s="94"/>
      <c r="H229" s="94"/>
      <c r="I229" s="94"/>
      <c r="J229" s="94"/>
    </row>
    <row r="230" spans="1:10" x14ac:dyDescent="0.25">
      <c r="A230" s="94"/>
      <c r="B230" s="102"/>
      <c r="C230" s="94"/>
      <c r="D230" s="94"/>
      <c r="E230" s="94"/>
      <c r="F230" s="94"/>
      <c r="G230" s="94"/>
      <c r="H230" s="94"/>
      <c r="I230" s="94"/>
      <c r="J230" s="94"/>
    </row>
    <row r="231" spans="1:10" x14ac:dyDescent="0.25">
      <c r="A231" s="94"/>
      <c r="B231" s="102"/>
      <c r="C231" s="94"/>
      <c r="D231" s="94"/>
      <c r="E231" s="94"/>
      <c r="F231" s="94"/>
      <c r="G231" s="94"/>
      <c r="H231" s="94"/>
      <c r="I231" s="94"/>
      <c r="J231" s="94"/>
    </row>
    <row r="232" spans="1:10" x14ac:dyDescent="0.25">
      <c r="A232" s="94"/>
      <c r="B232" s="102"/>
      <c r="C232" s="94"/>
      <c r="D232" s="94"/>
      <c r="E232" s="94"/>
      <c r="F232" s="94"/>
      <c r="G232" s="94"/>
      <c r="H232" s="94"/>
      <c r="I232" s="94"/>
      <c r="J232" s="94"/>
    </row>
    <row r="233" spans="1:10" x14ac:dyDescent="0.25">
      <c r="A233" s="94"/>
      <c r="B233" s="102"/>
      <c r="C233" s="94"/>
      <c r="D233" s="94"/>
      <c r="E233" s="94"/>
      <c r="F233" s="94"/>
      <c r="G233" s="94"/>
      <c r="H233" s="94"/>
      <c r="I233" s="94"/>
      <c r="J233" s="94"/>
    </row>
    <row r="234" spans="1:10" x14ac:dyDescent="0.25">
      <c r="A234" s="94"/>
      <c r="B234" s="102"/>
      <c r="C234" s="94"/>
      <c r="D234" s="94"/>
      <c r="E234" s="94"/>
      <c r="F234" s="94"/>
      <c r="G234" s="94"/>
      <c r="H234" s="94"/>
      <c r="I234" s="94"/>
      <c r="J234" s="94"/>
    </row>
    <row r="235" spans="1:10" x14ac:dyDescent="0.25">
      <c r="A235" s="94"/>
      <c r="B235" s="102"/>
      <c r="C235" s="94"/>
      <c r="D235" s="94"/>
      <c r="E235" s="94"/>
      <c r="F235" s="94"/>
      <c r="G235" s="94"/>
      <c r="H235" s="94"/>
      <c r="I235" s="94"/>
      <c r="J235" s="94"/>
    </row>
    <row r="236" spans="1:10" x14ac:dyDescent="0.25">
      <c r="A236" s="94"/>
      <c r="B236" s="102"/>
      <c r="C236" s="94"/>
      <c r="D236" s="94"/>
      <c r="E236" s="94"/>
      <c r="F236" s="94"/>
      <c r="G236" s="94"/>
      <c r="H236" s="94"/>
      <c r="I236" s="94"/>
      <c r="J236" s="94"/>
    </row>
    <row r="237" spans="1:10" x14ac:dyDescent="0.25">
      <c r="A237" s="94"/>
      <c r="B237" s="102"/>
      <c r="C237" s="94"/>
      <c r="D237" s="94"/>
      <c r="E237" s="94"/>
      <c r="F237" s="94"/>
      <c r="G237" s="94"/>
      <c r="H237" s="94"/>
      <c r="I237" s="94"/>
      <c r="J237" s="94"/>
    </row>
    <row r="238" spans="1:10" x14ac:dyDescent="0.25">
      <c r="A238" s="94"/>
      <c r="B238" s="102"/>
      <c r="C238" s="94"/>
      <c r="D238" s="94"/>
      <c r="E238" s="94"/>
      <c r="F238" s="94"/>
      <c r="G238" s="94"/>
      <c r="H238" s="94"/>
      <c r="I238" s="94"/>
      <c r="J238" s="94"/>
    </row>
    <row r="239" spans="1:10" x14ac:dyDescent="0.25">
      <c r="A239" s="94"/>
      <c r="B239" s="102"/>
      <c r="C239" s="94"/>
      <c r="D239" s="94"/>
      <c r="E239" s="94"/>
      <c r="F239" s="94"/>
      <c r="G239" s="94"/>
      <c r="H239" s="94"/>
      <c r="I239" s="94"/>
      <c r="J239" s="94"/>
    </row>
    <row r="240" spans="1:10" x14ac:dyDescent="0.25">
      <c r="A240" s="94"/>
      <c r="B240" s="102"/>
      <c r="C240" s="94"/>
      <c r="D240" s="94"/>
      <c r="E240" s="94"/>
      <c r="F240" s="94"/>
      <c r="G240" s="94"/>
      <c r="H240" s="94"/>
      <c r="I240" s="94"/>
      <c r="J240" s="94"/>
    </row>
    <row r="241" spans="1:10" x14ac:dyDescent="0.25">
      <c r="A241" s="94"/>
      <c r="B241" s="102"/>
      <c r="C241" s="94"/>
      <c r="D241" s="94"/>
      <c r="E241" s="94"/>
      <c r="F241" s="94"/>
      <c r="G241" s="94"/>
      <c r="H241" s="94"/>
      <c r="I241" s="94"/>
      <c r="J241" s="94"/>
    </row>
    <row r="242" spans="1:10" x14ac:dyDescent="0.25">
      <c r="A242" s="94"/>
      <c r="B242" s="102"/>
      <c r="C242" s="94"/>
      <c r="D242" s="94"/>
      <c r="E242" s="94"/>
      <c r="F242" s="94"/>
      <c r="G242" s="94"/>
      <c r="H242" s="94"/>
      <c r="I242" s="94"/>
      <c r="J242" s="94"/>
    </row>
    <row r="243" spans="1:10" x14ac:dyDescent="0.25">
      <c r="A243" s="94"/>
      <c r="B243" s="102"/>
      <c r="C243" s="94"/>
      <c r="D243" s="94"/>
      <c r="E243" s="94"/>
      <c r="F243" s="94"/>
      <c r="G243" s="94"/>
      <c r="H243" s="94"/>
      <c r="I243" s="94"/>
      <c r="J243" s="94"/>
    </row>
    <row r="244" spans="1:10" x14ac:dyDescent="0.25">
      <c r="A244" s="94"/>
      <c r="B244" s="102"/>
      <c r="C244" s="94"/>
      <c r="D244" s="94"/>
      <c r="E244" s="94"/>
      <c r="F244" s="94"/>
      <c r="G244" s="94"/>
      <c r="H244" s="94"/>
      <c r="I244" s="94"/>
      <c r="J244" s="94"/>
    </row>
    <row r="245" spans="1:10" x14ac:dyDescent="0.25">
      <c r="A245" s="94"/>
      <c r="B245" s="102"/>
      <c r="C245" s="94"/>
      <c r="D245" s="94"/>
      <c r="E245" s="94"/>
      <c r="F245" s="94"/>
      <c r="G245" s="94"/>
      <c r="H245" s="94"/>
      <c r="I245" s="94"/>
      <c r="J245" s="94"/>
    </row>
    <row r="246" spans="1:10" x14ac:dyDescent="0.25">
      <c r="A246" s="94"/>
      <c r="B246" s="102"/>
      <c r="C246" s="94"/>
      <c r="D246" s="94"/>
      <c r="E246" s="94"/>
      <c r="F246" s="94"/>
      <c r="G246" s="94"/>
      <c r="H246" s="94"/>
      <c r="I246" s="94"/>
      <c r="J246" s="94"/>
    </row>
    <row r="247" spans="1:10" x14ac:dyDescent="0.25">
      <c r="A247" s="94"/>
      <c r="B247" s="102"/>
      <c r="C247" s="94"/>
      <c r="D247" s="94"/>
      <c r="E247" s="94"/>
      <c r="F247" s="94"/>
      <c r="G247" s="94"/>
      <c r="H247" s="94"/>
      <c r="I247" s="94"/>
      <c r="J247" s="94"/>
    </row>
    <row r="248" spans="1:10" x14ac:dyDescent="0.25">
      <c r="A248" s="94"/>
      <c r="B248" s="102"/>
      <c r="C248" s="94"/>
      <c r="D248" s="94"/>
      <c r="E248" s="94"/>
      <c r="F248" s="94"/>
      <c r="G248" s="94"/>
      <c r="H248" s="94"/>
      <c r="I248" s="94"/>
      <c r="J248" s="94"/>
    </row>
    <row r="249" spans="1:10" x14ac:dyDescent="0.25">
      <c r="A249" s="94"/>
      <c r="B249" s="102"/>
      <c r="C249" s="94"/>
      <c r="D249" s="94"/>
      <c r="E249" s="94"/>
      <c r="F249" s="94"/>
      <c r="G249" s="94"/>
      <c r="H249" s="94"/>
      <c r="I249" s="94"/>
      <c r="J249" s="94"/>
    </row>
    <row r="250" spans="1:10" x14ac:dyDescent="0.25">
      <c r="A250" s="94"/>
      <c r="B250" s="102"/>
      <c r="C250" s="94"/>
      <c r="D250" s="94"/>
      <c r="E250" s="94"/>
      <c r="F250" s="94"/>
      <c r="G250" s="94"/>
      <c r="H250" s="94"/>
      <c r="I250" s="94"/>
      <c r="J250" s="94"/>
    </row>
    <row r="251" spans="1:10" x14ac:dyDescent="0.25">
      <c r="A251" s="94"/>
      <c r="B251" s="102"/>
      <c r="C251" s="94"/>
      <c r="D251" s="94"/>
      <c r="E251" s="94"/>
      <c r="F251" s="94"/>
      <c r="G251" s="94"/>
      <c r="H251" s="94"/>
      <c r="I251" s="94"/>
      <c r="J251" s="94"/>
    </row>
    <row r="252" spans="1:10" x14ac:dyDescent="0.25">
      <c r="A252" s="94"/>
      <c r="B252" s="102"/>
      <c r="C252" s="94"/>
      <c r="D252" s="94"/>
      <c r="E252" s="94"/>
      <c r="F252" s="94"/>
      <c r="G252" s="94"/>
      <c r="H252" s="94"/>
      <c r="I252" s="94"/>
      <c r="J252" s="94"/>
    </row>
    <row r="253" spans="1:10" x14ac:dyDescent="0.25">
      <c r="A253" s="94"/>
      <c r="B253" s="102"/>
      <c r="C253" s="94"/>
      <c r="D253" s="94"/>
      <c r="E253" s="94"/>
      <c r="F253" s="94"/>
      <c r="G253" s="94"/>
      <c r="H253" s="94"/>
      <c r="I253" s="94"/>
      <c r="J253" s="94"/>
    </row>
    <row r="254" spans="1:10" x14ac:dyDescent="0.25">
      <c r="A254" s="94"/>
      <c r="B254" s="102"/>
      <c r="C254" s="94"/>
      <c r="D254" s="94"/>
      <c r="E254" s="94"/>
      <c r="F254" s="94"/>
      <c r="G254" s="94"/>
      <c r="H254" s="94"/>
      <c r="I254" s="94"/>
      <c r="J254" s="94"/>
    </row>
    <row r="255" spans="1:10" x14ac:dyDescent="0.25">
      <c r="A255" s="94"/>
      <c r="B255" s="102"/>
      <c r="C255" s="94"/>
      <c r="D255" s="94"/>
      <c r="E255" s="94"/>
      <c r="F255" s="94"/>
      <c r="G255" s="94"/>
      <c r="H255" s="94"/>
      <c r="I255" s="94"/>
      <c r="J255" s="94"/>
    </row>
    <row r="256" spans="1:10" x14ac:dyDescent="0.25">
      <c r="A256" s="94"/>
      <c r="B256" s="102"/>
      <c r="C256" s="94"/>
      <c r="D256" s="94"/>
      <c r="E256" s="94"/>
      <c r="F256" s="94"/>
      <c r="G256" s="94"/>
      <c r="H256" s="94"/>
      <c r="I256" s="94"/>
      <c r="J256" s="94"/>
    </row>
    <row r="257" spans="1:10" x14ac:dyDescent="0.25">
      <c r="A257" s="94"/>
      <c r="B257" s="102"/>
      <c r="C257" s="94"/>
      <c r="D257" s="94"/>
      <c r="E257" s="94"/>
      <c r="F257" s="94"/>
      <c r="G257" s="94"/>
      <c r="H257" s="94"/>
      <c r="I257" s="94"/>
      <c r="J257" s="94"/>
    </row>
    <row r="258" spans="1:10" x14ac:dyDescent="0.25">
      <c r="A258" s="127" t="s">
        <v>11</v>
      </c>
      <c r="B258" s="102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</row>
    <row r="261" spans="1:10" x14ac:dyDescent="0.25">
      <c r="A261" s="127" t="s">
        <v>0</v>
      </c>
      <c r="B261" s="155" t="s">
        <v>1192</v>
      </c>
      <c r="C261" s="127" t="s">
        <v>1203</v>
      </c>
      <c r="D261" s="127" t="s">
        <v>561</v>
      </c>
      <c r="E261" s="127" t="s">
        <v>1724</v>
      </c>
      <c r="F261" s="127" t="s">
        <v>1892</v>
      </c>
      <c r="G261" s="127" t="s">
        <v>1889</v>
      </c>
      <c r="H261" s="127" t="s">
        <v>1890</v>
      </c>
      <c r="I261" s="127" t="s">
        <v>1891</v>
      </c>
      <c r="J261" s="127" t="s">
        <v>174</v>
      </c>
    </row>
    <row r="262" spans="1:10" x14ac:dyDescent="0.25">
      <c r="A262" s="95">
        <v>45297</v>
      </c>
      <c r="B262" s="118"/>
      <c r="C262" s="98"/>
      <c r="D262" s="98"/>
      <c r="E262" s="98"/>
      <c r="F262" s="98"/>
      <c r="G262" s="98"/>
      <c r="H262" s="98"/>
      <c r="I262" s="98"/>
      <c r="J262" s="94"/>
    </row>
    <row r="263" spans="1:10" x14ac:dyDescent="0.25">
      <c r="A263" s="94"/>
      <c r="B263" s="102"/>
      <c r="C263" s="94"/>
      <c r="D263" s="94"/>
      <c r="E263" s="94"/>
      <c r="F263" s="94"/>
      <c r="G263" s="94"/>
      <c r="H263" s="94"/>
      <c r="I263" s="94"/>
      <c r="J263" s="94"/>
    </row>
    <row r="264" spans="1:10" x14ac:dyDescent="0.25">
      <c r="A264" s="94"/>
      <c r="B264" s="102"/>
      <c r="C264" s="101"/>
      <c r="D264" s="94"/>
      <c r="E264" s="94"/>
      <c r="F264" s="94"/>
      <c r="G264" s="94"/>
      <c r="H264" s="94"/>
      <c r="I264" s="94"/>
      <c r="J264" s="94"/>
    </row>
    <row r="265" spans="1:10" x14ac:dyDescent="0.25">
      <c r="A265" s="94"/>
      <c r="B265" s="102"/>
      <c r="C265" s="94"/>
      <c r="D265" s="94"/>
      <c r="E265" s="94"/>
      <c r="F265" s="94"/>
      <c r="G265" s="94"/>
      <c r="H265" s="94"/>
      <c r="I265" s="94"/>
      <c r="J265" s="94"/>
    </row>
    <row r="266" spans="1:10" x14ac:dyDescent="0.25">
      <c r="A266" s="94"/>
      <c r="B266" s="102"/>
      <c r="C266" s="94"/>
      <c r="D266" s="94"/>
      <c r="E266" s="94"/>
      <c r="F266" s="94"/>
      <c r="G266" s="94"/>
      <c r="H266" s="94"/>
      <c r="I266" s="94"/>
      <c r="J266" s="94"/>
    </row>
    <row r="267" spans="1:10" x14ac:dyDescent="0.25">
      <c r="A267" s="94"/>
      <c r="B267" s="102"/>
      <c r="C267" s="94"/>
      <c r="D267" s="94"/>
      <c r="E267" s="94"/>
      <c r="F267" s="94"/>
      <c r="G267" s="94"/>
      <c r="H267" s="94"/>
      <c r="I267" s="94"/>
      <c r="J267" s="94"/>
    </row>
    <row r="268" spans="1:10" x14ac:dyDescent="0.25">
      <c r="A268" s="94"/>
      <c r="B268" s="102"/>
      <c r="C268" s="94"/>
      <c r="D268" s="94"/>
      <c r="E268" s="94"/>
      <c r="F268" s="94"/>
      <c r="G268" s="94"/>
      <c r="H268" s="94"/>
      <c r="I268" s="94"/>
      <c r="J268" s="94"/>
    </row>
    <row r="269" spans="1:10" x14ac:dyDescent="0.25">
      <c r="A269" s="94"/>
      <c r="B269" s="102"/>
      <c r="C269" s="94"/>
      <c r="D269" s="94"/>
      <c r="E269" s="94"/>
      <c r="F269" s="94"/>
      <c r="G269" s="94"/>
      <c r="H269" s="94"/>
      <c r="I269" s="94"/>
      <c r="J269" s="94"/>
    </row>
    <row r="270" spans="1:10" x14ac:dyDescent="0.25">
      <c r="A270" s="94"/>
      <c r="B270" s="102"/>
      <c r="C270" s="94"/>
      <c r="D270" s="94"/>
      <c r="E270" s="94"/>
      <c r="F270" s="94"/>
      <c r="G270" s="94"/>
      <c r="H270" s="94"/>
      <c r="I270" s="94"/>
      <c r="J270" s="94"/>
    </row>
    <row r="271" spans="1:10" x14ac:dyDescent="0.25">
      <c r="A271" s="94"/>
      <c r="B271" s="102"/>
      <c r="C271" s="94"/>
      <c r="D271" s="94"/>
      <c r="E271" s="94"/>
      <c r="F271" s="94"/>
      <c r="G271" s="94"/>
      <c r="H271" s="94"/>
      <c r="I271" s="94"/>
      <c r="J271" s="94"/>
    </row>
    <row r="272" spans="1:10" x14ac:dyDescent="0.25">
      <c r="A272" s="94"/>
      <c r="B272" s="102"/>
      <c r="C272" s="94"/>
      <c r="D272" s="94"/>
      <c r="E272" s="94"/>
      <c r="F272" s="94"/>
      <c r="G272" s="94"/>
      <c r="H272" s="94"/>
      <c r="I272" s="94"/>
      <c r="J272" s="94"/>
    </row>
    <row r="273" spans="1:10" x14ac:dyDescent="0.25">
      <c r="A273" s="94"/>
      <c r="B273" s="102"/>
      <c r="C273" s="94"/>
      <c r="D273" s="94"/>
      <c r="E273" s="94"/>
      <c r="F273" s="94"/>
      <c r="G273" s="94"/>
      <c r="H273" s="94"/>
      <c r="I273" s="94"/>
      <c r="J273" s="94"/>
    </row>
    <row r="274" spans="1:10" x14ac:dyDescent="0.25">
      <c r="A274" s="94"/>
      <c r="B274" s="102"/>
      <c r="C274" s="94"/>
      <c r="D274" s="94"/>
      <c r="E274" s="94"/>
      <c r="F274" s="94"/>
      <c r="G274" s="94"/>
      <c r="H274" s="94"/>
      <c r="I274" s="94"/>
      <c r="J274" s="94"/>
    </row>
    <row r="275" spans="1:10" x14ac:dyDescent="0.25">
      <c r="A275" s="94"/>
      <c r="B275" s="102"/>
      <c r="C275" s="94"/>
      <c r="D275" s="94"/>
      <c r="E275" s="94"/>
      <c r="F275" s="94"/>
      <c r="G275" s="94"/>
      <c r="H275" s="94"/>
      <c r="I275" s="94"/>
      <c r="J275" s="94"/>
    </row>
    <row r="276" spans="1:10" x14ac:dyDescent="0.25">
      <c r="A276" s="94"/>
      <c r="B276" s="102"/>
      <c r="C276" s="94"/>
      <c r="D276" s="94"/>
      <c r="E276" s="94"/>
      <c r="F276" s="94"/>
      <c r="G276" s="94"/>
      <c r="H276" s="94"/>
      <c r="I276" s="94"/>
      <c r="J276" s="94"/>
    </row>
    <row r="277" spans="1:10" x14ac:dyDescent="0.25">
      <c r="A277" s="94"/>
      <c r="B277" s="102"/>
      <c r="C277" s="94"/>
      <c r="D277" s="94"/>
      <c r="E277" s="94"/>
      <c r="F277" s="94"/>
      <c r="G277" s="94"/>
      <c r="H277" s="94"/>
      <c r="I277" s="94"/>
      <c r="J277" s="94"/>
    </row>
    <row r="278" spans="1:10" x14ac:dyDescent="0.25">
      <c r="A278" s="94"/>
      <c r="B278" s="102"/>
      <c r="C278" s="94"/>
      <c r="D278" s="94"/>
      <c r="E278" s="94"/>
      <c r="F278" s="94"/>
      <c r="G278" s="94"/>
      <c r="H278" s="94"/>
      <c r="I278" s="94"/>
      <c r="J278" s="94"/>
    </row>
    <row r="279" spans="1:10" x14ac:dyDescent="0.25">
      <c r="A279" s="94"/>
      <c r="B279" s="102"/>
      <c r="C279" s="94"/>
      <c r="D279" s="94"/>
      <c r="E279" s="94"/>
      <c r="F279" s="94"/>
      <c r="G279" s="94"/>
      <c r="H279" s="94"/>
      <c r="I279" s="94"/>
      <c r="J279" s="94"/>
    </row>
    <row r="280" spans="1:10" x14ac:dyDescent="0.25">
      <c r="A280" s="94"/>
      <c r="B280" s="102"/>
      <c r="C280" s="94"/>
      <c r="D280" s="94"/>
      <c r="E280" s="94"/>
      <c r="F280" s="94"/>
      <c r="G280" s="94"/>
      <c r="H280" s="94"/>
      <c r="I280" s="94"/>
      <c r="J280" s="94"/>
    </row>
    <row r="281" spans="1:10" x14ac:dyDescent="0.25">
      <c r="A281" s="94"/>
      <c r="B281" s="102"/>
      <c r="C281" s="94"/>
      <c r="D281" s="94"/>
      <c r="E281" s="94"/>
      <c r="F281" s="94"/>
      <c r="G281" s="94"/>
      <c r="H281" s="94"/>
      <c r="I281" s="94"/>
      <c r="J281" s="94"/>
    </row>
    <row r="282" spans="1:10" x14ac:dyDescent="0.25">
      <c r="A282" s="94"/>
      <c r="B282" s="102"/>
      <c r="C282" s="94"/>
      <c r="D282" s="94"/>
      <c r="E282" s="94"/>
      <c r="F282" s="94"/>
      <c r="G282" s="94"/>
      <c r="H282" s="94"/>
      <c r="I282" s="94"/>
      <c r="J282" s="94"/>
    </row>
    <row r="283" spans="1:10" x14ac:dyDescent="0.25">
      <c r="A283" s="94"/>
      <c r="B283" s="102"/>
      <c r="C283" s="94"/>
      <c r="D283" s="94"/>
      <c r="E283" s="94"/>
      <c r="F283" s="94"/>
      <c r="G283" s="94"/>
      <c r="H283" s="94"/>
      <c r="I283" s="94"/>
      <c r="J283" s="94"/>
    </row>
    <row r="284" spans="1:10" x14ac:dyDescent="0.25">
      <c r="A284" s="94"/>
      <c r="B284" s="102"/>
      <c r="C284" s="94"/>
      <c r="D284" s="94"/>
      <c r="E284" s="94"/>
      <c r="F284" s="94"/>
      <c r="G284" s="94"/>
      <c r="H284" s="94"/>
      <c r="I284" s="94"/>
      <c r="J284" s="94"/>
    </row>
    <row r="285" spans="1:10" x14ac:dyDescent="0.25">
      <c r="A285" s="94"/>
      <c r="B285" s="102"/>
      <c r="C285" s="94"/>
      <c r="D285" s="94"/>
      <c r="E285" s="94"/>
      <c r="F285" s="94"/>
      <c r="G285" s="94"/>
      <c r="H285" s="94"/>
      <c r="I285" s="94"/>
      <c r="J285" s="94"/>
    </row>
    <row r="286" spans="1:10" x14ac:dyDescent="0.25">
      <c r="A286" s="94"/>
      <c r="B286" s="102"/>
      <c r="C286" s="94"/>
      <c r="D286" s="94"/>
      <c r="E286" s="94"/>
      <c r="F286" s="94"/>
      <c r="G286" s="94"/>
      <c r="H286" s="94"/>
      <c r="I286" s="94"/>
      <c r="J286" s="94"/>
    </row>
    <row r="287" spans="1:10" x14ac:dyDescent="0.25">
      <c r="A287" s="94"/>
      <c r="B287" s="102"/>
      <c r="C287" s="94"/>
      <c r="D287" s="94"/>
      <c r="E287" s="94"/>
      <c r="F287" s="94"/>
      <c r="G287" s="94"/>
      <c r="H287" s="94"/>
      <c r="I287" s="94"/>
      <c r="J287" s="94"/>
    </row>
    <row r="288" spans="1:10" x14ac:dyDescent="0.25">
      <c r="A288" s="94"/>
      <c r="B288" s="102"/>
      <c r="C288" s="94"/>
      <c r="D288" s="94"/>
      <c r="E288" s="94"/>
      <c r="F288" s="94"/>
      <c r="G288" s="94"/>
      <c r="H288" s="94"/>
      <c r="I288" s="94"/>
      <c r="J288" s="94"/>
    </row>
    <row r="289" spans="1:10" x14ac:dyDescent="0.25">
      <c r="A289" s="94"/>
      <c r="B289" s="102"/>
      <c r="C289" s="94"/>
      <c r="D289" s="94"/>
      <c r="E289" s="94"/>
      <c r="F289" s="94"/>
      <c r="G289" s="94"/>
      <c r="H289" s="94"/>
      <c r="I289" s="94"/>
      <c r="J289" s="94"/>
    </row>
    <row r="290" spans="1:10" x14ac:dyDescent="0.25">
      <c r="A290" s="94"/>
      <c r="B290" s="102"/>
      <c r="C290" s="94"/>
      <c r="D290" s="94"/>
      <c r="E290" s="94"/>
      <c r="F290" s="94"/>
      <c r="G290" s="94"/>
      <c r="H290" s="94"/>
      <c r="I290" s="94"/>
      <c r="J290" s="94"/>
    </row>
    <row r="291" spans="1:10" x14ac:dyDescent="0.25">
      <c r="A291" s="94"/>
      <c r="B291" s="102"/>
      <c r="C291" s="94"/>
      <c r="D291" s="94"/>
      <c r="E291" s="94"/>
      <c r="F291" s="94"/>
      <c r="G291" s="94"/>
      <c r="H291" s="94"/>
      <c r="I291" s="94"/>
      <c r="J291" s="94"/>
    </row>
    <row r="292" spans="1:10" x14ac:dyDescent="0.25">
      <c r="A292" s="94"/>
      <c r="B292" s="102"/>
      <c r="C292" s="94"/>
      <c r="D292" s="94"/>
      <c r="E292" s="94"/>
      <c r="F292" s="94"/>
      <c r="G292" s="94"/>
      <c r="H292" s="94"/>
      <c r="I292" s="94"/>
      <c r="J292" s="94"/>
    </row>
    <row r="293" spans="1:10" x14ac:dyDescent="0.25">
      <c r="A293" s="94"/>
      <c r="B293" s="102"/>
      <c r="C293" s="94"/>
      <c r="D293" s="94"/>
      <c r="E293" s="94"/>
      <c r="F293" s="94"/>
      <c r="G293" s="94"/>
      <c r="H293" s="94"/>
      <c r="I293" s="94"/>
      <c r="J293" s="94"/>
    </row>
    <row r="294" spans="1:10" x14ac:dyDescent="0.25">
      <c r="A294" s="94"/>
      <c r="B294" s="102"/>
      <c r="C294" s="94"/>
      <c r="D294" s="94"/>
      <c r="E294" s="94"/>
      <c r="F294" s="94"/>
      <c r="G294" s="94"/>
      <c r="H294" s="94"/>
      <c r="I294" s="94"/>
      <c r="J294" s="94"/>
    </row>
    <row r="295" spans="1:10" x14ac:dyDescent="0.25">
      <c r="A295" s="94"/>
      <c r="B295" s="102"/>
      <c r="C295" s="94"/>
      <c r="D295" s="94"/>
      <c r="E295" s="94"/>
      <c r="F295" s="94"/>
      <c r="G295" s="94"/>
      <c r="H295" s="94"/>
      <c r="I295" s="94"/>
      <c r="J295" s="94"/>
    </row>
    <row r="296" spans="1:10" x14ac:dyDescent="0.25">
      <c r="A296" s="94"/>
      <c r="B296" s="102"/>
      <c r="C296" s="94"/>
      <c r="D296" s="94"/>
      <c r="E296" s="94"/>
      <c r="F296" s="94"/>
      <c r="G296" s="94"/>
      <c r="H296" s="94"/>
      <c r="I296" s="94"/>
      <c r="J296" s="94"/>
    </row>
    <row r="297" spans="1:10" x14ac:dyDescent="0.25">
      <c r="A297" s="94"/>
      <c r="B297" s="102"/>
      <c r="C297" s="94"/>
      <c r="D297" s="94"/>
      <c r="E297" s="94"/>
      <c r="F297" s="94"/>
      <c r="G297" s="94"/>
      <c r="H297" s="94"/>
      <c r="I297" s="94"/>
      <c r="J297" s="94"/>
    </row>
    <row r="298" spans="1:10" x14ac:dyDescent="0.25">
      <c r="A298" s="94"/>
      <c r="B298" s="102"/>
      <c r="C298" s="94"/>
      <c r="D298" s="94"/>
      <c r="E298" s="94"/>
      <c r="F298" s="94"/>
      <c r="G298" s="94"/>
      <c r="H298" s="94"/>
      <c r="I298" s="94"/>
      <c r="J298" s="94"/>
    </row>
    <row r="299" spans="1:10" x14ac:dyDescent="0.25">
      <c r="A299" s="94"/>
      <c r="B299" s="102"/>
      <c r="C299" s="94"/>
      <c r="D299" s="94"/>
      <c r="E299" s="94"/>
      <c r="F299" s="94"/>
      <c r="G299" s="94"/>
      <c r="H299" s="94"/>
      <c r="I299" s="94"/>
      <c r="J299" s="94"/>
    </row>
    <row r="300" spans="1:10" x14ac:dyDescent="0.25">
      <c r="A300" s="94"/>
      <c r="B300" s="102"/>
      <c r="C300" s="94"/>
      <c r="D300" s="94"/>
      <c r="E300" s="94"/>
      <c r="F300" s="94"/>
      <c r="G300" s="94"/>
      <c r="H300" s="94"/>
      <c r="I300" s="94"/>
      <c r="J300" s="94"/>
    </row>
    <row r="301" spans="1:10" x14ac:dyDescent="0.25">
      <c r="A301" s="94"/>
      <c r="B301" s="102"/>
      <c r="C301" s="94"/>
      <c r="D301" s="94"/>
      <c r="E301" s="94"/>
      <c r="F301" s="94"/>
      <c r="G301" s="94"/>
      <c r="H301" s="94"/>
      <c r="I301" s="94"/>
      <c r="J301" s="94"/>
    </row>
    <row r="302" spans="1:10" x14ac:dyDescent="0.25">
      <c r="A302" s="94"/>
      <c r="B302" s="102"/>
      <c r="C302" s="94"/>
      <c r="D302" s="94"/>
      <c r="E302" s="94"/>
      <c r="F302" s="94"/>
      <c r="G302" s="94"/>
      <c r="H302" s="94"/>
      <c r="I302" s="94"/>
      <c r="J302" s="94"/>
    </row>
    <row r="303" spans="1:10" x14ac:dyDescent="0.25">
      <c r="A303" s="94"/>
      <c r="B303" s="102"/>
      <c r="C303" s="94"/>
      <c r="D303" s="94"/>
      <c r="E303" s="94"/>
      <c r="F303" s="94"/>
      <c r="G303" s="94"/>
      <c r="H303" s="94"/>
      <c r="I303" s="94"/>
      <c r="J303" s="94"/>
    </row>
    <row r="304" spans="1:10" x14ac:dyDescent="0.25">
      <c r="A304" s="94"/>
      <c r="B304" s="102"/>
      <c r="C304" s="94"/>
      <c r="D304" s="94"/>
      <c r="E304" s="94"/>
      <c r="F304" s="94"/>
      <c r="G304" s="94"/>
      <c r="H304" s="94"/>
      <c r="I304" s="94"/>
      <c r="J304" s="94"/>
    </row>
    <row r="305" spans="1:10" x14ac:dyDescent="0.25">
      <c r="A305" s="94"/>
      <c r="B305" s="102"/>
      <c r="C305" s="94"/>
      <c r="D305" s="94"/>
      <c r="E305" s="94"/>
      <c r="F305" s="94"/>
      <c r="G305" s="94"/>
      <c r="H305" s="94"/>
      <c r="I305" s="94"/>
      <c r="J305" s="94"/>
    </row>
    <row r="306" spans="1:10" x14ac:dyDescent="0.25">
      <c r="A306" s="94"/>
      <c r="B306" s="102"/>
      <c r="C306" s="94"/>
      <c r="D306" s="94"/>
      <c r="E306" s="94"/>
      <c r="F306" s="94"/>
      <c r="G306" s="94"/>
      <c r="H306" s="94"/>
      <c r="I306" s="94"/>
      <c r="J306" s="94"/>
    </row>
    <row r="307" spans="1:10" x14ac:dyDescent="0.25">
      <c r="A307" s="94"/>
      <c r="B307" s="102"/>
      <c r="C307" s="94"/>
      <c r="D307" s="94"/>
      <c r="E307" s="94"/>
      <c r="F307" s="94"/>
      <c r="G307" s="94"/>
      <c r="H307" s="94"/>
      <c r="I307" s="94"/>
      <c r="J307" s="94"/>
    </row>
    <row r="308" spans="1:10" x14ac:dyDescent="0.25">
      <c r="A308" s="94"/>
      <c r="B308" s="102"/>
      <c r="C308" s="94"/>
      <c r="D308" s="94"/>
      <c r="E308" s="94"/>
      <c r="F308" s="94"/>
      <c r="G308" s="94"/>
      <c r="H308" s="94"/>
      <c r="I308" s="94"/>
      <c r="J308" s="94"/>
    </row>
    <row r="309" spans="1:10" x14ac:dyDescent="0.25">
      <c r="A309" s="94"/>
      <c r="B309" s="102"/>
      <c r="C309" s="94"/>
      <c r="D309" s="94"/>
      <c r="E309" s="94"/>
      <c r="F309" s="94"/>
      <c r="G309" s="94"/>
      <c r="H309" s="94"/>
      <c r="I309" s="94"/>
      <c r="J309" s="94"/>
    </row>
    <row r="310" spans="1:10" x14ac:dyDescent="0.25">
      <c r="A310" s="127" t="s">
        <v>11</v>
      </c>
      <c r="B310" s="102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</row>
    <row r="313" spans="1:10" x14ac:dyDescent="0.25">
      <c r="A313" s="127" t="s">
        <v>0</v>
      </c>
      <c r="B313" s="155" t="s">
        <v>1192</v>
      </c>
      <c r="C313" s="127" t="s">
        <v>1203</v>
      </c>
      <c r="D313" s="127" t="s">
        <v>561</v>
      </c>
      <c r="E313" s="127" t="s">
        <v>1724</v>
      </c>
      <c r="F313" s="127" t="s">
        <v>1892</v>
      </c>
      <c r="G313" s="127" t="s">
        <v>1889</v>
      </c>
      <c r="H313" s="127" t="s">
        <v>1890</v>
      </c>
      <c r="I313" s="127" t="s">
        <v>1891</v>
      </c>
      <c r="J313" s="127" t="s">
        <v>174</v>
      </c>
    </row>
    <row r="314" spans="1:10" x14ac:dyDescent="0.25">
      <c r="A314" s="95">
        <v>45298</v>
      </c>
      <c r="B314" s="118"/>
      <c r="C314" s="98"/>
      <c r="D314" s="98"/>
      <c r="E314" s="98"/>
      <c r="F314" s="98"/>
      <c r="G314" s="98"/>
      <c r="H314" s="98"/>
      <c r="I314" s="98"/>
      <c r="J314" s="94"/>
    </row>
    <row r="315" spans="1:10" x14ac:dyDescent="0.25">
      <c r="A315" s="94"/>
      <c r="B315" s="102"/>
      <c r="C315" s="94"/>
      <c r="D315" s="94"/>
      <c r="E315" s="94"/>
      <c r="F315" s="94"/>
      <c r="G315" s="94"/>
      <c r="H315" s="94"/>
      <c r="I315" s="94"/>
      <c r="J315" s="94"/>
    </row>
    <row r="316" spans="1:10" x14ac:dyDescent="0.25">
      <c r="A316" s="94"/>
      <c r="B316" s="102"/>
      <c r="C316" s="101"/>
      <c r="D316" s="94"/>
      <c r="E316" s="94"/>
      <c r="F316" s="94"/>
      <c r="G316" s="94"/>
      <c r="H316" s="94"/>
      <c r="I316" s="94"/>
      <c r="J316" s="94"/>
    </row>
    <row r="317" spans="1:10" x14ac:dyDescent="0.25">
      <c r="A317" s="94"/>
      <c r="B317" s="102"/>
      <c r="C317" s="94"/>
      <c r="D317" s="94"/>
      <c r="E317" s="94"/>
      <c r="F317" s="94"/>
      <c r="G317" s="94"/>
      <c r="H317" s="94"/>
      <c r="I317" s="94"/>
      <c r="J317" s="94"/>
    </row>
    <row r="318" spans="1:10" x14ac:dyDescent="0.25">
      <c r="A318" s="94"/>
      <c r="B318" s="102"/>
      <c r="C318" s="94"/>
      <c r="D318" s="94"/>
      <c r="E318" s="94"/>
      <c r="F318" s="94"/>
      <c r="G318" s="94"/>
      <c r="H318" s="94"/>
      <c r="I318" s="94"/>
      <c r="J318" s="94"/>
    </row>
    <row r="319" spans="1:10" x14ac:dyDescent="0.25">
      <c r="A319" s="94"/>
      <c r="B319" s="102"/>
      <c r="C319" s="94"/>
      <c r="D319" s="94"/>
      <c r="E319" s="94"/>
      <c r="F319" s="94"/>
      <c r="G319" s="94"/>
      <c r="H319" s="94"/>
      <c r="I319" s="94"/>
      <c r="J319" s="94"/>
    </row>
    <row r="320" spans="1:10" x14ac:dyDescent="0.25">
      <c r="A320" s="94"/>
      <c r="B320" s="102"/>
      <c r="C320" s="94"/>
      <c r="D320" s="94"/>
      <c r="E320" s="94"/>
      <c r="F320" s="94"/>
      <c r="G320" s="94"/>
      <c r="H320" s="94"/>
      <c r="I320" s="94"/>
      <c r="J320" s="94"/>
    </row>
    <row r="321" spans="1:10" x14ac:dyDescent="0.25">
      <c r="A321" s="94"/>
      <c r="B321" s="102"/>
      <c r="C321" s="94"/>
      <c r="D321" s="94"/>
      <c r="E321" s="94"/>
      <c r="F321" s="94"/>
      <c r="G321" s="94"/>
      <c r="H321" s="94"/>
      <c r="I321" s="94"/>
      <c r="J321" s="94"/>
    </row>
    <row r="322" spans="1:10" x14ac:dyDescent="0.25">
      <c r="A322" s="94"/>
      <c r="B322" s="102"/>
      <c r="C322" s="94"/>
      <c r="D322" s="94"/>
      <c r="E322" s="94"/>
      <c r="F322" s="94"/>
      <c r="G322" s="94"/>
      <c r="H322" s="94"/>
      <c r="I322" s="94"/>
      <c r="J322" s="94"/>
    </row>
    <row r="323" spans="1:10" x14ac:dyDescent="0.25">
      <c r="A323" s="94"/>
      <c r="B323" s="102"/>
      <c r="C323" s="94"/>
      <c r="D323" s="94"/>
      <c r="E323" s="94"/>
      <c r="F323" s="94"/>
      <c r="G323" s="94"/>
      <c r="H323" s="94"/>
      <c r="I323" s="94"/>
      <c r="J323" s="94"/>
    </row>
    <row r="324" spans="1:10" x14ac:dyDescent="0.25">
      <c r="A324" s="94"/>
      <c r="B324" s="102"/>
      <c r="C324" s="94"/>
      <c r="D324" s="94"/>
      <c r="E324" s="94"/>
      <c r="F324" s="94"/>
      <c r="G324" s="94"/>
      <c r="H324" s="94"/>
      <c r="I324" s="94"/>
      <c r="J324" s="94"/>
    </row>
    <row r="325" spans="1:10" x14ac:dyDescent="0.25">
      <c r="A325" s="94"/>
      <c r="B325" s="102"/>
      <c r="C325" s="94"/>
      <c r="D325" s="94"/>
      <c r="E325" s="94"/>
      <c r="F325" s="94"/>
      <c r="G325" s="94"/>
      <c r="H325" s="94"/>
      <c r="I325" s="94"/>
      <c r="J325" s="94"/>
    </row>
    <row r="326" spans="1:10" x14ac:dyDescent="0.25">
      <c r="A326" s="94"/>
      <c r="B326" s="102"/>
      <c r="C326" s="94"/>
      <c r="D326" s="94"/>
      <c r="E326" s="94"/>
      <c r="F326" s="94"/>
      <c r="G326" s="94"/>
      <c r="H326" s="94"/>
      <c r="I326" s="94"/>
      <c r="J326" s="94"/>
    </row>
    <row r="327" spans="1:10" x14ac:dyDescent="0.25">
      <c r="A327" s="94"/>
      <c r="B327" s="102"/>
      <c r="C327" s="94"/>
      <c r="D327" s="94"/>
      <c r="E327" s="94"/>
      <c r="F327" s="94"/>
      <c r="G327" s="94"/>
      <c r="H327" s="94"/>
      <c r="I327" s="94"/>
      <c r="J327" s="94"/>
    </row>
    <row r="328" spans="1:10" x14ac:dyDescent="0.25">
      <c r="A328" s="94"/>
      <c r="B328" s="102"/>
      <c r="C328" s="94"/>
      <c r="D328" s="94"/>
      <c r="E328" s="94"/>
      <c r="F328" s="94"/>
      <c r="G328" s="94"/>
      <c r="H328" s="94"/>
      <c r="I328" s="94"/>
      <c r="J328" s="94"/>
    </row>
    <row r="329" spans="1:10" x14ac:dyDescent="0.25">
      <c r="A329" s="94"/>
      <c r="B329" s="102"/>
      <c r="C329" s="94"/>
      <c r="D329" s="94"/>
      <c r="E329" s="94"/>
      <c r="F329" s="94"/>
      <c r="G329" s="94"/>
      <c r="H329" s="94"/>
      <c r="I329" s="94"/>
      <c r="J329" s="94"/>
    </row>
    <row r="330" spans="1:10" x14ac:dyDescent="0.25">
      <c r="A330" s="94"/>
      <c r="B330" s="102"/>
      <c r="C330" s="94"/>
      <c r="D330" s="94"/>
      <c r="E330" s="94"/>
      <c r="F330" s="94"/>
      <c r="G330" s="94"/>
      <c r="H330" s="94"/>
      <c r="I330" s="94"/>
      <c r="J330" s="94"/>
    </row>
    <row r="331" spans="1:10" x14ac:dyDescent="0.25">
      <c r="A331" s="94"/>
      <c r="B331" s="102"/>
      <c r="C331" s="94"/>
      <c r="D331" s="94"/>
      <c r="E331" s="94"/>
      <c r="F331" s="94"/>
      <c r="G331" s="94"/>
      <c r="H331" s="94"/>
      <c r="I331" s="94"/>
      <c r="J331" s="94"/>
    </row>
    <row r="332" spans="1:10" x14ac:dyDescent="0.25">
      <c r="A332" s="94"/>
      <c r="B332" s="102"/>
      <c r="C332" s="94"/>
      <c r="D332" s="94"/>
      <c r="E332" s="94"/>
      <c r="F332" s="94"/>
      <c r="G332" s="94"/>
      <c r="H332" s="94"/>
      <c r="I332" s="94"/>
      <c r="J332" s="94"/>
    </row>
    <row r="333" spans="1:10" x14ac:dyDescent="0.25">
      <c r="A333" s="94"/>
      <c r="B333" s="102"/>
      <c r="C333" s="94"/>
      <c r="D333" s="94"/>
      <c r="E333" s="94"/>
      <c r="F333" s="94"/>
      <c r="G333" s="94"/>
      <c r="H333" s="94"/>
      <c r="I333" s="94"/>
      <c r="J333" s="94"/>
    </row>
    <row r="334" spans="1:10" x14ac:dyDescent="0.25">
      <c r="A334" s="94"/>
      <c r="B334" s="102"/>
      <c r="C334" s="94"/>
      <c r="D334" s="94"/>
      <c r="E334" s="94"/>
      <c r="F334" s="94"/>
      <c r="G334" s="94"/>
      <c r="H334" s="94"/>
      <c r="I334" s="94"/>
      <c r="J334" s="94"/>
    </row>
    <row r="335" spans="1:10" x14ac:dyDescent="0.25">
      <c r="A335" s="94"/>
      <c r="B335" s="102"/>
      <c r="C335" s="94"/>
      <c r="D335" s="94"/>
      <c r="E335" s="94"/>
      <c r="F335" s="94"/>
      <c r="G335" s="94"/>
      <c r="H335" s="94"/>
      <c r="I335" s="94"/>
      <c r="J335" s="94"/>
    </row>
    <row r="336" spans="1:10" x14ac:dyDescent="0.25">
      <c r="A336" s="94"/>
      <c r="B336" s="102"/>
      <c r="C336" s="94"/>
      <c r="D336" s="94"/>
      <c r="E336" s="94"/>
      <c r="F336" s="94"/>
      <c r="G336" s="94"/>
      <c r="H336" s="94"/>
      <c r="I336" s="94"/>
      <c r="J336" s="94"/>
    </row>
    <row r="337" spans="1:10" x14ac:dyDescent="0.25">
      <c r="A337" s="94"/>
      <c r="B337" s="102"/>
      <c r="C337" s="94"/>
      <c r="D337" s="94"/>
      <c r="E337" s="94"/>
      <c r="F337" s="94"/>
      <c r="G337" s="94"/>
      <c r="H337" s="94"/>
      <c r="I337" s="94"/>
      <c r="J337" s="94"/>
    </row>
    <row r="338" spans="1:10" x14ac:dyDescent="0.25">
      <c r="A338" s="94"/>
      <c r="B338" s="102"/>
      <c r="C338" s="94"/>
      <c r="D338" s="94"/>
      <c r="E338" s="94"/>
      <c r="F338" s="94"/>
      <c r="G338" s="94"/>
      <c r="H338" s="94"/>
      <c r="I338" s="94"/>
      <c r="J338" s="94"/>
    </row>
    <row r="339" spans="1:10" x14ac:dyDescent="0.25">
      <c r="A339" s="94"/>
      <c r="B339" s="102"/>
      <c r="C339" s="94"/>
      <c r="D339" s="94"/>
      <c r="E339" s="94"/>
      <c r="F339" s="94"/>
      <c r="G339" s="94"/>
      <c r="H339" s="94"/>
      <c r="I339" s="94"/>
      <c r="J339" s="94"/>
    </row>
    <row r="340" spans="1:10" x14ac:dyDescent="0.25">
      <c r="A340" s="94"/>
      <c r="B340" s="102"/>
      <c r="C340" s="94"/>
      <c r="D340" s="94"/>
      <c r="E340" s="94"/>
      <c r="F340" s="94"/>
      <c r="G340" s="94"/>
      <c r="H340" s="94"/>
      <c r="I340" s="94"/>
      <c r="J340" s="94"/>
    </row>
    <row r="341" spans="1:10" x14ac:dyDescent="0.25">
      <c r="A341" s="94"/>
      <c r="B341" s="102"/>
      <c r="C341" s="94"/>
      <c r="D341" s="94"/>
      <c r="E341" s="94"/>
      <c r="F341" s="94"/>
      <c r="G341" s="94"/>
      <c r="H341" s="94"/>
      <c r="I341" s="94"/>
      <c r="J341" s="94"/>
    </row>
    <row r="342" spans="1:10" x14ac:dyDescent="0.25">
      <c r="A342" s="94"/>
      <c r="B342" s="102"/>
      <c r="C342" s="94"/>
      <c r="D342" s="94"/>
      <c r="E342" s="94"/>
      <c r="F342" s="94"/>
      <c r="G342" s="94"/>
      <c r="H342" s="94"/>
      <c r="I342" s="94"/>
      <c r="J342" s="94"/>
    </row>
    <row r="343" spans="1:10" x14ac:dyDescent="0.25">
      <c r="A343" s="94"/>
      <c r="B343" s="102"/>
      <c r="C343" s="94"/>
      <c r="D343" s="94"/>
      <c r="E343" s="94"/>
      <c r="F343" s="94"/>
      <c r="G343" s="94"/>
      <c r="H343" s="94"/>
      <c r="I343" s="94"/>
      <c r="J343" s="94"/>
    </row>
    <row r="344" spans="1:10" x14ac:dyDescent="0.25">
      <c r="A344" s="94"/>
      <c r="B344" s="102"/>
      <c r="C344" s="94"/>
      <c r="D344" s="94"/>
      <c r="E344" s="94"/>
      <c r="F344" s="94"/>
      <c r="G344" s="94"/>
      <c r="H344" s="94"/>
      <c r="I344" s="94"/>
      <c r="J344" s="94"/>
    </row>
    <row r="345" spans="1:10" x14ac:dyDescent="0.25">
      <c r="A345" s="94"/>
      <c r="B345" s="102"/>
      <c r="C345" s="94"/>
      <c r="D345" s="94"/>
      <c r="E345" s="94"/>
      <c r="F345" s="94"/>
      <c r="G345" s="94"/>
      <c r="H345" s="94"/>
      <c r="I345" s="94"/>
      <c r="J345" s="94"/>
    </row>
    <row r="346" spans="1:10" x14ac:dyDescent="0.25">
      <c r="A346" s="94"/>
      <c r="B346" s="102"/>
      <c r="C346" s="94"/>
      <c r="D346" s="94"/>
      <c r="E346" s="94"/>
      <c r="F346" s="94"/>
      <c r="G346" s="94"/>
      <c r="H346" s="94"/>
      <c r="I346" s="94"/>
      <c r="J346" s="94"/>
    </row>
    <row r="347" spans="1:10" x14ac:dyDescent="0.25">
      <c r="A347" s="94"/>
      <c r="B347" s="102"/>
      <c r="C347" s="94"/>
      <c r="D347" s="94"/>
      <c r="E347" s="94"/>
      <c r="F347" s="94"/>
      <c r="G347" s="94"/>
      <c r="H347" s="94"/>
      <c r="I347" s="94"/>
      <c r="J347" s="94"/>
    </row>
    <row r="348" spans="1:10" x14ac:dyDescent="0.25">
      <c r="A348" s="94"/>
      <c r="B348" s="102"/>
      <c r="C348" s="94"/>
      <c r="D348" s="94"/>
      <c r="E348" s="94"/>
      <c r="F348" s="94"/>
      <c r="G348" s="94"/>
      <c r="H348" s="94"/>
      <c r="I348" s="94"/>
      <c r="J348" s="94"/>
    </row>
    <row r="349" spans="1:10" x14ac:dyDescent="0.25">
      <c r="A349" s="94"/>
      <c r="B349" s="102"/>
      <c r="C349" s="94"/>
      <c r="D349" s="94"/>
      <c r="E349" s="94"/>
      <c r="F349" s="94"/>
      <c r="G349" s="94"/>
      <c r="H349" s="94"/>
      <c r="I349" s="94"/>
      <c r="J349" s="94"/>
    </row>
    <row r="350" spans="1:10" x14ac:dyDescent="0.25">
      <c r="A350" s="94"/>
      <c r="B350" s="102"/>
      <c r="C350" s="94"/>
      <c r="D350" s="94"/>
      <c r="E350" s="94"/>
      <c r="F350" s="94"/>
      <c r="G350" s="94"/>
      <c r="H350" s="94"/>
      <c r="I350" s="94"/>
      <c r="J350" s="94"/>
    </row>
    <row r="351" spans="1:10" x14ac:dyDescent="0.25">
      <c r="A351" s="94"/>
      <c r="B351" s="102"/>
      <c r="C351" s="94"/>
      <c r="D351" s="94"/>
      <c r="E351" s="94"/>
      <c r="F351" s="94"/>
      <c r="G351" s="94"/>
      <c r="H351" s="94"/>
      <c r="I351" s="94"/>
      <c r="J351" s="94"/>
    </row>
    <row r="352" spans="1:10" x14ac:dyDescent="0.25">
      <c r="A352" s="94"/>
      <c r="B352" s="102"/>
      <c r="C352" s="94"/>
      <c r="D352" s="94"/>
      <c r="E352" s="94"/>
      <c r="F352" s="94"/>
      <c r="G352" s="94"/>
      <c r="H352" s="94"/>
      <c r="I352" s="94"/>
      <c r="J352" s="94"/>
    </row>
    <row r="353" spans="1:10" x14ac:dyDescent="0.25">
      <c r="A353" s="94"/>
      <c r="B353" s="102"/>
      <c r="C353" s="94"/>
      <c r="D353" s="94"/>
      <c r="E353" s="94"/>
      <c r="F353" s="94"/>
      <c r="G353" s="94"/>
      <c r="H353" s="94"/>
      <c r="I353" s="94"/>
      <c r="J353" s="94"/>
    </row>
    <row r="354" spans="1:10" x14ac:dyDescent="0.25">
      <c r="A354" s="94"/>
      <c r="B354" s="102"/>
      <c r="C354" s="94"/>
      <c r="D354" s="94"/>
      <c r="E354" s="94"/>
      <c r="F354" s="94"/>
      <c r="G354" s="94"/>
      <c r="H354" s="94"/>
      <c r="I354" s="94"/>
      <c r="J354" s="94"/>
    </row>
    <row r="355" spans="1:10" x14ac:dyDescent="0.25">
      <c r="A355" s="94"/>
      <c r="B355" s="102"/>
      <c r="C355" s="94"/>
      <c r="D355" s="94"/>
      <c r="E355" s="94"/>
      <c r="F355" s="94"/>
      <c r="G355" s="94"/>
      <c r="H355" s="94"/>
      <c r="I355" s="94"/>
      <c r="J355" s="94"/>
    </row>
    <row r="356" spans="1:10" x14ac:dyDescent="0.25">
      <c r="A356" s="94"/>
      <c r="B356" s="102"/>
      <c r="C356" s="94"/>
      <c r="D356" s="94"/>
      <c r="E356" s="94"/>
      <c r="F356" s="94"/>
      <c r="G356" s="94"/>
      <c r="H356" s="94"/>
      <c r="I356" s="94"/>
      <c r="J356" s="94"/>
    </row>
    <row r="357" spans="1:10" x14ac:dyDescent="0.25">
      <c r="A357" s="94"/>
      <c r="B357" s="102"/>
      <c r="C357" s="94"/>
      <c r="D357" s="94"/>
      <c r="E357" s="94"/>
      <c r="F357" s="94"/>
      <c r="G357" s="94"/>
      <c r="H357" s="94"/>
      <c r="I357" s="94"/>
      <c r="J357" s="94"/>
    </row>
    <row r="358" spans="1:10" x14ac:dyDescent="0.25">
      <c r="A358" s="94"/>
      <c r="B358" s="102"/>
      <c r="C358" s="94"/>
      <c r="D358" s="94"/>
      <c r="E358" s="94"/>
      <c r="F358" s="94"/>
      <c r="G358" s="94"/>
      <c r="H358" s="94"/>
      <c r="I358" s="94"/>
      <c r="J358" s="94"/>
    </row>
    <row r="359" spans="1:10" x14ac:dyDescent="0.25">
      <c r="A359" s="94"/>
      <c r="B359" s="102"/>
      <c r="C359" s="94"/>
      <c r="D359" s="94"/>
      <c r="E359" s="94"/>
      <c r="F359" s="94"/>
      <c r="G359" s="94"/>
      <c r="H359" s="94"/>
      <c r="I359" s="94"/>
      <c r="J359" s="94"/>
    </row>
    <row r="360" spans="1:10" x14ac:dyDescent="0.25">
      <c r="A360" s="94"/>
      <c r="B360" s="102"/>
      <c r="C360" s="94"/>
      <c r="D360" s="94"/>
      <c r="E360" s="94"/>
      <c r="F360" s="94"/>
      <c r="G360" s="94"/>
      <c r="H360" s="94"/>
      <c r="I360" s="94"/>
      <c r="J360" s="94"/>
    </row>
    <row r="361" spans="1:10" x14ac:dyDescent="0.25">
      <c r="A361" s="94"/>
      <c r="B361" s="102"/>
      <c r="C361" s="94"/>
      <c r="D361" s="94"/>
      <c r="E361" s="94"/>
      <c r="F361" s="94"/>
      <c r="G361" s="94"/>
      <c r="H361" s="94"/>
      <c r="I361" s="94"/>
      <c r="J361" s="94"/>
    </row>
    <row r="362" spans="1:10" x14ac:dyDescent="0.25">
      <c r="A362" s="127" t="s">
        <v>11</v>
      </c>
      <c r="B362" s="102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</row>
    <row r="365" spans="1:10" x14ac:dyDescent="0.25">
      <c r="A365" s="127" t="s">
        <v>0</v>
      </c>
      <c r="B365" s="155" t="s">
        <v>1192</v>
      </c>
      <c r="C365" s="127" t="s">
        <v>1203</v>
      </c>
      <c r="D365" s="127" t="s">
        <v>561</v>
      </c>
      <c r="E365" s="127" t="s">
        <v>1724</v>
      </c>
      <c r="F365" s="127" t="s">
        <v>1892</v>
      </c>
      <c r="G365" s="127" t="s">
        <v>1889</v>
      </c>
      <c r="H365" s="127" t="s">
        <v>1890</v>
      </c>
      <c r="I365" s="127" t="s">
        <v>1891</v>
      </c>
      <c r="J365" s="127" t="s">
        <v>174</v>
      </c>
    </row>
    <row r="366" spans="1:10" x14ac:dyDescent="0.25">
      <c r="A366" s="95">
        <v>45299</v>
      </c>
      <c r="B366" s="118"/>
      <c r="C366" s="98"/>
      <c r="D366" s="98"/>
      <c r="E366" s="98"/>
      <c r="F366" s="98"/>
      <c r="G366" s="98"/>
      <c r="H366" s="98"/>
      <c r="I366" s="98"/>
      <c r="J366" s="94"/>
    </row>
    <row r="367" spans="1:10" x14ac:dyDescent="0.25">
      <c r="A367" s="94"/>
      <c r="B367" s="102"/>
      <c r="C367" s="94"/>
      <c r="D367" s="94"/>
      <c r="E367" s="94"/>
      <c r="F367" s="94"/>
      <c r="G367" s="94"/>
      <c r="H367" s="94"/>
      <c r="I367" s="94"/>
      <c r="J367" s="94"/>
    </row>
    <row r="368" spans="1:10" x14ac:dyDescent="0.25">
      <c r="A368" s="94"/>
      <c r="B368" s="102"/>
      <c r="C368" s="101"/>
      <c r="D368" s="94"/>
      <c r="E368" s="94"/>
      <c r="F368" s="94"/>
      <c r="G368" s="94"/>
      <c r="H368" s="94"/>
      <c r="I368" s="94"/>
      <c r="J368" s="94"/>
    </row>
    <row r="369" spans="1:10" x14ac:dyDescent="0.25">
      <c r="A369" s="94"/>
      <c r="B369" s="102"/>
      <c r="C369" s="94"/>
      <c r="D369" s="94"/>
      <c r="E369" s="94"/>
      <c r="F369" s="94"/>
      <c r="G369" s="94"/>
      <c r="H369" s="94"/>
      <c r="I369" s="94"/>
      <c r="J369" s="94"/>
    </row>
    <row r="370" spans="1:10" x14ac:dyDescent="0.25">
      <c r="A370" s="94"/>
      <c r="B370" s="102"/>
      <c r="C370" s="94"/>
      <c r="D370" s="94"/>
      <c r="E370" s="94"/>
      <c r="F370" s="94"/>
      <c r="G370" s="94"/>
      <c r="H370" s="94"/>
      <c r="I370" s="94"/>
      <c r="J370" s="94"/>
    </row>
    <row r="371" spans="1:10" x14ac:dyDescent="0.25">
      <c r="A371" s="94"/>
      <c r="B371" s="102"/>
      <c r="C371" s="94"/>
      <c r="D371" s="94"/>
      <c r="E371" s="94"/>
      <c r="F371" s="94"/>
      <c r="G371" s="94"/>
      <c r="H371" s="94"/>
      <c r="I371" s="94"/>
      <c r="J371" s="94"/>
    </row>
    <row r="372" spans="1:10" x14ac:dyDescent="0.25">
      <c r="A372" s="94"/>
      <c r="B372" s="102"/>
      <c r="C372" s="94"/>
      <c r="D372" s="94"/>
      <c r="E372" s="94"/>
      <c r="F372" s="94"/>
      <c r="G372" s="94"/>
      <c r="H372" s="94"/>
      <c r="I372" s="94"/>
      <c r="J372" s="94"/>
    </row>
    <row r="373" spans="1:10" x14ac:dyDescent="0.25">
      <c r="A373" s="94"/>
      <c r="B373" s="102"/>
      <c r="C373" s="94"/>
      <c r="D373" s="94"/>
      <c r="E373" s="94"/>
      <c r="F373" s="94"/>
      <c r="G373" s="94"/>
      <c r="H373" s="94"/>
      <c r="I373" s="94"/>
      <c r="J373" s="94"/>
    </row>
    <row r="374" spans="1:10" x14ac:dyDescent="0.25">
      <c r="A374" s="94"/>
      <c r="B374" s="102"/>
      <c r="C374" s="94"/>
      <c r="D374" s="94"/>
      <c r="E374" s="94"/>
      <c r="F374" s="94"/>
      <c r="G374" s="94"/>
      <c r="H374" s="94"/>
      <c r="I374" s="94"/>
      <c r="J374" s="94"/>
    </row>
    <row r="375" spans="1:10" x14ac:dyDescent="0.25">
      <c r="A375" s="94"/>
      <c r="B375" s="102"/>
      <c r="C375" s="94"/>
      <c r="D375" s="94"/>
      <c r="E375" s="94"/>
      <c r="F375" s="94"/>
      <c r="G375" s="94"/>
      <c r="H375" s="94"/>
      <c r="I375" s="94"/>
      <c r="J375" s="94"/>
    </row>
    <row r="376" spans="1:10" x14ac:dyDescent="0.25">
      <c r="A376" s="94"/>
      <c r="B376" s="102"/>
      <c r="C376" s="94"/>
      <c r="D376" s="94"/>
      <c r="E376" s="94"/>
      <c r="F376" s="94"/>
      <c r="G376" s="94"/>
      <c r="H376" s="94"/>
      <c r="I376" s="94"/>
      <c r="J376" s="94"/>
    </row>
    <row r="377" spans="1:10" x14ac:dyDescent="0.25">
      <c r="A377" s="94"/>
      <c r="B377" s="102"/>
      <c r="C377" s="94"/>
      <c r="D377" s="94"/>
      <c r="E377" s="94"/>
      <c r="F377" s="94"/>
      <c r="G377" s="94"/>
      <c r="H377" s="94"/>
      <c r="I377" s="94"/>
      <c r="J377" s="94"/>
    </row>
    <row r="378" spans="1:10" x14ac:dyDescent="0.25">
      <c r="A378" s="94"/>
      <c r="B378" s="102"/>
      <c r="C378" s="94"/>
      <c r="D378" s="94"/>
      <c r="E378" s="94"/>
      <c r="F378" s="94"/>
      <c r="G378" s="94"/>
      <c r="H378" s="94"/>
      <c r="I378" s="94"/>
      <c r="J378" s="94"/>
    </row>
    <row r="379" spans="1:10" x14ac:dyDescent="0.25">
      <c r="A379" s="94"/>
      <c r="B379" s="102"/>
      <c r="C379" s="94"/>
      <c r="D379" s="94"/>
      <c r="E379" s="94"/>
      <c r="F379" s="94"/>
      <c r="G379" s="94"/>
      <c r="H379" s="94"/>
      <c r="I379" s="94"/>
      <c r="J379" s="94"/>
    </row>
    <row r="380" spans="1:10" x14ac:dyDescent="0.25">
      <c r="A380" s="94"/>
      <c r="B380" s="102"/>
      <c r="C380" s="94"/>
      <c r="D380" s="94"/>
      <c r="E380" s="94"/>
      <c r="F380" s="94"/>
      <c r="G380" s="94"/>
      <c r="H380" s="94"/>
      <c r="I380" s="94"/>
      <c r="J380" s="94"/>
    </row>
    <row r="381" spans="1:10" x14ac:dyDescent="0.25">
      <c r="A381" s="94"/>
      <c r="B381" s="102"/>
      <c r="C381" s="94"/>
      <c r="D381" s="94"/>
      <c r="E381" s="94"/>
      <c r="F381" s="94"/>
      <c r="G381" s="94"/>
      <c r="H381" s="94"/>
      <c r="I381" s="94"/>
      <c r="J381" s="94"/>
    </row>
    <row r="382" spans="1:10" x14ac:dyDescent="0.25">
      <c r="A382" s="94"/>
      <c r="B382" s="102"/>
      <c r="C382" s="94"/>
      <c r="D382" s="94"/>
      <c r="E382" s="94"/>
      <c r="F382" s="94"/>
      <c r="G382" s="94"/>
      <c r="H382" s="94"/>
      <c r="I382" s="94"/>
      <c r="J382" s="94"/>
    </row>
    <row r="383" spans="1:10" x14ac:dyDescent="0.25">
      <c r="A383" s="94"/>
      <c r="B383" s="102"/>
      <c r="C383" s="94"/>
      <c r="D383" s="94"/>
      <c r="E383" s="94"/>
      <c r="F383" s="94"/>
      <c r="G383" s="94"/>
      <c r="H383" s="94"/>
      <c r="I383" s="94"/>
      <c r="J383" s="94"/>
    </row>
    <row r="384" spans="1:10" x14ac:dyDescent="0.25">
      <c r="A384" s="94"/>
      <c r="B384" s="102"/>
      <c r="C384" s="94"/>
      <c r="D384" s="94"/>
      <c r="E384" s="94"/>
      <c r="F384" s="94"/>
      <c r="G384" s="94"/>
      <c r="H384" s="94"/>
      <c r="I384" s="94"/>
      <c r="J384" s="94"/>
    </row>
    <row r="385" spans="1:10" x14ac:dyDescent="0.25">
      <c r="A385" s="94"/>
      <c r="B385" s="102"/>
      <c r="C385" s="94"/>
      <c r="D385" s="94"/>
      <c r="E385" s="94"/>
      <c r="F385" s="94"/>
      <c r="G385" s="94"/>
      <c r="H385" s="94"/>
      <c r="I385" s="94"/>
      <c r="J385" s="94"/>
    </row>
    <row r="386" spans="1:10" x14ac:dyDescent="0.25">
      <c r="A386" s="94"/>
      <c r="B386" s="102"/>
      <c r="C386" s="94"/>
      <c r="D386" s="94"/>
      <c r="E386" s="94"/>
      <c r="F386" s="94"/>
      <c r="G386" s="94"/>
      <c r="H386" s="94"/>
      <c r="I386" s="94"/>
      <c r="J386" s="94"/>
    </row>
    <row r="387" spans="1:10" x14ac:dyDescent="0.25">
      <c r="A387" s="94"/>
      <c r="B387" s="102"/>
      <c r="C387" s="94"/>
      <c r="D387" s="94"/>
      <c r="E387" s="94"/>
      <c r="F387" s="94"/>
      <c r="G387" s="94"/>
      <c r="H387" s="94"/>
      <c r="I387" s="94"/>
      <c r="J387" s="94"/>
    </row>
    <row r="388" spans="1:10" x14ac:dyDescent="0.25">
      <c r="A388" s="94"/>
      <c r="B388" s="102"/>
      <c r="C388" s="94"/>
      <c r="D388" s="94"/>
      <c r="E388" s="94"/>
      <c r="F388" s="94"/>
      <c r="G388" s="94"/>
      <c r="H388" s="94"/>
      <c r="I388" s="94"/>
      <c r="J388" s="94"/>
    </row>
    <row r="389" spans="1:10" x14ac:dyDescent="0.25">
      <c r="A389" s="94"/>
      <c r="B389" s="102"/>
      <c r="C389" s="94"/>
      <c r="D389" s="94"/>
      <c r="E389" s="94"/>
      <c r="F389" s="94"/>
      <c r="G389" s="94"/>
      <c r="H389" s="94"/>
      <c r="I389" s="94"/>
      <c r="J389" s="94"/>
    </row>
    <row r="390" spans="1:10" x14ac:dyDescent="0.25">
      <c r="A390" s="94"/>
      <c r="B390" s="102"/>
      <c r="C390" s="94"/>
      <c r="D390" s="94"/>
      <c r="E390" s="94"/>
      <c r="F390" s="94"/>
      <c r="G390" s="94"/>
      <c r="H390" s="94"/>
      <c r="I390" s="94"/>
      <c r="J390" s="94"/>
    </row>
    <row r="391" spans="1:10" x14ac:dyDescent="0.25">
      <c r="A391" s="94"/>
      <c r="B391" s="102"/>
      <c r="C391" s="94"/>
      <c r="D391" s="94"/>
      <c r="E391" s="94"/>
      <c r="F391" s="94"/>
      <c r="G391" s="94"/>
      <c r="H391" s="94"/>
      <c r="I391" s="94"/>
      <c r="J391" s="94"/>
    </row>
    <row r="392" spans="1:10" x14ac:dyDescent="0.25">
      <c r="A392" s="94"/>
      <c r="B392" s="102"/>
      <c r="C392" s="94"/>
      <c r="D392" s="94"/>
      <c r="E392" s="94"/>
      <c r="F392" s="94"/>
      <c r="G392" s="94"/>
      <c r="H392" s="94"/>
      <c r="I392" s="94"/>
      <c r="J392" s="94"/>
    </row>
    <row r="393" spans="1:10" x14ac:dyDescent="0.25">
      <c r="A393" s="94"/>
      <c r="B393" s="102"/>
      <c r="C393" s="94"/>
      <c r="D393" s="94"/>
      <c r="E393" s="94"/>
      <c r="F393" s="94"/>
      <c r="G393" s="94"/>
      <c r="H393" s="94"/>
      <c r="I393" s="94"/>
      <c r="J393" s="94"/>
    </row>
    <row r="394" spans="1:10" x14ac:dyDescent="0.25">
      <c r="A394" s="94"/>
      <c r="B394" s="102"/>
      <c r="C394" s="94"/>
      <c r="D394" s="94"/>
      <c r="E394" s="94"/>
      <c r="F394" s="94"/>
      <c r="G394" s="94"/>
      <c r="H394" s="94"/>
      <c r="I394" s="94"/>
      <c r="J394" s="94"/>
    </row>
    <row r="395" spans="1:10" x14ac:dyDescent="0.25">
      <c r="A395" s="94"/>
      <c r="B395" s="102"/>
      <c r="C395" s="94"/>
      <c r="D395" s="94"/>
      <c r="E395" s="94"/>
      <c r="F395" s="94"/>
      <c r="G395" s="94"/>
      <c r="H395" s="94"/>
      <c r="I395" s="94"/>
      <c r="J395" s="94"/>
    </row>
    <row r="396" spans="1:10" x14ac:dyDescent="0.25">
      <c r="A396" s="94"/>
      <c r="B396" s="102"/>
      <c r="C396" s="94"/>
      <c r="D396" s="94"/>
      <c r="E396" s="94"/>
      <c r="F396" s="94"/>
      <c r="G396" s="94"/>
      <c r="H396" s="94"/>
      <c r="I396" s="94"/>
      <c r="J396" s="94"/>
    </row>
    <row r="397" spans="1:10" x14ac:dyDescent="0.25">
      <c r="A397" s="94"/>
      <c r="B397" s="102"/>
      <c r="C397" s="94"/>
      <c r="D397" s="94"/>
      <c r="E397" s="94"/>
      <c r="F397" s="94"/>
      <c r="G397" s="94"/>
      <c r="H397" s="94"/>
      <c r="I397" s="94"/>
      <c r="J397" s="94"/>
    </row>
    <row r="398" spans="1:10" x14ac:dyDescent="0.25">
      <c r="A398" s="94"/>
      <c r="B398" s="102"/>
      <c r="C398" s="94"/>
      <c r="D398" s="94"/>
      <c r="E398" s="94"/>
      <c r="F398" s="94"/>
      <c r="G398" s="94"/>
      <c r="H398" s="94"/>
      <c r="I398" s="94"/>
      <c r="J398" s="94"/>
    </row>
    <row r="399" spans="1:10" x14ac:dyDescent="0.25">
      <c r="A399" s="94"/>
      <c r="B399" s="102"/>
      <c r="C399" s="94"/>
      <c r="D399" s="94"/>
      <c r="E399" s="94"/>
      <c r="F399" s="94"/>
      <c r="G399" s="94"/>
      <c r="H399" s="94"/>
      <c r="I399" s="94"/>
      <c r="J399" s="94"/>
    </row>
    <row r="400" spans="1:10" x14ac:dyDescent="0.25">
      <c r="A400" s="94"/>
      <c r="B400" s="102"/>
      <c r="C400" s="94"/>
      <c r="D400" s="94"/>
      <c r="E400" s="94"/>
      <c r="F400" s="94"/>
      <c r="G400" s="94"/>
      <c r="H400" s="94"/>
      <c r="I400" s="94"/>
      <c r="J400" s="94"/>
    </row>
    <row r="401" spans="1:10" x14ac:dyDescent="0.25">
      <c r="A401" s="94"/>
      <c r="B401" s="102"/>
      <c r="C401" s="94"/>
      <c r="D401" s="94"/>
      <c r="E401" s="94"/>
      <c r="F401" s="94"/>
      <c r="G401" s="94"/>
      <c r="H401" s="94"/>
      <c r="I401" s="94"/>
      <c r="J401" s="94"/>
    </row>
    <row r="402" spans="1:10" x14ac:dyDescent="0.25">
      <c r="A402" s="94"/>
      <c r="B402" s="102"/>
      <c r="C402" s="94"/>
      <c r="D402" s="94"/>
      <c r="E402" s="94"/>
      <c r="F402" s="94"/>
      <c r="G402" s="94"/>
      <c r="H402" s="94"/>
      <c r="I402" s="94"/>
      <c r="J402" s="94"/>
    </row>
    <row r="403" spans="1:10" x14ac:dyDescent="0.25">
      <c r="A403" s="94"/>
      <c r="B403" s="102"/>
      <c r="C403" s="94"/>
      <c r="D403" s="94"/>
      <c r="E403" s="94"/>
      <c r="F403" s="94"/>
      <c r="G403" s="94"/>
      <c r="H403" s="94"/>
      <c r="I403" s="94"/>
      <c r="J403" s="94"/>
    </row>
    <row r="404" spans="1:10" x14ac:dyDescent="0.25">
      <c r="A404" s="94"/>
      <c r="B404" s="102"/>
      <c r="C404" s="94"/>
      <c r="D404" s="94"/>
      <c r="E404" s="94"/>
      <c r="F404" s="94"/>
      <c r="G404" s="94"/>
      <c r="H404" s="94"/>
      <c r="I404" s="94"/>
      <c r="J404" s="94"/>
    </row>
    <row r="405" spans="1:10" x14ac:dyDescent="0.25">
      <c r="A405" s="94"/>
      <c r="B405" s="102"/>
      <c r="C405" s="94"/>
      <c r="D405" s="94"/>
      <c r="E405" s="94"/>
      <c r="F405" s="94"/>
      <c r="G405" s="94"/>
      <c r="H405" s="94"/>
      <c r="I405" s="94"/>
      <c r="J405" s="94"/>
    </row>
    <row r="406" spans="1:10" x14ac:dyDescent="0.25">
      <c r="A406" s="94"/>
      <c r="B406" s="102"/>
      <c r="C406" s="94"/>
      <c r="D406" s="94"/>
      <c r="E406" s="94"/>
      <c r="F406" s="94"/>
      <c r="G406" s="94"/>
      <c r="H406" s="94"/>
      <c r="I406" s="94"/>
      <c r="J406" s="94"/>
    </row>
    <row r="407" spans="1:10" x14ac:dyDescent="0.25">
      <c r="A407" s="94"/>
      <c r="B407" s="102"/>
      <c r="C407" s="94"/>
      <c r="D407" s="94"/>
      <c r="E407" s="94"/>
      <c r="F407" s="94"/>
      <c r="G407" s="94"/>
      <c r="H407" s="94"/>
      <c r="I407" s="94"/>
      <c r="J407" s="94"/>
    </row>
    <row r="408" spans="1:10" x14ac:dyDescent="0.25">
      <c r="A408" s="94"/>
      <c r="B408" s="102"/>
      <c r="C408" s="94"/>
      <c r="D408" s="94"/>
      <c r="E408" s="94"/>
      <c r="F408" s="94"/>
      <c r="G408" s="94"/>
      <c r="H408" s="94"/>
      <c r="I408" s="94"/>
      <c r="J408" s="94"/>
    </row>
    <row r="409" spans="1:10" x14ac:dyDescent="0.25">
      <c r="A409" s="94"/>
      <c r="B409" s="102"/>
      <c r="C409" s="94"/>
      <c r="D409" s="94"/>
      <c r="E409" s="94"/>
      <c r="F409" s="94"/>
      <c r="G409" s="94"/>
      <c r="H409" s="94"/>
      <c r="I409" s="94"/>
      <c r="J409" s="94"/>
    </row>
    <row r="410" spans="1:10" x14ac:dyDescent="0.25">
      <c r="A410" s="94"/>
      <c r="B410" s="102"/>
      <c r="C410" s="94"/>
      <c r="D410" s="94"/>
      <c r="E410" s="94"/>
      <c r="F410" s="94"/>
      <c r="G410" s="94"/>
      <c r="H410" s="94"/>
      <c r="I410" s="94"/>
      <c r="J410" s="94"/>
    </row>
    <row r="411" spans="1:10" x14ac:dyDescent="0.25">
      <c r="A411" s="94"/>
      <c r="B411" s="102"/>
      <c r="C411" s="94"/>
      <c r="D411" s="94"/>
      <c r="E411" s="94"/>
      <c r="F411" s="94"/>
      <c r="G411" s="94"/>
      <c r="H411" s="94"/>
      <c r="I411" s="94"/>
      <c r="J411" s="94"/>
    </row>
    <row r="412" spans="1:10" x14ac:dyDescent="0.25">
      <c r="A412" s="94"/>
      <c r="B412" s="102"/>
      <c r="C412" s="94"/>
      <c r="D412" s="94"/>
      <c r="E412" s="94"/>
      <c r="F412" s="94"/>
      <c r="G412" s="94"/>
      <c r="H412" s="94"/>
      <c r="I412" s="94"/>
      <c r="J412" s="94"/>
    </row>
    <row r="413" spans="1:10" x14ac:dyDescent="0.25">
      <c r="A413" s="94"/>
      <c r="B413" s="102"/>
      <c r="C413" s="94"/>
      <c r="D413" s="94"/>
      <c r="E413" s="94"/>
      <c r="F413" s="94"/>
      <c r="G413" s="94"/>
      <c r="H413" s="94"/>
      <c r="I413" s="94"/>
      <c r="J413" s="94"/>
    </row>
    <row r="414" spans="1:10" x14ac:dyDescent="0.25">
      <c r="A414" s="127" t="s">
        <v>11</v>
      </c>
      <c r="B414" s="102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</row>
    <row r="417" spans="1:10" x14ac:dyDescent="0.25">
      <c r="A417" s="127" t="s">
        <v>0</v>
      </c>
      <c r="B417" s="155" t="s">
        <v>1192</v>
      </c>
      <c r="C417" s="127" t="s">
        <v>1203</v>
      </c>
      <c r="D417" s="127" t="s">
        <v>561</v>
      </c>
      <c r="E417" s="127" t="s">
        <v>1724</v>
      </c>
      <c r="F417" s="127" t="s">
        <v>1892</v>
      </c>
      <c r="G417" s="127" t="s">
        <v>1889</v>
      </c>
      <c r="H417" s="127" t="s">
        <v>1890</v>
      </c>
      <c r="I417" s="127" t="s">
        <v>1891</v>
      </c>
      <c r="J417" s="127" t="s">
        <v>174</v>
      </c>
    </row>
    <row r="418" spans="1:10" x14ac:dyDescent="0.25">
      <c r="A418" s="95">
        <v>45300</v>
      </c>
      <c r="B418" s="118"/>
      <c r="C418" s="98"/>
      <c r="D418" s="98"/>
      <c r="E418" s="98"/>
      <c r="F418" s="98"/>
      <c r="G418" s="98"/>
      <c r="H418" s="98"/>
      <c r="I418" s="98"/>
      <c r="J418" s="94"/>
    </row>
    <row r="419" spans="1:10" x14ac:dyDescent="0.25">
      <c r="A419" s="94"/>
      <c r="B419" s="102"/>
      <c r="C419" s="94"/>
      <c r="D419" s="94"/>
      <c r="E419" s="94"/>
      <c r="F419" s="94"/>
      <c r="G419" s="94"/>
      <c r="H419" s="94"/>
      <c r="I419" s="94"/>
      <c r="J419" s="94"/>
    </row>
    <row r="420" spans="1:10" x14ac:dyDescent="0.25">
      <c r="A420" s="94"/>
      <c r="B420" s="102"/>
      <c r="C420" s="101"/>
      <c r="D420" s="94"/>
      <c r="E420" s="94"/>
      <c r="F420" s="94"/>
      <c r="G420" s="94"/>
      <c r="H420" s="94"/>
      <c r="I420" s="94"/>
      <c r="J420" s="94"/>
    </row>
    <row r="421" spans="1:10" x14ac:dyDescent="0.25">
      <c r="A421" s="94"/>
      <c r="B421" s="102"/>
      <c r="C421" s="94"/>
      <c r="D421" s="94"/>
      <c r="E421" s="94"/>
      <c r="F421" s="94"/>
      <c r="G421" s="94"/>
      <c r="H421" s="94"/>
      <c r="I421" s="94"/>
      <c r="J421" s="94"/>
    </row>
    <row r="422" spans="1:10" x14ac:dyDescent="0.25">
      <c r="A422" s="94"/>
      <c r="B422" s="102"/>
      <c r="C422" s="94"/>
      <c r="D422" s="94"/>
      <c r="E422" s="94"/>
      <c r="F422" s="94"/>
      <c r="G422" s="94"/>
      <c r="H422" s="94"/>
      <c r="I422" s="94"/>
      <c r="J422" s="94"/>
    </row>
    <row r="423" spans="1:10" x14ac:dyDescent="0.25">
      <c r="A423" s="94"/>
      <c r="B423" s="102"/>
      <c r="C423" s="94"/>
      <c r="D423" s="94"/>
      <c r="E423" s="94"/>
      <c r="F423" s="94"/>
      <c r="G423" s="94"/>
      <c r="H423" s="94"/>
      <c r="I423" s="94"/>
      <c r="J423" s="94"/>
    </row>
    <row r="424" spans="1:10" x14ac:dyDescent="0.25">
      <c r="A424" s="94"/>
      <c r="B424" s="102"/>
      <c r="C424" s="94"/>
      <c r="D424" s="94"/>
      <c r="E424" s="94"/>
      <c r="F424" s="94"/>
      <c r="G424" s="94"/>
      <c r="H424" s="94"/>
      <c r="I424" s="94"/>
      <c r="J424" s="94"/>
    </row>
    <row r="425" spans="1:10" x14ac:dyDescent="0.25">
      <c r="A425" s="94"/>
      <c r="B425" s="102"/>
      <c r="C425" s="94"/>
      <c r="D425" s="94"/>
      <c r="E425" s="94"/>
      <c r="F425" s="94"/>
      <c r="G425" s="94"/>
      <c r="H425" s="94"/>
      <c r="I425" s="94"/>
      <c r="J425" s="94"/>
    </row>
    <row r="426" spans="1:10" x14ac:dyDescent="0.25">
      <c r="A426" s="94"/>
      <c r="B426" s="102"/>
      <c r="C426" s="94"/>
      <c r="D426" s="94"/>
      <c r="E426" s="94"/>
      <c r="F426" s="94"/>
      <c r="G426" s="94"/>
      <c r="H426" s="94"/>
      <c r="I426" s="94"/>
      <c r="J426" s="94"/>
    </row>
    <row r="427" spans="1:10" x14ac:dyDescent="0.25">
      <c r="A427" s="94"/>
      <c r="B427" s="102"/>
      <c r="C427" s="94"/>
      <c r="D427" s="94"/>
      <c r="E427" s="94"/>
      <c r="F427" s="94"/>
      <c r="G427" s="94"/>
      <c r="H427" s="94"/>
      <c r="I427" s="94"/>
      <c r="J427" s="94"/>
    </row>
    <row r="428" spans="1:10" x14ac:dyDescent="0.25">
      <c r="A428" s="94"/>
      <c r="B428" s="102"/>
      <c r="C428" s="94"/>
      <c r="D428" s="94"/>
      <c r="E428" s="94"/>
      <c r="F428" s="94"/>
      <c r="G428" s="94"/>
      <c r="H428" s="94"/>
      <c r="I428" s="94"/>
      <c r="J428" s="94"/>
    </row>
    <row r="429" spans="1:10" x14ac:dyDescent="0.25">
      <c r="A429" s="94"/>
      <c r="B429" s="102"/>
      <c r="C429" s="94"/>
      <c r="D429" s="94"/>
      <c r="E429" s="94"/>
      <c r="F429" s="94"/>
      <c r="G429" s="94"/>
      <c r="H429" s="94"/>
      <c r="I429" s="94"/>
      <c r="J429" s="94"/>
    </row>
    <row r="430" spans="1:10" x14ac:dyDescent="0.25">
      <c r="A430" s="94"/>
      <c r="B430" s="102"/>
      <c r="C430" s="94"/>
      <c r="D430" s="94"/>
      <c r="E430" s="94"/>
      <c r="F430" s="94"/>
      <c r="G430" s="94"/>
      <c r="H430" s="94"/>
      <c r="I430" s="94"/>
      <c r="J430" s="94"/>
    </row>
    <row r="431" spans="1:10" x14ac:dyDescent="0.25">
      <c r="A431" s="94"/>
      <c r="B431" s="102"/>
      <c r="C431" s="94"/>
      <c r="D431" s="94"/>
      <c r="E431" s="94"/>
      <c r="F431" s="94"/>
      <c r="G431" s="94"/>
      <c r="H431" s="94"/>
      <c r="I431" s="94"/>
      <c r="J431" s="94"/>
    </row>
    <row r="432" spans="1:10" x14ac:dyDescent="0.25">
      <c r="A432" s="94"/>
      <c r="B432" s="102"/>
      <c r="C432" s="94"/>
      <c r="D432" s="94"/>
      <c r="E432" s="94"/>
      <c r="F432" s="94"/>
      <c r="G432" s="94"/>
      <c r="H432" s="94"/>
      <c r="I432" s="94"/>
      <c r="J432" s="94"/>
    </row>
    <row r="433" spans="1:10" x14ac:dyDescent="0.25">
      <c r="A433" s="94"/>
      <c r="B433" s="102"/>
      <c r="C433" s="94"/>
      <c r="D433" s="94"/>
      <c r="E433" s="94"/>
      <c r="F433" s="94"/>
      <c r="G433" s="94"/>
      <c r="H433" s="94"/>
      <c r="I433" s="94"/>
      <c r="J433" s="94"/>
    </row>
    <row r="434" spans="1:10" x14ac:dyDescent="0.25">
      <c r="A434" s="94"/>
      <c r="B434" s="102"/>
      <c r="C434" s="94"/>
      <c r="D434" s="94"/>
      <c r="E434" s="94"/>
      <c r="F434" s="94"/>
      <c r="G434" s="94"/>
      <c r="H434" s="94"/>
      <c r="I434" s="94"/>
      <c r="J434" s="94"/>
    </row>
    <row r="435" spans="1:10" x14ac:dyDescent="0.25">
      <c r="A435" s="94"/>
      <c r="B435" s="102"/>
      <c r="C435" s="94"/>
      <c r="D435" s="94"/>
      <c r="E435" s="94"/>
      <c r="F435" s="94"/>
      <c r="G435" s="94"/>
      <c r="H435" s="94"/>
      <c r="I435" s="94"/>
      <c r="J435" s="94"/>
    </row>
    <row r="436" spans="1:10" x14ac:dyDescent="0.25">
      <c r="A436" s="94"/>
      <c r="B436" s="102"/>
      <c r="C436" s="94"/>
      <c r="D436" s="94"/>
      <c r="E436" s="94"/>
      <c r="F436" s="94"/>
      <c r="G436" s="94"/>
      <c r="H436" s="94"/>
      <c r="I436" s="94"/>
      <c r="J436" s="94"/>
    </row>
    <row r="437" spans="1:10" x14ac:dyDescent="0.25">
      <c r="A437" s="94"/>
      <c r="B437" s="102"/>
      <c r="C437" s="94"/>
      <c r="D437" s="94"/>
      <c r="E437" s="94"/>
      <c r="F437" s="94"/>
      <c r="G437" s="94"/>
      <c r="H437" s="94"/>
      <c r="I437" s="94"/>
      <c r="J437" s="94"/>
    </row>
    <row r="438" spans="1:10" x14ac:dyDescent="0.25">
      <c r="A438" s="94"/>
      <c r="B438" s="102"/>
      <c r="C438" s="94"/>
      <c r="D438" s="94"/>
      <c r="E438" s="94"/>
      <c r="F438" s="94"/>
      <c r="G438" s="94"/>
      <c r="H438" s="94"/>
      <c r="I438" s="94"/>
      <c r="J438" s="94"/>
    </row>
    <row r="439" spans="1:10" x14ac:dyDescent="0.25">
      <c r="A439" s="94"/>
      <c r="B439" s="102"/>
      <c r="C439" s="94"/>
      <c r="D439" s="94"/>
      <c r="E439" s="94"/>
      <c r="F439" s="94"/>
      <c r="G439" s="94"/>
      <c r="H439" s="94"/>
      <c r="I439" s="94"/>
      <c r="J439" s="94"/>
    </row>
    <row r="440" spans="1:10" x14ac:dyDescent="0.25">
      <c r="A440" s="94"/>
      <c r="B440" s="102"/>
      <c r="C440" s="94"/>
      <c r="D440" s="94"/>
      <c r="E440" s="94"/>
      <c r="F440" s="94"/>
      <c r="G440" s="94"/>
      <c r="H440" s="94"/>
      <c r="I440" s="94"/>
      <c r="J440" s="94"/>
    </row>
    <row r="441" spans="1:10" x14ac:dyDescent="0.25">
      <c r="A441" s="94"/>
      <c r="B441" s="102"/>
      <c r="C441" s="94"/>
      <c r="D441" s="94"/>
      <c r="E441" s="94"/>
      <c r="F441" s="94"/>
      <c r="G441" s="94"/>
      <c r="H441" s="94"/>
      <c r="I441" s="94"/>
      <c r="J441" s="94"/>
    </row>
    <row r="442" spans="1:10" x14ac:dyDescent="0.25">
      <c r="A442" s="94"/>
      <c r="B442" s="102"/>
      <c r="C442" s="94"/>
      <c r="D442" s="94"/>
      <c r="E442" s="94"/>
      <c r="F442" s="94"/>
      <c r="G442" s="94"/>
      <c r="H442" s="94"/>
      <c r="I442" s="94"/>
      <c r="J442" s="94"/>
    </row>
    <row r="443" spans="1:10" x14ac:dyDescent="0.25">
      <c r="A443" s="94"/>
      <c r="B443" s="102"/>
      <c r="C443" s="94"/>
      <c r="D443" s="94"/>
      <c r="E443" s="94"/>
      <c r="F443" s="94"/>
      <c r="G443" s="94"/>
      <c r="H443" s="94"/>
      <c r="I443" s="94"/>
      <c r="J443" s="94"/>
    </row>
    <row r="444" spans="1:10" x14ac:dyDescent="0.25">
      <c r="A444" s="94"/>
      <c r="B444" s="102"/>
      <c r="C444" s="94"/>
      <c r="D444" s="94"/>
      <c r="E444" s="94"/>
      <c r="F444" s="94"/>
      <c r="G444" s="94"/>
      <c r="H444" s="94"/>
      <c r="I444" s="94"/>
      <c r="J444" s="94"/>
    </row>
    <row r="445" spans="1:10" x14ac:dyDescent="0.25">
      <c r="A445" s="94"/>
      <c r="B445" s="102"/>
      <c r="C445" s="94"/>
      <c r="D445" s="94"/>
      <c r="E445" s="94"/>
      <c r="F445" s="94"/>
      <c r="G445" s="94"/>
      <c r="H445" s="94"/>
      <c r="I445" s="94"/>
      <c r="J445" s="94"/>
    </row>
    <row r="446" spans="1:10" x14ac:dyDescent="0.25">
      <c r="A446" s="94"/>
      <c r="B446" s="102"/>
      <c r="C446" s="94"/>
      <c r="D446" s="94"/>
      <c r="E446" s="94"/>
      <c r="F446" s="94"/>
      <c r="G446" s="94"/>
      <c r="H446" s="94"/>
      <c r="I446" s="94"/>
      <c r="J446" s="94"/>
    </row>
    <row r="447" spans="1:10" x14ac:dyDescent="0.25">
      <c r="A447" s="94"/>
      <c r="B447" s="102"/>
      <c r="C447" s="94"/>
      <c r="D447" s="94"/>
      <c r="E447" s="94"/>
      <c r="F447" s="94"/>
      <c r="G447" s="94"/>
      <c r="H447" s="94"/>
      <c r="I447" s="94"/>
      <c r="J447" s="94"/>
    </row>
    <row r="448" spans="1:10" x14ac:dyDescent="0.25">
      <c r="A448" s="94"/>
      <c r="B448" s="102"/>
      <c r="C448" s="94"/>
      <c r="D448" s="94"/>
      <c r="E448" s="94"/>
      <c r="F448" s="94"/>
      <c r="G448" s="94"/>
      <c r="H448" s="94"/>
      <c r="I448" s="94"/>
      <c r="J448" s="94"/>
    </row>
    <row r="449" spans="1:10" x14ac:dyDescent="0.25">
      <c r="A449" s="94"/>
      <c r="B449" s="102"/>
      <c r="C449" s="94"/>
      <c r="D449" s="94"/>
      <c r="E449" s="94"/>
      <c r="F449" s="94"/>
      <c r="G449" s="94"/>
      <c r="H449" s="94"/>
      <c r="I449" s="94"/>
      <c r="J449" s="94"/>
    </row>
    <row r="450" spans="1:10" x14ac:dyDescent="0.25">
      <c r="A450" s="94"/>
      <c r="B450" s="102"/>
      <c r="C450" s="94"/>
      <c r="D450" s="94"/>
      <c r="E450" s="94"/>
      <c r="F450" s="94"/>
      <c r="G450" s="94"/>
      <c r="H450" s="94"/>
      <c r="I450" s="94"/>
      <c r="J450" s="94"/>
    </row>
    <row r="451" spans="1:10" x14ac:dyDescent="0.25">
      <c r="A451" s="94"/>
      <c r="B451" s="102"/>
      <c r="C451" s="94"/>
      <c r="D451" s="94"/>
      <c r="E451" s="94"/>
      <c r="F451" s="94"/>
      <c r="G451" s="94"/>
      <c r="H451" s="94"/>
      <c r="I451" s="94"/>
      <c r="J451" s="94"/>
    </row>
    <row r="452" spans="1:10" x14ac:dyDescent="0.25">
      <c r="A452" s="94"/>
      <c r="B452" s="102"/>
      <c r="C452" s="94"/>
      <c r="D452" s="94"/>
      <c r="E452" s="94"/>
      <c r="F452" s="94"/>
      <c r="G452" s="94"/>
      <c r="H452" s="94"/>
      <c r="I452" s="94"/>
      <c r="J452" s="94"/>
    </row>
    <row r="453" spans="1:10" x14ac:dyDescent="0.25">
      <c r="A453" s="94"/>
      <c r="B453" s="102"/>
      <c r="C453" s="94"/>
      <c r="D453" s="94"/>
      <c r="E453" s="94"/>
      <c r="F453" s="94"/>
      <c r="G453" s="94"/>
      <c r="H453" s="94"/>
      <c r="I453" s="94"/>
      <c r="J453" s="94"/>
    </row>
    <row r="454" spans="1:10" x14ac:dyDescent="0.25">
      <c r="A454" s="94"/>
      <c r="B454" s="102"/>
      <c r="C454" s="94"/>
      <c r="D454" s="94"/>
      <c r="E454" s="94"/>
      <c r="F454" s="94"/>
      <c r="G454" s="94"/>
      <c r="H454" s="94"/>
      <c r="I454" s="94"/>
      <c r="J454" s="94"/>
    </row>
    <row r="455" spans="1:10" x14ac:dyDescent="0.25">
      <c r="A455" s="94"/>
      <c r="B455" s="102"/>
      <c r="C455" s="94"/>
      <c r="D455" s="94"/>
      <c r="E455" s="94"/>
      <c r="F455" s="94"/>
      <c r="G455" s="94"/>
      <c r="H455" s="94"/>
      <c r="I455" s="94"/>
      <c r="J455" s="94"/>
    </row>
    <row r="456" spans="1:10" x14ac:dyDescent="0.25">
      <c r="A456" s="94"/>
      <c r="B456" s="102"/>
      <c r="C456" s="94"/>
      <c r="D456" s="94"/>
      <c r="E456" s="94"/>
      <c r="F456" s="94"/>
      <c r="G456" s="94"/>
      <c r="H456" s="94"/>
      <c r="I456" s="94"/>
      <c r="J456" s="94"/>
    </row>
    <row r="457" spans="1:10" x14ac:dyDescent="0.25">
      <c r="A457" s="94"/>
      <c r="B457" s="102"/>
      <c r="C457" s="94"/>
      <c r="D457" s="94"/>
      <c r="E457" s="94"/>
      <c r="F457" s="94"/>
      <c r="G457" s="94"/>
      <c r="H457" s="94"/>
      <c r="I457" s="94"/>
      <c r="J457" s="94"/>
    </row>
    <row r="458" spans="1:10" x14ac:dyDescent="0.25">
      <c r="A458" s="94"/>
      <c r="B458" s="102"/>
      <c r="C458" s="94"/>
      <c r="D458" s="94"/>
      <c r="E458" s="94"/>
      <c r="F458" s="94"/>
      <c r="G458" s="94"/>
      <c r="H458" s="94"/>
      <c r="I458" s="94"/>
      <c r="J458" s="94"/>
    </row>
    <row r="459" spans="1:10" x14ac:dyDescent="0.25">
      <c r="A459" s="94"/>
      <c r="B459" s="102"/>
      <c r="C459" s="94"/>
      <c r="D459" s="94"/>
      <c r="E459" s="94"/>
      <c r="F459" s="94"/>
      <c r="G459" s="94"/>
      <c r="H459" s="94"/>
      <c r="I459" s="94"/>
      <c r="J459" s="94"/>
    </row>
    <row r="460" spans="1:10" x14ac:dyDescent="0.25">
      <c r="A460" s="94"/>
      <c r="B460" s="102"/>
      <c r="C460" s="94"/>
      <c r="D460" s="94"/>
      <c r="E460" s="94"/>
      <c r="F460" s="94"/>
      <c r="G460" s="94"/>
      <c r="H460" s="94"/>
      <c r="I460" s="94"/>
      <c r="J460" s="94"/>
    </row>
    <row r="461" spans="1:10" x14ac:dyDescent="0.25">
      <c r="A461" s="94"/>
      <c r="B461" s="102"/>
      <c r="C461" s="94"/>
      <c r="D461" s="94"/>
      <c r="E461" s="94"/>
      <c r="F461" s="94"/>
      <c r="G461" s="94"/>
      <c r="H461" s="94"/>
      <c r="I461" s="94"/>
      <c r="J461" s="94"/>
    </row>
    <row r="462" spans="1:10" x14ac:dyDescent="0.25">
      <c r="A462" s="94"/>
      <c r="B462" s="102"/>
      <c r="C462" s="94"/>
      <c r="D462" s="94"/>
      <c r="E462" s="94"/>
      <c r="F462" s="94"/>
      <c r="G462" s="94"/>
      <c r="H462" s="94"/>
      <c r="I462" s="94"/>
      <c r="J462" s="94"/>
    </row>
    <row r="463" spans="1:10" x14ac:dyDescent="0.25">
      <c r="A463" s="94"/>
      <c r="B463" s="102"/>
      <c r="C463" s="94"/>
      <c r="D463" s="94"/>
      <c r="E463" s="94"/>
      <c r="F463" s="94"/>
      <c r="G463" s="94"/>
      <c r="H463" s="94"/>
      <c r="I463" s="94"/>
      <c r="J463" s="94"/>
    </row>
    <row r="464" spans="1:10" x14ac:dyDescent="0.25">
      <c r="A464" s="94"/>
      <c r="B464" s="102"/>
      <c r="C464" s="94"/>
      <c r="D464" s="94"/>
      <c r="E464" s="94"/>
      <c r="F464" s="94"/>
      <c r="G464" s="94"/>
      <c r="H464" s="94"/>
      <c r="I464" s="94"/>
      <c r="J464" s="94"/>
    </row>
    <row r="465" spans="1:10" x14ac:dyDescent="0.25">
      <c r="A465" s="94"/>
      <c r="B465" s="102"/>
      <c r="C465" s="94"/>
      <c r="D465" s="94"/>
      <c r="E465" s="94"/>
      <c r="F465" s="94"/>
      <c r="G465" s="94"/>
      <c r="H465" s="94"/>
      <c r="I465" s="94"/>
      <c r="J465" s="94"/>
    </row>
    <row r="466" spans="1:10" x14ac:dyDescent="0.25">
      <c r="A466" s="127" t="s">
        <v>11</v>
      </c>
      <c r="B466" s="102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</row>
    <row r="469" spans="1:10" x14ac:dyDescent="0.25">
      <c r="A469" s="127" t="s">
        <v>0</v>
      </c>
      <c r="B469" s="155" t="s">
        <v>1192</v>
      </c>
      <c r="C469" s="127" t="s">
        <v>1203</v>
      </c>
      <c r="D469" s="127" t="s">
        <v>561</v>
      </c>
      <c r="E469" s="127" t="s">
        <v>1724</v>
      </c>
      <c r="F469" s="127" t="s">
        <v>1892</v>
      </c>
      <c r="G469" s="127" t="s">
        <v>1889</v>
      </c>
      <c r="H469" s="127" t="s">
        <v>1890</v>
      </c>
      <c r="I469" s="127" t="s">
        <v>1891</v>
      </c>
      <c r="J469" s="127" t="s">
        <v>174</v>
      </c>
    </row>
    <row r="470" spans="1:10" x14ac:dyDescent="0.25">
      <c r="A470" s="95">
        <v>45301</v>
      </c>
      <c r="B470" s="118"/>
      <c r="C470" s="98"/>
      <c r="D470" s="98"/>
      <c r="E470" s="98"/>
      <c r="F470" s="98"/>
      <c r="G470" s="98"/>
      <c r="H470" s="98"/>
      <c r="I470" s="98"/>
      <c r="J470" s="94"/>
    </row>
    <row r="471" spans="1:10" x14ac:dyDescent="0.25">
      <c r="A471" s="94"/>
      <c r="B471" s="102"/>
      <c r="C471" s="94"/>
      <c r="D471" s="94"/>
      <c r="E471" s="94"/>
      <c r="F471" s="94"/>
      <c r="G471" s="94"/>
      <c r="H471" s="94"/>
      <c r="I471" s="94"/>
      <c r="J471" s="94"/>
    </row>
    <row r="472" spans="1:10" x14ac:dyDescent="0.25">
      <c r="A472" s="94"/>
      <c r="B472" s="102"/>
      <c r="C472" s="101"/>
      <c r="D472" s="94"/>
      <c r="E472" s="94"/>
      <c r="F472" s="94"/>
      <c r="G472" s="94"/>
      <c r="H472" s="94"/>
      <c r="I472" s="94"/>
      <c r="J472" s="94"/>
    </row>
    <row r="473" spans="1:10" x14ac:dyDescent="0.25">
      <c r="A473" s="94"/>
      <c r="B473" s="102"/>
      <c r="C473" s="94"/>
      <c r="D473" s="94"/>
      <c r="E473" s="94"/>
      <c r="F473" s="94"/>
      <c r="G473" s="94"/>
      <c r="H473" s="94"/>
      <c r="I473" s="94"/>
      <c r="J473" s="94"/>
    </row>
    <row r="474" spans="1:10" x14ac:dyDescent="0.25">
      <c r="A474" s="94"/>
      <c r="B474" s="102"/>
      <c r="C474" s="94"/>
      <c r="D474" s="94"/>
      <c r="E474" s="94"/>
      <c r="F474" s="94"/>
      <c r="G474" s="94"/>
      <c r="H474" s="94"/>
      <c r="I474" s="94"/>
      <c r="J474" s="94"/>
    </row>
    <row r="475" spans="1:10" x14ac:dyDescent="0.25">
      <c r="A475" s="94"/>
      <c r="B475" s="102"/>
      <c r="C475" s="94"/>
      <c r="D475" s="94"/>
      <c r="E475" s="94"/>
      <c r="F475" s="94"/>
      <c r="G475" s="94"/>
      <c r="H475" s="94"/>
      <c r="I475" s="94"/>
      <c r="J475" s="94"/>
    </row>
    <row r="476" spans="1:10" x14ac:dyDescent="0.25">
      <c r="A476" s="94"/>
      <c r="B476" s="102"/>
      <c r="C476" s="94"/>
      <c r="D476" s="94"/>
      <c r="E476" s="94"/>
      <c r="F476" s="94"/>
      <c r="G476" s="94"/>
      <c r="H476" s="94"/>
      <c r="I476" s="94"/>
      <c r="J476" s="94"/>
    </row>
    <row r="477" spans="1:10" x14ac:dyDescent="0.25">
      <c r="A477" s="94"/>
      <c r="B477" s="102"/>
      <c r="C477" s="94"/>
      <c r="D477" s="94"/>
      <c r="E477" s="94"/>
      <c r="F477" s="94"/>
      <c r="G477" s="94"/>
      <c r="H477" s="94"/>
      <c r="I477" s="94"/>
      <c r="J477" s="94"/>
    </row>
    <row r="478" spans="1:10" x14ac:dyDescent="0.25">
      <c r="A478" s="94"/>
      <c r="B478" s="102"/>
      <c r="C478" s="94"/>
      <c r="D478" s="94"/>
      <c r="E478" s="94"/>
      <c r="F478" s="94"/>
      <c r="G478" s="94"/>
      <c r="H478" s="94"/>
      <c r="I478" s="94"/>
      <c r="J478" s="94"/>
    </row>
    <row r="479" spans="1:10" x14ac:dyDescent="0.25">
      <c r="A479" s="94"/>
      <c r="B479" s="102"/>
      <c r="C479" s="94"/>
      <c r="D479" s="94"/>
      <c r="E479" s="94"/>
      <c r="F479" s="94"/>
      <c r="G479" s="94"/>
      <c r="H479" s="94"/>
      <c r="I479" s="94"/>
      <c r="J479" s="94"/>
    </row>
    <row r="480" spans="1:10" x14ac:dyDescent="0.25">
      <c r="A480" s="94"/>
      <c r="B480" s="102"/>
      <c r="C480" s="94"/>
      <c r="D480" s="94"/>
      <c r="E480" s="94"/>
      <c r="F480" s="94"/>
      <c r="G480" s="94"/>
      <c r="H480" s="94"/>
      <c r="I480" s="94"/>
      <c r="J480" s="94"/>
    </row>
    <row r="481" spans="1:10" x14ac:dyDescent="0.25">
      <c r="A481" s="94"/>
      <c r="B481" s="102"/>
      <c r="C481" s="94"/>
      <c r="D481" s="94"/>
      <c r="E481" s="94"/>
      <c r="F481" s="94"/>
      <c r="G481" s="94"/>
      <c r="H481" s="94"/>
      <c r="I481" s="94"/>
      <c r="J481" s="94"/>
    </row>
    <row r="482" spans="1:10" x14ac:dyDescent="0.25">
      <c r="A482" s="94"/>
      <c r="B482" s="102"/>
      <c r="C482" s="94"/>
      <c r="D482" s="94"/>
      <c r="E482" s="94"/>
      <c r="F482" s="94"/>
      <c r="G482" s="94"/>
      <c r="H482" s="94"/>
      <c r="I482" s="94"/>
      <c r="J482" s="94"/>
    </row>
    <row r="483" spans="1:10" x14ac:dyDescent="0.25">
      <c r="A483" s="94"/>
      <c r="B483" s="102"/>
      <c r="C483" s="94"/>
      <c r="D483" s="94"/>
      <c r="E483" s="94"/>
      <c r="F483" s="94"/>
      <c r="G483" s="94"/>
      <c r="H483" s="94"/>
      <c r="I483" s="94"/>
      <c r="J483" s="94"/>
    </row>
    <row r="484" spans="1:10" x14ac:dyDescent="0.25">
      <c r="A484" s="94"/>
      <c r="B484" s="102"/>
      <c r="C484" s="94"/>
      <c r="D484" s="94"/>
      <c r="E484" s="94"/>
      <c r="F484" s="94"/>
      <c r="G484" s="94"/>
      <c r="H484" s="94"/>
      <c r="I484" s="94"/>
      <c r="J484" s="94"/>
    </row>
    <row r="485" spans="1:10" x14ac:dyDescent="0.25">
      <c r="A485" s="94"/>
      <c r="B485" s="102"/>
      <c r="C485" s="94"/>
      <c r="D485" s="94"/>
      <c r="E485" s="94"/>
      <c r="F485" s="94"/>
      <c r="G485" s="94"/>
      <c r="H485" s="94"/>
      <c r="I485" s="94"/>
      <c r="J485" s="94"/>
    </row>
    <row r="486" spans="1:10" x14ac:dyDescent="0.25">
      <c r="A486" s="94"/>
      <c r="B486" s="102"/>
      <c r="C486" s="94"/>
      <c r="D486" s="94"/>
      <c r="E486" s="94"/>
      <c r="F486" s="94"/>
      <c r="G486" s="94"/>
      <c r="H486" s="94"/>
      <c r="I486" s="94"/>
      <c r="J486" s="94"/>
    </row>
    <row r="487" spans="1:10" x14ac:dyDescent="0.25">
      <c r="A487" s="94"/>
      <c r="B487" s="102"/>
      <c r="C487" s="94"/>
      <c r="D487" s="94"/>
      <c r="E487" s="94"/>
      <c r="F487" s="94"/>
      <c r="G487" s="94"/>
      <c r="H487" s="94"/>
      <c r="I487" s="94"/>
      <c r="J487" s="94"/>
    </row>
    <row r="488" spans="1:10" x14ac:dyDescent="0.25">
      <c r="A488" s="94"/>
      <c r="B488" s="102"/>
      <c r="C488" s="94"/>
      <c r="D488" s="94"/>
      <c r="E488" s="94"/>
      <c r="F488" s="94"/>
      <c r="G488" s="94"/>
      <c r="H488" s="94"/>
      <c r="I488" s="94"/>
      <c r="J488" s="94"/>
    </row>
    <row r="489" spans="1:10" x14ac:dyDescent="0.25">
      <c r="A489" s="94"/>
      <c r="B489" s="102"/>
      <c r="C489" s="94"/>
      <c r="D489" s="94"/>
      <c r="E489" s="94"/>
      <c r="F489" s="94"/>
      <c r="G489" s="94"/>
      <c r="H489" s="94"/>
      <c r="I489" s="94"/>
      <c r="J489" s="94"/>
    </row>
    <row r="490" spans="1:10" x14ac:dyDescent="0.25">
      <c r="A490" s="94"/>
      <c r="B490" s="102"/>
      <c r="C490" s="94"/>
      <c r="D490" s="94"/>
      <c r="E490" s="94"/>
      <c r="F490" s="94"/>
      <c r="G490" s="94"/>
      <c r="H490" s="94"/>
      <c r="I490" s="94"/>
      <c r="J490" s="94"/>
    </row>
    <row r="491" spans="1:10" x14ac:dyDescent="0.25">
      <c r="A491" s="94"/>
      <c r="B491" s="102"/>
      <c r="C491" s="94"/>
      <c r="D491" s="94"/>
      <c r="E491" s="94"/>
      <c r="F491" s="94"/>
      <c r="G491" s="94"/>
      <c r="H491" s="94"/>
      <c r="I491" s="94"/>
      <c r="J491" s="94"/>
    </row>
    <row r="492" spans="1:10" x14ac:dyDescent="0.25">
      <c r="A492" s="94"/>
      <c r="B492" s="102"/>
      <c r="C492" s="94"/>
      <c r="D492" s="94"/>
      <c r="E492" s="94"/>
      <c r="F492" s="94"/>
      <c r="G492" s="94"/>
      <c r="H492" s="94"/>
      <c r="I492" s="94"/>
      <c r="J492" s="94"/>
    </row>
    <row r="493" spans="1:10" x14ac:dyDescent="0.25">
      <c r="A493" s="94"/>
      <c r="B493" s="102"/>
      <c r="C493" s="94"/>
      <c r="D493" s="94"/>
      <c r="E493" s="94"/>
      <c r="F493" s="94"/>
      <c r="G493" s="94"/>
      <c r="H493" s="94"/>
      <c r="I493" s="94"/>
      <c r="J493" s="94"/>
    </row>
    <row r="494" spans="1:10" x14ac:dyDescent="0.25">
      <c r="A494" s="94"/>
      <c r="B494" s="102"/>
      <c r="C494" s="94"/>
      <c r="D494" s="94"/>
      <c r="E494" s="94"/>
      <c r="F494" s="94"/>
      <c r="G494" s="94"/>
      <c r="H494" s="94"/>
      <c r="I494" s="94"/>
      <c r="J494" s="94"/>
    </row>
    <row r="495" spans="1:10" x14ac:dyDescent="0.25">
      <c r="A495" s="94"/>
      <c r="B495" s="102"/>
      <c r="C495" s="94"/>
      <c r="D495" s="94"/>
      <c r="E495" s="94"/>
      <c r="F495" s="94"/>
      <c r="G495" s="94"/>
      <c r="H495" s="94"/>
      <c r="I495" s="94"/>
      <c r="J495" s="94"/>
    </row>
    <row r="496" spans="1:10" x14ac:dyDescent="0.25">
      <c r="A496" s="94"/>
      <c r="B496" s="102"/>
      <c r="C496" s="94"/>
      <c r="D496" s="94"/>
      <c r="E496" s="94"/>
      <c r="F496" s="94"/>
      <c r="G496" s="94"/>
      <c r="H496" s="94"/>
      <c r="I496" s="94"/>
      <c r="J496" s="94"/>
    </row>
    <row r="497" spans="1:10" x14ac:dyDescent="0.25">
      <c r="A497" s="94"/>
      <c r="B497" s="102"/>
      <c r="C497" s="94"/>
      <c r="D497" s="94"/>
      <c r="E497" s="94"/>
      <c r="F497" s="94"/>
      <c r="G497" s="94"/>
      <c r="H497" s="94"/>
      <c r="I497" s="94"/>
      <c r="J497" s="94"/>
    </row>
    <row r="498" spans="1:10" x14ac:dyDescent="0.25">
      <c r="A498" s="94"/>
      <c r="B498" s="102"/>
      <c r="C498" s="94"/>
      <c r="D498" s="94"/>
      <c r="E498" s="94"/>
      <c r="F498" s="94"/>
      <c r="G498" s="94"/>
      <c r="H498" s="94"/>
      <c r="I498" s="94"/>
      <c r="J498" s="94"/>
    </row>
    <row r="499" spans="1:10" x14ac:dyDescent="0.25">
      <c r="A499" s="94"/>
      <c r="B499" s="102"/>
      <c r="C499" s="94"/>
      <c r="D499" s="94"/>
      <c r="E499" s="94"/>
      <c r="F499" s="94"/>
      <c r="G499" s="94"/>
      <c r="H499" s="94"/>
      <c r="I499" s="94"/>
      <c r="J499" s="94"/>
    </row>
    <row r="500" spans="1:10" x14ac:dyDescent="0.25">
      <c r="A500" s="94"/>
      <c r="B500" s="102"/>
      <c r="C500" s="94"/>
      <c r="D500" s="94"/>
      <c r="E500" s="94"/>
      <c r="F500" s="94"/>
      <c r="G500" s="94"/>
      <c r="H500" s="94"/>
      <c r="I500" s="94"/>
      <c r="J500" s="94"/>
    </row>
    <row r="501" spans="1:10" x14ac:dyDescent="0.25">
      <c r="A501" s="94"/>
      <c r="B501" s="102"/>
      <c r="C501" s="94"/>
      <c r="D501" s="94"/>
      <c r="E501" s="94"/>
      <c r="F501" s="94"/>
      <c r="G501" s="94"/>
      <c r="H501" s="94"/>
      <c r="I501" s="94"/>
      <c r="J501" s="94"/>
    </row>
    <row r="502" spans="1:10" x14ac:dyDescent="0.25">
      <c r="A502" s="94"/>
      <c r="B502" s="102"/>
      <c r="C502" s="94"/>
      <c r="D502" s="94"/>
      <c r="E502" s="94"/>
      <c r="F502" s="94"/>
      <c r="G502" s="94"/>
      <c r="H502" s="94"/>
      <c r="I502" s="94"/>
      <c r="J502" s="94"/>
    </row>
    <row r="503" spans="1:10" x14ac:dyDescent="0.25">
      <c r="A503" s="94"/>
      <c r="B503" s="102"/>
      <c r="C503" s="94"/>
      <c r="D503" s="94"/>
      <c r="E503" s="94"/>
      <c r="F503" s="94"/>
      <c r="G503" s="94"/>
      <c r="H503" s="94"/>
      <c r="I503" s="94"/>
      <c r="J503" s="94"/>
    </row>
    <row r="504" spans="1:10" x14ac:dyDescent="0.25">
      <c r="A504" s="94"/>
      <c r="B504" s="102"/>
      <c r="C504" s="94"/>
      <c r="D504" s="94"/>
      <c r="E504" s="94"/>
      <c r="F504" s="94"/>
      <c r="G504" s="94"/>
      <c r="H504" s="94"/>
      <c r="I504" s="94"/>
      <c r="J504" s="94"/>
    </row>
    <row r="505" spans="1:10" x14ac:dyDescent="0.25">
      <c r="A505" s="94"/>
      <c r="B505" s="102"/>
      <c r="C505" s="94"/>
      <c r="D505" s="94"/>
      <c r="E505" s="94"/>
      <c r="F505" s="94"/>
      <c r="G505" s="94"/>
      <c r="H505" s="94"/>
      <c r="I505" s="94"/>
      <c r="J505" s="94"/>
    </row>
    <row r="506" spans="1:10" x14ac:dyDescent="0.25">
      <c r="A506" s="94"/>
      <c r="B506" s="102"/>
      <c r="C506" s="94"/>
      <c r="D506" s="94"/>
      <c r="E506" s="94"/>
      <c r="F506" s="94"/>
      <c r="G506" s="94"/>
      <c r="H506" s="94"/>
      <c r="I506" s="94"/>
      <c r="J506" s="94"/>
    </row>
    <row r="507" spans="1:10" x14ac:dyDescent="0.25">
      <c r="A507" s="94"/>
      <c r="B507" s="102"/>
      <c r="C507" s="94"/>
      <c r="D507" s="94"/>
      <c r="E507" s="94"/>
      <c r="F507" s="94"/>
      <c r="G507" s="94"/>
      <c r="H507" s="94"/>
      <c r="I507" s="94"/>
      <c r="J507" s="94"/>
    </row>
    <row r="508" spans="1:10" x14ac:dyDescent="0.25">
      <c r="A508" s="94"/>
      <c r="B508" s="102"/>
      <c r="C508" s="94"/>
      <c r="D508" s="94"/>
      <c r="E508" s="94"/>
      <c r="F508" s="94"/>
      <c r="G508" s="94"/>
      <c r="H508" s="94"/>
      <c r="I508" s="94"/>
      <c r="J508" s="94"/>
    </row>
    <row r="509" spans="1:10" x14ac:dyDescent="0.25">
      <c r="A509" s="94"/>
      <c r="B509" s="102"/>
      <c r="C509" s="94"/>
      <c r="D509" s="94"/>
      <c r="E509" s="94"/>
      <c r="F509" s="94"/>
      <c r="G509" s="94"/>
      <c r="H509" s="94"/>
      <c r="I509" s="94"/>
      <c r="J509" s="94"/>
    </row>
    <row r="510" spans="1:10" x14ac:dyDescent="0.25">
      <c r="A510" s="94"/>
      <c r="B510" s="102"/>
      <c r="C510" s="94"/>
      <c r="D510" s="94"/>
      <c r="E510" s="94"/>
      <c r="F510" s="94"/>
      <c r="G510" s="94"/>
      <c r="H510" s="94"/>
      <c r="I510" s="94"/>
      <c r="J510" s="94"/>
    </row>
    <row r="511" spans="1:10" x14ac:dyDescent="0.25">
      <c r="A511" s="94"/>
      <c r="B511" s="102"/>
      <c r="C511" s="94"/>
      <c r="D511" s="94"/>
      <c r="E511" s="94"/>
      <c r="F511" s="94"/>
      <c r="G511" s="94"/>
      <c r="H511" s="94"/>
      <c r="I511" s="94"/>
      <c r="J511" s="94"/>
    </row>
    <row r="512" spans="1:10" x14ac:dyDescent="0.25">
      <c r="A512" s="94"/>
      <c r="B512" s="102"/>
      <c r="C512" s="94"/>
      <c r="D512" s="94"/>
      <c r="E512" s="94"/>
      <c r="F512" s="94"/>
      <c r="G512" s="94"/>
      <c r="H512" s="94"/>
      <c r="I512" s="94"/>
      <c r="J512" s="94"/>
    </row>
    <row r="513" spans="1:10" x14ac:dyDescent="0.25">
      <c r="A513" s="94"/>
      <c r="B513" s="102"/>
      <c r="C513" s="94"/>
      <c r="D513" s="94"/>
      <c r="E513" s="94"/>
      <c r="F513" s="94"/>
      <c r="G513" s="94"/>
      <c r="H513" s="94"/>
      <c r="I513" s="94"/>
      <c r="J513" s="94"/>
    </row>
    <row r="514" spans="1:10" x14ac:dyDescent="0.25">
      <c r="A514" s="94"/>
      <c r="B514" s="102"/>
      <c r="C514" s="94"/>
      <c r="D514" s="94"/>
      <c r="E514" s="94"/>
      <c r="F514" s="94"/>
      <c r="G514" s="94"/>
      <c r="H514" s="94"/>
      <c r="I514" s="94"/>
      <c r="J514" s="94"/>
    </row>
    <row r="515" spans="1:10" x14ac:dyDescent="0.25">
      <c r="A515" s="94"/>
      <c r="B515" s="102"/>
      <c r="C515" s="94"/>
      <c r="D515" s="94"/>
      <c r="E515" s="94"/>
      <c r="F515" s="94"/>
      <c r="G515" s="94"/>
      <c r="H515" s="94"/>
      <c r="I515" s="94"/>
      <c r="J515" s="94"/>
    </row>
    <row r="516" spans="1:10" x14ac:dyDescent="0.25">
      <c r="A516" s="94"/>
      <c r="B516" s="102"/>
      <c r="C516" s="94"/>
      <c r="D516" s="94"/>
      <c r="E516" s="94"/>
      <c r="F516" s="94"/>
      <c r="G516" s="94"/>
      <c r="H516" s="94"/>
      <c r="I516" s="94"/>
      <c r="J516" s="94"/>
    </row>
    <row r="517" spans="1:10" x14ac:dyDescent="0.25">
      <c r="A517" s="94"/>
      <c r="B517" s="102"/>
      <c r="C517" s="94"/>
      <c r="D517" s="94"/>
      <c r="E517" s="94"/>
      <c r="F517" s="94"/>
      <c r="G517" s="94"/>
      <c r="H517" s="94"/>
      <c r="I517" s="94"/>
      <c r="J517" s="94"/>
    </row>
    <row r="518" spans="1:10" x14ac:dyDescent="0.25">
      <c r="A518" s="127" t="s">
        <v>11</v>
      </c>
      <c r="B518" s="102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</row>
    <row r="521" spans="1:10" x14ac:dyDescent="0.25">
      <c r="A521" s="127" t="s">
        <v>0</v>
      </c>
      <c r="B521" s="155" t="s">
        <v>1192</v>
      </c>
      <c r="C521" s="127" t="s">
        <v>1203</v>
      </c>
      <c r="D521" s="127" t="s">
        <v>561</v>
      </c>
      <c r="E521" s="127" t="s">
        <v>1724</v>
      </c>
      <c r="F521" s="127" t="s">
        <v>1892</v>
      </c>
      <c r="G521" s="127" t="s">
        <v>1889</v>
      </c>
      <c r="H521" s="127" t="s">
        <v>1890</v>
      </c>
      <c r="I521" s="127" t="s">
        <v>1891</v>
      </c>
      <c r="J521" s="127" t="s">
        <v>174</v>
      </c>
    </row>
    <row r="522" spans="1:10" x14ac:dyDescent="0.25">
      <c r="A522" s="95">
        <v>45302</v>
      </c>
      <c r="B522" s="118"/>
      <c r="C522" s="98"/>
      <c r="D522" s="98"/>
      <c r="E522" s="98"/>
      <c r="F522" s="98"/>
      <c r="G522" s="98"/>
      <c r="H522" s="98"/>
      <c r="I522" s="98"/>
      <c r="J522" s="94"/>
    </row>
    <row r="523" spans="1:10" x14ac:dyDescent="0.25">
      <c r="A523" s="94"/>
      <c r="B523" s="102"/>
      <c r="C523" s="94"/>
      <c r="D523" s="94"/>
      <c r="E523" s="94"/>
      <c r="F523" s="94"/>
      <c r="G523" s="94"/>
      <c r="H523" s="94"/>
      <c r="I523" s="94"/>
      <c r="J523" s="94"/>
    </row>
    <row r="524" spans="1:10" x14ac:dyDescent="0.25">
      <c r="A524" s="94"/>
      <c r="B524" s="102"/>
      <c r="C524" s="101"/>
      <c r="D524" s="94"/>
      <c r="E524" s="94"/>
      <c r="F524" s="94"/>
      <c r="G524" s="94"/>
      <c r="H524" s="94"/>
      <c r="I524" s="94"/>
      <c r="J524" s="94"/>
    </row>
    <row r="525" spans="1:10" x14ac:dyDescent="0.25">
      <c r="A525" s="94"/>
      <c r="B525" s="102"/>
      <c r="C525" s="94"/>
      <c r="D525" s="94"/>
      <c r="E525" s="94"/>
      <c r="F525" s="94"/>
      <c r="G525" s="94"/>
      <c r="H525" s="94"/>
      <c r="I525" s="94"/>
      <c r="J525" s="94"/>
    </row>
    <row r="526" spans="1:10" x14ac:dyDescent="0.25">
      <c r="A526" s="94"/>
      <c r="B526" s="102"/>
      <c r="C526" s="94"/>
      <c r="D526" s="94"/>
      <c r="E526" s="94"/>
      <c r="F526" s="94"/>
      <c r="G526" s="94"/>
      <c r="H526" s="94"/>
      <c r="I526" s="94"/>
      <c r="J526" s="94"/>
    </row>
    <row r="527" spans="1:10" x14ac:dyDescent="0.25">
      <c r="A527" s="94"/>
      <c r="B527" s="102"/>
      <c r="C527" s="94"/>
      <c r="D527" s="94"/>
      <c r="E527" s="94"/>
      <c r="F527" s="94"/>
      <c r="G527" s="94"/>
      <c r="H527" s="94"/>
      <c r="I527" s="94"/>
      <c r="J527" s="94"/>
    </row>
    <row r="528" spans="1:10" x14ac:dyDescent="0.25">
      <c r="A528" s="94"/>
      <c r="B528" s="102"/>
      <c r="C528" s="94"/>
      <c r="D528" s="94"/>
      <c r="E528" s="94"/>
      <c r="F528" s="94"/>
      <c r="G528" s="94"/>
      <c r="H528" s="94"/>
      <c r="I528" s="94"/>
      <c r="J528" s="94"/>
    </row>
    <row r="529" spans="1:10" x14ac:dyDescent="0.25">
      <c r="A529" s="94"/>
      <c r="B529" s="102"/>
      <c r="C529" s="94"/>
      <c r="D529" s="94"/>
      <c r="E529" s="94"/>
      <c r="F529" s="94"/>
      <c r="G529" s="94"/>
      <c r="H529" s="94"/>
      <c r="I529" s="94"/>
      <c r="J529" s="94"/>
    </row>
    <row r="530" spans="1:10" x14ac:dyDescent="0.25">
      <c r="A530" s="94"/>
      <c r="B530" s="102"/>
      <c r="C530" s="94"/>
      <c r="D530" s="94"/>
      <c r="E530" s="94"/>
      <c r="F530" s="94"/>
      <c r="G530" s="94"/>
      <c r="H530" s="94"/>
      <c r="I530" s="94"/>
      <c r="J530" s="94"/>
    </row>
    <row r="531" spans="1:10" x14ac:dyDescent="0.25">
      <c r="A531" s="94"/>
      <c r="B531" s="102"/>
      <c r="C531" s="94"/>
      <c r="D531" s="94"/>
      <c r="E531" s="94"/>
      <c r="F531" s="94"/>
      <c r="G531" s="94"/>
      <c r="H531" s="94"/>
      <c r="I531" s="94"/>
      <c r="J531" s="94"/>
    </row>
    <row r="532" spans="1:10" x14ac:dyDescent="0.25">
      <c r="A532" s="94"/>
      <c r="B532" s="102"/>
      <c r="C532" s="94"/>
      <c r="D532" s="94"/>
      <c r="E532" s="94"/>
      <c r="F532" s="94"/>
      <c r="G532" s="94"/>
      <c r="H532" s="94"/>
      <c r="I532" s="94"/>
      <c r="J532" s="94"/>
    </row>
    <row r="533" spans="1:10" x14ac:dyDescent="0.25">
      <c r="A533" s="94"/>
      <c r="B533" s="102"/>
      <c r="C533" s="94"/>
      <c r="D533" s="94"/>
      <c r="E533" s="94"/>
      <c r="F533" s="94"/>
      <c r="G533" s="94"/>
      <c r="H533" s="94"/>
      <c r="I533" s="94"/>
      <c r="J533" s="94"/>
    </row>
    <row r="534" spans="1:10" x14ac:dyDescent="0.25">
      <c r="A534" s="94"/>
      <c r="B534" s="102"/>
      <c r="C534" s="94"/>
      <c r="D534" s="94"/>
      <c r="E534" s="94"/>
      <c r="F534" s="94"/>
      <c r="G534" s="94"/>
      <c r="H534" s="94"/>
      <c r="I534" s="94"/>
      <c r="J534" s="94"/>
    </row>
    <row r="535" spans="1:10" x14ac:dyDescent="0.25">
      <c r="A535" s="94"/>
      <c r="B535" s="102"/>
      <c r="C535" s="94"/>
      <c r="D535" s="94"/>
      <c r="E535" s="94"/>
      <c r="F535" s="94"/>
      <c r="G535" s="94"/>
      <c r="H535" s="94"/>
      <c r="I535" s="94"/>
      <c r="J535" s="94"/>
    </row>
    <row r="536" spans="1:10" x14ac:dyDescent="0.25">
      <c r="A536" s="94"/>
      <c r="B536" s="102"/>
      <c r="C536" s="94"/>
      <c r="D536" s="94"/>
      <c r="E536" s="94"/>
      <c r="F536" s="94"/>
      <c r="G536" s="94"/>
      <c r="H536" s="94"/>
      <c r="I536" s="94"/>
      <c r="J536" s="94"/>
    </row>
    <row r="537" spans="1:10" x14ac:dyDescent="0.25">
      <c r="A537" s="94"/>
      <c r="B537" s="102"/>
      <c r="C537" s="94"/>
      <c r="D537" s="94"/>
      <c r="E537" s="94"/>
      <c r="F537" s="94"/>
      <c r="G537" s="94"/>
      <c r="H537" s="94"/>
      <c r="I537" s="94"/>
      <c r="J537" s="94"/>
    </row>
    <row r="538" spans="1:10" x14ac:dyDescent="0.25">
      <c r="A538" s="94"/>
      <c r="B538" s="102"/>
      <c r="C538" s="94"/>
      <c r="D538" s="94"/>
      <c r="E538" s="94"/>
      <c r="F538" s="94"/>
      <c r="G538" s="94"/>
      <c r="H538" s="94"/>
      <c r="I538" s="94"/>
      <c r="J538" s="94"/>
    </row>
    <row r="539" spans="1:10" x14ac:dyDescent="0.25">
      <c r="A539" s="94"/>
      <c r="B539" s="102"/>
      <c r="C539" s="94"/>
      <c r="D539" s="94"/>
      <c r="E539" s="94"/>
      <c r="F539" s="94"/>
      <c r="G539" s="94"/>
      <c r="H539" s="94"/>
      <c r="I539" s="94"/>
      <c r="J539" s="94"/>
    </row>
    <row r="540" spans="1:10" x14ac:dyDescent="0.25">
      <c r="A540" s="94"/>
      <c r="B540" s="102"/>
      <c r="C540" s="94"/>
      <c r="D540" s="94"/>
      <c r="E540" s="94"/>
      <c r="F540" s="94"/>
      <c r="G540" s="94"/>
      <c r="H540" s="94"/>
      <c r="I540" s="94"/>
      <c r="J540" s="94"/>
    </row>
    <row r="541" spans="1:10" x14ac:dyDescent="0.25">
      <c r="A541" s="94"/>
      <c r="B541" s="102"/>
      <c r="C541" s="94"/>
      <c r="D541" s="94"/>
      <c r="E541" s="94"/>
      <c r="F541" s="94"/>
      <c r="G541" s="94"/>
      <c r="H541" s="94"/>
      <c r="I541" s="94"/>
      <c r="J541" s="94"/>
    </row>
    <row r="542" spans="1:10" x14ac:dyDescent="0.25">
      <c r="A542" s="94"/>
      <c r="B542" s="102"/>
      <c r="C542" s="94"/>
      <c r="D542" s="94"/>
      <c r="E542" s="94"/>
      <c r="F542" s="94"/>
      <c r="G542" s="94"/>
      <c r="H542" s="94"/>
      <c r="I542" s="94"/>
      <c r="J542" s="94"/>
    </row>
    <row r="543" spans="1:10" x14ac:dyDescent="0.25">
      <c r="A543" s="94"/>
      <c r="B543" s="102"/>
      <c r="C543" s="94"/>
      <c r="D543" s="94"/>
      <c r="E543" s="94"/>
      <c r="F543" s="94"/>
      <c r="G543" s="94"/>
      <c r="H543" s="94"/>
      <c r="I543" s="94"/>
      <c r="J543" s="94"/>
    </row>
    <row r="544" spans="1:10" x14ac:dyDescent="0.25">
      <c r="A544" s="94"/>
      <c r="B544" s="102"/>
      <c r="C544" s="94"/>
      <c r="D544" s="94"/>
      <c r="E544" s="94"/>
      <c r="F544" s="94"/>
      <c r="G544" s="94"/>
      <c r="H544" s="94"/>
      <c r="I544" s="94"/>
      <c r="J544" s="94"/>
    </row>
    <row r="545" spans="1:10" x14ac:dyDescent="0.25">
      <c r="A545" s="94"/>
      <c r="B545" s="102"/>
      <c r="C545" s="94"/>
      <c r="D545" s="94"/>
      <c r="E545" s="94"/>
      <c r="F545" s="94"/>
      <c r="G545" s="94"/>
      <c r="H545" s="94"/>
      <c r="I545" s="94"/>
      <c r="J545" s="94"/>
    </row>
    <row r="546" spans="1:10" x14ac:dyDescent="0.25">
      <c r="A546" s="94"/>
      <c r="B546" s="102"/>
      <c r="C546" s="94"/>
      <c r="D546" s="94"/>
      <c r="E546" s="94"/>
      <c r="F546" s="94"/>
      <c r="G546" s="94"/>
      <c r="H546" s="94"/>
      <c r="I546" s="94"/>
      <c r="J546" s="94"/>
    </row>
    <row r="547" spans="1:10" x14ac:dyDescent="0.25">
      <c r="A547" s="94"/>
      <c r="B547" s="102"/>
      <c r="C547" s="94"/>
      <c r="D547" s="94"/>
      <c r="E547" s="94"/>
      <c r="F547" s="94"/>
      <c r="G547" s="94"/>
      <c r="H547" s="94"/>
      <c r="I547" s="94"/>
      <c r="J547" s="94"/>
    </row>
    <row r="548" spans="1:10" x14ac:dyDescent="0.25">
      <c r="A548" s="94"/>
      <c r="B548" s="102"/>
      <c r="C548" s="94"/>
      <c r="D548" s="94"/>
      <c r="E548" s="94"/>
      <c r="F548" s="94"/>
      <c r="G548" s="94"/>
      <c r="H548" s="94"/>
      <c r="I548" s="94"/>
      <c r="J548" s="94"/>
    </row>
    <row r="549" spans="1:10" x14ac:dyDescent="0.25">
      <c r="A549" s="94"/>
      <c r="B549" s="102"/>
      <c r="C549" s="94"/>
      <c r="D549" s="94"/>
      <c r="E549" s="94"/>
      <c r="F549" s="94"/>
      <c r="G549" s="94"/>
      <c r="H549" s="94"/>
      <c r="I549" s="94"/>
      <c r="J549" s="94"/>
    </row>
    <row r="550" spans="1:10" x14ac:dyDescent="0.25">
      <c r="A550" s="94"/>
      <c r="B550" s="102"/>
      <c r="C550" s="94"/>
      <c r="D550" s="94"/>
      <c r="E550" s="94"/>
      <c r="F550" s="94"/>
      <c r="G550" s="94"/>
      <c r="H550" s="94"/>
      <c r="I550" s="94"/>
      <c r="J550" s="94"/>
    </row>
    <row r="551" spans="1:10" x14ac:dyDescent="0.25">
      <c r="A551" s="94"/>
      <c r="B551" s="102"/>
      <c r="C551" s="94"/>
      <c r="D551" s="94"/>
      <c r="E551" s="94"/>
      <c r="F551" s="94"/>
      <c r="G551" s="94"/>
      <c r="H551" s="94"/>
      <c r="I551" s="94"/>
      <c r="J551" s="94"/>
    </row>
    <row r="552" spans="1:10" x14ac:dyDescent="0.25">
      <c r="A552" s="94"/>
      <c r="B552" s="102"/>
      <c r="C552" s="94"/>
      <c r="D552" s="94"/>
      <c r="E552" s="94"/>
      <c r="F552" s="94"/>
      <c r="G552" s="94"/>
      <c r="H552" s="94"/>
      <c r="I552" s="94"/>
      <c r="J552" s="94"/>
    </row>
    <row r="553" spans="1:10" x14ac:dyDescent="0.25">
      <c r="A553" s="94"/>
      <c r="B553" s="102"/>
      <c r="C553" s="94"/>
      <c r="D553" s="94"/>
      <c r="E553" s="94"/>
      <c r="F553" s="94"/>
      <c r="G553" s="94"/>
      <c r="H553" s="94"/>
      <c r="I553" s="94"/>
      <c r="J553" s="94"/>
    </row>
    <row r="554" spans="1:10" x14ac:dyDescent="0.25">
      <c r="A554" s="94"/>
      <c r="B554" s="102"/>
      <c r="C554" s="94"/>
      <c r="D554" s="94"/>
      <c r="E554" s="94"/>
      <c r="F554" s="94"/>
      <c r="G554" s="94"/>
      <c r="H554" s="94"/>
      <c r="I554" s="94"/>
      <c r="J554" s="94"/>
    </row>
    <row r="555" spans="1:10" x14ac:dyDescent="0.25">
      <c r="A555" s="94"/>
      <c r="B555" s="102"/>
      <c r="C555" s="94"/>
      <c r="D555" s="94"/>
      <c r="E555" s="94"/>
      <c r="F555" s="94"/>
      <c r="G555" s="94"/>
      <c r="H555" s="94"/>
      <c r="I555" s="94"/>
      <c r="J555" s="94"/>
    </row>
    <row r="556" spans="1:10" x14ac:dyDescent="0.25">
      <c r="A556" s="94"/>
      <c r="B556" s="102"/>
      <c r="C556" s="94"/>
      <c r="D556" s="94"/>
      <c r="E556" s="94"/>
      <c r="F556" s="94"/>
      <c r="G556" s="94"/>
      <c r="H556" s="94"/>
      <c r="I556" s="94"/>
      <c r="J556" s="94"/>
    </row>
    <row r="557" spans="1:10" x14ac:dyDescent="0.25">
      <c r="A557" s="94"/>
      <c r="B557" s="102"/>
      <c r="C557" s="94"/>
      <c r="D557" s="94"/>
      <c r="E557" s="94"/>
      <c r="F557" s="94"/>
      <c r="G557" s="94"/>
      <c r="H557" s="94"/>
      <c r="I557" s="94"/>
      <c r="J557" s="94"/>
    </row>
    <row r="558" spans="1:10" x14ac:dyDescent="0.25">
      <c r="A558" s="94"/>
      <c r="B558" s="102"/>
      <c r="C558" s="94"/>
      <c r="D558" s="94"/>
      <c r="E558" s="94"/>
      <c r="F558" s="94"/>
      <c r="G558" s="94"/>
      <c r="H558" s="94"/>
      <c r="I558" s="94"/>
      <c r="J558" s="94"/>
    </row>
    <row r="559" spans="1:10" x14ac:dyDescent="0.25">
      <c r="A559" s="94"/>
      <c r="B559" s="102"/>
      <c r="C559" s="94"/>
      <c r="D559" s="94"/>
      <c r="E559" s="94"/>
      <c r="F559" s="94"/>
      <c r="G559" s="94"/>
      <c r="H559" s="94"/>
      <c r="I559" s="94"/>
      <c r="J559" s="94"/>
    </row>
    <row r="560" spans="1:10" x14ac:dyDescent="0.25">
      <c r="A560" s="94"/>
      <c r="B560" s="102"/>
      <c r="C560" s="94"/>
      <c r="D560" s="94"/>
      <c r="E560" s="94"/>
      <c r="F560" s="94"/>
      <c r="G560" s="94"/>
      <c r="H560" s="94"/>
      <c r="I560" s="94"/>
      <c r="J560" s="94"/>
    </row>
    <row r="561" spans="1:10" x14ac:dyDescent="0.25">
      <c r="A561" s="94"/>
      <c r="B561" s="102"/>
      <c r="C561" s="94"/>
      <c r="D561" s="94"/>
      <c r="E561" s="94"/>
      <c r="F561" s="94"/>
      <c r="G561" s="94"/>
      <c r="H561" s="94"/>
      <c r="I561" s="94"/>
      <c r="J561" s="94"/>
    </row>
    <row r="562" spans="1:10" x14ac:dyDescent="0.25">
      <c r="A562" s="94"/>
      <c r="B562" s="102"/>
      <c r="C562" s="94"/>
      <c r="D562" s="94"/>
      <c r="E562" s="94"/>
      <c r="F562" s="94"/>
      <c r="G562" s="94"/>
      <c r="H562" s="94"/>
      <c r="I562" s="94"/>
      <c r="J562" s="94"/>
    </row>
    <row r="563" spans="1:10" x14ac:dyDescent="0.25">
      <c r="A563" s="94"/>
      <c r="B563" s="102"/>
      <c r="C563" s="94"/>
      <c r="D563" s="94"/>
      <c r="E563" s="94"/>
      <c r="F563" s="94"/>
      <c r="G563" s="94"/>
      <c r="H563" s="94"/>
      <c r="I563" s="94"/>
      <c r="J563" s="94"/>
    </row>
    <row r="564" spans="1:10" x14ac:dyDescent="0.25">
      <c r="A564" s="94"/>
      <c r="B564" s="102"/>
      <c r="C564" s="94"/>
      <c r="D564" s="94"/>
      <c r="E564" s="94"/>
      <c r="F564" s="94"/>
      <c r="G564" s="94"/>
      <c r="H564" s="94"/>
      <c r="I564" s="94"/>
      <c r="J564" s="94"/>
    </row>
    <row r="565" spans="1:10" x14ac:dyDescent="0.25">
      <c r="A565" s="94"/>
      <c r="B565" s="102"/>
      <c r="C565" s="94"/>
      <c r="D565" s="94"/>
      <c r="E565" s="94"/>
      <c r="F565" s="94"/>
      <c r="G565" s="94"/>
      <c r="H565" s="94"/>
      <c r="I565" s="94"/>
      <c r="J565" s="94"/>
    </row>
    <row r="566" spans="1:10" x14ac:dyDescent="0.25">
      <c r="A566" s="94"/>
      <c r="B566" s="102"/>
      <c r="C566" s="94"/>
      <c r="D566" s="94"/>
      <c r="E566" s="94"/>
      <c r="F566" s="94"/>
      <c r="G566" s="94"/>
      <c r="H566" s="94"/>
      <c r="I566" s="94"/>
      <c r="J566" s="94"/>
    </row>
    <row r="567" spans="1:10" x14ac:dyDescent="0.25">
      <c r="A567" s="94"/>
      <c r="B567" s="102"/>
      <c r="C567" s="94"/>
      <c r="D567" s="94"/>
      <c r="E567" s="94"/>
      <c r="F567" s="94"/>
      <c r="G567" s="94"/>
      <c r="H567" s="94"/>
      <c r="I567" s="94"/>
      <c r="J567" s="94"/>
    </row>
    <row r="568" spans="1:10" x14ac:dyDescent="0.25">
      <c r="A568" s="94"/>
      <c r="B568" s="102"/>
      <c r="C568" s="94"/>
      <c r="D568" s="94"/>
      <c r="E568" s="94"/>
      <c r="F568" s="94"/>
      <c r="G568" s="94"/>
      <c r="H568" s="94"/>
      <c r="I568" s="94"/>
      <c r="J568" s="94"/>
    </row>
    <row r="569" spans="1:10" x14ac:dyDescent="0.25">
      <c r="A569" s="94"/>
      <c r="B569" s="102"/>
      <c r="C569" s="94"/>
      <c r="D569" s="94"/>
      <c r="E569" s="94"/>
      <c r="F569" s="94"/>
      <c r="G569" s="94"/>
      <c r="H569" s="94"/>
      <c r="I569" s="94"/>
      <c r="J569" s="94"/>
    </row>
    <row r="570" spans="1:10" x14ac:dyDescent="0.25">
      <c r="A570" s="127" t="s">
        <v>11</v>
      </c>
      <c r="B570" s="102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</row>
    <row r="573" spans="1:10" x14ac:dyDescent="0.25">
      <c r="A573" s="127" t="s">
        <v>0</v>
      </c>
      <c r="B573" s="155" t="s">
        <v>1192</v>
      </c>
      <c r="C573" s="127" t="s">
        <v>1203</v>
      </c>
      <c r="D573" s="127" t="s">
        <v>561</v>
      </c>
      <c r="E573" s="127" t="s">
        <v>1724</v>
      </c>
      <c r="F573" s="127" t="s">
        <v>1892</v>
      </c>
      <c r="G573" s="127" t="s">
        <v>1889</v>
      </c>
      <c r="H573" s="127" t="s">
        <v>1890</v>
      </c>
      <c r="I573" s="127" t="s">
        <v>1891</v>
      </c>
      <c r="J573" s="127" t="s">
        <v>174</v>
      </c>
    </row>
    <row r="574" spans="1:10" x14ac:dyDescent="0.25">
      <c r="A574" s="95">
        <v>45303</v>
      </c>
      <c r="B574" s="118"/>
      <c r="C574" s="98"/>
      <c r="D574" s="98"/>
      <c r="E574" s="98"/>
      <c r="F574" s="98"/>
      <c r="G574" s="98"/>
      <c r="H574" s="98"/>
      <c r="I574" s="98"/>
      <c r="J574" s="94"/>
    </row>
    <row r="575" spans="1:10" x14ac:dyDescent="0.25">
      <c r="A575" s="94"/>
      <c r="B575" s="102"/>
      <c r="C575" s="94"/>
      <c r="D575" s="94"/>
      <c r="E575" s="94"/>
      <c r="F575" s="94"/>
      <c r="G575" s="94"/>
      <c r="H575" s="94"/>
      <c r="I575" s="94"/>
      <c r="J575" s="94"/>
    </row>
    <row r="576" spans="1:10" x14ac:dyDescent="0.25">
      <c r="A576" s="94"/>
      <c r="B576" s="102"/>
      <c r="C576" s="101"/>
      <c r="D576" s="94"/>
      <c r="E576" s="94"/>
      <c r="F576" s="94"/>
      <c r="G576" s="94"/>
      <c r="H576" s="94"/>
      <c r="I576" s="94"/>
      <c r="J576" s="94"/>
    </row>
    <row r="577" spans="1:10" x14ac:dyDescent="0.25">
      <c r="A577" s="94"/>
      <c r="B577" s="102"/>
      <c r="C577" s="94"/>
      <c r="D577" s="94"/>
      <c r="E577" s="94"/>
      <c r="F577" s="94"/>
      <c r="G577" s="94"/>
      <c r="H577" s="94"/>
      <c r="I577" s="94"/>
      <c r="J577" s="94"/>
    </row>
    <row r="578" spans="1:10" x14ac:dyDescent="0.25">
      <c r="A578" s="94"/>
      <c r="B578" s="102"/>
      <c r="C578" s="94"/>
      <c r="D578" s="94"/>
      <c r="E578" s="94"/>
      <c r="F578" s="94"/>
      <c r="G578" s="94"/>
      <c r="H578" s="94"/>
      <c r="I578" s="94"/>
      <c r="J578" s="94"/>
    </row>
    <row r="579" spans="1:10" x14ac:dyDescent="0.25">
      <c r="A579" s="94"/>
      <c r="B579" s="102"/>
      <c r="C579" s="94"/>
      <c r="D579" s="94"/>
      <c r="E579" s="94"/>
      <c r="F579" s="94"/>
      <c r="G579" s="94"/>
      <c r="H579" s="94"/>
      <c r="I579" s="94"/>
      <c r="J579" s="94"/>
    </row>
    <row r="580" spans="1:10" x14ac:dyDescent="0.25">
      <c r="A580" s="94"/>
      <c r="B580" s="102"/>
      <c r="C580" s="94"/>
      <c r="D580" s="94"/>
      <c r="E580" s="94"/>
      <c r="F580" s="94"/>
      <c r="G580" s="94"/>
      <c r="H580" s="94"/>
      <c r="I580" s="94"/>
      <c r="J580" s="94"/>
    </row>
    <row r="581" spans="1:10" x14ac:dyDescent="0.25">
      <c r="A581" s="94"/>
      <c r="B581" s="102"/>
      <c r="C581" s="94"/>
      <c r="D581" s="94"/>
      <c r="E581" s="94"/>
      <c r="F581" s="94"/>
      <c r="G581" s="94"/>
      <c r="H581" s="94"/>
      <c r="I581" s="94"/>
      <c r="J581" s="94"/>
    </row>
    <row r="582" spans="1:10" x14ac:dyDescent="0.25">
      <c r="A582" s="94"/>
      <c r="B582" s="102"/>
      <c r="C582" s="94"/>
      <c r="D582" s="94"/>
      <c r="E582" s="94"/>
      <c r="F582" s="94"/>
      <c r="G582" s="94"/>
      <c r="H582" s="94"/>
      <c r="I582" s="94"/>
      <c r="J582" s="94"/>
    </row>
    <row r="583" spans="1:10" x14ac:dyDescent="0.25">
      <c r="A583" s="94"/>
      <c r="B583" s="102"/>
      <c r="C583" s="94"/>
      <c r="D583" s="94"/>
      <c r="E583" s="94"/>
      <c r="F583" s="94"/>
      <c r="G583" s="94"/>
      <c r="H583" s="94"/>
      <c r="I583" s="94"/>
      <c r="J583" s="94"/>
    </row>
    <row r="584" spans="1:10" x14ac:dyDescent="0.25">
      <c r="A584" s="94"/>
      <c r="B584" s="102"/>
      <c r="C584" s="94"/>
      <c r="D584" s="94"/>
      <c r="E584" s="94"/>
      <c r="F584" s="94"/>
      <c r="G584" s="94"/>
      <c r="H584" s="94"/>
      <c r="I584" s="94"/>
      <c r="J584" s="94"/>
    </row>
    <row r="585" spans="1:10" x14ac:dyDescent="0.25">
      <c r="A585" s="94"/>
      <c r="B585" s="102"/>
      <c r="C585" s="94"/>
      <c r="D585" s="94"/>
      <c r="E585" s="94"/>
      <c r="F585" s="94"/>
      <c r="G585" s="94"/>
      <c r="H585" s="94"/>
      <c r="I585" s="94"/>
      <c r="J585" s="94"/>
    </row>
    <row r="586" spans="1:10" x14ac:dyDescent="0.25">
      <c r="A586" s="94"/>
      <c r="B586" s="102"/>
      <c r="C586" s="94"/>
      <c r="D586" s="94"/>
      <c r="E586" s="94"/>
      <c r="F586" s="94"/>
      <c r="G586" s="94"/>
      <c r="H586" s="94"/>
      <c r="I586" s="94"/>
      <c r="J586" s="94"/>
    </row>
    <row r="587" spans="1:10" x14ac:dyDescent="0.25">
      <c r="A587" s="94"/>
      <c r="B587" s="102"/>
      <c r="C587" s="94"/>
      <c r="D587" s="94"/>
      <c r="E587" s="94"/>
      <c r="F587" s="94"/>
      <c r="G587" s="94"/>
      <c r="H587" s="94"/>
      <c r="I587" s="94"/>
      <c r="J587" s="94"/>
    </row>
    <row r="588" spans="1:10" x14ac:dyDescent="0.25">
      <c r="A588" s="94"/>
      <c r="B588" s="102"/>
      <c r="C588" s="94"/>
      <c r="D588" s="94"/>
      <c r="E588" s="94"/>
      <c r="F588" s="94"/>
      <c r="G588" s="94"/>
      <c r="H588" s="94"/>
      <c r="I588" s="94"/>
      <c r="J588" s="94"/>
    </row>
    <row r="589" spans="1:10" x14ac:dyDescent="0.25">
      <c r="A589" s="94"/>
      <c r="B589" s="102"/>
      <c r="C589" s="94"/>
      <c r="D589" s="94"/>
      <c r="E589" s="94"/>
      <c r="F589" s="94"/>
      <c r="G589" s="94"/>
      <c r="H589" s="94"/>
      <c r="I589" s="94"/>
      <c r="J589" s="94"/>
    </row>
    <row r="590" spans="1:10" x14ac:dyDescent="0.25">
      <c r="A590" s="94"/>
      <c r="B590" s="102"/>
      <c r="C590" s="94"/>
      <c r="D590" s="94"/>
      <c r="E590" s="94"/>
      <c r="F590" s="94"/>
      <c r="G590" s="94"/>
      <c r="H590" s="94"/>
      <c r="I590" s="94"/>
      <c r="J590" s="94"/>
    </row>
    <row r="591" spans="1:10" x14ac:dyDescent="0.25">
      <c r="A591" s="94"/>
      <c r="B591" s="102"/>
      <c r="C591" s="94"/>
      <c r="D591" s="94"/>
      <c r="E591" s="94"/>
      <c r="F591" s="94"/>
      <c r="G591" s="94"/>
      <c r="H591" s="94"/>
      <c r="I591" s="94"/>
      <c r="J591" s="94"/>
    </row>
    <row r="592" spans="1:10" x14ac:dyDescent="0.25">
      <c r="A592" s="94"/>
      <c r="B592" s="102"/>
      <c r="C592" s="94"/>
      <c r="D592" s="94"/>
      <c r="E592" s="94"/>
      <c r="F592" s="94"/>
      <c r="G592" s="94"/>
      <c r="H592" s="94"/>
      <c r="I592" s="94"/>
      <c r="J592" s="94"/>
    </row>
    <row r="593" spans="1:10" x14ac:dyDescent="0.25">
      <c r="A593" s="94"/>
      <c r="B593" s="102"/>
      <c r="C593" s="94"/>
      <c r="D593" s="94"/>
      <c r="E593" s="94"/>
      <c r="F593" s="94"/>
      <c r="G593" s="94"/>
      <c r="H593" s="94"/>
      <c r="I593" s="94"/>
      <c r="J593" s="94"/>
    </row>
    <row r="594" spans="1:10" x14ac:dyDescent="0.25">
      <c r="A594" s="94"/>
      <c r="B594" s="102"/>
      <c r="C594" s="94"/>
      <c r="D594" s="94"/>
      <c r="E594" s="94"/>
      <c r="F594" s="94"/>
      <c r="G594" s="94"/>
      <c r="H594" s="94"/>
      <c r="I594" s="94"/>
      <c r="J594" s="94"/>
    </row>
    <row r="595" spans="1:10" x14ac:dyDescent="0.25">
      <c r="A595" s="94"/>
      <c r="B595" s="102"/>
      <c r="C595" s="94"/>
      <c r="D595" s="94"/>
      <c r="E595" s="94"/>
      <c r="F595" s="94"/>
      <c r="G595" s="94"/>
      <c r="H595" s="94"/>
      <c r="I595" s="94"/>
      <c r="J595" s="94"/>
    </row>
    <row r="596" spans="1:10" x14ac:dyDescent="0.25">
      <c r="A596" s="94"/>
      <c r="B596" s="102"/>
      <c r="C596" s="94"/>
      <c r="D596" s="94"/>
      <c r="E596" s="94"/>
      <c r="F596" s="94"/>
      <c r="G596" s="94"/>
      <c r="H596" s="94"/>
      <c r="I596" s="94"/>
      <c r="J596" s="94"/>
    </row>
    <row r="597" spans="1:10" x14ac:dyDescent="0.25">
      <c r="A597" s="94"/>
      <c r="B597" s="102"/>
      <c r="C597" s="94"/>
      <c r="D597" s="94"/>
      <c r="E597" s="94"/>
      <c r="F597" s="94"/>
      <c r="G597" s="94"/>
      <c r="H597" s="94"/>
      <c r="I597" s="94"/>
      <c r="J597" s="94"/>
    </row>
    <row r="598" spans="1:10" x14ac:dyDescent="0.25">
      <c r="A598" s="94"/>
      <c r="B598" s="102"/>
      <c r="C598" s="94"/>
      <c r="D598" s="94"/>
      <c r="E598" s="94"/>
      <c r="F598" s="94"/>
      <c r="G598" s="94"/>
      <c r="H598" s="94"/>
      <c r="I598" s="94"/>
      <c r="J598" s="94"/>
    </row>
    <row r="599" spans="1:10" x14ac:dyDescent="0.25">
      <c r="A599" s="94"/>
      <c r="B599" s="102"/>
      <c r="C599" s="94"/>
      <c r="D599" s="94"/>
      <c r="E599" s="94"/>
      <c r="F599" s="94"/>
      <c r="G599" s="94"/>
      <c r="H599" s="94"/>
      <c r="I599" s="94"/>
      <c r="J599" s="94"/>
    </row>
    <row r="600" spans="1:10" x14ac:dyDescent="0.25">
      <c r="A600" s="94"/>
      <c r="B600" s="102"/>
      <c r="C600" s="94"/>
      <c r="D600" s="94"/>
      <c r="E600" s="94"/>
      <c r="F600" s="94"/>
      <c r="G600" s="94"/>
      <c r="H600" s="94"/>
      <c r="I600" s="94"/>
      <c r="J600" s="94"/>
    </row>
    <row r="601" spans="1:10" x14ac:dyDescent="0.25">
      <c r="A601" s="94"/>
      <c r="B601" s="102"/>
      <c r="C601" s="94"/>
      <c r="D601" s="94"/>
      <c r="E601" s="94"/>
      <c r="F601" s="94"/>
      <c r="G601" s="94"/>
      <c r="H601" s="94"/>
      <c r="I601" s="94"/>
      <c r="J601" s="94"/>
    </row>
    <row r="602" spans="1:10" x14ac:dyDescent="0.25">
      <c r="A602" s="94"/>
      <c r="B602" s="102"/>
      <c r="C602" s="94"/>
      <c r="D602" s="94"/>
      <c r="E602" s="94"/>
      <c r="F602" s="94"/>
      <c r="G602" s="94"/>
      <c r="H602" s="94"/>
      <c r="I602" s="94"/>
      <c r="J602" s="94"/>
    </row>
    <row r="603" spans="1:10" x14ac:dyDescent="0.25">
      <c r="A603" s="94"/>
      <c r="B603" s="102"/>
      <c r="C603" s="94"/>
      <c r="D603" s="94"/>
      <c r="E603" s="94"/>
      <c r="F603" s="94"/>
      <c r="G603" s="94"/>
      <c r="H603" s="94"/>
      <c r="I603" s="94"/>
      <c r="J603" s="94"/>
    </row>
    <row r="604" spans="1:10" x14ac:dyDescent="0.25">
      <c r="A604" s="94"/>
      <c r="B604" s="102"/>
      <c r="C604" s="94"/>
      <c r="D604" s="94"/>
      <c r="E604" s="94"/>
      <c r="F604" s="94"/>
      <c r="G604" s="94"/>
      <c r="H604" s="94"/>
      <c r="I604" s="94"/>
      <c r="J604" s="94"/>
    </row>
    <row r="605" spans="1:10" x14ac:dyDescent="0.25">
      <c r="A605" s="94"/>
      <c r="B605" s="102"/>
      <c r="C605" s="94"/>
      <c r="D605" s="94"/>
      <c r="E605" s="94"/>
      <c r="F605" s="94"/>
      <c r="G605" s="94"/>
      <c r="H605" s="94"/>
      <c r="I605" s="94"/>
      <c r="J605" s="94"/>
    </row>
    <row r="606" spans="1:10" x14ac:dyDescent="0.25">
      <c r="A606" s="94"/>
      <c r="B606" s="102"/>
      <c r="C606" s="94"/>
      <c r="D606" s="94"/>
      <c r="E606" s="94"/>
      <c r="F606" s="94"/>
      <c r="G606" s="94"/>
      <c r="H606" s="94"/>
      <c r="I606" s="94"/>
      <c r="J606" s="94"/>
    </row>
    <row r="607" spans="1:10" x14ac:dyDescent="0.25">
      <c r="A607" s="94"/>
      <c r="B607" s="102"/>
      <c r="C607" s="94"/>
      <c r="D607" s="94"/>
      <c r="E607" s="94"/>
      <c r="F607" s="94"/>
      <c r="G607" s="94"/>
      <c r="H607" s="94"/>
      <c r="I607" s="94"/>
      <c r="J607" s="94"/>
    </row>
    <row r="608" spans="1:10" x14ac:dyDescent="0.25">
      <c r="A608" s="94"/>
      <c r="B608" s="102"/>
      <c r="C608" s="94"/>
      <c r="D608" s="94"/>
      <c r="E608" s="94"/>
      <c r="F608" s="94"/>
      <c r="G608" s="94"/>
      <c r="H608" s="94"/>
      <c r="I608" s="94"/>
      <c r="J608" s="94"/>
    </row>
    <row r="609" spans="1:10" x14ac:dyDescent="0.25">
      <c r="A609" s="94"/>
      <c r="B609" s="102"/>
      <c r="C609" s="94"/>
      <c r="D609" s="94"/>
      <c r="E609" s="94"/>
      <c r="F609" s="94"/>
      <c r="G609" s="94"/>
      <c r="H609" s="94"/>
      <c r="I609" s="94"/>
      <c r="J609" s="94"/>
    </row>
    <row r="610" spans="1:10" x14ac:dyDescent="0.25">
      <c r="A610" s="94"/>
      <c r="B610" s="102"/>
      <c r="C610" s="94"/>
      <c r="D610" s="94"/>
      <c r="E610" s="94"/>
      <c r="F610" s="94"/>
      <c r="G610" s="94"/>
      <c r="H610" s="94"/>
      <c r="I610" s="94"/>
      <c r="J610" s="94"/>
    </row>
    <row r="611" spans="1:10" x14ac:dyDescent="0.25">
      <c r="A611" s="94"/>
      <c r="B611" s="102"/>
      <c r="C611" s="94"/>
      <c r="D611" s="94"/>
      <c r="E611" s="94"/>
      <c r="F611" s="94"/>
      <c r="G611" s="94"/>
      <c r="H611" s="94"/>
      <c r="I611" s="94"/>
      <c r="J611" s="94"/>
    </row>
    <row r="612" spans="1:10" x14ac:dyDescent="0.25">
      <c r="A612" s="94"/>
      <c r="B612" s="102"/>
      <c r="C612" s="94"/>
      <c r="D612" s="94"/>
      <c r="E612" s="94"/>
      <c r="F612" s="94"/>
      <c r="G612" s="94"/>
      <c r="H612" s="94"/>
      <c r="I612" s="94"/>
      <c r="J612" s="94"/>
    </row>
    <row r="613" spans="1:10" x14ac:dyDescent="0.25">
      <c r="A613" s="94"/>
      <c r="B613" s="102"/>
      <c r="C613" s="94"/>
      <c r="D613" s="94"/>
      <c r="E613" s="94"/>
      <c r="F613" s="94"/>
      <c r="G613" s="94"/>
      <c r="H613" s="94"/>
      <c r="I613" s="94"/>
      <c r="J613" s="94"/>
    </row>
    <row r="614" spans="1:10" x14ac:dyDescent="0.25">
      <c r="A614" s="94"/>
      <c r="B614" s="102"/>
      <c r="C614" s="94"/>
      <c r="D614" s="94"/>
      <c r="E614" s="94"/>
      <c r="F614" s="94"/>
      <c r="G614" s="94"/>
      <c r="H614" s="94"/>
      <c r="I614" s="94"/>
      <c r="J614" s="94"/>
    </row>
    <row r="615" spans="1:10" x14ac:dyDescent="0.25">
      <c r="A615" s="94"/>
      <c r="B615" s="102"/>
      <c r="C615" s="94"/>
      <c r="D615" s="94"/>
      <c r="E615" s="94"/>
      <c r="F615" s="94"/>
      <c r="G615" s="94"/>
      <c r="H615" s="94"/>
      <c r="I615" s="94"/>
      <c r="J615" s="94"/>
    </row>
    <row r="616" spans="1:10" x14ac:dyDescent="0.25">
      <c r="A616" s="94"/>
      <c r="B616" s="102"/>
      <c r="C616" s="94"/>
      <c r="D616" s="94"/>
      <c r="E616" s="94"/>
      <c r="F616" s="94"/>
      <c r="G616" s="94"/>
      <c r="H616" s="94"/>
      <c r="I616" s="94"/>
      <c r="J616" s="94"/>
    </row>
    <row r="617" spans="1:10" x14ac:dyDescent="0.25">
      <c r="A617" s="94"/>
      <c r="B617" s="102"/>
      <c r="C617" s="94"/>
      <c r="D617" s="94"/>
      <c r="E617" s="94"/>
      <c r="F617" s="94"/>
      <c r="G617" s="94"/>
      <c r="H617" s="94"/>
      <c r="I617" s="94"/>
      <c r="J617" s="94"/>
    </row>
    <row r="618" spans="1:10" x14ac:dyDescent="0.25">
      <c r="A618" s="94"/>
      <c r="B618" s="102"/>
      <c r="C618" s="94"/>
      <c r="D618" s="94"/>
      <c r="E618" s="94"/>
      <c r="F618" s="94"/>
      <c r="G618" s="94"/>
      <c r="H618" s="94"/>
      <c r="I618" s="94"/>
      <c r="J618" s="94"/>
    </row>
    <row r="619" spans="1:10" x14ac:dyDescent="0.25">
      <c r="A619" s="94"/>
      <c r="B619" s="102"/>
      <c r="C619" s="94"/>
      <c r="D619" s="94"/>
      <c r="E619" s="94"/>
      <c r="F619" s="94"/>
      <c r="G619" s="94"/>
      <c r="H619" s="94"/>
      <c r="I619" s="94"/>
      <c r="J619" s="94"/>
    </row>
    <row r="620" spans="1:10" x14ac:dyDescent="0.25">
      <c r="A620" s="94"/>
      <c r="B620" s="102"/>
      <c r="C620" s="94"/>
      <c r="D620" s="94"/>
      <c r="E620" s="94"/>
      <c r="F620" s="94"/>
      <c r="G620" s="94"/>
      <c r="H620" s="94"/>
      <c r="I620" s="94"/>
      <c r="J620" s="94"/>
    </row>
    <row r="621" spans="1:10" x14ac:dyDescent="0.25">
      <c r="A621" s="94"/>
      <c r="B621" s="102"/>
      <c r="C621" s="94"/>
      <c r="D621" s="94"/>
      <c r="E621" s="94"/>
      <c r="F621" s="94"/>
      <c r="G621" s="94"/>
      <c r="H621" s="94"/>
      <c r="I621" s="94"/>
      <c r="J621" s="94"/>
    </row>
    <row r="622" spans="1:10" x14ac:dyDescent="0.25">
      <c r="A622" s="127" t="s">
        <v>11</v>
      </c>
      <c r="B622" s="102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</row>
    <row r="625" spans="1:10" x14ac:dyDescent="0.25">
      <c r="A625" s="127" t="s">
        <v>0</v>
      </c>
      <c r="B625" s="155" t="s">
        <v>1192</v>
      </c>
      <c r="C625" s="127" t="s">
        <v>1203</v>
      </c>
      <c r="D625" s="127" t="s">
        <v>561</v>
      </c>
      <c r="E625" s="127" t="s">
        <v>1724</v>
      </c>
      <c r="F625" s="127" t="s">
        <v>1892</v>
      </c>
      <c r="G625" s="127" t="s">
        <v>1889</v>
      </c>
      <c r="H625" s="127" t="s">
        <v>1890</v>
      </c>
      <c r="I625" s="127" t="s">
        <v>1891</v>
      </c>
      <c r="J625" s="127" t="s">
        <v>174</v>
      </c>
    </row>
    <row r="626" spans="1:10" x14ac:dyDescent="0.25">
      <c r="A626" s="95">
        <v>45304</v>
      </c>
      <c r="B626" s="118"/>
      <c r="C626" s="98"/>
      <c r="D626" s="98"/>
      <c r="E626" s="98"/>
      <c r="F626" s="98"/>
      <c r="G626" s="98"/>
      <c r="H626" s="98"/>
      <c r="I626" s="98"/>
      <c r="J626" s="94"/>
    </row>
    <row r="627" spans="1:10" x14ac:dyDescent="0.25">
      <c r="A627" s="94"/>
      <c r="B627" s="102"/>
      <c r="C627" s="94"/>
      <c r="D627" s="94"/>
      <c r="E627" s="94"/>
      <c r="F627" s="94"/>
      <c r="G627" s="94"/>
      <c r="H627" s="94"/>
      <c r="I627" s="94"/>
      <c r="J627" s="94"/>
    </row>
    <row r="628" spans="1:10" x14ac:dyDescent="0.25">
      <c r="A628" s="94"/>
      <c r="B628" s="102"/>
      <c r="C628" s="101"/>
      <c r="D628" s="94"/>
      <c r="E628" s="94"/>
      <c r="F628" s="94"/>
      <c r="G628" s="94"/>
      <c r="H628" s="94"/>
      <c r="I628" s="94"/>
      <c r="J628" s="94"/>
    </row>
    <row r="629" spans="1:10" x14ac:dyDescent="0.25">
      <c r="A629" s="94"/>
      <c r="B629" s="102"/>
      <c r="C629" s="94"/>
      <c r="D629" s="94"/>
      <c r="E629" s="94"/>
      <c r="F629" s="94"/>
      <c r="G629" s="94"/>
      <c r="H629" s="94"/>
      <c r="I629" s="94"/>
      <c r="J629" s="94"/>
    </row>
    <row r="630" spans="1:10" x14ac:dyDescent="0.25">
      <c r="A630" s="94"/>
      <c r="B630" s="102"/>
      <c r="C630" s="94"/>
      <c r="D630" s="94"/>
      <c r="E630" s="94"/>
      <c r="F630" s="94"/>
      <c r="G630" s="94"/>
      <c r="H630" s="94"/>
      <c r="I630" s="94"/>
      <c r="J630" s="94"/>
    </row>
    <row r="631" spans="1:10" x14ac:dyDescent="0.25">
      <c r="A631" s="94"/>
      <c r="B631" s="102"/>
      <c r="C631" s="94"/>
      <c r="D631" s="94"/>
      <c r="E631" s="94"/>
      <c r="F631" s="94"/>
      <c r="G631" s="94"/>
      <c r="H631" s="94"/>
      <c r="I631" s="94"/>
      <c r="J631" s="94"/>
    </row>
    <row r="632" spans="1:10" x14ac:dyDescent="0.25">
      <c r="A632" s="94"/>
      <c r="B632" s="102"/>
      <c r="C632" s="94"/>
      <c r="D632" s="94"/>
      <c r="E632" s="94"/>
      <c r="F632" s="94"/>
      <c r="G632" s="94"/>
      <c r="H632" s="94"/>
      <c r="I632" s="94"/>
      <c r="J632" s="94"/>
    </row>
    <row r="633" spans="1:10" x14ac:dyDescent="0.25">
      <c r="A633" s="94"/>
      <c r="B633" s="102"/>
      <c r="C633" s="94"/>
      <c r="D633" s="94"/>
      <c r="E633" s="94"/>
      <c r="F633" s="94"/>
      <c r="G633" s="94"/>
      <c r="H633" s="94"/>
      <c r="I633" s="94"/>
      <c r="J633" s="94"/>
    </row>
    <row r="634" spans="1:10" x14ac:dyDescent="0.25">
      <c r="A634" s="94"/>
      <c r="B634" s="102"/>
      <c r="C634" s="94"/>
      <c r="D634" s="94"/>
      <c r="E634" s="94"/>
      <c r="F634" s="94"/>
      <c r="G634" s="94"/>
      <c r="H634" s="94"/>
      <c r="I634" s="94"/>
      <c r="J634" s="94"/>
    </row>
    <row r="635" spans="1:10" x14ac:dyDescent="0.25">
      <c r="A635" s="94"/>
      <c r="B635" s="102"/>
      <c r="C635" s="94"/>
      <c r="D635" s="94"/>
      <c r="E635" s="94"/>
      <c r="F635" s="94"/>
      <c r="G635" s="94"/>
      <c r="H635" s="94"/>
      <c r="I635" s="94"/>
      <c r="J635" s="94"/>
    </row>
    <row r="636" spans="1:10" x14ac:dyDescent="0.25">
      <c r="A636" s="94"/>
      <c r="B636" s="102"/>
      <c r="C636" s="94"/>
      <c r="D636" s="94"/>
      <c r="E636" s="94"/>
      <c r="F636" s="94"/>
      <c r="G636" s="94"/>
      <c r="H636" s="94"/>
      <c r="I636" s="94"/>
      <c r="J636" s="94"/>
    </row>
    <row r="637" spans="1:10" x14ac:dyDescent="0.25">
      <c r="A637" s="94"/>
      <c r="B637" s="102"/>
      <c r="C637" s="94"/>
      <c r="D637" s="94"/>
      <c r="E637" s="94"/>
      <c r="F637" s="94"/>
      <c r="G637" s="94"/>
      <c r="H637" s="94"/>
      <c r="I637" s="94"/>
      <c r="J637" s="94"/>
    </row>
    <row r="638" spans="1:10" x14ac:dyDescent="0.25">
      <c r="A638" s="94"/>
      <c r="B638" s="102"/>
      <c r="C638" s="94"/>
      <c r="D638" s="94"/>
      <c r="E638" s="94"/>
      <c r="F638" s="94"/>
      <c r="G638" s="94"/>
      <c r="H638" s="94"/>
      <c r="I638" s="94"/>
      <c r="J638" s="94"/>
    </row>
    <row r="639" spans="1:10" x14ac:dyDescent="0.25">
      <c r="A639" s="94"/>
      <c r="B639" s="102"/>
      <c r="C639" s="94"/>
      <c r="D639" s="94"/>
      <c r="E639" s="94"/>
      <c r="F639" s="94"/>
      <c r="G639" s="94"/>
      <c r="H639" s="94"/>
      <c r="I639" s="94"/>
      <c r="J639" s="94"/>
    </row>
    <row r="640" spans="1:10" x14ac:dyDescent="0.25">
      <c r="A640" s="94"/>
      <c r="B640" s="102"/>
      <c r="C640" s="94"/>
      <c r="D640" s="94"/>
      <c r="E640" s="94"/>
      <c r="F640" s="94"/>
      <c r="G640" s="94"/>
      <c r="H640" s="94"/>
      <c r="I640" s="94"/>
      <c r="J640" s="94"/>
    </row>
    <row r="641" spans="1:10" x14ac:dyDescent="0.25">
      <c r="A641" s="94"/>
      <c r="B641" s="102"/>
      <c r="C641" s="94"/>
      <c r="D641" s="94"/>
      <c r="E641" s="94"/>
      <c r="F641" s="94"/>
      <c r="G641" s="94"/>
      <c r="H641" s="94"/>
      <c r="I641" s="94"/>
      <c r="J641" s="94"/>
    </row>
    <row r="642" spans="1:10" x14ac:dyDescent="0.25">
      <c r="A642" s="94"/>
      <c r="B642" s="102"/>
      <c r="C642" s="94"/>
      <c r="D642" s="94"/>
      <c r="E642" s="94"/>
      <c r="F642" s="94"/>
      <c r="G642" s="94"/>
      <c r="H642" s="94"/>
      <c r="I642" s="94"/>
      <c r="J642" s="94"/>
    </row>
    <row r="643" spans="1:10" x14ac:dyDescent="0.25">
      <c r="A643" s="94"/>
      <c r="B643" s="102"/>
      <c r="C643" s="94"/>
      <c r="D643" s="94"/>
      <c r="E643" s="94"/>
      <c r="F643" s="94"/>
      <c r="G643" s="94"/>
      <c r="H643" s="94"/>
      <c r="I643" s="94"/>
      <c r="J643" s="94"/>
    </row>
    <row r="644" spans="1:10" x14ac:dyDescent="0.25">
      <c r="A644" s="94"/>
      <c r="B644" s="102"/>
      <c r="C644" s="94"/>
      <c r="D644" s="94"/>
      <c r="E644" s="94"/>
      <c r="F644" s="94"/>
      <c r="G644" s="94"/>
      <c r="H644" s="94"/>
      <c r="I644" s="94"/>
      <c r="J644" s="94"/>
    </row>
    <row r="645" spans="1:10" x14ac:dyDescent="0.25">
      <c r="A645" s="94"/>
      <c r="B645" s="102"/>
      <c r="C645" s="94"/>
      <c r="D645" s="94"/>
      <c r="E645" s="94"/>
      <c r="F645" s="94"/>
      <c r="G645" s="94"/>
      <c r="H645" s="94"/>
      <c r="I645" s="94"/>
      <c r="J645" s="94"/>
    </row>
    <row r="646" spans="1:10" x14ac:dyDescent="0.25">
      <c r="A646" s="94"/>
      <c r="B646" s="102"/>
      <c r="C646" s="94"/>
      <c r="D646" s="94"/>
      <c r="E646" s="94"/>
      <c r="F646" s="94"/>
      <c r="G646" s="94"/>
      <c r="H646" s="94"/>
      <c r="I646" s="94"/>
      <c r="J646" s="94"/>
    </row>
    <row r="647" spans="1:10" x14ac:dyDescent="0.25">
      <c r="A647" s="94"/>
      <c r="B647" s="102"/>
      <c r="C647" s="94"/>
      <c r="D647" s="94"/>
      <c r="E647" s="94"/>
      <c r="F647" s="94"/>
      <c r="G647" s="94"/>
      <c r="H647" s="94"/>
      <c r="I647" s="94"/>
      <c r="J647" s="94"/>
    </row>
    <row r="648" spans="1:10" x14ac:dyDescent="0.25">
      <c r="A648" s="94"/>
      <c r="B648" s="102"/>
      <c r="C648" s="94"/>
      <c r="D648" s="94"/>
      <c r="E648" s="94"/>
      <c r="F648" s="94"/>
      <c r="G648" s="94"/>
      <c r="H648" s="94"/>
      <c r="I648" s="94"/>
      <c r="J648" s="94"/>
    </row>
    <row r="649" spans="1:10" x14ac:dyDescent="0.25">
      <c r="A649" s="94"/>
      <c r="B649" s="102"/>
      <c r="C649" s="94"/>
      <c r="D649" s="94"/>
      <c r="E649" s="94"/>
      <c r="F649" s="94"/>
      <c r="G649" s="94"/>
      <c r="H649" s="94"/>
      <c r="I649" s="94"/>
      <c r="J649" s="94"/>
    </row>
    <row r="650" spans="1:10" x14ac:dyDescent="0.25">
      <c r="A650" s="94"/>
      <c r="B650" s="102"/>
      <c r="C650" s="94"/>
      <c r="D650" s="94"/>
      <c r="E650" s="94"/>
      <c r="F650" s="94"/>
      <c r="G650" s="94"/>
      <c r="H650" s="94"/>
      <c r="I650" s="94"/>
      <c r="J650" s="94"/>
    </row>
    <row r="651" spans="1:10" x14ac:dyDescent="0.25">
      <c r="A651" s="94"/>
      <c r="B651" s="102"/>
      <c r="C651" s="94"/>
      <c r="D651" s="94"/>
      <c r="E651" s="94"/>
      <c r="F651" s="94"/>
      <c r="G651" s="94"/>
      <c r="H651" s="94"/>
      <c r="I651" s="94"/>
      <c r="J651" s="94"/>
    </row>
    <row r="652" spans="1:10" x14ac:dyDescent="0.25">
      <c r="A652" s="94"/>
      <c r="B652" s="102"/>
      <c r="C652" s="94"/>
      <c r="D652" s="94"/>
      <c r="E652" s="94"/>
      <c r="F652" s="94"/>
      <c r="G652" s="94"/>
      <c r="H652" s="94"/>
      <c r="I652" s="94"/>
      <c r="J652" s="94"/>
    </row>
    <row r="653" spans="1:10" x14ac:dyDescent="0.25">
      <c r="A653" s="94"/>
      <c r="B653" s="102"/>
      <c r="C653" s="94"/>
      <c r="D653" s="94"/>
      <c r="E653" s="94"/>
      <c r="F653" s="94"/>
      <c r="G653" s="94"/>
      <c r="H653" s="94"/>
      <c r="I653" s="94"/>
      <c r="J653" s="94"/>
    </row>
    <row r="654" spans="1:10" x14ac:dyDescent="0.25">
      <c r="A654" s="94"/>
      <c r="B654" s="102"/>
      <c r="C654" s="94"/>
      <c r="D654" s="94"/>
      <c r="E654" s="94"/>
      <c r="F654" s="94"/>
      <c r="G654" s="94"/>
      <c r="H654" s="94"/>
      <c r="I654" s="94"/>
      <c r="J654" s="94"/>
    </row>
    <row r="655" spans="1:10" x14ac:dyDescent="0.25">
      <c r="A655" s="94"/>
      <c r="B655" s="102"/>
      <c r="C655" s="94"/>
      <c r="D655" s="94"/>
      <c r="E655" s="94"/>
      <c r="F655" s="94"/>
      <c r="G655" s="94"/>
      <c r="H655" s="94"/>
      <c r="I655" s="94"/>
      <c r="J655" s="94"/>
    </row>
    <row r="656" spans="1:10" x14ac:dyDescent="0.25">
      <c r="A656" s="94"/>
      <c r="B656" s="102"/>
      <c r="C656" s="94"/>
      <c r="D656" s="94"/>
      <c r="E656" s="94"/>
      <c r="F656" s="94"/>
      <c r="G656" s="94"/>
      <c r="H656" s="94"/>
      <c r="I656" s="94"/>
      <c r="J656" s="94"/>
    </row>
    <row r="657" spans="1:10" x14ac:dyDescent="0.25">
      <c r="A657" s="94"/>
      <c r="B657" s="102"/>
      <c r="C657" s="94"/>
      <c r="D657" s="94"/>
      <c r="E657" s="94"/>
      <c r="F657" s="94"/>
      <c r="G657" s="94"/>
      <c r="H657" s="94"/>
      <c r="I657" s="94"/>
      <c r="J657" s="94"/>
    </row>
    <row r="658" spans="1:10" x14ac:dyDescent="0.25">
      <c r="A658" s="94"/>
      <c r="B658" s="102"/>
      <c r="C658" s="94"/>
      <c r="D658" s="94"/>
      <c r="E658" s="94"/>
      <c r="F658" s="94"/>
      <c r="G658" s="94"/>
      <c r="H658" s="94"/>
      <c r="I658" s="94"/>
      <c r="J658" s="94"/>
    </row>
    <row r="659" spans="1:10" x14ac:dyDescent="0.25">
      <c r="A659" s="94"/>
      <c r="B659" s="102"/>
      <c r="C659" s="94"/>
      <c r="D659" s="94"/>
      <c r="E659" s="94"/>
      <c r="F659" s="94"/>
      <c r="G659" s="94"/>
      <c r="H659" s="94"/>
      <c r="I659" s="94"/>
      <c r="J659" s="94"/>
    </row>
    <row r="660" spans="1:10" x14ac:dyDescent="0.25">
      <c r="A660" s="94"/>
      <c r="B660" s="102"/>
      <c r="C660" s="94"/>
      <c r="D660" s="94"/>
      <c r="E660" s="94"/>
      <c r="F660" s="94"/>
      <c r="G660" s="94"/>
      <c r="H660" s="94"/>
      <c r="I660" s="94"/>
      <c r="J660" s="94"/>
    </row>
    <row r="661" spans="1:10" x14ac:dyDescent="0.25">
      <c r="A661" s="94"/>
      <c r="B661" s="102"/>
      <c r="C661" s="94"/>
      <c r="D661" s="94"/>
      <c r="E661" s="94"/>
      <c r="F661" s="94"/>
      <c r="G661" s="94"/>
      <c r="H661" s="94"/>
      <c r="I661" s="94"/>
      <c r="J661" s="94"/>
    </row>
    <row r="662" spans="1:10" x14ac:dyDescent="0.25">
      <c r="A662" s="94"/>
      <c r="B662" s="102"/>
      <c r="C662" s="94"/>
      <c r="D662" s="94"/>
      <c r="E662" s="94"/>
      <c r="F662" s="94"/>
      <c r="G662" s="94"/>
      <c r="H662" s="94"/>
      <c r="I662" s="94"/>
      <c r="J662" s="94"/>
    </row>
    <row r="663" spans="1:10" x14ac:dyDescent="0.25">
      <c r="A663" s="94"/>
      <c r="B663" s="102"/>
      <c r="C663" s="94"/>
      <c r="D663" s="94"/>
      <c r="E663" s="94"/>
      <c r="F663" s="94"/>
      <c r="G663" s="94"/>
      <c r="H663" s="94"/>
      <c r="I663" s="94"/>
      <c r="J663" s="94"/>
    </row>
    <row r="664" spans="1:10" x14ac:dyDescent="0.25">
      <c r="A664" s="94"/>
      <c r="B664" s="102"/>
      <c r="C664" s="94"/>
      <c r="D664" s="94"/>
      <c r="E664" s="94"/>
      <c r="F664" s="94"/>
      <c r="G664" s="94"/>
      <c r="H664" s="94"/>
      <c r="I664" s="94"/>
      <c r="J664" s="94"/>
    </row>
    <row r="665" spans="1:10" x14ac:dyDescent="0.25">
      <c r="A665" s="94"/>
      <c r="B665" s="102"/>
      <c r="C665" s="94"/>
      <c r="D665" s="94"/>
      <c r="E665" s="94"/>
      <c r="F665" s="94"/>
      <c r="G665" s="94"/>
      <c r="H665" s="94"/>
      <c r="I665" s="94"/>
      <c r="J665" s="94"/>
    </row>
    <row r="666" spans="1:10" x14ac:dyDescent="0.25">
      <c r="A666" s="94"/>
      <c r="B666" s="102"/>
      <c r="C666" s="94"/>
      <c r="D666" s="94"/>
      <c r="E666" s="94"/>
      <c r="F666" s="94"/>
      <c r="G666" s="94"/>
      <c r="H666" s="94"/>
      <c r="I666" s="94"/>
      <c r="J666" s="94"/>
    </row>
    <row r="667" spans="1:10" x14ac:dyDescent="0.25">
      <c r="A667" s="94"/>
      <c r="B667" s="102"/>
      <c r="C667" s="94"/>
      <c r="D667" s="94"/>
      <c r="E667" s="94"/>
      <c r="F667" s="94"/>
      <c r="G667" s="94"/>
      <c r="H667" s="94"/>
      <c r="I667" s="94"/>
      <c r="J667" s="94"/>
    </row>
    <row r="668" spans="1:10" x14ac:dyDescent="0.25">
      <c r="A668" s="94"/>
      <c r="B668" s="102"/>
      <c r="C668" s="94"/>
      <c r="D668" s="94"/>
      <c r="E668" s="94"/>
      <c r="F668" s="94"/>
      <c r="G668" s="94"/>
      <c r="H668" s="94"/>
      <c r="I668" s="94"/>
      <c r="J668" s="94"/>
    </row>
    <row r="669" spans="1:10" x14ac:dyDescent="0.25">
      <c r="A669" s="94"/>
      <c r="B669" s="102"/>
      <c r="C669" s="94"/>
      <c r="D669" s="94"/>
      <c r="E669" s="94"/>
      <c r="F669" s="94"/>
      <c r="G669" s="94"/>
      <c r="H669" s="94"/>
      <c r="I669" s="94"/>
      <c r="J669" s="94"/>
    </row>
    <row r="670" spans="1:10" x14ac:dyDescent="0.25">
      <c r="A670" s="94"/>
      <c r="B670" s="102"/>
      <c r="C670" s="94"/>
      <c r="D670" s="94"/>
      <c r="E670" s="94"/>
      <c r="F670" s="94"/>
      <c r="G670" s="94"/>
      <c r="H670" s="94"/>
      <c r="I670" s="94"/>
      <c r="J670" s="94"/>
    </row>
    <row r="671" spans="1:10" x14ac:dyDescent="0.25">
      <c r="A671" s="94"/>
      <c r="B671" s="102"/>
      <c r="C671" s="94"/>
      <c r="D671" s="94"/>
      <c r="E671" s="94"/>
      <c r="F671" s="94"/>
      <c r="G671" s="94"/>
      <c r="H671" s="94"/>
      <c r="I671" s="94"/>
      <c r="J671" s="94"/>
    </row>
    <row r="672" spans="1:10" x14ac:dyDescent="0.25">
      <c r="A672" s="94"/>
      <c r="B672" s="102"/>
      <c r="C672" s="94"/>
      <c r="D672" s="94"/>
      <c r="E672" s="94"/>
      <c r="F672" s="94"/>
      <c r="G672" s="94"/>
      <c r="H672" s="94"/>
      <c r="I672" s="94"/>
      <c r="J672" s="94"/>
    </row>
    <row r="673" spans="1:10" x14ac:dyDescent="0.25">
      <c r="A673" s="94"/>
      <c r="B673" s="102"/>
      <c r="C673" s="94"/>
      <c r="D673" s="94"/>
      <c r="E673" s="94"/>
      <c r="F673" s="94"/>
      <c r="G673" s="94"/>
      <c r="H673" s="94"/>
      <c r="I673" s="94"/>
      <c r="J673" s="94"/>
    </row>
    <row r="674" spans="1:10" x14ac:dyDescent="0.25">
      <c r="A674" s="127" t="s">
        <v>11</v>
      </c>
      <c r="B674" s="102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</row>
    <row r="677" spans="1:10" x14ac:dyDescent="0.25">
      <c r="A677" s="127" t="s">
        <v>0</v>
      </c>
      <c r="B677" s="155" t="s">
        <v>1192</v>
      </c>
      <c r="C677" s="127" t="s">
        <v>1203</v>
      </c>
      <c r="D677" s="127" t="s">
        <v>561</v>
      </c>
      <c r="E677" s="127" t="s">
        <v>1724</v>
      </c>
      <c r="F677" s="127" t="s">
        <v>1892</v>
      </c>
      <c r="G677" s="127" t="s">
        <v>1889</v>
      </c>
      <c r="H677" s="127" t="s">
        <v>1890</v>
      </c>
      <c r="I677" s="127" t="s">
        <v>1891</v>
      </c>
      <c r="J677" s="127" t="s">
        <v>174</v>
      </c>
    </row>
    <row r="678" spans="1:10" x14ac:dyDescent="0.25">
      <c r="A678" s="95">
        <v>45305</v>
      </c>
      <c r="B678" s="118"/>
      <c r="C678" s="98"/>
      <c r="D678" s="98"/>
      <c r="E678" s="98"/>
      <c r="F678" s="98"/>
      <c r="G678" s="98"/>
      <c r="H678" s="98"/>
      <c r="I678" s="98"/>
      <c r="J678" s="94"/>
    </row>
    <row r="679" spans="1:10" x14ac:dyDescent="0.25">
      <c r="A679" s="94"/>
      <c r="B679" s="102"/>
      <c r="C679" s="94"/>
      <c r="D679" s="94"/>
      <c r="E679" s="94"/>
      <c r="F679" s="94"/>
      <c r="G679" s="94"/>
      <c r="H679" s="94"/>
      <c r="I679" s="94"/>
      <c r="J679" s="94"/>
    </row>
    <row r="680" spans="1:10" x14ac:dyDescent="0.25">
      <c r="A680" s="94"/>
      <c r="B680" s="102"/>
      <c r="C680" s="101"/>
      <c r="D680" s="94"/>
      <c r="E680" s="94"/>
      <c r="F680" s="94"/>
      <c r="G680" s="94"/>
      <c r="H680" s="94"/>
      <c r="I680" s="94"/>
      <c r="J680" s="94"/>
    </row>
    <row r="681" spans="1:10" x14ac:dyDescent="0.25">
      <c r="A681" s="94"/>
      <c r="B681" s="102"/>
      <c r="C681" s="94"/>
      <c r="D681" s="94"/>
      <c r="E681" s="94"/>
      <c r="F681" s="94"/>
      <c r="G681" s="94"/>
      <c r="H681" s="94"/>
      <c r="I681" s="94"/>
      <c r="J681" s="94"/>
    </row>
    <row r="682" spans="1:10" x14ac:dyDescent="0.25">
      <c r="A682" s="94"/>
      <c r="B682" s="102"/>
      <c r="C682" s="94"/>
      <c r="D682" s="94"/>
      <c r="E682" s="94"/>
      <c r="F682" s="94"/>
      <c r="G682" s="94"/>
      <c r="H682" s="94"/>
      <c r="I682" s="94"/>
      <c r="J682" s="94"/>
    </row>
    <row r="683" spans="1:10" x14ac:dyDescent="0.25">
      <c r="A683" s="94"/>
      <c r="B683" s="102"/>
      <c r="C683" s="94"/>
      <c r="D683" s="94"/>
      <c r="E683" s="94"/>
      <c r="F683" s="94"/>
      <c r="G683" s="94"/>
      <c r="H683" s="94"/>
      <c r="I683" s="94"/>
      <c r="J683" s="94"/>
    </row>
    <row r="684" spans="1:10" x14ac:dyDescent="0.25">
      <c r="A684" s="94"/>
      <c r="B684" s="102"/>
      <c r="C684" s="94"/>
      <c r="D684" s="94"/>
      <c r="E684" s="94"/>
      <c r="F684" s="94"/>
      <c r="G684" s="94"/>
      <c r="H684" s="94"/>
      <c r="I684" s="94"/>
      <c r="J684" s="94"/>
    </row>
    <row r="685" spans="1:10" x14ac:dyDescent="0.25">
      <c r="A685" s="94"/>
      <c r="B685" s="102"/>
      <c r="C685" s="94"/>
      <c r="D685" s="94"/>
      <c r="E685" s="94"/>
      <c r="F685" s="94"/>
      <c r="G685" s="94"/>
      <c r="H685" s="94"/>
      <c r="I685" s="94"/>
      <c r="J685" s="94"/>
    </row>
    <row r="686" spans="1:10" x14ac:dyDescent="0.25">
      <c r="A686" s="94"/>
      <c r="B686" s="102"/>
      <c r="C686" s="94"/>
      <c r="D686" s="94"/>
      <c r="E686" s="94"/>
      <c r="F686" s="94"/>
      <c r="G686" s="94"/>
      <c r="H686" s="94"/>
      <c r="I686" s="94"/>
      <c r="J686" s="94"/>
    </row>
    <row r="687" spans="1:10" x14ac:dyDescent="0.25">
      <c r="A687" s="94"/>
      <c r="B687" s="102"/>
      <c r="C687" s="94"/>
      <c r="D687" s="94"/>
      <c r="E687" s="94"/>
      <c r="F687" s="94"/>
      <c r="G687" s="94"/>
      <c r="H687" s="94"/>
      <c r="I687" s="94"/>
      <c r="J687" s="94"/>
    </row>
    <row r="688" spans="1:10" x14ac:dyDescent="0.25">
      <c r="A688" s="94"/>
      <c r="B688" s="102"/>
      <c r="C688" s="94"/>
      <c r="D688" s="94"/>
      <c r="E688" s="94"/>
      <c r="F688" s="94"/>
      <c r="G688" s="94"/>
      <c r="H688" s="94"/>
      <c r="I688" s="94"/>
      <c r="J688" s="94"/>
    </row>
    <row r="689" spans="1:10" x14ac:dyDescent="0.25">
      <c r="A689" s="94"/>
      <c r="B689" s="102"/>
      <c r="C689" s="94"/>
      <c r="D689" s="94"/>
      <c r="E689" s="94"/>
      <c r="F689" s="94"/>
      <c r="G689" s="94"/>
      <c r="H689" s="94"/>
      <c r="I689" s="94"/>
      <c r="J689" s="94"/>
    </row>
    <row r="690" spans="1:10" x14ac:dyDescent="0.25">
      <c r="A690" s="94"/>
      <c r="B690" s="102"/>
      <c r="C690" s="94"/>
      <c r="D690" s="94"/>
      <c r="E690" s="94"/>
      <c r="F690" s="94"/>
      <c r="G690" s="94"/>
      <c r="H690" s="94"/>
      <c r="I690" s="94"/>
      <c r="J690" s="94"/>
    </row>
    <row r="691" spans="1:10" x14ac:dyDescent="0.25">
      <c r="A691" s="94"/>
      <c r="B691" s="102"/>
      <c r="C691" s="94"/>
      <c r="D691" s="94"/>
      <c r="E691" s="94"/>
      <c r="F691" s="94"/>
      <c r="G691" s="94"/>
      <c r="H691" s="94"/>
      <c r="I691" s="94"/>
      <c r="J691" s="94"/>
    </row>
    <row r="692" spans="1:10" x14ac:dyDescent="0.25">
      <c r="A692" s="94"/>
      <c r="B692" s="102"/>
      <c r="C692" s="94"/>
      <c r="D692" s="94"/>
      <c r="E692" s="94"/>
      <c r="F692" s="94"/>
      <c r="G692" s="94"/>
      <c r="H692" s="94"/>
      <c r="I692" s="94"/>
      <c r="J692" s="94"/>
    </row>
    <row r="693" spans="1:10" x14ac:dyDescent="0.25">
      <c r="A693" s="94"/>
      <c r="B693" s="102"/>
      <c r="C693" s="94"/>
      <c r="D693" s="94"/>
      <c r="E693" s="94"/>
      <c r="F693" s="94"/>
      <c r="G693" s="94"/>
      <c r="H693" s="94"/>
      <c r="I693" s="94"/>
      <c r="J693" s="94"/>
    </row>
    <row r="694" spans="1:10" x14ac:dyDescent="0.25">
      <c r="A694" s="94"/>
      <c r="B694" s="102"/>
      <c r="C694" s="94"/>
      <c r="D694" s="94"/>
      <c r="E694" s="94"/>
      <c r="F694" s="94"/>
      <c r="G694" s="94"/>
      <c r="H694" s="94"/>
      <c r="I694" s="94"/>
      <c r="J694" s="94"/>
    </row>
    <row r="695" spans="1:10" x14ac:dyDescent="0.25">
      <c r="A695" s="94"/>
      <c r="B695" s="102"/>
      <c r="C695" s="94"/>
      <c r="D695" s="94"/>
      <c r="E695" s="94"/>
      <c r="F695" s="94"/>
      <c r="G695" s="94"/>
      <c r="H695" s="94"/>
      <c r="I695" s="94"/>
      <c r="J695" s="94"/>
    </row>
    <row r="696" spans="1:10" x14ac:dyDescent="0.25">
      <c r="A696" s="94"/>
      <c r="B696" s="102"/>
      <c r="C696" s="94"/>
      <c r="D696" s="94"/>
      <c r="E696" s="94"/>
      <c r="F696" s="94"/>
      <c r="G696" s="94"/>
      <c r="H696" s="94"/>
      <c r="I696" s="94"/>
      <c r="J696" s="94"/>
    </row>
    <row r="697" spans="1:10" x14ac:dyDescent="0.25">
      <c r="A697" s="94"/>
      <c r="B697" s="102"/>
      <c r="C697" s="94"/>
      <c r="D697" s="94"/>
      <c r="E697" s="94"/>
      <c r="F697" s="94"/>
      <c r="G697" s="94"/>
      <c r="H697" s="94"/>
      <c r="I697" s="94"/>
      <c r="J697" s="94"/>
    </row>
    <row r="698" spans="1:10" x14ac:dyDescent="0.25">
      <c r="A698" s="94"/>
      <c r="B698" s="102"/>
      <c r="C698" s="94"/>
      <c r="D698" s="94"/>
      <c r="E698" s="94"/>
      <c r="F698" s="94"/>
      <c r="G698" s="94"/>
      <c r="H698" s="94"/>
      <c r="I698" s="94"/>
      <c r="J698" s="94"/>
    </row>
    <row r="699" spans="1:10" x14ac:dyDescent="0.25">
      <c r="A699" s="94"/>
      <c r="B699" s="102"/>
      <c r="C699" s="94"/>
      <c r="D699" s="94"/>
      <c r="E699" s="94"/>
      <c r="F699" s="94"/>
      <c r="G699" s="94"/>
      <c r="H699" s="94"/>
      <c r="I699" s="94"/>
      <c r="J699" s="94"/>
    </row>
    <row r="700" spans="1:10" x14ac:dyDescent="0.25">
      <c r="A700" s="94"/>
      <c r="B700" s="102"/>
      <c r="C700" s="94"/>
      <c r="D700" s="94"/>
      <c r="E700" s="94"/>
      <c r="F700" s="94"/>
      <c r="G700" s="94"/>
      <c r="H700" s="94"/>
      <c r="I700" s="94"/>
      <c r="J700" s="94"/>
    </row>
    <row r="701" spans="1:10" x14ac:dyDescent="0.25">
      <c r="A701" s="94"/>
      <c r="B701" s="102"/>
      <c r="C701" s="94"/>
      <c r="D701" s="94"/>
      <c r="E701" s="94"/>
      <c r="F701" s="94"/>
      <c r="G701" s="94"/>
      <c r="H701" s="94"/>
      <c r="I701" s="94"/>
      <c r="J701" s="94"/>
    </row>
    <row r="702" spans="1:10" x14ac:dyDescent="0.25">
      <c r="A702" s="94"/>
      <c r="B702" s="102"/>
      <c r="C702" s="94"/>
      <c r="D702" s="94"/>
      <c r="E702" s="94"/>
      <c r="F702" s="94"/>
      <c r="G702" s="94"/>
      <c r="H702" s="94"/>
      <c r="I702" s="94"/>
      <c r="J702" s="94"/>
    </row>
    <row r="703" spans="1:10" x14ac:dyDescent="0.25">
      <c r="A703" s="94"/>
      <c r="B703" s="102"/>
      <c r="C703" s="94"/>
      <c r="D703" s="94"/>
      <c r="E703" s="94"/>
      <c r="F703" s="94"/>
      <c r="G703" s="94"/>
      <c r="H703" s="94"/>
      <c r="I703" s="94"/>
      <c r="J703" s="94"/>
    </row>
    <row r="704" spans="1:10" x14ac:dyDescent="0.25">
      <c r="A704" s="94"/>
      <c r="B704" s="102"/>
      <c r="C704" s="94"/>
      <c r="D704" s="94"/>
      <c r="E704" s="94"/>
      <c r="F704" s="94"/>
      <c r="G704" s="94"/>
      <c r="H704" s="94"/>
      <c r="I704" s="94"/>
      <c r="J704" s="94"/>
    </row>
    <row r="705" spans="1:10" x14ac:dyDescent="0.25">
      <c r="A705" s="94"/>
      <c r="B705" s="102"/>
      <c r="C705" s="94"/>
      <c r="D705" s="94"/>
      <c r="E705" s="94"/>
      <c r="F705" s="94"/>
      <c r="G705" s="94"/>
      <c r="H705" s="94"/>
      <c r="I705" s="94"/>
      <c r="J705" s="94"/>
    </row>
    <row r="706" spans="1:10" x14ac:dyDescent="0.25">
      <c r="A706" s="94"/>
      <c r="B706" s="102"/>
      <c r="C706" s="94"/>
      <c r="D706" s="94"/>
      <c r="E706" s="94"/>
      <c r="F706" s="94"/>
      <c r="G706" s="94"/>
      <c r="H706" s="94"/>
      <c r="I706" s="94"/>
      <c r="J706" s="94"/>
    </row>
    <row r="707" spans="1:10" x14ac:dyDescent="0.25">
      <c r="A707" s="94"/>
      <c r="B707" s="102"/>
      <c r="C707" s="94"/>
      <c r="D707" s="94"/>
      <c r="E707" s="94"/>
      <c r="F707" s="94"/>
      <c r="G707" s="94"/>
      <c r="H707" s="94"/>
      <c r="I707" s="94"/>
      <c r="J707" s="94"/>
    </row>
    <row r="708" spans="1:10" x14ac:dyDescent="0.25">
      <c r="A708" s="94"/>
      <c r="B708" s="102"/>
      <c r="C708" s="94"/>
      <c r="D708" s="94"/>
      <c r="E708" s="94"/>
      <c r="F708" s="94"/>
      <c r="G708" s="94"/>
      <c r="H708" s="94"/>
      <c r="I708" s="94"/>
      <c r="J708" s="94"/>
    </row>
    <row r="709" spans="1:10" x14ac:dyDescent="0.25">
      <c r="A709" s="94"/>
      <c r="B709" s="102"/>
      <c r="C709" s="94"/>
      <c r="D709" s="94"/>
      <c r="E709" s="94"/>
      <c r="F709" s="94"/>
      <c r="G709" s="94"/>
      <c r="H709" s="94"/>
      <c r="I709" s="94"/>
      <c r="J709" s="94"/>
    </row>
    <row r="710" spans="1:10" x14ac:dyDescent="0.25">
      <c r="A710" s="94"/>
      <c r="B710" s="102"/>
      <c r="C710" s="94"/>
      <c r="D710" s="94"/>
      <c r="E710" s="94"/>
      <c r="F710" s="94"/>
      <c r="G710" s="94"/>
      <c r="H710" s="94"/>
      <c r="I710" s="94"/>
      <c r="J710" s="94"/>
    </row>
    <row r="711" spans="1:10" x14ac:dyDescent="0.25">
      <c r="A711" s="94"/>
      <c r="B711" s="102"/>
      <c r="C711" s="94"/>
      <c r="D711" s="94"/>
      <c r="E711" s="94"/>
      <c r="F711" s="94"/>
      <c r="G711" s="94"/>
      <c r="H711" s="94"/>
      <c r="I711" s="94"/>
      <c r="J711" s="94"/>
    </row>
    <row r="712" spans="1:10" x14ac:dyDescent="0.25">
      <c r="A712" s="94"/>
      <c r="B712" s="102"/>
      <c r="C712" s="94"/>
      <c r="D712" s="94"/>
      <c r="E712" s="94"/>
      <c r="F712" s="94"/>
      <c r="G712" s="94"/>
      <c r="H712" s="94"/>
      <c r="I712" s="94"/>
      <c r="J712" s="94"/>
    </row>
    <row r="713" spans="1:10" x14ac:dyDescent="0.25">
      <c r="A713" s="94"/>
      <c r="B713" s="102"/>
      <c r="C713" s="94"/>
      <c r="D713" s="94"/>
      <c r="E713" s="94"/>
      <c r="F713" s="94"/>
      <c r="G713" s="94"/>
      <c r="H713" s="94"/>
      <c r="I713" s="94"/>
      <c r="J713" s="94"/>
    </row>
    <row r="714" spans="1:10" x14ac:dyDescent="0.25">
      <c r="A714" s="94"/>
      <c r="B714" s="102"/>
      <c r="C714" s="94"/>
      <c r="D714" s="94"/>
      <c r="E714" s="94"/>
      <c r="F714" s="94"/>
      <c r="G714" s="94"/>
      <c r="H714" s="94"/>
      <c r="I714" s="94"/>
      <c r="J714" s="94"/>
    </row>
    <row r="715" spans="1:10" x14ac:dyDescent="0.25">
      <c r="A715" s="94"/>
      <c r="B715" s="102"/>
      <c r="C715" s="94"/>
      <c r="D715" s="94"/>
      <c r="E715" s="94"/>
      <c r="F715" s="94"/>
      <c r="G715" s="94"/>
      <c r="H715" s="94"/>
      <c r="I715" s="94"/>
      <c r="J715" s="94"/>
    </row>
    <row r="716" spans="1:10" x14ac:dyDescent="0.25">
      <c r="A716" s="94"/>
      <c r="B716" s="102"/>
      <c r="C716" s="94"/>
      <c r="D716" s="94"/>
      <c r="E716" s="94"/>
      <c r="F716" s="94"/>
      <c r="G716" s="94"/>
      <c r="H716" s="94"/>
      <c r="I716" s="94"/>
      <c r="J716" s="94"/>
    </row>
    <row r="717" spans="1:10" x14ac:dyDescent="0.25">
      <c r="A717" s="94"/>
      <c r="B717" s="102"/>
      <c r="C717" s="94"/>
      <c r="D717" s="94"/>
      <c r="E717" s="94"/>
      <c r="F717" s="94"/>
      <c r="G717" s="94"/>
      <c r="H717" s="94"/>
      <c r="I717" s="94"/>
      <c r="J717" s="94"/>
    </row>
    <row r="718" spans="1:10" x14ac:dyDescent="0.25">
      <c r="A718" s="94"/>
      <c r="B718" s="102"/>
      <c r="C718" s="94"/>
      <c r="D718" s="94"/>
      <c r="E718" s="94"/>
      <c r="F718" s="94"/>
      <c r="G718" s="94"/>
      <c r="H718" s="94"/>
      <c r="I718" s="94"/>
      <c r="J718" s="94"/>
    </row>
    <row r="719" spans="1:10" x14ac:dyDescent="0.25">
      <c r="A719" s="94"/>
      <c r="B719" s="102"/>
      <c r="C719" s="94"/>
      <c r="D719" s="94"/>
      <c r="E719" s="94"/>
      <c r="F719" s="94"/>
      <c r="G719" s="94"/>
      <c r="H719" s="94"/>
      <c r="I719" s="94"/>
      <c r="J719" s="94"/>
    </row>
    <row r="720" spans="1:10" x14ac:dyDescent="0.25">
      <c r="A720" s="94"/>
      <c r="B720" s="102"/>
      <c r="C720" s="94"/>
      <c r="D720" s="94"/>
      <c r="E720" s="94"/>
      <c r="F720" s="94"/>
      <c r="G720" s="94"/>
      <c r="H720" s="94"/>
      <c r="I720" s="94"/>
      <c r="J720" s="94"/>
    </row>
    <row r="721" spans="1:10" x14ac:dyDescent="0.25">
      <c r="A721" s="94"/>
      <c r="B721" s="102"/>
      <c r="C721" s="94"/>
      <c r="D721" s="94"/>
      <c r="E721" s="94"/>
      <c r="F721" s="94"/>
      <c r="G721" s="94"/>
      <c r="H721" s="94"/>
      <c r="I721" s="94"/>
      <c r="J721" s="94"/>
    </row>
    <row r="722" spans="1:10" x14ac:dyDescent="0.25">
      <c r="A722" s="94"/>
      <c r="B722" s="102"/>
      <c r="C722" s="94"/>
      <c r="D722" s="94"/>
      <c r="E722" s="94"/>
      <c r="F722" s="94"/>
      <c r="G722" s="94"/>
      <c r="H722" s="94"/>
      <c r="I722" s="94"/>
      <c r="J722" s="94"/>
    </row>
    <row r="723" spans="1:10" x14ac:dyDescent="0.25">
      <c r="A723" s="94"/>
      <c r="B723" s="102"/>
      <c r="C723" s="94"/>
      <c r="D723" s="94"/>
      <c r="E723" s="94"/>
      <c r="F723" s="94"/>
      <c r="G723" s="94"/>
      <c r="H723" s="94"/>
      <c r="I723" s="94"/>
      <c r="J723" s="94"/>
    </row>
    <row r="724" spans="1:10" x14ac:dyDescent="0.25">
      <c r="A724" s="94"/>
      <c r="B724" s="102"/>
      <c r="C724" s="94"/>
      <c r="D724" s="94"/>
      <c r="E724" s="94"/>
      <c r="F724" s="94"/>
      <c r="G724" s="94"/>
      <c r="H724" s="94"/>
      <c r="I724" s="94"/>
      <c r="J724" s="94"/>
    </row>
    <row r="725" spans="1:10" x14ac:dyDescent="0.25">
      <c r="A725" s="94"/>
      <c r="B725" s="102"/>
      <c r="C725" s="94"/>
      <c r="D725" s="94"/>
      <c r="E725" s="94"/>
      <c r="F725" s="94"/>
      <c r="G725" s="94"/>
      <c r="H725" s="94"/>
      <c r="I725" s="94"/>
      <c r="J725" s="94"/>
    </row>
    <row r="726" spans="1:10" x14ac:dyDescent="0.25">
      <c r="A726" s="127" t="s">
        <v>11</v>
      </c>
      <c r="B726" s="102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</row>
    <row r="729" spans="1:10" x14ac:dyDescent="0.25">
      <c r="A729" s="127" t="s">
        <v>0</v>
      </c>
      <c r="B729" s="155" t="s">
        <v>1192</v>
      </c>
      <c r="C729" s="127" t="s">
        <v>1203</v>
      </c>
      <c r="D729" s="127" t="s">
        <v>561</v>
      </c>
      <c r="E729" s="127" t="s">
        <v>1724</v>
      </c>
      <c r="F729" s="127" t="s">
        <v>1892</v>
      </c>
      <c r="G729" s="127" t="s">
        <v>1889</v>
      </c>
      <c r="H729" s="127" t="s">
        <v>1890</v>
      </c>
      <c r="I729" s="127" t="s">
        <v>1891</v>
      </c>
      <c r="J729" s="127" t="s">
        <v>174</v>
      </c>
    </row>
    <row r="730" spans="1:10" x14ac:dyDescent="0.25">
      <c r="A730" s="95">
        <v>45306</v>
      </c>
      <c r="B730" s="118"/>
      <c r="C730" s="98"/>
      <c r="D730" s="98"/>
      <c r="E730" s="98"/>
      <c r="F730" s="98"/>
      <c r="G730" s="98"/>
      <c r="H730" s="98"/>
      <c r="I730" s="98"/>
      <c r="J730" s="94"/>
    </row>
    <row r="731" spans="1:10" x14ac:dyDescent="0.25">
      <c r="A731" s="94"/>
      <c r="B731" s="102"/>
      <c r="C731" s="94"/>
      <c r="D731" s="94"/>
      <c r="E731" s="94"/>
      <c r="F731" s="94"/>
      <c r="G731" s="94"/>
      <c r="H731" s="94"/>
      <c r="I731" s="94"/>
      <c r="J731" s="94"/>
    </row>
    <row r="732" spans="1:10" x14ac:dyDescent="0.25">
      <c r="A732" s="94"/>
      <c r="B732" s="102"/>
      <c r="C732" s="101"/>
      <c r="D732" s="94"/>
      <c r="E732" s="94"/>
      <c r="F732" s="94"/>
      <c r="G732" s="94"/>
      <c r="H732" s="94"/>
      <c r="I732" s="94"/>
      <c r="J732" s="94"/>
    </row>
    <row r="733" spans="1:10" x14ac:dyDescent="0.25">
      <c r="A733" s="94"/>
      <c r="B733" s="102"/>
      <c r="C733" s="94"/>
      <c r="D733" s="94"/>
      <c r="E733" s="94"/>
      <c r="F733" s="94"/>
      <c r="G733" s="94"/>
      <c r="H733" s="94"/>
      <c r="I733" s="94"/>
      <c r="J733" s="94"/>
    </row>
    <row r="734" spans="1:10" x14ac:dyDescent="0.25">
      <c r="A734" s="94"/>
      <c r="B734" s="102"/>
      <c r="C734" s="94"/>
      <c r="D734" s="94"/>
      <c r="E734" s="94"/>
      <c r="F734" s="94"/>
      <c r="G734" s="94"/>
      <c r="H734" s="94"/>
      <c r="I734" s="94"/>
      <c r="J734" s="94"/>
    </row>
    <row r="735" spans="1:10" x14ac:dyDescent="0.25">
      <c r="A735" s="94"/>
      <c r="B735" s="102"/>
      <c r="C735" s="94"/>
      <c r="D735" s="94"/>
      <c r="E735" s="94"/>
      <c r="F735" s="94"/>
      <c r="G735" s="94"/>
      <c r="H735" s="94"/>
      <c r="I735" s="94"/>
      <c r="J735" s="94"/>
    </row>
    <row r="736" spans="1:10" x14ac:dyDescent="0.25">
      <c r="A736" s="94"/>
      <c r="B736" s="102"/>
      <c r="C736" s="94"/>
      <c r="D736" s="94"/>
      <c r="E736" s="94"/>
      <c r="F736" s="94"/>
      <c r="G736" s="94"/>
      <c r="H736" s="94"/>
      <c r="I736" s="94"/>
      <c r="J736" s="94"/>
    </row>
    <row r="737" spans="1:10" x14ac:dyDescent="0.25">
      <c r="A737" s="94"/>
      <c r="B737" s="102"/>
      <c r="C737" s="94"/>
      <c r="D737" s="94"/>
      <c r="E737" s="94"/>
      <c r="F737" s="94"/>
      <c r="G737" s="94"/>
      <c r="H737" s="94"/>
      <c r="I737" s="94"/>
      <c r="J737" s="94"/>
    </row>
    <row r="738" spans="1:10" x14ac:dyDescent="0.25">
      <c r="A738" s="94"/>
      <c r="B738" s="102"/>
      <c r="C738" s="94"/>
      <c r="D738" s="94"/>
      <c r="E738" s="94"/>
      <c r="F738" s="94"/>
      <c r="G738" s="94"/>
      <c r="H738" s="94"/>
      <c r="I738" s="94"/>
      <c r="J738" s="94"/>
    </row>
    <row r="739" spans="1:10" x14ac:dyDescent="0.25">
      <c r="A739" s="94"/>
      <c r="B739" s="102"/>
      <c r="C739" s="94"/>
      <c r="D739" s="94"/>
      <c r="E739" s="94"/>
      <c r="F739" s="94"/>
      <c r="G739" s="94"/>
      <c r="H739" s="94"/>
      <c r="I739" s="94"/>
      <c r="J739" s="94"/>
    </row>
    <row r="740" spans="1:10" x14ac:dyDescent="0.25">
      <c r="A740" s="94"/>
      <c r="B740" s="102"/>
      <c r="C740" s="94"/>
      <c r="D740" s="94"/>
      <c r="E740" s="94"/>
      <c r="F740" s="94"/>
      <c r="G740" s="94"/>
      <c r="H740" s="94"/>
      <c r="I740" s="94"/>
      <c r="J740" s="94"/>
    </row>
    <row r="741" spans="1:10" x14ac:dyDescent="0.25">
      <c r="A741" s="94"/>
      <c r="B741" s="102"/>
      <c r="C741" s="94"/>
      <c r="D741" s="94"/>
      <c r="E741" s="94"/>
      <c r="F741" s="94"/>
      <c r="G741" s="94"/>
      <c r="H741" s="94"/>
      <c r="I741" s="94"/>
      <c r="J741" s="94"/>
    </row>
    <row r="742" spans="1:10" x14ac:dyDescent="0.25">
      <c r="A742" s="94"/>
      <c r="B742" s="102"/>
      <c r="C742" s="94"/>
      <c r="D742" s="94"/>
      <c r="E742" s="94"/>
      <c r="F742" s="94"/>
      <c r="G742" s="94"/>
      <c r="H742" s="94"/>
      <c r="I742" s="94"/>
      <c r="J742" s="94"/>
    </row>
    <row r="743" spans="1:10" x14ac:dyDescent="0.25">
      <c r="A743" s="94"/>
      <c r="B743" s="102"/>
      <c r="C743" s="94"/>
      <c r="D743" s="94"/>
      <c r="E743" s="94"/>
      <c r="F743" s="94"/>
      <c r="G743" s="94"/>
      <c r="H743" s="94"/>
      <c r="I743" s="94"/>
      <c r="J743" s="94"/>
    </row>
    <row r="744" spans="1:10" x14ac:dyDescent="0.25">
      <c r="A744" s="94"/>
      <c r="B744" s="102"/>
      <c r="C744" s="94"/>
      <c r="D744" s="94"/>
      <c r="E744" s="94"/>
      <c r="F744" s="94"/>
      <c r="G744" s="94"/>
      <c r="H744" s="94"/>
      <c r="I744" s="94"/>
      <c r="J744" s="94"/>
    </row>
    <row r="745" spans="1:10" x14ac:dyDescent="0.25">
      <c r="A745" s="94"/>
      <c r="B745" s="102"/>
      <c r="C745" s="94"/>
      <c r="D745" s="94"/>
      <c r="E745" s="94"/>
      <c r="F745" s="94"/>
      <c r="G745" s="94"/>
      <c r="H745" s="94"/>
      <c r="I745" s="94"/>
      <c r="J745" s="94"/>
    </row>
    <row r="746" spans="1:10" x14ac:dyDescent="0.25">
      <c r="A746" s="94"/>
      <c r="B746" s="102"/>
      <c r="C746" s="94"/>
      <c r="D746" s="94"/>
      <c r="E746" s="94"/>
      <c r="F746" s="94"/>
      <c r="G746" s="94"/>
      <c r="H746" s="94"/>
      <c r="I746" s="94"/>
      <c r="J746" s="94"/>
    </row>
    <row r="747" spans="1:10" x14ac:dyDescent="0.25">
      <c r="A747" s="94"/>
      <c r="B747" s="102"/>
      <c r="C747" s="94"/>
      <c r="D747" s="94"/>
      <c r="E747" s="94"/>
      <c r="F747" s="94"/>
      <c r="G747" s="94"/>
      <c r="H747" s="94"/>
      <c r="I747" s="94"/>
      <c r="J747" s="94"/>
    </row>
    <row r="748" spans="1:10" x14ac:dyDescent="0.25">
      <c r="A748" s="94"/>
      <c r="B748" s="102"/>
      <c r="C748" s="94"/>
      <c r="D748" s="94"/>
      <c r="E748" s="94"/>
      <c r="F748" s="94"/>
      <c r="G748" s="94"/>
      <c r="H748" s="94"/>
      <c r="I748" s="94"/>
      <c r="J748" s="94"/>
    </row>
    <row r="749" spans="1:10" x14ac:dyDescent="0.25">
      <c r="A749" s="94"/>
      <c r="B749" s="102"/>
      <c r="C749" s="94"/>
      <c r="D749" s="94"/>
      <c r="E749" s="94"/>
      <c r="F749" s="94"/>
      <c r="G749" s="94"/>
      <c r="H749" s="94"/>
      <c r="I749" s="94"/>
      <c r="J749" s="94"/>
    </row>
    <row r="750" spans="1:10" x14ac:dyDescent="0.25">
      <c r="A750" s="94"/>
      <c r="B750" s="102"/>
      <c r="C750" s="94"/>
      <c r="D750" s="94"/>
      <c r="E750" s="94"/>
      <c r="F750" s="94"/>
      <c r="G750" s="94"/>
      <c r="H750" s="94"/>
      <c r="I750" s="94"/>
      <c r="J750" s="94"/>
    </row>
    <row r="751" spans="1:10" x14ac:dyDescent="0.25">
      <c r="A751" s="94"/>
      <c r="B751" s="102"/>
      <c r="C751" s="94"/>
      <c r="D751" s="94"/>
      <c r="E751" s="94"/>
      <c r="F751" s="94"/>
      <c r="G751" s="94"/>
      <c r="H751" s="94"/>
      <c r="I751" s="94"/>
      <c r="J751" s="94"/>
    </row>
    <row r="752" spans="1:10" x14ac:dyDescent="0.25">
      <c r="A752" s="94"/>
      <c r="B752" s="102"/>
      <c r="C752" s="94"/>
      <c r="D752" s="94"/>
      <c r="E752" s="94"/>
      <c r="F752" s="94"/>
      <c r="G752" s="94"/>
      <c r="H752" s="94"/>
      <c r="I752" s="94"/>
      <c r="J752" s="94"/>
    </row>
    <row r="753" spans="1:10" x14ac:dyDescent="0.25">
      <c r="A753" s="94"/>
      <c r="B753" s="102"/>
      <c r="C753" s="94"/>
      <c r="D753" s="94"/>
      <c r="E753" s="94"/>
      <c r="F753" s="94"/>
      <c r="G753" s="94"/>
      <c r="H753" s="94"/>
      <c r="I753" s="94"/>
      <c r="J753" s="94"/>
    </row>
    <row r="754" spans="1:10" x14ac:dyDescent="0.25">
      <c r="A754" s="94"/>
      <c r="B754" s="102"/>
      <c r="C754" s="94"/>
      <c r="D754" s="94"/>
      <c r="E754" s="94"/>
      <c r="F754" s="94"/>
      <c r="G754" s="94"/>
      <c r="H754" s="94"/>
      <c r="I754" s="94"/>
      <c r="J754" s="94"/>
    </row>
    <row r="755" spans="1:10" x14ac:dyDescent="0.25">
      <c r="A755" s="94"/>
      <c r="B755" s="102"/>
      <c r="C755" s="94"/>
      <c r="D755" s="94"/>
      <c r="E755" s="94"/>
      <c r="F755" s="94"/>
      <c r="G755" s="94"/>
      <c r="H755" s="94"/>
      <c r="I755" s="94"/>
      <c r="J755" s="94"/>
    </row>
    <row r="756" spans="1:10" x14ac:dyDescent="0.25">
      <c r="A756" s="94"/>
      <c r="B756" s="102"/>
      <c r="C756" s="94"/>
      <c r="D756" s="94"/>
      <c r="E756" s="94"/>
      <c r="F756" s="94"/>
      <c r="G756" s="94"/>
      <c r="H756" s="94"/>
      <c r="I756" s="94"/>
      <c r="J756" s="94"/>
    </row>
    <row r="757" spans="1:10" x14ac:dyDescent="0.25">
      <c r="A757" s="94"/>
      <c r="B757" s="102"/>
      <c r="C757" s="94"/>
      <c r="D757" s="94"/>
      <c r="E757" s="94"/>
      <c r="F757" s="94"/>
      <c r="G757" s="94"/>
      <c r="H757" s="94"/>
      <c r="I757" s="94"/>
      <c r="J757" s="94"/>
    </row>
    <row r="758" spans="1:10" x14ac:dyDescent="0.25">
      <c r="A758" s="94"/>
      <c r="B758" s="102"/>
      <c r="C758" s="94"/>
      <c r="D758" s="94"/>
      <c r="E758" s="94"/>
      <c r="F758" s="94"/>
      <c r="G758" s="94"/>
      <c r="H758" s="94"/>
      <c r="I758" s="94"/>
      <c r="J758" s="94"/>
    </row>
    <row r="759" spans="1:10" x14ac:dyDescent="0.25">
      <c r="A759" s="94"/>
      <c r="B759" s="102"/>
      <c r="C759" s="94"/>
      <c r="D759" s="94"/>
      <c r="E759" s="94"/>
      <c r="F759" s="94"/>
      <c r="G759" s="94"/>
      <c r="H759" s="94"/>
      <c r="I759" s="94"/>
      <c r="J759" s="94"/>
    </row>
    <row r="760" spans="1:10" x14ac:dyDescent="0.25">
      <c r="A760" s="94"/>
      <c r="B760" s="102"/>
      <c r="C760" s="94"/>
      <c r="D760" s="94"/>
      <c r="E760" s="94"/>
      <c r="F760" s="94"/>
      <c r="G760" s="94"/>
      <c r="H760" s="94"/>
      <c r="I760" s="94"/>
      <c r="J760" s="94"/>
    </row>
    <row r="761" spans="1:10" x14ac:dyDescent="0.25">
      <c r="A761" s="94"/>
      <c r="B761" s="102"/>
      <c r="C761" s="94"/>
      <c r="D761" s="94"/>
      <c r="E761" s="94"/>
      <c r="F761" s="94"/>
      <c r="G761" s="94"/>
      <c r="H761" s="94"/>
      <c r="I761" s="94"/>
      <c r="J761" s="94"/>
    </row>
    <row r="762" spans="1:10" x14ac:dyDescent="0.25">
      <c r="A762" s="94"/>
      <c r="B762" s="102"/>
      <c r="C762" s="94"/>
      <c r="D762" s="94"/>
      <c r="E762" s="94"/>
      <c r="F762" s="94"/>
      <c r="G762" s="94"/>
      <c r="H762" s="94"/>
      <c r="I762" s="94"/>
      <c r="J762" s="94"/>
    </row>
    <row r="763" spans="1:10" x14ac:dyDescent="0.25">
      <c r="A763" s="94"/>
      <c r="B763" s="102"/>
      <c r="C763" s="94"/>
      <c r="D763" s="94"/>
      <c r="E763" s="94"/>
      <c r="F763" s="94"/>
      <c r="G763" s="94"/>
      <c r="H763" s="94"/>
      <c r="I763" s="94"/>
      <c r="J763" s="94"/>
    </row>
    <row r="764" spans="1:10" x14ac:dyDescent="0.25">
      <c r="A764" s="94"/>
      <c r="B764" s="102"/>
      <c r="C764" s="94"/>
      <c r="D764" s="94"/>
      <c r="E764" s="94"/>
      <c r="F764" s="94"/>
      <c r="G764" s="94"/>
      <c r="H764" s="94"/>
      <c r="I764" s="94"/>
      <c r="J764" s="94"/>
    </row>
    <row r="765" spans="1:10" x14ac:dyDescent="0.25">
      <c r="A765" s="94"/>
      <c r="B765" s="102"/>
      <c r="C765" s="94"/>
      <c r="D765" s="94"/>
      <c r="E765" s="94"/>
      <c r="F765" s="94"/>
      <c r="G765" s="94"/>
      <c r="H765" s="94"/>
      <c r="I765" s="94"/>
      <c r="J765" s="94"/>
    </row>
    <row r="766" spans="1:10" x14ac:dyDescent="0.25">
      <c r="A766" s="94"/>
      <c r="B766" s="102"/>
      <c r="C766" s="94"/>
      <c r="D766" s="94"/>
      <c r="E766" s="94"/>
      <c r="F766" s="94"/>
      <c r="G766" s="94"/>
      <c r="H766" s="94"/>
      <c r="I766" s="94"/>
      <c r="J766" s="94"/>
    </row>
    <row r="767" spans="1:10" x14ac:dyDescent="0.25">
      <c r="A767" s="94"/>
      <c r="B767" s="102"/>
      <c r="C767" s="94"/>
      <c r="D767" s="94"/>
      <c r="E767" s="94"/>
      <c r="F767" s="94"/>
      <c r="G767" s="94"/>
      <c r="H767" s="94"/>
      <c r="I767" s="94"/>
      <c r="J767" s="94"/>
    </row>
    <row r="768" spans="1:10" x14ac:dyDescent="0.25">
      <c r="A768" s="94"/>
      <c r="B768" s="102"/>
      <c r="C768" s="94"/>
      <c r="D768" s="94"/>
      <c r="E768" s="94"/>
      <c r="F768" s="94"/>
      <c r="G768" s="94"/>
      <c r="H768" s="94"/>
      <c r="I768" s="94"/>
      <c r="J768" s="94"/>
    </row>
    <row r="769" spans="1:10" x14ac:dyDescent="0.25">
      <c r="A769" s="94"/>
      <c r="B769" s="102"/>
      <c r="C769" s="94"/>
      <c r="D769" s="94"/>
      <c r="E769" s="94"/>
      <c r="F769" s="94"/>
      <c r="G769" s="94"/>
      <c r="H769" s="94"/>
      <c r="I769" s="94"/>
      <c r="J769" s="94"/>
    </row>
    <row r="770" spans="1:10" x14ac:dyDescent="0.25">
      <c r="A770" s="94"/>
      <c r="B770" s="102"/>
      <c r="C770" s="94"/>
      <c r="D770" s="94"/>
      <c r="E770" s="94"/>
      <c r="F770" s="94"/>
      <c r="G770" s="94"/>
      <c r="H770" s="94"/>
      <c r="I770" s="94"/>
      <c r="J770" s="94"/>
    </row>
    <row r="771" spans="1:10" x14ac:dyDescent="0.25">
      <c r="A771" s="94"/>
      <c r="B771" s="102"/>
      <c r="C771" s="94"/>
      <c r="D771" s="94"/>
      <c r="E771" s="94"/>
      <c r="F771" s="94"/>
      <c r="G771" s="94"/>
      <c r="H771" s="94"/>
      <c r="I771" s="94"/>
      <c r="J771" s="94"/>
    </row>
    <row r="772" spans="1:10" x14ac:dyDescent="0.25">
      <c r="A772" s="94"/>
      <c r="B772" s="102"/>
      <c r="C772" s="94"/>
      <c r="D772" s="94"/>
      <c r="E772" s="94"/>
      <c r="F772" s="94"/>
      <c r="G772" s="94"/>
      <c r="H772" s="94"/>
      <c r="I772" s="94"/>
      <c r="J772" s="94"/>
    </row>
    <row r="773" spans="1:10" x14ac:dyDescent="0.25">
      <c r="A773" s="94"/>
      <c r="B773" s="102"/>
      <c r="C773" s="94"/>
      <c r="D773" s="94"/>
      <c r="E773" s="94"/>
      <c r="F773" s="94"/>
      <c r="G773" s="94"/>
      <c r="H773" s="94"/>
      <c r="I773" s="94"/>
      <c r="J773" s="94"/>
    </row>
    <row r="774" spans="1:10" x14ac:dyDescent="0.25">
      <c r="A774" s="94"/>
      <c r="B774" s="102"/>
      <c r="C774" s="94"/>
      <c r="D774" s="94"/>
      <c r="E774" s="94"/>
      <c r="F774" s="94"/>
      <c r="G774" s="94"/>
      <c r="H774" s="94"/>
      <c r="I774" s="94"/>
      <c r="J774" s="94"/>
    </row>
    <row r="775" spans="1:10" x14ac:dyDescent="0.25">
      <c r="A775" s="94"/>
      <c r="B775" s="102"/>
      <c r="C775" s="94"/>
      <c r="D775" s="94"/>
      <c r="E775" s="94"/>
      <c r="F775" s="94"/>
      <c r="G775" s="94"/>
      <c r="H775" s="94"/>
      <c r="I775" s="94"/>
      <c r="J775" s="94"/>
    </row>
    <row r="776" spans="1:10" x14ac:dyDescent="0.25">
      <c r="A776" s="94"/>
      <c r="B776" s="102"/>
      <c r="C776" s="94"/>
      <c r="D776" s="94"/>
      <c r="E776" s="94"/>
      <c r="F776" s="94"/>
      <c r="G776" s="94"/>
      <c r="H776" s="94"/>
      <c r="I776" s="94"/>
      <c r="J776" s="94"/>
    </row>
    <row r="777" spans="1:10" x14ac:dyDescent="0.25">
      <c r="A777" s="94"/>
      <c r="B777" s="102"/>
      <c r="C777" s="94"/>
      <c r="D777" s="94"/>
      <c r="E777" s="94"/>
      <c r="F777" s="94"/>
      <c r="G777" s="94"/>
      <c r="H777" s="94"/>
      <c r="I777" s="94"/>
      <c r="J777" s="94"/>
    </row>
    <row r="778" spans="1:10" x14ac:dyDescent="0.25">
      <c r="A778" s="127" t="s">
        <v>11</v>
      </c>
      <c r="B778" s="102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</row>
    <row r="781" spans="1:10" x14ac:dyDescent="0.25">
      <c r="A781" s="127" t="s">
        <v>0</v>
      </c>
      <c r="B781" s="155" t="s">
        <v>1192</v>
      </c>
      <c r="C781" s="127" t="s">
        <v>1203</v>
      </c>
      <c r="D781" s="127" t="s">
        <v>561</v>
      </c>
      <c r="E781" s="127" t="s">
        <v>1724</v>
      </c>
      <c r="F781" s="127" t="s">
        <v>1892</v>
      </c>
      <c r="G781" s="127" t="s">
        <v>1889</v>
      </c>
      <c r="H781" s="127" t="s">
        <v>1890</v>
      </c>
      <c r="I781" s="127" t="s">
        <v>1891</v>
      </c>
      <c r="J781" s="127" t="s">
        <v>174</v>
      </c>
    </row>
    <row r="782" spans="1:10" x14ac:dyDescent="0.25">
      <c r="A782" s="95">
        <v>45307</v>
      </c>
      <c r="B782" s="118"/>
      <c r="C782" s="98"/>
      <c r="D782" s="98"/>
      <c r="E782" s="98"/>
      <c r="F782" s="98"/>
      <c r="G782" s="98"/>
      <c r="H782" s="98"/>
      <c r="I782" s="98"/>
      <c r="J782" s="94"/>
    </row>
    <row r="783" spans="1:10" x14ac:dyDescent="0.25">
      <c r="A783" s="94"/>
      <c r="B783" s="102"/>
      <c r="C783" s="94"/>
      <c r="D783" s="94"/>
      <c r="E783" s="94"/>
      <c r="F783" s="94"/>
      <c r="G783" s="94"/>
      <c r="H783" s="94"/>
      <c r="I783" s="94"/>
      <c r="J783" s="94"/>
    </row>
    <row r="784" spans="1:10" x14ac:dyDescent="0.25">
      <c r="A784" s="94"/>
      <c r="B784" s="102"/>
      <c r="C784" s="101"/>
      <c r="D784" s="94"/>
      <c r="E784" s="94"/>
      <c r="F784" s="94"/>
      <c r="G784" s="94"/>
      <c r="H784" s="94"/>
      <c r="I784" s="94"/>
      <c r="J784" s="94"/>
    </row>
    <row r="785" spans="1:10" x14ac:dyDescent="0.25">
      <c r="A785" s="94"/>
      <c r="B785" s="102"/>
      <c r="C785" s="94"/>
      <c r="D785" s="94"/>
      <c r="E785" s="94"/>
      <c r="F785" s="94"/>
      <c r="G785" s="94"/>
      <c r="H785" s="94"/>
      <c r="I785" s="94"/>
      <c r="J785" s="94"/>
    </row>
    <row r="786" spans="1:10" x14ac:dyDescent="0.25">
      <c r="A786" s="94"/>
      <c r="B786" s="102"/>
      <c r="C786" s="94"/>
      <c r="D786" s="94"/>
      <c r="E786" s="94"/>
      <c r="F786" s="94"/>
      <c r="G786" s="94"/>
      <c r="H786" s="94"/>
      <c r="I786" s="94"/>
      <c r="J786" s="94"/>
    </row>
    <row r="787" spans="1:10" x14ac:dyDescent="0.25">
      <c r="A787" s="94"/>
      <c r="B787" s="102"/>
      <c r="C787" s="94"/>
      <c r="D787" s="94"/>
      <c r="E787" s="94"/>
      <c r="F787" s="94"/>
      <c r="G787" s="94"/>
      <c r="H787" s="94"/>
      <c r="I787" s="94"/>
      <c r="J787" s="94"/>
    </row>
    <row r="788" spans="1:10" x14ac:dyDescent="0.25">
      <c r="A788" s="94"/>
      <c r="B788" s="102"/>
      <c r="C788" s="94"/>
      <c r="D788" s="94"/>
      <c r="E788" s="94"/>
      <c r="F788" s="94"/>
      <c r="G788" s="94"/>
      <c r="H788" s="94"/>
      <c r="I788" s="94"/>
      <c r="J788" s="94"/>
    </row>
    <row r="789" spans="1:10" x14ac:dyDescent="0.25">
      <c r="A789" s="94"/>
      <c r="B789" s="102"/>
      <c r="C789" s="94"/>
      <c r="D789" s="94"/>
      <c r="E789" s="94"/>
      <c r="F789" s="94"/>
      <c r="G789" s="94"/>
      <c r="H789" s="94"/>
      <c r="I789" s="94"/>
      <c r="J789" s="94"/>
    </row>
    <row r="790" spans="1:10" x14ac:dyDescent="0.25">
      <c r="A790" s="94"/>
      <c r="B790" s="102"/>
      <c r="C790" s="94"/>
      <c r="D790" s="94"/>
      <c r="E790" s="94"/>
      <c r="F790" s="94"/>
      <c r="G790" s="94"/>
      <c r="H790" s="94"/>
      <c r="I790" s="94"/>
      <c r="J790" s="94"/>
    </row>
    <row r="791" spans="1:10" x14ac:dyDescent="0.25">
      <c r="A791" s="94"/>
      <c r="B791" s="102"/>
      <c r="C791" s="94"/>
      <c r="D791" s="94"/>
      <c r="E791" s="94"/>
      <c r="F791" s="94"/>
      <c r="G791" s="94"/>
      <c r="H791" s="94"/>
      <c r="I791" s="94"/>
      <c r="J791" s="94"/>
    </row>
    <row r="792" spans="1:10" x14ac:dyDescent="0.25">
      <c r="A792" s="94"/>
      <c r="B792" s="102"/>
      <c r="C792" s="94"/>
      <c r="D792" s="94"/>
      <c r="E792" s="94"/>
      <c r="F792" s="94"/>
      <c r="G792" s="94"/>
      <c r="H792" s="94"/>
      <c r="I792" s="94"/>
      <c r="J792" s="94"/>
    </row>
    <row r="793" spans="1:10" x14ac:dyDescent="0.25">
      <c r="A793" s="94"/>
      <c r="B793" s="102"/>
      <c r="C793" s="94"/>
      <c r="D793" s="94"/>
      <c r="E793" s="94"/>
      <c r="F793" s="94"/>
      <c r="G793" s="94"/>
      <c r="H793" s="94"/>
      <c r="I793" s="94"/>
      <c r="J793" s="94"/>
    </row>
    <row r="794" spans="1:10" x14ac:dyDescent="0.25">
      <c r="A794" s="94"/>
      <c r="B794" s="102"/>
      <c r="C794" s="94"/>
      <c r="D794" s="94"/>
      <c r="E794" s="94"/>
      <c r="F794" s="94"/>
      <c r="G794" s="94"/>
      <c r="H794" s="94"/>
      <c r="I794" s="94"/>
      <c r="J794" s="94"/>
    </row>
    <row r="795" spans="1:10" x14ac:dyDescent="0.25">
      <c r="A795" s="94"/>
      <c r="B795" s="102"/>
      <c r="C795" s="94"/>
      <c r="D795" s="94"/>
      <c r="E795" s="94"/>
      <c r="F795" s="94"/>
      <c r="G795" s="94"/>
      <c r="H795" s="94"/>
      <c r="I795" s="94"/>
      <c r="J795" s="94"/>
    </row>
    <row r="796" spans="1:10" x14ac:dyDescent="0.25">
      <c r="A796" s="94"/>
      <c r="B796" s="102"/>
      <c r="C796" s="94"/>
      <c r="D796" s="94"/>
      <c r="E796" s="94"/>
      <c r="F796" s="94"/>
      <c r="G796" s="94"/>
      <c r="H796" s="94"/>
      <c r="I796" s="94"/>
      <c r="J796" s="94"/>
    </row>
    <row r="797" spans="1:10" x14ac:dyDescent="0.25">
      <c r="A797" s="94"/>
      <c r="B797" s="102"/>
      <c r="C797" s="94"/>
      <c r="D797" s="94"/>
      <c r="E797" s="94"/>
      <c r="F797" s="94"/>
      <c r="G797" s="94"/>
      <c r="H797" s="94"/>
      <c r="I797" s="94"/>
      <c r="J797" s="94"/>
    </row>
    <row r="798" spans="1:10" x14ac:dyDescent="0.25">
      <c r="A798" s="94"/>
      <c r="B798" s="102"/>
      <c r="C798" s="94"/>
      <c r="D798" s="94"/>
      <c r="E798" s="94"/>
      <c r="F798" s="94"/>
      <c r="G798" s="94"/>
      <c r="H798" s="94"/>
      <c r="I798" s="94"/>
      <c r="J798" s="94"/>
    </row>
    <row r="799" spans="1:10" x14ac:dyDescent="0.25">
      <c r="A799" s="94"/>
      <c r="B799" s="102"/>
      <c r="C799" s="94"/>
      <c r="D799" s="94"/>
      <c r="E799" s="94"/>
      <c r="F799" s="94"/>
      <c r="G799" s="94"/>
      <c r="H799" s="94"/>
      <c r="I799" s="94"/>
      <c r="J799" s="94"/>
    </row>
    <row r="800" spans="1:10" x14ac:dyDescent="0.25">
      <c r="A800" s="94"/>
      <c r="B800" s="102"/>
      <c r="C800" s="94"/>
      <c r="D800" s="94"/>
      <c r="E800" s="94"/>
      <c r="F800" s="94"/>
      <c r="G800" s="94"/>
      <c r="H800" s="94"/>
      <c r="I800" s="94"/>
      <c r="J800" s="94"/>
    </row>
    <row r="801" spans="1:10" x14ac:dyDescent="0.25">
      <c r="A801" s="94"/>
      <c r="B801" s="102"/>
      <c r="C801" s="94"/>
      <c r="D801" s="94"/>
      <c r="E801" s="94"/>
      <c r="F801" s="94"/>
      <c r="G801" s="94"/>
      <c r="H801" s="94"/>
      <c r="I801" s="94"/>
      <c r="J801" s="94"/>
    </row>
    <row r="802" spans="1:10" x14ac:dyDescent="0.25">
      <c r="A802" s="94"/>
      <c r="B802" s="102"/>
      <c r="C802" s="94"/>
      <c r="D802" s="94"/>
      <c r="E802" s="94"/>
      <c r="F802" s="94"/>
      <c r="G802" s="94"/>
      <c r="H802" s="94"/>
      <c r="I802" s="94"/>
      <c r="J802" s="94"/>
    </row>
    <row r="803" spans="1:10" x14ac:dyDescent="0.25">
      <c r="A803" s="94"/>
      <c r="B803" s="102"/>
      <c r="C803" s="94"/>
      <c r="D803" s="94"/>
      <c r="E803" s="94"/>
      <c r="F803" s="94"/>
      <c r="G803" s="94"/>
      <c r="H803" s="94"/>
      <c r="I803" s="94"/>
      <c r="J803" s="94"/>
    </row>
    <row r="804" spans="1:10" x14ac:dyDescent="0.25">
      <c r="A804" s="94"/>
      <c r="B804" s="102"/>
      <c r="C804" s="94"/>
      <c r="D804" s="94"/>
      <c r="E804" s="94"/>
      <c r="F804" s="94"/>
      <c r="G804" s="94"/>
      <c r="H804" s="94"/>
      <c r="I804" s="94"/>
      <c r="J804" s="94"/>
    </row>
    <row r="805" spans="1:10" x14ac:dyDescent="0.25">
      <c r="A805" s="94"/>
      <c r="B805" s="102"/>
      <c r="C805" s="94"/>
      <c r="D805" s="94"/>
      <c r="E805" s="94"/>
      <c r="F805" s="94"/>
      <c r="G805" s="94"/>
      <c r="H805" s="94"/>
      <c r="I805" s="94"/>
      <c r="J805" s="94"/>
    </row>
    <row r="806" spans="1:10" x14ac:dyDescent="0.25">
      <c r="A806" s="94"/>
      <c r="B806" s="102"/>
      <c r="C806" s="94"/>
      <c r="D806" s="94"/>
      <c r="E806" s="94"/>
      <c r="F806" s="94"/>
      <c r="G806" s="94"/>
      <c r="H806" s="94"/>
      <c r="I806" s="94"/>
      <c r="J806" s="94"/>
    </row>
    <row r="807" spans="1:10" x14ac:dyDescent="0.25">
      <c r="A807" s="94"/>
      <c r="B807" s="102"/>
      <c r="C807" s="94"/>
      <c r="D807" s="94"/>
      <c r="E807" s="94"/>
      <c r="F807" s="94"/>
      <c r="G807" s="94"/>
      <c r="H807" s="94"/>
      <c r="I807" s="94"/>
      <c r="J807" s="94"/>
    </row>
    <row r="808" spans="1:10" x14ac:dyDescent="0.25">
      <c r="A808" s="94"/>
      <c r="B808" s="102"/>
      <c r="C808" s="94"/>
      <c r="D808" s="94"/>
      <c r="E808" s="94"/>
      <c r="F808" s="94"/>
      <c r="G808" s="94"/>
      <c r="H808" s="94"/>
      <c r="I808" s="94"/>
      <c r="J808" s="94"/>
    </row>
    <row r="809" spans="1:10" x14ac:dyDescent="0.25">
      <c r="A809" s="94"/>
      <c r="B809" s="102"/>
      <c r="C809" s="94"/>
      <c r="D809" s="94"/>
      <c r="E809" s="94"/>
      <c r="F809" s="94"/>
      <c r="G809" s="94"/>
      <c r="H809" s="94"/>
      <c r="I809" s="94"/>
      <c r="J809" s="94"/>
    </row>
    <row r="810" spans="1:10" x14ac:dyDescent="0.25">
      <c r="A810" s="94"/>
      <c r="B810" s="102"/>
      <c r="C810" s="94"/>
      <c r="D810" s="94"/>
      <c r="E810" s="94"/>
      <c r="F810" s="94"/>
      <c r="G810" s="94"/>
      <c r="H810" s="94"/>
      <c r="I810" s="94"/>
      <c r="J810" s="94"/>
    </row>
    <row r="811" spans="1:10" x14ac:dyDescent="0.25">
      <c r="A811" s="94"/>
      <c r="B811" s="102"/>
      <c r="C811" s="94"/>
      <c r="D811" s="94"/>
      <c r="E811" s="94"/>
      <c r="F811" s="94"/>
      <c r="G811" s="94"/>
      <c r="H811" s="94"/>
      <c r="I811" s="94"/>
      <c r="J811" s="94"/>
    </row>
    <row r="812" spans="1:10" x14ac:dyDescent="0.25">
      <c r="A812" s="94"/>
      <c r="B812" s="102"/>
      <c r="C812" s="94"/>
      <c r="D812" s="94"/>
      <c r="E812" s="94"/>
      <c r="F812" s="94"/>
      <c r="G812" s="94"/>
      <c r="H812" s="94"/>
      <c r="I812" s="94"/>
      <c r="J812" s="94"/>
    </row>
    <row r="813" spans="1:10" x14ac:dyDescent="0.25">
      <c r="A813" s="94"/>
      <c r="B813" s="102"/>
      <c r="C813" s="94"/>
      <c r="D813" s="94"/>
      <c r="E813" s="94"/>
      <c r="F813" s="94"/>
      <c r="G813" s="94"/>
      <c r="H813" s="94"/>
      <c r="I813" s="94"/>
      <c r="J813" s="94"/>
    </row>
    <row r="814" spans="1:10" x14ac:dyDescent="0.25">
      <c r="A814" s="94"/>
      <c r="B814" s="102"/>
      <c r="C814" s="94"/>
      <c r="D814" s="94"/>
      <c r="E814" s="94"/>
      <c r="F814" s="94"/>
      <c r="G814" s="94"/>
      <c r="H814" s="94"/>
      <c r="I814" s="94"/>
      <c r="J814" s="94"/>
    </row>
    <row r="815" spans="1:10" x14ac:dyDescent="0.25">
      <c r="A815" s="94"/>
      <c r="B815" s="102"/>
      <c r="C815" s="94"/>
      <c r="D815" s="94"/>
      <c r="E815" s="94"/>
      <c r="F815" s="94"/>
      <c r="G815" s="94"/>
      <c r="H815" s="94"/>
      <c r="I815" s="94"/>
      <c r="J815" s="94"/>
    </row>
    <row r="816" spans="1:10" x14ac:dyDescent="0.25">
      <c r="A816" s="94"/>
      <c r="B816" s="102"/>
      <c r="C816" s="94"/>
      <c r="D816" s="94"/>
      <c r="E816" s="94"/>
      <c r="F816" s="94"/>
      <c r="G816" s="94"/>
      <c r="H816" s="94"/>
      <c r="I816" s="94"/>
      <c r="J816" s="94"/>
    </row>
    <row r="817" spans="1:10" x14ac:dyDescent="0.25">
      <c r="A817" s="94"/>
      <c r="B817" s="102"/>
      <c r="C817" s="94"/>
      <c r="D817" s="94"/>
      <c r="E817" s="94"/>
      <c r="F817" s="94"/>
      <c r="G817" s="94"/>
      <c r="H817" s="94"/>
      <c r="I817" s="94"/>
      <c r="J817" s="94"/>
    </row>
    <row r="818" spans="1:10" x14ac:dyDescent="0.25">
      <c r="A818" s="94"/>
      <c r="B818" s="102"/>
      <c r="C818" s="94"/>
      <c r="D818" s="94"/>
      <c r="E818" s="94"/>
      <c r="F818" s="94"/>
      <c r="G818" s="94"/>
      <c r="H818" s="94"/>
      <c r="I818" s="94"/>
      <c r="J818" s="94"/>
    </row>
    <row r="819" spans="1:10" x14ac:dyDescent="0.25">
      <c r="A819" s="94"/>
      <c r="B819" s="102"/>
      <c r="C819" s="94"/>
      <c r="D819" s="94"/>
      <c r="E819" s="94"/>
      <c r="F819" s="94"/>
      <c r="G819" s="94"/>
      <c r="H819" s="94"/>
      <c r="I819" s="94"/>
      <c r="J819" s="94"/>
    </row>
    <row r="820" spans="1:10" x14ac:dyDescent="0.25">
      <c r="A820" s="94"/>
      <c r="B820" s="102"/>
      <c r="C820" s="94"/>
      <c r="D820" s="94"/>
      <c r="E820" s="94"/>
      <c r="F820" s="94"/>
      <c r="G820" s="94"/>
      <c r="H820" s="94"/>
      <c r="I820" s="94"/>
      <c r="J820" s="94"/>
    </row>
    <row r="821" spans="1:10" x14ac:dyDescent="0.25">
      <c r="A821" s="94"/>
      <c r="B821" s="102"/>
      <c r="C821" s="94"/>
      <c r="D821" s="94"/>
      <c r="E821" s="94"/>
      <c r="F821" s="94"/>
      <c r="G821" s="94"/>
      <c r="H821" s="94"/>
      <c r="I821" s="94"/>
      <c r="J821" s="94"/>
    </row>
    <row r="822" spans="1:10" x14ac:dyDescent="0.25">
      <c r="A822" s="94"/>
      <c r="B822" s="102"/>
      <c r="C822" s="94"/>
      <c r="D822" s="94"/>
      <c r="E822" s="94"/>
      <c r="F822" s="94"/>
      <c r="G822" s="94"/>
      <c r="H822" s="94"/>
      <c r="I822" s="94"/>
      <c r="J822" s="94"/>
    </row>
    <row r="823" spans="1:10" x14ac:dyDescent="0.25">
      <c r="A823" s="94"/>
      <c r="B823" s="102"/>
      <c r="C823" s="94"/>
      <c r="D823" s="94"/>
      <c r="E823" s="94"/>
      <c r="F823" s="94"/>
      <c r="G823" s="94"/>
      <c r="H823" s="94"/>
      <c r="I823" s="94"/>
      <c r="J823" s="94"/>
    </row>
    <row r="824" spans="1:10" x14ac:dyDescent="0.25">
      <c r="A824" s="94"/>
      <c r="B824" s="102"/>
      <c r="C824" s="94"/>
      <c r="D824" s="94"/>
      <c r="E824" s="94"/>
      <c r="F824" s="94"/>
      <c r="G824" s="94"/>
      <c r="H824" s="94"/>
      <c r="I824" s="94"/>
      <c r="J824" s="94"/>
    </row>
    <row r="825" spans="1:10" x14ac:dyDescent="0.25">
      <c r="A825" s="94"/>
      <c r="B825" s="102"/>
      <c r="C825" s="94"/>
      <c r="D825" s="94"/>
      <c r="E825" s="94"/>
      <c r="F825" s="94"/>
      <c r="G825" s="94"/>
      <c r="H825" s="94"/>
      <c r="I825" s="94"/>
      <c r="J825" s="94"/>
    </row>
    <row r="826" spans="1:10" x14ac:dyDescent="0.25">
      <c r="A826" s="94"/>
      <c r="B826" s="102"/>
      <c r="C826" s="94"/>
      <c r="D826" s="94"/>
      <c r="E826" s="94"/>
      <c r="F826" s="94"/>
      <c r="G826" s="94"/>
      <c r="H826" s="94"/>
      <c r="I826" s="94"/>
      <c r="J826" s="94"/>
    </row>
    <row r="827" spans="1:10" x14ac:dyDescent="0.25">
      <c r="A827" s="94"/>
      <c r="B827" s="102"/>
      <c r="C827" s="94"/>
      <c r="D827" s="94"/>
      <c r="E827" s="94"/>
      <c r="F827" s="94"/>
      <c r="G827" s="94"/>
      <c r="H827" s="94"/>
      <c r="I827" s="94"/>
      <c r="J827" s="94"/>
    </row>
    <row r="828" spans="1:10" x14ac:dyDescent="0.25">
      <c r="A828" s="94"/>
      <c r="B828" s="102"/>
      <c r="C828" s="94"/>
      <c r="D828" s="94"/>
      <c r="E828" s="94"/>
      <c r="F828" s="94"/>
      <c r="G828" s="94"/>
      <c r="H828" s="94"/>
      <c r="I828" s="94"/>
      <c r="J828" s="94"/>
    </row>
    <row r="829" spans="1:10" x14ac:dyDescent="0.25">
      <c r="A829" s="94"/>
      <c r="B829" s="102"/>
      <c r="C829" s="94"/>
      <c r="D829" s="94"/>
      <c r="E829" s="94"/>
      <c r="F829" s="94"/>
      <c r="G829" s="94"/>
      <c r="H829" s="94"/>
      <c r="I829" s="94"/>
      <c r="J829" s="94"/>
    </row>
    <row r="830" spans="1:10" x14ac:dyDescent="0.25">
      <c r="A830" s="127" t="s">
        <v>11</v>
      </c>
      <c r="B830" s="102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</row>
    <row r="833" spans="1:10" x14ac:dyDescent="0.25">
      <c r="A833" s="127" t="s">
        <v>0</v>
      </c>
      <c r="B833" s="155" t="s">
        <v>1192</v>
      </c>
      <c r="C833" s="127" t="s">
        <v>1203</v>
      </c>
      <c r="D833" s="127" t="s">
        <v>561</v>
      </c>
      <c r="E833" s="127" t="s">
        <v>1724</v>
      </c>
      <c r="F833" s="127" t="s">
        <v>1892</v>
      </c>
      <c r="G833" s="127" t="s">
        <v>1889</v>
      </c>
      <c r="H833" s="127" t="s">
        <v>1890</v>
      </c>
      <c r="I833" s="127" t="s">
        <v>1891</v>
      </c>
      <c r="J833" s="127" t="s">
        <v>174</v>
      </c>
    </row>
    <row r="834" spans="1:10" x14ac:dyDescent="0.25">
      <c r="A834" s="95">
        <v>45308</v>
      </c>
      <c r="B834" s="118"/>
      <c r="C834" s="98"/>
      <c r="D834" s="98"/>
      <c r="E834" s="98"/>
      <c r="F834" s="98"/>
      <c r="G834" s="98"/>
      <c r="H834" s="98"/>
      <c r="I834" s="98"/>
      <c r="J834" s="94"/>
    </row>
    <row r="835" spans="1:10" x14ac:dyDescent="0.25">
      <c r="A835" s="94"/>
      <c r="B835" s="102"/>
      <c r="C835" s="94"/>
      <c r="D835" s="94"/>
      <c r="E835" s="94"/>
      <c r="F835" s="94"/>
      <c r="G835" s="94"/>
      <c r="H835" s="94"/>
      <c r="I835" s="94"/>
      <c r="J835" s="94"/>
    </row>
    <row r="836" spans="1:10" x14ac:dyDescent="0.25">
      <c r="A836" s="94"/>
      <c r="B836" s="102"/>
      <c r="C836" s="101"/>
      <c r="D836" s="94"/>
      <c r="E836" s="94"/>
      <c r="F836" s="94"/>
      <c r="G836" s="94"/>
      <c r="H836" s="94"/>
      <c r="I836" s="94"/>
      <c r="J836" s="94"/>
    </row>
    <row r="837" spans="1:10" x14ac:dyDescent="0.25">
      <c r="A837" s="94"/>
      <c r="B837" s="102"/>
      <c r="C837" s="94"/>
      <c r="D837" s="94"/>
      <c r="E837" s="94"/>
      <c r="F837" s="94"/>
      <c r="G837" s="94"/>
      <c r="H837" s="94"/>
      <c r="I837" s="94"/>
      <c r="J837" s="94"/>
    </row>
    <row r="838" spans="1:10" x14ac:dyDescent="0.25">
      <c r="A838" s="94"/>
      <c r="B838" s="102"/>
      <c r="C838" s="94"/>
      <c r="D838" s="94"/>
      <c r="E838" s="94"/>
      <c r="F838" s="94"/>
      <c r="G838" s="94"/>
      <c r="H838" s="94"/>
      <c r="I838" s="94"/>
      <c r="J838" s="94"/>
    </row>
    <row r="839" spans="1:10" x14ac:dyDescent="0.25">
      <c r="A839" s="94"/>
      <c r="B839" s="102"/>
      <c r="C839" s="94"/>
      <c r="D839" s="94"/>
      <c r="E839" s="94"/>
      <c r="F839" s="94"/>
      <c r="G839" s="94"/>
      <c r="H839" s="94"/>
      <c r="I839" s="94"/>
      <c r="J839" s="94"/>
    </row>
    <row r="840" spans="1:10" x14ac:dyDescent="0.25">
      <c r="A840" s="94"/>
      <c r="B840" s="102"/>
      <c r="C840" s="94"/>
      <c r="D840" s="94"/>
      <c r="E840" s="94"/>
      <c r="F840" s="94"/>
      <c r="G840" s="94"/>
      <c r="H840" s="94"/>
      <c r="I840" s="94"/>
      <c r="J840" s="94"/>
    </row>
    <row r="841" spans="1:10" x14ac:dyDescent="0.25">
      <c r="A841" s="94"/>
      <c r="B841" s="102"/>
      <c r="C841" s="94"/>
      <c r="D841" s="94"/>
      <c r="E841" s="94"/>
      <c r="F841" s="94"/>
      <c r="G841" s="94"/>
      <c r="H841" s="94"/>
      <c r="I841" s="94"/>
      <c r="J841" s="94"/>
    </row>
    <row r="842" spans="1:10" x14ac:dyDescent="0.25">
      <c r="A842" s="94"/>
      <c r="B842" s="102"/>
      <c r="C842" s="94"/>
      <c r="D842" s="94"/>
      <c r="E842" s="94"/>
      <c r="F842" s="94"/>
      <c r="G842" s="94"/>
      <c r="H842" s="94"/>
      <c r="I842" s="94"/>
      <c r="J842" s="94"/>
    </row>
    <row r="843" spans="1:10" x14ac:dyDescent="0.25">
      <c r="A843" s="94"/>
      <c r="B843" s="102"/>
      <c r="C843" s="94"/>
      <c r="D843" s="94"/>
      <c r="E843" s="94"/>
      <c r="F843" s="94"/>
      <c r="G843" s="94"/>
      <c r="H843" s="94"/>
      <c r="I843" s="94"/>
      <c r="J843" s="94"/>
    </row>
    <row r="844" spans="1:10" x14ac:dyDescent="0.25">
      <c r="A844" s="94"/>
      <c r="B844" s="102"/>
      <c r="C844" s="94"/>
      <c r="D844" s="94"/>
      <c r="E844" s="94"/>
      <c r="F844" s="94"/>
      <c r="G844" s="94"/>
      <c r="H844" s="94"/>
      <c r="I844" s="94"/>
      <c r="J844" s="94"/>
    </row>
    <row r="845" spans="1:10" x14ac:dyDescent="0.25">
      <c r="A845" s="94"/>
      <c r="B845" s="102"/>
      <c r="C845" s="94"/>
      <c r="D845" s="94"/>
      <c r="E845" s="94"/>
      <c r="F845" s="94"/>
      <c r="G845" s="94"/>
      <c r="H845" s="94"/>
      <c r="I845" s="94"/>
      <c r="J845" s="94"/>
    </row>
    <row r="846" spans="1:10" x14ac:dyDescent="0.25">
      <c r="A846" s="94"/>
      <c r="B846" s="102"/>
      <c r="C846" s="94"/>
      <c r="D846" s="94"/>
      <c r="E846" s="94"/>
      <c r="F846" s="94"/>
      <c r="G846" s="94"/>
      <c r="H846" s="94"/>
      <c r="I846" s="94"/>
      <c r="J846" s="94"/>
    </row>
    <row r="847" spans="1:10" x14ac:dyDescent="0.25">
      <c r="A847" s="94"/>
      <c r="B847" s="102"/>
      <c r="C847" s="94"/>
      <c r="D847" s="94"/>
      <c r="E847" s="94"/>
      <c r="F847" s="94"/>
      <c r="G847" s="94"/>
      <c r="H847" s="94"/>
      <c r="I847" s="94"/>
      <c r="J847" s="94"/>
    </row>
    <row r="848" spans="1:10" x14ac:dyDescent="0.25">
      <c r="A848" s="94"/>
      <c r="B848" s="102"/>
      <c r="C848" s="94"/>
      <c r="D848" s="94"/>
      <c r="E848" s="94"/>
      <c r="F848" s="94"/>
      <c r="G848" s="94"/>
      <c r="H848" s="94"/>
      <c r="I848" s="94"/>
      <c r="J848" s="94"/>
    </row>
    <row r="849" spans="1:10" x14ac:dyDescent="0.25">
      <c r="A849" s="94"/>
      <c r="B849" s="102"/>
      <c r="C849" s="94"/>
      <c r="D849" s="94"/>
      <c r="E849" s="94"/>
      <c r="F849" s="94"/>
      <c r="G849" s="94"/>
      <c r="H849" s="94"/>
      <c r="I849" s="94"/>
      <c r="J849" s="94"/>
    </row>
    <row r="850" spans="1:10" x14ac:dyDescent="0.25">
      <c r="A850" s="94"/>
      <c r="B850" s="102"/>
      <c r="C850" s="94"/>
      <c r="D850" s="94"/>
      <c r="E850" s="94"/>
      <c r="F850" s="94"/>
      <c r="G850" s="94"/>
      <c r="H850" s="94"/>
      <c r="I850" s="94"/>
      <c r="J850" s="94"/>
    </row>
    <row r="851" spans="1:10" x14ac:dyDescent="0.25">
      <c r="A851" s="94"/>
      <c r="B851" s="102"/>
      <c r="C851" s="94"/>
      <c r="D851" s="94"/>
      <c r="E851" s="94"/>
      <c r="F851" s="94"/>
      <c r="G851" s="94"/>
      <c r="H851" s="94"/>
      <c r="I851" s="94"/>
      <c r="J851" s="94"/>
    </row>
    <row r="852" spans="1:10" x14ac:dyDescent="0.25">
      <c r="A852" s="94"/>
      <c r="B852" s="102"/>
      <c r="C852" s="94"/>
      <c r="D852" s="94"/>
      <c r="E852" s="94"/>
      <c r="F852" s="94"/>
      <c r="G852" s="94"/>
      <c r="H852" s="94"/>
      <c r="I852" s="94"/>
      <c r="J852" s="94"/>
    </row>
    <row r="853" spans="1:10" x14ac:dyDescent="0.25">
      <c r="A853" s="94"/>
      <c r="B853" s="102"/>
      <c r="C853" s="94"/>
      <c r="D853" s="94"/>
      <c r="E853" s="94"/>
      <c r="F853" s="94"/>
      <c r="G853" s="94"/>
      <c r="H853" s="94"/>
      <c r="I853" s="94"/>
      <c r="J853" s="94"/>
    </row>
    <row r="854" spans="1:10" x14ac:dyDescent="0.25">
      <c r="A854" s="94"/>
      <c r="B854" s="102"/>
      <c r="C854" s="94"/>
      <c r="D854" s="94"/>
      <c r="E854" s="94"/>
      <c r="F854" s="94"/>
      <c r="G854" s="94"/>
      <c r="H854" s="94"/>
      <c r="I854" s="94"/>
      <c r="J854" s="94"/>
    </row>
    <row r="855" spans="1:10" x14ac:dyDescent="0.25">
      <c r="A855" s="94"/>
      <c r="B855" s="102"/>
      <c r="C855" s="94"/>
      <c r="D855" s="94"/>
      <c r="E855" s="94"/>
      <c r="F855" s="94"/>
      <c r="G855" s="94"/>
      <c r="H855" s="94"/>
      <c r="I855" s="94"/>
      <c r="J855" s="94"/>
    </row>
    <row r="856" spans="1:10" x14ac:dyDescent="0.25">
      <c r="A856" s="94"/>
      <c r="B856" s="102"/>
      <c r="C856" s="94"/>
      <c r="D856" s="94"/>
      <c r="E856" s="94"/>
      <c r="F856" s="94"/>
      <c r="G856" s="94"/>
      <c r="H856" s="94"/>
      <c r="I856" s="94"/>
      <c r="J856" s="94"/>
    </row>
    <row r="857" spans="1:10" x14ac:dyDescent="0.25">
      <c r="A857" s="94"/>
      <c r="B857" s="102"/>
      <c r="C857" s="94"/>
      <c r="D857" s="94"/>
      <c r="E857" s="94"/>
      <c r="F857" s="94"/>
      <c r="G857" s="94"/>
      <c r="H857" s="94"/>
      <c r="I857" s="94"/>
      <c r="J857" s="94"/>
    </row>
    <row r="858" spans="1:10" x14ac:dyDescent="0.25">
      <c r="A858" s="94"/>
      <c r="B858" s="102"/>
      <c r="C858" s="94"/>
      <c r="D858" s="94"/>
      <c r="E858" s="94"/>
      <c r="F858" s="94"/>
      <c r="G858" s="94"/>
      <c r="H858" s="94"/>
      <c r="I858" s="94"/>
      <c r="J858" s="94"/>
    </row>
    <row r="859" spans="1:10" x14ac:dyDescent="0.25">
      <c r="A859" s="94"/>
      <c r="B859" s="102"/>
      <c r="C859" s="94"/>
      <c r="D859" s="94"/>
      <c r="E859" s="94"/>
      <c r="F859" s="94"/>
      <c r="G859" s="94"/>
      <c r="H859" s="94"/>
      <c r="I859" s="94"/>
      <c r="J859" s="94"/>
    </row>
    <row r="860" spans="1:10" x14ac:dyDescent="0.25">
      <c r="A860" s="94"/>
      <c r="B860" s="102"/>
      <c r="C860" s="94"/>
      <c r="D860" s="94"/>
      <c r="E860" s="94"/>
      <c r="F860" s="94"/>
      <c r="G860" s="94"/>
      <c r="H860" s="94"/>
      <c r="I860" s="94"/>
      <c r="J860" s="94"/>
    </row>
    <row r="861" spans="1:10" x14ac:dyDescent="0.25">
      <c r="A861" s="94"/>
      <c r="B861" s="102"/>
      <c r="C861" s="94"/>
      <c r="D861" s="94"/>
      <c r="E861" s="94"/>
      <c r="F861" s="94"/>
      <c r="G861" s="94"/>
      <c r="H861" s="94"/>
      <c r="I861" s="94"/>
      <c r="J861" s="94"/>
    </row>
    <row r="862" spans="1:10" x14ac:dyDescent="0.25">
      <c r="A862" s="94"/>
      <c r="B862" s="102"/>
      <c r="C862" s="94"/>
      <c r="D862" s="94"/>
      <c r="E862" s="94"/>
      <c r="F862" s="94"/>
      <c r="G862" s="94"/>
      <c r="H862" s="94"/>
      <c r="I862" s="94"/>
      <c r="J862" s="94"/>
    </row>
    <row r="863" spans="1:10" x14ac:dyDescent="0.25">
      <c r="A863" s="94"/>
      <c r="B863" s="102"/>
      <c r="C863" s="94"/>
      <c r="D863" s="94"/>
      <c r="E863" s="94"/>
      <c r="F863" s="94"/>
      <c r="G863" s="94"/>
      <c r="H863" s="94"/>
      <c r="I863" s="94"/>
      <c r="J863" s="94"/>
    </row>
    <row r="864" spans="1:10" x14ac:dyDescent="0.25">
      <c r="A864" s="94"/>
      <c r="B864" s="102"/>
      <c r="C864" s="94"/>
      <c r="D864" s="94"/>
      <c r="E864" s="94"/>
      <c r="F864" s="94"/>
      <c r="G864" s="94"/>
      <c r="H864" s="94"/>
      <c r="I864" s="94"/>
      <c r="J864" s="94"/>
    </row>
    <row r="865" spans="1:10" x14ac:dyDescent="0.25">
      <c r="A865" s="94"/>
      <c r="B865" s="102"/>
      <c r="C865" s="94"/>
      <c r="D865" s="94"/>
      <c r="E865" s="94"/>
      <c r="F865" s="94"/>
      <c r="G865" s="94"/>
      <c r="H865" s="94"/>
      <c r="I865" s="94"/>
      <c r="J865" s="94"/>
    </row>
    <row r="866" spans="1:10" x14ac:dyDescent="0.25">
      <c r="A866" s="94"/>
      <c r="B866" s="102"/>
      <c r="C866" s="94"/>
      <c r="D866" s="94"/>
      <c r="E866" s="94"/>
      <c r="F866" s="94"/>
      <c r="G866" s="94"/>
      <c r="H866" s="94"/>
      <c r="I866" s="94"/>
      <c r="J866" s="94"/>
    </row>
    <row r="867" spans="1:10" x14ac:dyDescent="0.25">
      <c r="A867" s="94"/>
      <c r="B867" s="102"/>
      <c r="C867" s="94"/>
      <c r="D867" s="94"/>
      <c r="E867" s="94"/>
      <c r="F867" s="94"/>
      <c r="G867" s="94"/>
      <c r="H867" s="94"/>
      <c r="I867" s="94"/>
      <c r="J867" s="94"/>
    </row>
    <row r="868" spans="1:10" x14ac:dyDescent="0.25">
      <c r="A868" s="94"/>
      <c r="B868" s="102"/>
      <c r="C868" s="94"/>
      <c r="D868" s="94"/>
      <c r="E868" s="94"/>
      <c r="F868" s="94"/>
      <c r="G868" s="94"/>
      <c r="H868" s="94"/>
      <c r="I868" s="94"/>
      <c r="J868" s="94"/>
    </row>
    <row r="869" spans="1:10" x14ac:dyDescent="0.25">
      <c r="A869" s="94"/>
      <c r="B869" s="102"/>
      <c r="C869" s="94"/>
      <c r="D869" s="94"/>
      <c r="E869" s="94"/>
      <c r="F869" s="94"/>
      <c r="G869" s="94"/>
      <c r="H869" s="94"/>
      <c r="I869" s="94"/>
      <c r="J869" s="94"/>
    </row>
    <row r="870" spans="1:10" x14ac:dyDescent="0.25">
      <c r="A870" s="94"/>
      <c r="B870" s="102"/>
      <c r="C870" s="94"/>
      <c r="D870" s="94"/>
      <c r="E870" s="94"/>
      <c r="F870" s="94"/>
      <c r="G870" s="94"/>
      <c r="H870" s="94"/>
      <c r="I870" s="94"/>
      <c r="J870" s="94"/>
    </row>
    <row r="871" spans="1:10" x14ac:dyDescent="0.25">
      <c r="A871" s="94"/>
      <c r="B871" s="102"/>
      <c r="C871" s="94"/>
      <c r="D871" s="94"/>
      <c r="E871" s="94"/>
      <c r="F871" s="94"/>
      <c r="G871" s="94"/>
      <c r="H871" s="94"/>
      <c r="I871" s="94"/>
      <c r="J871" s="94"/>
    </row>
    <row r="872" spans="1:10" x14ac:dyDescent="0.25">
      <c r="A872" s="94"/>
      <c r="B872" s="102"/>
      <c r="C872" s="94"/>
      <c r="D872" s="94"/>
      <c r="E872" s="94"/>
      <c r="F872" s="94"/>
      <c r="G872" s="94"/>
      <c r="H872" s="94"/>
      <c r="I872" s="94"/>
      <c r="J872" s="94"/>
    </row>
    <row r="873" spans="1:10" x14ac:dyDescent="0.25">
      <c r="A873" s="94"/>
      <c r="B873" s="102"/>
      <c r="C873" s="94"/>
      <c r="D873" s="94"/>
      <c r="E873" s="94"/>
      <c r="F873" s="94"/>
      <c r="G873" s="94"/>
      <c r="H873" s="94"/>
      <c r="I873" s="94"/>
      <c r="J873" s="94"/>
    </row>
    <row r="874" spans="1:10" x14ac:dyDescent="0.25">
      <c r="A874" s="94"/>
      <c r="B874" s="102"/>
      <c r="C874" s="94"/>
      <c r="D874" s="94"/>
      <c r="E874" s="94"/>
      <c r="F874" s="94"/>
      <c r="G874" s="94"/>
      <c r="H874" s="94"/>
      <c r="I874" s="94"/>
      <c r="J874" s="94"/>
    </row>
    <row r="875" spans="1:10" x14ac:dyDescent="0.25">
      <c r="A875" s="94"/>
      <c r="B875" s="102"/>
      <c r="C875" s="94"/>
      <c r="D875" s="94"/>
      <c r="E875" s="94"/>
      <c r="F875" s="94"/>
      <c r="G875" s="94"/>
      <c r="H875" s="94"/>
      <c r="I875" s="94"/>
      <c r="J875" s="94"/>
    </row>
    <row r="876" spans="1:10" x14ac:dyDescent="0.25">
      <c r="A876" s="94"/>
      <c r="B876" s="102"/>
      <c r="C876" s="94"/>
      <c r="D876" s="94"/>
      <c r="E876" s="94"/>
      <c r="F876" s="94"/>
      <c r="G876" s="94"/>
      <c r="H876" s="94"/>
      <c r="I876" s="94"/>
      <c r="J876" s="94"/>
    </row>
    <row r="877" spans="1:10" x14ac:dyDescent="0.25">
      <c r="A877" s="94"/>
      <c r="B877" s="102"/>
      <c r="C877" s="94"/>
      <c r="D877" s="94"/>
      <c r="E877" s="94"/>
      <c r="F877" s="94"/>
      <c r="G877" s="94"/>
      <c r="H877" s="94"/>
      <c r="I877" s="94"/>
      <c r="J877" s="94"/>
    </row>
    <row r="878" spans="1:10" x14ac:dyDescent="0.25">
      <c r="A878" s="94"/>
      <c r="B878" s="102"/>
      <c r="C878" s="94"/>
      <c r="D878" s="94"/>
      <c r="E878" s="94"/>
      <c r="F878" s="94"/>
      <c r="G878" s="94"/>
      <c r="H878" s="94"/>
      <c r="I878" s="94"/>
      <c r="J878" s="94"/>
    </row>
    <row r="879" spans="1:10" x14ac:dyDescent="0.25">
      <c r="A879" s="94"/>
      <c r="B879" s="102"/>
      <c r="C879" s="94"/>
      <c r="D879" s="94"/>
      <c r="E879" s="94"/>
      <c r="F879" s="94"/>
      <c r="G879" s="94"/>
      <c r="H879" s="94"/>
      <c r="I879" s="94"/>
      <c r="J879" s="94"/>
    </row>
    <row r="880" spans="1:10" x14ac:dyDescent="0.25">
      <c r="A880" s="94"/>
      <c r="B880" s="102"/>
      <c r="C880" s="94"/>
      <c r="D880" s="94"/>
      <c r="E880" s="94"/>
      <c r="F880" s="94"/>
      <c r="G880" s="94"/>
      <c r="H880" s="94"/>
      <c r="I880" s="94"/>
      <c r="J880" s="94"/>
    </row>
    <row r="881" spans="1:10" x14ac:dyDescent="0.25">
      <c r="A881" s="94"/>
      <c r="B881" s="102"/>
      <c r="C881" s="94"/>
      <c r="D881" s="94"/>
      <c r="E881" s="94"/>
      <c r="F881" s="94"/>
      <c r="G881" s="94"/>
      <c r="H881" s="94"/>
      <c r="I881" s="94"/>
      <c r="J881" s="94"/>
    </row>
    <row r="882" spans="1:10" x14ac:dyDescent="0.25">
      <c r="A882" s="127" t="s">
        <v>11</v>
      </c>
      <c r="B882" s="102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</row>
    <row r="885" spans="1:10" x14ac:dyDescent="0.25">
      <c r="A885" s="127" t="s">
        <v>0</v>
      </c>
      <c r="B885" s="155" t="s">
        <v>1192</v>
      </c>
      <c r="C885" s="127" t="s">
        <v>1203</v>
      </c>
      <c r="D885" s="127" t="s">
        <v>561</v>
      </c>
      <c r="E885" s="127" t="s">
        <v>1724</v>
      </c>
      <c r="F885" s="127" t="s">
        <v>1892</v>
      </c>
      <c r="G885" s="127" t="s">
        <v>1889</v>
      </c>
      <c r="H885" s="127" t="s">
        <v>1890</v>
      </c>
      <c r="I885" s="127" t="s">
        <v>1891</v>
      </c>
      <c r="J885" s="127" t="s">
        <v>174</v>
      </c>
    </row>
    <row r="886" spans="1:10" x14ac:dyDescent="0.25">
      <c r="A886" s="95">
        <v>45309</v>
      </c>
      <c r="B886" s="118"/>
      <c r="C886" s="98"/>
      <c r="D886" s="98"/>
      <c r="E886" s="98"/>
      <c r="F886" s="98"/>
      <c r="G886" s="98"/>
      <c r="H886" s="98"/>
      <c r="I886" s="98"/>
      <c r="J886" s="94"/>
    </row>
    <row r="887" spans="1:10" x14ac:dyDescent="0.25">
      <c r="A887" s="94"/>
      <c r="B887" s="102"/>
      <c r="C887" s="94"/>
      <c r="D887" s="94"/>
      <c r="E887" s="94"/>
      <c r="F887" s="94"/>
      <c r="G887" s="94"/>
      <c r="H887" s="94"/>
      <c r="I887" s="94"/>
      <c r="J887" s="94"/>
    </row>
    <row r="888" spans="1:10" x14ac:dyDescent="0.25">
      <c r="A888" s="94"/>
      <c r="B888" s="102"/>
      <c r="C888" s="101"/>
      <c r="D888" s="94"/>
      <c r="E888" s="94"/>
      <c r="F888" s="94"/>
      <c r="G888" s="94"/>
      <c r="H888" s="94"/>
      <c r="I888" s="94"/>
      <c r="J888" s="94"/>
    </row>
    <row r="889" spans="1:10" x14ac:dyDescent="0.25">
      <c r="A889" s="94"/>
      <c r="B889" s="102"/>
      <c r="C889" s="94"/>
      <c r="D889" s="94"/>
      <c r="E889" s="94"/>
      <c r="F889" s="94"/>
      <c r="G889" s="94"/>
      <c r="H889" s="94"/>
      <c r="I889" s="94"/>
      <c r="J889" s="94"/>
    </row>
    <row r="890" spans="1:10" x14ac:dyDescent="0.25">
      <c r="A890" s="94"/>
      <c r="B890" s="102"/>
      <c r="C890" s="94"/>
      <c r="D890" s="94"/>
      <c r="E890" s="94"/>
      <c r="F890" s="94"/>
      <c r="G890" s="94"/>
      <c r="H890" s="94"/>
      <c r="I890" s="94"/>
      <c r="J890" s="94"/>
    </row>
    <row r="891" spans="1:10" x14ac:dyDescent="0.25">
      <c r="A891" s="94"/>
      <c r="B891" s="102"/>
      <c r="C891" s="94"/>
      <c r="D891" s="94"/>
      <c r="E891" s="94"/>
      <c r="F891" s="94"/>
      <c r="G891" s="94"/>
      <c r="H891" s="94"/>
      <c r="I891" s="94"/>
      <c r="J891" s="94"/>
    </row>
    <row r="892" spans="1:10" x14ac:dyDescent="0.25">
      <c r="A892" s="94"/>
      <c r="B892" s="102"/>
      <c r="C892" s="94"/>
      <c r="D892" s="94"/>
      <c r="E892" s="94"/>
      <c r="F892" s="94"/>
      <c r="G892" s="94"/>
      <c r="H892" s="94"/>
      <c r="I892" s="94"/>
      <c r="J892" s="94"/>
    </row>
    <row r="893" spans="1:10" x14ac:dyDescent="0.25">
      <c r="A893" s="94"/>
      <c r="B893" s="102"/>
      <c r="C893" s="94"/>
      <c r="D893" s="94"/>
      <c r="E893" s="94"/>
      <c r="F893" s="94"/>
      <c r="G893" s="94"/>
      <c r="H893" s="94"/>
      <c r="I893" s="94"/>
      <c r="J893" s="94"/>
    </row>
    <row r="894" spans="1:10" x14ac:dyDescent="0.25">
      <c r="A894" s="94"/>
      <c r="B894" s="102"/>
      <c r="C894" s="94"/>
      <c r="D894" s="94"/>
      <c r="E894" s="94"/>
      <c r="F894" s="94"/>
      <c r="G894" s="94"/>
      <c r="H894" s="94"/>
      <c r="I894" s="94"/>
      <c r="J894" s="94"/>
    </row>
    <row r="895" spans="1:10" x14ac:dyDescent="0.25">
      <c r="A895" s="94"/>
      <c r="B895" s="102"/>
      <c r="C895" s="94"/>
      <c r="D895" s="94"/>
      <c r="E895" s="94"/>
      <c r="F895" s="94"/>
      <c r="G895" s="94"/>
      <c r="H895" s="94"/>
      <c r="I895" s="94"/>
      <c r="J895" s="94"/>
    </row>
    <row r="896" spans="1:10" x14ac:dyDescent="0.25">
      <c r="A896" s="94"/>
      <c r="B896" s="102"/>
      <c r="C896" s="94"/>
      <c r="D896" s="94"/>
      <c r="E896" s="94"/>
      <c r="F896" s="94"/>
      <c r="G896" s="94"/>
      <c r="H896" s="94"/>
      <c r="I896" s="94"/>
      <c r="J896" s="94"/>
    </row>
    <row r="897" spans="1:10" x14ac:dyDescent="0.25">
      <c r="A897" s="94"/>
      <c r="B897" s="102"/>
      <c r="C897" s="94"/>
      <c r="D897" s="94"/>
      <c r="E897" s="94"/>
      <c r="F897" s="94"/>
      <c r="G897" s="94"/>
      <c r="H897" s="94"/>
      <c r="I897" s="94"/>
      <c r="J897" s="94"/>
    </row>
    <row r="898" spans="1:10" x14ac:dyDescent="0.25">
      <c r="A898" s="94"/>
      <c r="B898" s="102"/>
      <c r="C898" s="94"/>
      <c r="D898" s="94"/>
      <c r="E898" s="94"/>
      <c r="F898" s="94"/>
      <c r="G898" s="94"/>
      <c r="H898" s="94"/>
      <c r="I898" s="94"/>
      <c r="J898" s="94"/>
    </row>
    <row r="899" spans="1:10" x14ac:dyDescent="0.25">
      <c r="A899" s="94"/>
      <c r="B899" s="102"/>
      <c r="C899" s="94"/>
      <c r="D899" s="94"/>
      <c r="E899" s="94"/>
      <c r="F899" s="94"/>
      <c r="G899" s="94"/>
      <c r="H899" s="94"/>
      <c r="I899" s="94"/>
      <c r="J899" s="94"/>
    </row>
    <row r="900" spans="1:10" x14ac:dyDescent="0.25">
      <c r="A900" s="94"/>
      <c r="B900" s="102"/>
      <c r="C900" s="94"/>
      <c r="D900" s="94"/>
      <c r="E900" s="94"/>
      <c r="F900" s="94"/>
      <c r="G900" s="94"/>
      <c r="H900" s="94"/>
      <c r="I900" s="94"/>
      <c r="J900" s="94"/>
    </row>
    <row r="901" spans="1:10" x14ac:dyDescent="0.25">
      <c r="A901" s="94"/>
      <c r="B901" s="102"/>
      <c r="C901" s="94"/>
      <c r="D901" s="94"/>
      <c r="E901" s="94"/>
      <c r="F901" s="94"/>
      <c r="G901" s="94"/>
      <c r="H901" s="94"/>
      <c r="I901" s="94"/>
      <c r="J901" s="94"/>
    </row>
    <row r="902" spans="1:10" x14ac:dyDescent="0.25">
      <c r="A902" s="94"/>
      <c r="B902" s="102"/>
      <c r="C902" s="94"/>
      <c r="D902" s="94"/>
      <c r="E902" s="94"/>
      <c r="F902" s="94"/>
      <c r="G902" s="94"/>
      <c r="H902" s="94"/>
      <c r="I902" s="94"/>
      <c r="J902" s="94"/>
    </row>
    <row r="903" spans="1:10" x14ac:dyDescent="0.25">
      <c r="A903" s="94"/>
      <c r="B903" s="102"/>
      <c r="C903" s="94"/>
      <c r="D903" s="94"/>
      <c r="E903" s="94"/>
      <c r="F903" s="94"/>
      <c r="G903" s="94"/>
      <c r="H903" s="94"/>
      <c r="I903" s="94"/>
      <c r="J903" s="94"/>
    </row>
    <row r="904" spans="1:10" x14ac:dyDescent="0.25">
      <c r="A904" s="94"/>
      <c r="B904" s="102"/>
      <c r="C904" s="94"/>
      <c r="D904" s="94"/>
      <c r="E904" s="94"/>
      <c r="F904" s="94"/>
      <c r="G904" s="94"/>
      <c r="H904" s="94"/>
      <c r="I904" s="94"/>
      <c r="J904" s="94"/>
    </row>
    <row r="905" spans="1:10" x14ac:dyDescent="0.25">
      <c r="A905" s="94"/>
      <c r="B905" s="102"/>
      <c r="C905" s="94"/>
      <c r="D905" s="94"/>
      <c r="E905" s="94"/>
      <c r="F905" s="94"/>
      <c r="G905" s="94"/>
      <c r="H905" s="94"/>
      <c r="I905" s="94"/>
      <c r="J905" s="94"/>
    </row>
    <row r="906" spans="1:10" x14ac:dyDescent="0.25">
      <c r="A906" s="94"/>
      <c r="B906" s="102"/>
      <c r="C906" s="94"/>
      <c r="D906" s="94"/>
      <c r="E906" s="94"/>
      <c r="F906" s="94"/>
      <c r="G906" s="94"/>
      <c r="H906" s="94"/>
      <c r="I906" s="94"/>
      <c r="J906" s="94"/>
    </row>
    <row r="907" spans="1:10" x14ac:dyDescent="0.25">
      <c r="A907" s="94"/>
      <c r="B907" s="102"/>
      <c r="C907" s="94"/>
      <c r="D907" s="94"/>
      <c r="E907" s="94"/>
      <c r="F907" s="94"/>
      <c r="G907" s="94"/>
      <c r="H907" s="94"/>
      <c r="I907" s="94"/>
      <c r="J907" s="94"/>
    </row>
    <row r="908" spans="1:10" x14ac:dyDescent="0.25">
      <c r="A908" s="94"/>
      <c r="B908" s="102"/>
      <c r="C908" s="94"/>
      <c r="D908" s="94"/>
      <c r="E908" s="94"/>
      <c r="F908" s="94"/>
      <c r="G908" s="94"/>
      <c r="H908" s="94"/>
      <c r="I908" s="94"/>
      <c r="J908" s="94"/>
    </row>
    <row r="909" spans="1:10" x14ac:dyDescent="0.25">
      <c r="A909" s="94"/>
      <c r="B909" s="102"/>
      <c r="C909" s="94"/>
      <c r="D909" s="94"/>
      <c r="E909" s="94"/>
      <c r="F909" s="94"/>
      <c r="G909" s="94"/>
      <c r="H909" s="94"/>
      <c r="I909" s="94"/>
      <c r="J909" s="94"/>
    </row>
    <row r="910" spans="1:10" x14ac:dyDescent="0.25">
      <c r="A910" s="94"/>
      <c r="B910" s="102"/>
      <c r="C910" s="94"/>
      <c r="D910" s="94"/>
      <c r="E910" s="94"/>
      <c r="F910" s="94"/>
      <c r="G910" s="94"/>
      <c r="H910" s="94"/>
      <c r="I910" s="94"/>
      <c r="J910" s="94"/>
    </row>
    <row r="911" spans="1:10" x14ac:dyDescent="0.25">
      <c r="A911" s="94"/>
      <c r="B911" s="102"/>
      <c r="C911" s="94"/>
      <c r="D911" s="94"/>
      <c r="E911" s="94"/>
      <c r="F911" s="94"/>
      <c r="G911" s="94"/>
      <c r="H911" s="94"/>
      <c r="I911" s="94"/>
      <c r="J911" s="94"/>
    </row>
    <row r="912" spans="1:10" x14ac:dyDescent="0.25">
      <c r="A912" s="94"/>
      <c r="B912" s="102"/>
      <c r="C912" s="94"/>
      <c r="D912" s="94"/>
      <c r="E912" s="94"/>
      <c r="F912" s="94"/>
      <c r="G912" s="94"/>
      <c r="H912" s="94"/>
      <c r="I912" s="94"/>
      <c r="J912" s="94"/>
    </row>
    <row r="913" spans="1:10" x14ac:dyDescent="0.25">
      <c r="A913" s="94"/>
      <c r="B913" s="102"/>
      <c r="C913" s="94"/>
      <c r="D913" s="94"/>
      <c r="E913" s="94"/>
      <c r="F913" s="94"/>
      <c r="G913" s="94"/>
      <c r="H913" s="94"/>
      <c r="I913" s="94"/>
      <c r="J913" s="94"/>
    </row>
    <row r="914" spans="1:10" x14ac:dyDescent="0.25">
      <c r="A914" s="94"/>
      <c r="B914" s="102"/>
      <c r="C914" s="94"/>
      <c r="D914" s="94"/>
      <c r="E914" s="94"/>
      <c r="F914" s="94"/>
      <c r="G914" s="94"/>
      <c r="H914" s="94"/>
      <c r="I914" s="94"/>
      <c r="J914" s="94"/>
    </row>
    <row r="915" spans="1:10" x14ac:dyDescent="0.25">
      <c r="A915" s="94"/>
      <c r="B915" s="102"/>
      <c r="C915" s="94"/>
      <c r="D915" s="94"/>
      <c r="E915" s="94"/>
      <c r="F915" s="94"/>
      <c r="G915" s="94"/>
      <c r="H915" s="94"/>
      <c r="I915" s="94"/>
      <c r="J915" s="94"/>
    </row>
    <row r="916" spans="1:10" x14ac:dyDescent="0.25">
      <c r="A916" s="94"/>
      <c r="B916" s="102"/>
      <c r="C916" s="94"/>
      <c r="D916" s="94"/>
      <c r="E916" s="94"/>
      <c r="F916" s="94"/>
      <c r="G916" s="94"/>
      <c r="H916" s="94"/>
      <c r="I916" s="94"/>
      <c r="J916" s="94"/>
    </row>
    <row r="917" spans="1:10" x14ac:dyDescent="0.25">
      <c r="A917" s="94"/>
      <c r="B917" s="102"/>
      <c r="C917" s="94"/>
      <c r="D917" s="94"/>
      <c r="E917" s="94"/>
      <c r="F917" s="94"/>
      <c r="G917" s="94"/>
      <c r="H917" s="94"/>
      <c r="I917" s="94"/>
      <c r="J917" s="94"/>
    </row>
    <row r="918" spans="1:10" x14ac:dyDescent="0.25">
      <c r="A918" s="94"/>
      <c r="B918" s="102"/>
      <c r="C918" s="94"/>
      <c r="D918" s="94"/>
      <c r="E918" s="94"/>
      <c r="F918" s="94"/>
      <c r="G918" s="94"/>
      <c r="H918" s="94"/>
      <c r="I918" s="94"/>
      <c r="J918" s="94"/>
    </row>
    <row r="919" spans="1:10" x14ac:dyDescent="0.25">
      <c r="A919" s="94"/>
      <c r="B919" s="102"/>
      <c r="C919" s="94"/>
      <c r="D919" s="94"/>
      <c r="E919" s="94"/>
      <c r="F919" s="94"/>
      <c r="G919" s="94"/>
      <c r="H919" s="94"/>
      <c r="I919" s="94"/>
      <c r="J919" s="94"/>
    </row>
    <row r="920" spans="1:10" x14ac:dyDescent="0.25">
      <c r="A920" s="94"/>
      <c r="B920" s="102"/>
      <c r="C920" s="94"/>
      <c r="D920" s="94"/>
      <c r="E920" s="94"/>
      <c r="F920" s="94"/>
      <c r="G920" s="94"/>
      <c r="H920" s="94"/>
      <c r="I920" s="94"/>
      <c r="J920" s="94"/>
    </row>
    <row r="921" spans="1:10" x14ac:dyDescent="0.25">
      <c r="A921" s="94"/>
      <c r="B921" s="102"/>
      <c r="C921" s="94"/>
      <c r="D921" s="94"/>
      <c r="E921" s="94"/>
      <c r="F921" s="94"/>
      <c r="G921" s="94"/>
      <c r="H921" s="94"/>
      <c r="I921" s="94"/>
      <c r="J921" s="94"/>
    </row>
    <row r="922" spans="1:10" x14ac:dyDescent="0.25">
      <c r="A922" s="94"/>
      <c r="B922" s="102"/>
      <c r="C922" s="94"/>
      <c r="D922" s="94"/>
      <c r="E922" s="94"/>
      <c r="F922" s="94"/>
      <c r="G922" s="94"/>
      <c r="H922" s="94"/>
      <c r="I922" s="94"/>
      <c r="J922" s="94"/>
    </row>
    <row r="923" spans="1:10" x14ac:dyDescent="0.25">
      <c r="A923" s="94"/>
      <c r="B923" s="102"/>
      <c r="C923" s="94"/>
      <c r="D923" s="94"/>
      <c r="E923" s="94"/>
      <c r="F923" s="94"/>
      <c r="G923" s="94"/>
      <c r="H923" s="94"/>
      <c r="I923" s="94"/>
      <c r="J923" s="94"/>
    </row>
    <row r="924" spans="1:10" x14ac:dyDescent="0.25">
      <c r="A924" s="94"/>
      <c r="B924" s="102"/>
      <c r="C924" s="94"/>
      <c r="D924" s="94"/>
      <c r="E924" s="94"/>
      <c r="F924" s="94"/>
      <c r="G924" s="94"/>
      <c r="H924" s="94"/>
      <c r="I924" s="94"/>
      <c r="J924" s="94"/>
    </row>
    <row r="925" spans="1:10" x14ac:dyDescent="0.25">
      <c r="A925" s="94"/>
      <c r="B925" s="102"/>
      <c r="C925" s="94"/>
      <c r="D925" s="94"/>
      <c r="E925" s="94"/>
      <c r="F925" s="94"/>
      <c r="G925" s="94"/>
      <c r="H925" s="94"/>
      <c r="I925" s="94"/>
      <c r="J925" s="94"/>
    </row>
    <row r="926" spans="1:10" x14ac:dyDescent="0.25">
      <c r="A926" s="94"/>
      <c r="B926" s="102"/>
      <c r="C926" s="94"/>
      <c r="D926" s="94"/>
      <c r="E926" s="94"/>
      <c r="F926" s="94"/>
      <c r="G926" s="94"/>
      <c r="H926" s="94"/>
      <c r="I926" s="94"/>
      <c r="J926" s="94"/>
    </row>
    <row r="927" spans="1:10" x14ac:dyDescent="0.25">
      <c r="A927" s="94"/>
      <c r="B927" s="102"/>
      <c r="C927" s="94"/>
      <c r="D927" s="94"/>
      <c r="E927" s="94"/>
      <c r="F927" s="94"/>
      <c r="G927" s="94"/>
      <c r="H927" s="94"/>
      <c r="I927" s="94"/>
      <c r="J927" s="94"/>
    </row>
    <row r="928" spans="1:10" x14ac:dyDescent="0.25">
      <c r="A928" s="94"/>
      <c r="B928" s="102"/>
      <c r="C928" s="94"/>
      <c r="D928" s="94"/>
      <c r="E928" s="94"/>
      <c r="F928" s="94"/>
      <c r="G928" s="94"/>
      <c r="H928" s="94"/>
      <c r="I928" s="94"/>
      <c r="J928" s="94"/>
    </row>
    <row r="929" spans="1:10" x14ac:dyDescent="0.25">
      <c r="A929" s="94"/>
      <c r="B929" s="102"/>
      <c r="C929" s="94"/>
      <c r="D929" s="94"/>
      <c r="E929" s="94"/>
      <c r="F929" s="94"/>
      <c r="G929" s="94"/>
      <c r="H929" s="94"/>
      <c r="I929" s="94"/>
      <c r="J929" s="94"/>
    </row>
    <row r="930" spans="1:10" x14ac:dyDescent="0.25">
      <c r="A930" s="94"/>
      <c r="B930" s="102"/>
      <c r="C930" s="94"/>
      <c r="D930" s="94"/>
      <c r="E930" s="94"/>
      <c r="F930" s="94"/>
      <c r="G930" s="94"/>
      <c r="H930" s="94"/>
      <c r="I930" s="94"/>
      <c r="J930" s="94"/>
    </row>
    <row r="931" spans="1:10" x14ac:dyDescent="0.25">
      <c r="A931" s="94"/>
      <c r="B931" s="102"/>
      <c r="C931" s="94"/>
      <c r="D931" s="94"/>
      <c r="E931" s="94"/>
      <c r="F931" s="94"/>
      <c r="G931" s="94"/>
      <c r="H931" s="94"/>
      <c r="I931" s="94"/>
      <c r="J931" s="94"/>
    </row>
    <row r="932" spans="1:10" x14ac:dyDescent="0.25">
      <c r="A932" s="94"/>
      <c r="B932" s="102"/>
      <c r="C932" s="94"/>
      <c r="D932" s="94"/>
      <c r="E932" s="94"/>
      <c r="F932" s="94"/>
      <c r="G932" s="94"/>
      <c r="H932" s="94"/>
      <c r="I932" s="94"/>
      <c r="J932" s="94"/>
    </row>
    <row r="933" spans="1:10" x14ac:dyDescent="0.25">
      <c r="A933" s="94"/>
      <c r="B933" s="102"/>
      <c r="C933" s="94"/>
      <c r="D933" s="94"/>
      <c r="E933" s="94"/>
      <c r="F933" s="94"/>
      <c r="G933" s="94"/>
      <c r="H933" s="94"/>
      <c r="I933" s="94"/>
      <c r="J933" s="94"/>
    </row>
    <row r="934" spans="1:10" x14ac:dyDescent="0.25">
      <c r="A934" s="127" t="s">
        <v>11</v>
      </c>
      <c r="B934" s="102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</row>
    <row r="937" spans="1:10" x14ac:dyDescent="0.25">
      <c r="A937" s="127" t="s">
        <v>0</v>
      </c>
      <c r="B937" s="155" t="s">
        <v>1192</v>
      </c>
      <c r="C937" s="127" t="s">
        <v>1203</v>
      </c>
      <c r="D937" s="127" t="s">
        <v>561</v>
      </c>
      <c r="E937" s="127" t="s">
        <v>1724</v>
      </c>
      <c r="F937" s="127" t="s">
        <v>1892</v>
      </c>
      <c r="G937" s="127" t="s">
        <v>1889</v>
      </c>
      <c r="H937" s="127" t="s">
        <v>1890</v>
      </c>
      <c r="I937" s="127" t="s">
        <v>1891</v>
      </c>
      <c r="J937" s="127" t="s">
        <v>174</v>
      </c>
    </row>
    <row r="938" spans="1:10" x14ac:dyDescent="0.25">
      <c r="A938" s="95">
        <v>45310</v>
      </c>
      <c r="B938" s="118"/>
      <c r="C938" s="98"/>
      <c r="D938" s="98"/>
      <c r="E938" s="98"/>
      <c r="F938" s="98"/>
      <c r="G938" s="98"/>
      <c r="H938" s="98"/>
      <c r="I938" s="98"/>
      <c r="J938" s="94"/>
    </row>
    <row r="939" spans="1:10" x14ac:dyDescent="0.25">
      <c r="A939" s="94"/>
      <c r="B939" s="102"/>
      <c r="C939" s="94"/>
      <c r="D939" s="94"/>
      <c r="E939" s="94"/>
      <c r="F939" s="94"/>
      <c r="G939" s="94"/>
      <c r="H939" s="94"/>
      <c r="I939" s="94"/>
      <c r="J939" s="94"/>
    </row>
    <row r="940" spans="1:10" x14ac:dyDescent="0.25">
      <c r="A940" s="94"/>
      <c r="B940" s="102"/>
      <c r="C940" s="101"/>
      <c r="D940" s="94"/>
      <c r="E940" s="94"/>
      <c r="F940" s="94"/>
      <c r="G940" s="94"/>
      <c r="H940" s="94"/>
      <c r="I940" s="94"/>
      <c r="J940" s="94"/>
    </row>
    <row r="941" spans="1:10" x14ac:dyDescent="0.25">
      <c r="A941" s="94"/>
      <c r="B941" s="102"/>
      <c r="C941" s="94"/>
      <c r="D941" s="94"/>
      <c r="E941" s="94"/>
      <c r="F941" s="94"/>
      <c r="G941" s="94"/>
      <c r="H941" s="94"/>
      <c r="I941" s="94"/>
      <c r="J941" s="94"/>
    </row>
    <row r="942" spans="1:10" x14ac:dyDescent="0.25">
      <c r="A942" s="94"/>
      <c r="B942" s="102"/>
      <c r="C942" s="94"/>
      <c r="D942" s="94"/>
      <c r="E942" s="94"/>
      <c r="F942" s="94"/>
      <c r="G942" s="94"/>
      <c r="H942" s="94"/>
      <c r="I942" s="94"/>
      <c r="J942" s="94"/>
    </row>
    <row r="943" spans="1:10" x14ac:dyDescent="0.25">
      <c r="A943" s="94"/>
      <c r="B943" s="102"/>
      <c r="C943" s="94"/>
      <c r="D943" s="94"/>
      <c r="E943" s="94"/>
      <c r="F943" s="94"/>
      <c r="G943" s="94"/>
      <c r="H943" s="94"/>
      <c r="I943" s="94"/>
      <c r="J943" s="94"/>
    </row>
    <row r="944" spans="1:10" x14ac:dyDescent="0.25">
      <c r="A944" s="94"/>
      <c r="B944" s="102"/>
      <c r="C944" s="94"/>
      <c r="D944" s="94"/>
      <c r="E944" s="94"/>
      <c r="F944" s="94"/>
      <c r="G944" s="94"/>
      <c r="H944" s="94"/>
      <c r="I944" s="94"/>
      <c r="J944" s="94"/>
    </row>
    <row r="945" spans="1:10" x14ac:dyDescent="0.25">
      <c r="A945" s="94"/>
      <c r="B945" s="102"/>
      <c r="C945" s="94"/>
      <c r="D945" s="94"/>
      <c r="E945" s="94"/>
      <c r="F945" s="94"/>
      <c r="G945" s="94"/>
      <c r="H945" s="94"/>
      <c r="I945" s="94"/>
      <c r="J945" s="94"/>
    </row>
    <row r="946" spans="1:10" x14ac:dyDescent="0.25">
      <c r="A946" s="94"/>
      <c r="B946" s="102"/>
      <c r="C946" s="94"/>
      <c r="D946" s="94"/>
      <c r="E946" s="94"/>
      <c r="F946" s="94"/>
      <c r="G946" s="94"/>
      <c r="H946" s="94"/>
      <c r="I946" s="94"/>
      <c r="J946" s="94"/>
    </row>
    <row r="947" spans="1:10" x14ac:dyDescent="0.25">
      <c r="A947" s="94"/>
      <c r="B947" s="102"/>
      <c r="C947" s="94"/>
      <c r="D947" s="94"/>
      <c r="E947" s="94"/>
      <c r="F947" s="94"/>
      <c r="G947" s="94"/>
      <c r="H947" s="94"/>
      <c r="I947" s="94"/>
      <c r="J947" s="94"/>
    </row>
    <row r="948" spans="1:10" x14ac:dyDescent="0.25">
      <c r="A948" s="94"/>
      <c r="B948" s="102"/>
      <c r="C948" s="94"/>
      <c r="D948" s="94"/>
      <c r="E948" s="94"/>
      <c r="F948" s="94"/>
      <c r="G948" s="94"/>
      <c r="H948" s="94"/>
      <c r="I948" s="94"/>
      <c r="J948" s="94"/>
    </row>
    <row r="949" spans="1:10" x14ac:dyDescent="0.25">
      <c r="A949" s="94"/>
      <c r="B949" s="102"/>
      <c r="C949" s="94"/>
      <c r="D949" s="94"/>
      <c r="E949" s="94"/>
      <c r="F949" s="94"/>
      <c r="G949" s="94"/>
      <c r="H949" s="94"/>
      <c r="I949" s="94"/>
      <c r="J949" s="94"/>
    </row>
    <row r="950" spans="1:10" x14ac:dyDescent="0.25">
      <c r="A950" s="94"/>
      <c r="B950" s="102"/>
      <c r="C950" s="94"/>
      <c r="D950" s="94"/>
      <c r="E950" s="94"/>
      <c r="F950" s="94"/>
      <c r="G950" s="94"/>
      <c r="H950" s="94"/>
      <c r="I950" s="94"/>
      <c r="J950" s="94"/>
    </row>
    <row r="951" spans="1:10" x14ac:dyDescent="0.25">
      <c r="A951" s="94"/>
      <c r="B951" s="102"/>
      <c r="C951" s="94"/>
      <c r="D951" s="94"/>
      <c r="E951" s="94"/>
      <c r="F951" s="94"/>
      <c r="G951" s="94"/>
      <c r="H951" s="94"/>
      <c r="I951" s="94"/>
      <c r="J951" s="94"/>
    </row>
    <row r="952" spans="1:10" x14ac:dyDescent="0.25">
      <c r="A952" s="94"/>
      <c r="B952" s="102"/>
      <c r="C952" s="94"/>
      <c r="D952" s="94"/>
      <c r="E952" s="94"/>
      <c r="F952" s="94"/>
      <c r="G952" s="94"/>
      <c r="H952" s="94"/>
      <c r="I952" s="94"/>
      <c r="J952" s="94"/>
    </row>
    <row r="953" spans="1:10" x14ac:dyDescent="0.25">
      <c r="A953" s="94"/>
      <c r="B953" s="102"/>
      <c r="C953" s="94"/>
      <c r="D953" s="94"/>
      <c r="E953" s="94"/>
      <c r="F953" s="94"/>
      <c r="G953" s="94"/>
      <c r="H953" s="94"/>
      <c r="I953" s="94"/>
      <c r="J953" s="94"/>
    </row>
    <row r="954" spans="1:10" x14ac:dyDescent="0.25">
      <c r="A954" s="94"/>
      <c r="B954" s="102"/>
      <c r="C954" s="94"/>
      <c r="D954" s="94"/>
      <c r="E954" s="94"/>
      <c r="F954" s="94"/>
      <c r="G954" s="94"/>
      <c r="H954" s="94"/>
      <c r="I954" s="94"/>
      <c r="J954" s="94"/>
    </row>
    <row r="955" spans="1:10" x14ac:dyDescent="0.25">
      <c r="A955" s="94"/>
      <c r="B955" s="102"/>
      <c r="C955" s="94"/>
      <c r="D955" s="94"/>
      <c r="E955" s="94"/>
      <c r="F955" s="94"/>
      <c r="G955" s="94"/>
      <c r="H955" s="94"/>
      <c r="I955" s="94"/>
      <c r="J955" s="94"/>
    </row>
    <row r="956" spans="1:10" x14ac:dyDescent="0.25">
      <c r="A956" s="94"/>
      <c r="B956" s="102"/>
      <c r="C956" s="94"/>
      <c r="D956" s="94"/>
      <c r="E956" s="94"/>
      <c r="F956" s="94"/>
      <c r="G956" s="94"/>
      <c r="H956" s="94"/>
      <c r="I956" s="94"/>
      <c r="J956" s="94"/>
    </row>
    <row r="957" spans="1:10" x14ac:dyDescent="0.25">
      <c r="A957" s="94"/>
      <c r="B957" s="102"/>
      <c r="C957" s="94"/>
      <c r="D957" s="94"/>
      <c r="E957" s="94"/>
      <c r="F957" s="94"/>
      <c r="G957" s="94"/>
      <c r="H957" s="94"/>
      <c r="I957" s="94"/>
      <c r="J957" s="94"/>
    </row>
    <row r="958" spans="1:10" x14ac:dyDescent="0.25">
      <c r="A958" s="94"/>
      <c r="B958" s="102"/>
      <c r="C958" s="94"/>
      <c r="D958" s="94"/>
      <c r="E958" s="94"/>
      <c r="F958" s="94"/>
      <c r="G958" s="94"/>
      <c r="H958" s="94"/>
      <c r="I958" s="94"/>
      <c r="J958" s="94"/>
    </row>
    <row r="959" spans="1:10" x14ac:dyDescent="0.25">
      <c r="A959" s="94"/>
      <c r="B959" s="102"/>
      <c r="C959" s="94"/>
      <c r="D959" s="94"/>
      <c r="E959" s="94"/>
      <c r="F959" s="94"/>
      <c r="G959" s="94"/>
      <c r="H959" s="94"/>
      <c r="I959" s="94"/>
      <c r="J959" s="94"/>
    </row>
    <row r="960" spans="1:10" x14ac:dyDescent="0.25">
      <c r="A960" s="94"/>
      <c r="B960" s="102"/>
      <c r="C960" s="94"/>
      <c r="D960" s="94"/>
      <c r="E960" s="94"/>
      <c r="F960" s="94"/>
      <c r="G960" s="94"/>
      <c r="H960" s="94"/>
      <c r="I960" s="94"/>
      <c r="J960" s="94"/>
    </row>
    <row r="961" spans="1:10" x14ac:dyDescent="0.25">
      <c r="A961" s="94"/>
      <c r="B961" s="102"/>
      <c r="C961" s="94"/>
      <c r="D961" s="94"/>
      <c r="E961" s="94"/>
      <c r="F961" s="94"/>
      <c r="G961" s="94"/>
      <c r="H961" s="94"/>
      <c r="I961" s="94"/>
      <c r="J961" s="94"/>
    </row>
    <row r="962" spans="1:10" x14ac:dyDescent="0.25">
      <c r="A962" s="94"/>
      <c r="B962" s="102"/>
      <c r="C962" s="94"/>
      <c r="D962" s="94"/>
      <c r="E962" s="94"/>
      <c r="F962" s="94"/>
      <c r="G962" s="94"/>
      <c r="H962" s="94"/>
      <c r="I962" s="94"/>
      <c r="J962" s="94"/>
    </row>
    <row r="963" spans="1:10" x14ac:dyDescent="0.25">
      <c r="A963" s="94"/>
      <c r="B963" s="102"/>
      <c r="C963" s="94"/>
      <c r="D963" s="94"/>
      <c r="E963" s="94"/>
      <c r="F963" s="94"/>
      <c r="G963" s="94"/>
      <c r="H963" s="94"/>
      <c r="I963" s="94"/>
      <c r="J963" s="94"/>
    </row>
    <row r="964" spans="1:10" x14ac:dyDescent="0.25">
      <c r="A964" s="94"/>
      <c r="B964" s="102"/>
      <c r="C964" s="94"/>
      <c r="D964" s="94"/>
      <c r="E964" s="94"/>
      <c r="F964" s="94"/>
      <c r="G964" s="94"/>
      <c r="H964" s="94"/>
      <c r="I964" s="94"/>
      <c r="J964" s="94"/>
    </row>
    <row r="965" spans="1:10" x14ac:dyDescent="0.25">
      <c r="A965" s="94"/>
      <c r="B965" s="102"/>
      <c r="C965" s="94"/>
      <c r="D965" s="94"/>
      <c r="E965" s="94"/>
      <c r="F965" s="94"/>
      <c r="G965" s="94"/>
      <c r="H965" s="94"/>
      <c r="I965" s="94"/>
      <c r="J965" s="94"/>
    </row>
    <row r="966" spans="1:10" x14ac:dyDescent="0.25">
      <c r="A966" s="94"/>
      <c r="B966" s="102"/>
      <c r="C966" s="94"/>
      <c r="D966" s="94"/>
      <c r="E966" s="94"/>
      <c r="F966" s="94"/>
      <c r="G966" s="94"/>
      <c r="H966" s="94"/>
      <c r="I966" s="94"/>
      <c r="J966" s="94"/>
    </row>
    <row r="967" spans="1:10" x14ac:dyDescent="0.25">
      <c r="A967" s="94"/>
      <c r="B967" s="102"/>
      <c r="C967" s="94"/>
      <c r="D967" s="94"/>
      <c r="E967" s="94"/>
      <c r="F967" s="94"/>
      <c r="G967" s="94"/>
      <c r="H967" s="94"/>
      <c r="I967" s="94"/>
      <c r="J967" s="94"/>
    </row>
    <row r="968" spans="1:10" x14ac:dyDescent="0.25">
      <c r="A968" s="94"/>
      <c r="B968" s="102"/>
      <c r="C968" s="94"/>
      <c r="D968" s="94"/>
      <c r="E968" s="94"/>
      <c r="F968" s="94"/>
      <c r="G968" s="94"/>
      <c r="H968" s="94"/>
      <c r="I968" s="94"/>
      <c r="J968" s="94"/>
    </row>
    <row r="969" spans="1:10" x14ac:dyDescent="0.25">
      <c r="A969" s="94"/>
      <c r="B969" s="102"/>
      <c r="C969" s="94"/>
      <c r="D969" s="94"/>
      <c r="E969" s="94"/>
      <c r="F969" s="94"/>
      <c r="G969" s="94"/>
      <c r="H969" s="94"/>
      <c r="I969" s="94"/>
      <c r="J969" s="94"/>
    </row>
    <row r="970" spans="1:10" x14ac:dyDescent="0.25">
      <c r="A970" s="94"/>
      <c r="B970" s="102"/>
      <c r="C970" s="94"/>
      <c r="D970" s="94"/>
      <c r="E970" s="94"/>
      <c r="F970" s="94"/>
      <c r="G970" s="94"/>
      <c r="H970" s="94"/>
      <c r="I970" s="94"/>
      <c r="J970" s="94"/>
    </row>
    <row r="971" spans="1:10" x14ac:dyDescent="0.25">
      <c r="A971" s="94"/>
      <c r="B971" s="102"/>
      <c r="C971" s="94"/>
      <c r="D971" s="94"/>
      <c r="E971" s="94"/>
      <c r="F971" s="94"/>
      <c r="G971" s="94"/>
      <c r="H971" s="94"/>
      <c r="I971" s="94"/>
      <c r="J971" s="94"/>
    </row>
    <row r="972" spans="1:10" x14ac:dyDescent="0.25">
      <c r="A972" s="94"/>
      <c r="B972" s="102"/>
      <c r="C972" s="94"/>
      <c r="D972" s="94"/>
      <c r="E972" s="94"/>
      <c r="F972" s="94"/>
      <c r="G972" s="94"/>
      <c r="H972" s="94"/>
      <c r="I972" s="94"/>
      <c r="J972" s="94"/>
    </row>
    <row r="973" spans="1:10" x14ac:dyDescent="0.25">
      <c r="A973" s="94"/>
      <c r="B973" s="102"/>
      <c r="C973" s="94"/>
      <c r="D973" s="94"/>
      <c r="E973" s="94"/>
      <c r="F973" s="94"/>
      <c r="G973" s="94"/>
      <c r="H973" s="94"/>
      <c r="I973" s="94"/>
      <c r="J973" s="94"/>
    </row>
    <row r="974" spans="1:10" x14ac:dyDescent="0.25">
      <c r="A974" s="94"/>
      <c r="B974" s="102"/>
      <c r="C974" s="94"/>
      <c r="D974" s="94"/>
      <c r="E974" s="94"/>
      <c r="F974" s="94"/>
      <c r="G974" s="94"/>
      <c r="H974" s="94"/>
      <c r="I974" s="94"/>
      <c r="J974" s="94"/>
    </row>
    <row r="975" spans="1:10" x14ac:dyDescent="0.25">
      <c r="A975" s="94"/>
      <c r="B975" s="102"/>
      <c r="C975" s="94"/>
      <c r="D975" s="94"/>
      <c r="E975" s="94"/>
      <c r="F975" s="94"/>
      <c r="G975" s="94"/>
      <c r="H975" s="94"/>
      <c r="I975" s="94"/>
      <c r="J975" s="94"/>
    </row>
    <row r="976" spans="1:10" x14ac:dyDescent="0.25">
      <c r="A976" s="94"/>
      <c r="B976" s="102"/>
      <c r="C976" s="94"/>
      <c r="D976" s="94"/>
      <c r="E976" s="94"/>
      <c r="F976" s="94"/>
      <c r="G976" s="94"/>
      <c r="H976" s="94"/>
      <c r="I976" s="94"/>
      <c r="J976" s="94"/>
    </row>
    <row r="977" spans="1:10" x14ac:dyDescent="0.25">
      <c r="A977" s="94"/>
      <c r="B977" s="102"/>
      <c r="C977" s="94"/>
      <c r="D977" s="94"/>
      <c r="E977" s="94"/>
      <c r="F977" s="94"/>
      <c r="G977" s="94"/>
      <c r="H977" s="94"/>
      <c r="I977" s="94"/>
      <c r="J977" s="94"/>
    </row>
    <row r="978" spans="1:10" x14ac:dyDescent="0.25">
      <c r="A978" s="94"/>
      <c r="B978" s="102"/>
      <c r="C978" s="94"/>
      <c r="D978" s="94"/>
      <c r="E978" s="94"/>
      <c r="F978" s="94"/>
      <c r="G978" s="94"/>
      <c r="H978" s="94"/>
      <c r="I978" s="94"/>
      <c r="J978" s="94"/>
    </row>
    <row r="979" spans="1:10" x14ac:dyDescent="0.25">
      <c r="A979" s="94"/>
      <c r="B979" s="102"/>
      <c r="C979" s="94"/>
      <c r="D979" s="94"/>
      <c r="E979" s="94"/>
      <c r="F979" s="94"/>
      <c r="G979" s="94"/>
      <c r="H979" s="94"/>
      <c r="I979" s="94"/>
      <c r="J979" s="94"/>
    </row>
    <row r="980" spans="1:10" x14ac:dyDescent="0.25">
      <c r="A980" s="94"/>
      <c r="B980" s="102"/>
      <c r="C980" s="94"/>
      <c r="D980" s="94"/>
      <c r="E980" s="94"/>
      <c r="F980" s="94"/>
      <c r="G980" s="94"/>
      <c r="H980" s="94"/>
      <c r="I980" s="94"/>
      <c r="J980" s="94"/>
    </row>
    <row r="981" spans="1:10" x14ac:dyDescent="0.25">
      <c r="A981" s="94"/>
      <c r="B981" s="102"/>
      <c r="C981" s="94"/>
      <c r="D981" s="94"/>
      <c r="E981" s="94"/>
      <c r="F981" s="94"/>
      <c r="G981" s="94"/>
      <c r="H981" s="94"/>
      <c r="I981" s="94"/>
      <c r="J981" s="94"/>
    </row>
    <row r="982" spans="1:10" x14ac:dyDescent="0.25">
      <c r="A982" s="94"/>
      <c r="B982" s="102"/>
      <c r="C982" s="94"/>
      <c r="D982" s="94"/>
      <c r="E982" s="94"/>
      <c r="F982" s="94"/>
      <c r="G982" s="94"/>
      <c r="H982" s="94"/>
      <c r="I982" s="94"/>
      <c r="J982" s="94"/>
    </row>
    <row r="983" spans="1:10" x14ac:dyDescent="0.25">
      <c r="A983" s="94"/>
      <c r="B983" s="102"/>
      <c r="C983" s="94"/>
      <c r="D983" s="94"/>
      <c r="E983" s="94"/>
      <c r="F983" s="94"/>
      <c r="G983" s="94"/>
      <c r="H983" s="94"/>
      <c r="I983" s="94"/>
      <c r="J983" s="94"/>
    </row>
    <row r="984" spans="1:10" x14ac:dyDescent="0.25">
      <c r="A984" s="94"/>
      <c r="B984" s="102"/>
      <c r="C984" s="94"/>
      <c r="D984" s="94"/>
      <c r="E984" s="94"/>
      <c r="F984" s="94"/>
      <c r="G984" s="94"/>
      <c r="H984" s="94"/>
      <c r="I984" s="94"/>
      <c r="J984" s="94"/>
    </row>
    <row r="985" spans="1:10" x14ac:dyDescent="0.25">
      <c r="A985" s="94"/>
      <c r="B985" s="102"/>
      <c r="C985" s="94"/>
      <c r="D985" s="94"/>
      <c r="E985" s="94"/>
      <c r="F985" s="94"/>
      <c r="G985" s="94"/>
      <c r="H985" s="94"/>
      <c r="I985" s="94"/>
      <c r="J985" s="94"/>
    </row>
    <row r="986" spans="1:10" x14ac:dyDescent="0.25">
      <c r="A986" s="127" t="s">
        <v>11</v>
      </c>
      <c r="B986" s="102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</row>
    <row r="989" spans="1:10" x14ac:dyDescent="0.25">
      <c r="A989" s="127" t="s">
        <v>0</v>
      </c>
      <c r="B989" s="155" t="s">
        <v>1192</v>
      </c>
      <c r="C989" s="127" t="s">
        <v>1203</v>
      </c>
      <c r="D989" s="127" t="s">
        <v>561</v>
      </c>
      <c r="E989" s="127" t="s">
        <v>1724</v>
      </c>
      <c r="F989" s="127" t="s">
        <v>1892</v>
      </c>
      <c r="G989" s="127" t="s">
        <v>1889</v>
      </c>
      <c r="H989" s="127" t="s">
        <v>1890</v>
      </c>
      <c r="I989" s="127" t="s">
        <v>1891</v>
      </c>
      <c r="J989" s="127" t="s">
        <v>174</v>
      </c>
    </row>
    <row r="990" spans="1:10" x14ac:dyDescent="0.25">
      <c r="A990" s="95">
        <v>45311</v>
      </c>
      <c r="B990" s="118"/>
      <c r="C990" s="98"/>
      <c r="D990" s="98"/>
      <c r="E990" s="98"/>
      <c r="F990" s="98"/>
      <c r="G990" s="98"/>
      <c r="H990" s="98"/>
      <c r="I990" s="98"/>
      <c r="J990" s="94"/>
    </row>
    <row r="991" spans="1:10" x14ac:dyDescent="0.25">
      <c r="A991" s="94"/>
      <c r="B991" s="102"/>
      <c r="C991" s="94"/>
      <c r="D991" s="94"/>
      <c r="E991" s="94"/>
      <c r="F991" s="94"/>
      <c r="G991" s="94"/>
      <c r="H991" s="94"/>
      <c r="I991" s="94"/>
      <c r="J991" s="94"/>
    </row>
    <row r="992" spans="1:10" x14ac:dyDescent="0.25">
      <c r="A992" s="94"/>
      <c r="B992" s="102"/>
      <c r="C992" s="101"/>
      <c r="D992" s="94"/>
      <c r="E992" s="94"/>
      <c r="F992" s="94"/>
      <c r="G992" s="94"/>
      <c r="H992" s="94"/>
      <c r="I992" s="94"/>
      <c r="J992" s="94"/>
    </row>
    <row r="993" spans="1:10" x14ac:dyDescent="0.25">
      <c r="A993" s="94"/>
      <c r="B993" s="102"/>
      <c r="C993" s="94"/>
      <c r="D993" s="94"/>
      <c r="E993" s="94"/>
      <c r="F993" s="94"/>
      <c r="G993" s="94"/>
      <c r="H993" s="94"/>
      <c r="I993" s="94"/>
      <c r="J993" s="94"/>
    </row>
    <row r="994" spans="1:10" x14ac:dyDescent="0.25">
      <c r="A994" s="94"/>
      <c r="B994" s="102"/>
      <c r="C994" s="94"/>
      <c r="D994" s="94"/>
      <c r="E994" s="94"/>
      <c r="F994" s="94"/>
      <c r="G994" s="94"/>
      <c r="H994" s="94"/>
      <c r="I994" s="94"/>
      <c r="J994" s="94"/>
    </row>
    <row r="995" spans="1:10" x14ac:dyDescent="0.25">
      <c r="A995" s="94"/>
      <c r="B995" s="102"/>
      <c r="C995" s="94"/>
      <c r="D995" s="94"/>
      <c r="E995" s="94"/>
      <c r="F995" s="94"/>
      <c r="G995" s="94"/>
      <c r="H995" s="94"/>
      <c r="I995" s="94"/>
      <c r="J995" s="94"/>
    </row>
    <row r="996" spans="1:10" x14ac:dyDescent="0.25">
      <c r="A996" s="94"/>
      <c r="B996" s="102"/>
      <c r="C996" s="94"/>
      <c r="D996" s="94"/>
      <c r="E996" s="94"/>
      <c r="F996" s="94"/>
      <c r="G996" s="94"/>
      <c r="H996" s="94"/>
      <c r="I996" s="94"/>
      <c r="J996" s="94"/>
    </row>
    <row r="997" spans="1:10" x14ac:dyDescent="0.25">
      <c r="A997" s="94"/>
      <c r="B997" s="102"/>
      <c r="C997" s="94"/>
      <c r="D997" s="94"/>
      <c r="E997" s="94"/>
      <c r="F997" s="94"/>
      <c r="G997" s="94"/>
      <c r="H997" s="94"/>
      <c r="I997" s="94"/>
      <c r="J997" s="94"/>
    </row>
    <row r="998" spans="1:10" x14ac:dyDescent="0.25">
      <c r="A998" s="94"/>
      <c r="B998" s="102"/>
      <c r="C998" s="94"/>
      <c r="D998" s="94"/>
      <c r="E998" s="94"/>
      <c r="F998" s="94"/>
      <c r="G998" s="94"/>
      <c r="H998" s="94"/>
      <c r="I998" s="94"/>
      <c r="J998" s="94"/>
    </row>
    <row r="999" spans="1:10" x14ac:dyDescent="0.25">
      <c r="A999" s="94"/>
      <c r="B999" s="102"/>
      <c r="C999" s="94"/>
      <c r="D999" s="94"/>
      <c r="E999" s="94"/>
      <c r="F999" s="94"/>
      <c r="G999" s="94"/>
      <c r="H999" s="94"/>
      <c r="I999" s="94"/>
      <c r="J999" s="94"/>
    </row>
    <row r="1000" spans="1:10" x14ac:dyDescent="0.25">
      <c r="A1000" s="94"/>
      <c r="B1000" s="102"/>
      <c r="C1000" s="94"/>
      <c r="D1000" s="94"/>
      <c r="E1000" s="94"/>
      <c r="F1000" s="94"/>
      <c r="G1000" s="94"/>
      <c r="H1000" s="94"/>
      <c r="I1000" s="94"/>
      <c r="J1000" s="94"/>
    </row>
    <row r="1001" spans="1:10" x14ac:dyDescent="0.25">
      <c r="A1001" s="94"/>
      <c r="B1001" s="102"/>
      <c r="C1001" s="94"/>
      <c r="D1001" s="94"/>
      <c r="E1001" s="94"/>
      <c r="F1001" s="94"/>
      <c r="G1001" s="94"/>
      <c r="H1001" s="94"/>
      <c r="I1001" s="94"/>
      <c r="J1001" s="94"/>
    </row>
    <row r="1002" spans="1:10" x14ac:dyDescent="0.25">
      <c r="A1002" s="94"/>
      <c r="B1002" s="102"/>
      <c r="C1002" s="94"/>
      <c r="D1002" s="94"/>
      <c r="E1002" s="94"/>
      <c r="F1002" s="94"/>
      <c r="G1002" s="94"/>
      <c r="H1002" s="94"/>
      <c r="I1002" s="94"/>
      <c r="J1002" s="94"/>
    </row>
    <row r="1003" spans="1:10" x14ac:dyDescent="0.25">
      <c r="A1003" s="94"/>
      <c r="B1003" s="102"/>
      <c r="C1003" s="94"/>
      <c r="D1003" s="94"/>
      <c r="E1003" s="94"/>
      <c r="F1003" s="94"/>
      <c r="G1003" s="94"/>
      <c r="H1003" s="94"/>
      <c r="I1003" s="94"/>
      <c r="J1003" s="94"/>
    </row>
    <row r="1004" spans="1:10" x14ac:dyDescent="0.25">
      <c r="A1004" s="94"/>
      <c r="B1004" s="102"/>
      <c r="C1004" s="94"/>
      <c r="D1004" s="94"/>
      <c r="E1004" s="94"/>
      <c r="F1004" s="94"/>
      <c r="G1004" s="94"/>
      <c r="H1004" s="94"/>
      <c r="I1004" s="94"/>
      <c r="J1004" s="94"/>
    </row>
    <row r="1005" spans="1:10" x14ac:dyDescent="0.25">
      <c r="A1005" s="94"/>
      <c r="B1005" s="102"/>
      <c r="C1005" s="94"/>
      <c r="D1005" s="94"/>
      <c r="E1005" s="94"/>
      <c r="F1005" s="94"/>
      <c r="G1005" s="94"/>
      <c r="H1005" s="94"/>
      <c r="I1005" s="94"/>
      <c r="J1005" s="94"/>
    </row>
    <row r="1006" spans="1:10" x14ac:dyDescent="0.25">
      <c r="A1006" s="94"/>
      <c r="B1006" s="102"/>
      <c r="C1006" s="94"/>
      <c r="D1006" s="94"/>
      <c r="E1006" s="94"/>
      <c r="F1006" s="94"/>
      <c r="G1006" s="94"/>
      <c r="H1006" s="94"/>
      <c r="I1006" s="94"/>
      <c r="J1006" s="94"/>
    </row>
    <row r="1007" spans="1:10" x14ac:dyDescent="0.25">
      <c r="A1007" s="94"/>
      <c r="B1007" s="102"/>
      <c r="C1007" s="94"/>
      <c r="D1007" s="94"/>
      <c r="E1007" s="94"/>
      <c r="F1007" s="94"/>
      <c r="G1007" s="94"/>
      <c r="H1007" s="94"/>
      <c r="I1007" s="94"/>
      <c r="J1007" s="94"/>
    </row>
    <row r="1008" spans="1:10" x14ac:dyDescent="0.25">
      <c r="A1008" s="94"/>
      <c r="B1008" s="102"/>
      <c r="C1008" s="94"/>
      <c r="D1008" s="94"/>
      <c r="E1008" s="94"/>
      <c r="F1008" s="94"/>
      <c r="G1008" s="94"/>
      <c r="H1008" s="94"/>
      <c r="I1008" s="94"/>
      <c r="J1008" s="94"/>
    </row>
    <row r="1009" spans="1:10" x14ac:dyDescent="0.25">
      <c r="A1009" s="94"/>
      <c r="B1009" s="102"/>
      <c r="C1009" s="94"/>
      <c r="D1009" s="94"/>
      <c r="E1009" s="94"/>
      <c r="F1009" s="94"/>
      <c r="G1009" s="94"/>
      <c r="H1009" s="94"/>
      <c r="I1009" s="94"/>
      <c r="J1009" s="94"/>
    </row>
    <row r="1010" spans="1:10" x14ac:dyDescent="0.25">
      <c r="A1010" s="94"/>
      <c r="B1010" s="102"/>
      <c r="C1010" s="94"/>
      <c r="D1010" s="94"/>
      <c r="E1010" s="94"/>
      <c r="F1010" s="94"/>
      <c r="G1010" s="94"/>
      <c r="H1010" s="94"/>
      <c r="I1010" s="94"/>
      <c r="J1010" s="94"/>
    </row>
    <row r="1011" spans="1:10" x14ac:dyDescent="0.25">
      <c r="A1011" s="94"/>
      <c r="B1011" s="102"/>
      <c r="C1011" s="94"/>
      <c r="D1011" s="94"/>
      <c r="E1011" s="94"/>
      <c r="F1011" s="94"/>
      <c r="G1011" s="94"/>
      <c r="H1011" s="94"/>
      <c r="I1011" s="94"/>
      <c r="J1011" s="94"/>
    </row>
    <row r="1012" spans="1:10" x14ac:dyDescent="0.25">
      <c r="A1012" s="94"/>
      <c r="B1012" s="102"/>
      <c r="C1012" s="94"/>
      <c r="D1012" s="94"/>
      <c r="E1012" s="94"/>
      <c r="F1012" s="94"/>
      <c r="G1012" s="94"/>
      <c r="H1012" s="94"/>
      <c r="I1012" s="94"/>
      <c r="J1012" s="94"/>
    </row>
    <row r="1013" spans="1:10" x14ac:dyDescent="0.25">
      <c r="A1013" s="94"/>
      <c r="B1013" s="102"/>
      <c r="C1013" s="94"/>
      <c r="D1013" s="94"/>
      <c r="E1013" s="94"/>
      <c r="F1013" s="94"/>
      <c r="G1013" s="94"/>
      <c r="H1013" s="94"/>
      <c r="I1013" s="94"/>
      <c r="J1013" s="94"/>
    </row>
    <row r="1014" spans="1:10" x14ac:dyDescent="0.25">
      <c r="A1014" s="94"/>
      <c r="B1014" s="102"/>
      <c r="C1014" s="94"/>
      <c r="D1014" s="94"/>
      <c r="E1014" s="94"/>
      <c r="F1014" s="94"/>
      <c r="G1014" s="94"/>
      <c r="H1014" s="94"/>
      <c r="I1014" s="94"/>
      <c r="J1014" s="94"/>
    </row>
    <row r="1015" spans="1:10" x14ac:dyDescent="0.25">
      <c r="A1015" s="94"/>
      <c r="B1015" s="102"/>
      <c r="C1015" s="94"/>
      <c r="D1015" s="94"/>
      <c r="E1015" s="94"/>
      <c r="F1015" s="94"/>
      <c r="G1015" s="94"/>
      <c r="H1015" s="94"/>
      <c r="I1015" s="94"/>
      <c r="J1015" s="94"/>
    </row>
    <row r="1016" spans="1:10" x14ac:dyDescent="0.25">
      <c r="A1016" s="94"/>
      <c r="B1016" s="102"/>
      <c r="C1016" s="94"/>
      <c r="D1016" s="94"/>
      <c r="E1016" s="94"/>
      <c r="F1016" s="94"/>
      <c r="G1016" s="94"/>
      <c r="H1016" s="94"/>
      <c r="I1016" s="94"/>
      <c r="J1016" s="94"/>
    </row>
    <row r="1017" spans="1:10" x14ac:dyDescent="0.25">
      <c r="A1017" s="94"/>
      <c r="B1017" s="102"/>
      <c r="C1017" s="94"/>
      <c r="D1017" s="94"/>
      <c r="E1017" s="94"/>
      <c r="F1017" s="94"/>
      <c r="G1017" s="94"/>
      <c r="H1017" s="94"/>
      <c r="I1017" s="94"/>
      <c r="J1017" s="94"/>
    </row>
    <row r="1018" spans="1:10" x14ac:dyDescent="0.25">
      <c r="A1018" s="94"/>
      <c r="B1018" s="102"/>
      <c r="C1018" s="94"/>
      <c r="D1018" s="94"/>
      <c r="E1018" s="94"/>
      <c r="F1018" s="94"/>
      <c r="G1018" s="94"/>
      <c r="H1018" s="94"/>
      <c r="I1018" s="94"/>
      <c r="J1018" s="94"/>
    </row>
    <row r="1019" spans="1:10" x14ac:dyDescent="0.25">
      <c r="A1019" s="94"/>
      <c r="B1019" s="102"/>
      <c r="C1019" s="94"/>
      <c r="D1019" s="94"/>
      <c r="E1019" s="94"/>
      <c r="F1019" s="94"/>
      <c r="G1019" s="94"/>
      <c r="H1019" s="94"/>
      <c r="I1019" s="94"/>
      <c r="J1019" s="94"/>
    </row>
    <row r="1020" spans="1:10" x14ac:dyDescent="0.25">
      <c r="A1020" s="94"/>
      <c r="B1020" s="102"/>
      <c r="C1020" s="94"/>
      <c r="D1020" s="94"/>
      <c r="E1020" s="94"/>
      <c r="F1020" s="94"/>
      <c r="G1020" s="94"/>
      <c r="H1020" s="94"/>
      <c r="I1020" s="94"/>
      <c r="J1020" s="94"/>
    </row>
    <row r="1021" spans="1:10" x14ac:dyDescent="0.25">
      <c r="A1021" s="94"/>
      <c r="B1021" s="102"/>
      <c r="C1021" s="94"/>
      <c r="D1021" s="94"/>
      <c r="E1021" s="94"/>
      <c r="F1021" s="94"/>
      <c r="G1021" s="94"/>
      <c r="H1021" s="94"/>
      <c r="I1021" s="94"/>
      <c r="J1021" s="94"/>
    </row>
    <row r="1022" spans="1:10" x14ac:dyDescent="0.25">
      <c r="A1022" s="94"/>
      <c r="B1022" s="102"/>
      <c r="C1022" s="94"/>
      <c r="D1022" s="94"/>
      <c r="E1022" s="94"/>
      <c r="F1022" s="94"/>
      <c r="G1022" s="94"/>
      <c r="H1022" s="94"/>
      <c r="I1022" s="94"/>
      <c r="J1022" s="94"/>
    </row>
    <row r="1023" spans="1:10" x14ac:dyDescent="0.25">
      <c r="A1023" s="94"/>
      <c r="B1023" s="102"/>
      <c r="C1023" s="94"/>
      <c r="D1023" s="94"/>
      <c r="E1023" s="94"/>
      <c r="F1023" s="94"/>
      <c r="G1023" s="94"/>
      <c r="H1023" s="94"/>
      <c r="I1023" s="94"/>
      <c r="J1023" s="94"/>
    </row>
    <row r="1024" spans="1:10" x14ac:dyDescent="0.25">
      <c r="A1024" s="94"/>
      <c r="B1024" s="102"/>
      <c r="C1024" s="94"/>
      <c r="D1024" s="94"/>
      <c r="E1024" s="94"/>
      <c r="F1024" s="94"/>
      <c r="G1024" s="94"/>
      <c r="H1024" s="94"/>
      <c r="I1024" s="94"/>
      <c r="J1024" s="94"/>
    </row>
    <row r="1025" spans="1:10" x14ac:dyDescent="0.25">
      <c r="A1025" s="94"/>
      <c r="B1025" s="102"/>
      <c r="C1025" s="94"/>
      <c r="D1025" s="94"/>
      <c r="E1025" s="94"/>
      <c r="F1025" s="94"/>
      <c r="G1025" s="94"/>
      <c r="H1025" s="94"/>
      <c r="I1025" s="94"/>
      <c r="J1025" s="94"/>
    </row>
    <row r="1026" spans="1:10" x14ac:dyDescent="0.25">
      <c r="A1026" s="94"/>
      <c r="B1026" s="102"/>
      <c r="C1026" s="94"/>
      <c r="D1026" s="94"/>
      <c r="E1026" s="94"/>
      <c r="F1026" s="94"/>
      <c r="G1026" s="94"/>
      <c r="H1026" s="94"/>
      <c r="I1026" s="94"/>
      <c r="J1026" s="94"/>
    </row>
    <row r="1027" spans="1:10" x14ac:dyDescent="0.25">
      <c r="A1027" s="94"/>
      <c r="B1027" s="102"/>
      <c r="C1027" s="94"/>
      <c r="D1027" s="94"/>
      <c r="E1027" s="94"/>
      <c r="F1027" s="94"/>
      <c r="G1027" s="94"/>
      <c r="H1027" s="94"/>
      <c r="I1027" s="94"/>
      <c r="J1027" s="94"/>
    </row>
    <row r="1028" spans="1:10" x14ac:dyDescent="0.25">
      <c r="A1028" s="94"/>
      <c r="B1028" s="102"/>
      <c r="C1028" s="94"/>
      <c r="D1028" s="94"/>
      <c r="E1028" s="94"/>
      <c r="F1028" s="94"/>
      <c r="G1028" s="94"/>
      <c r="H1028" s="94"/>
      <c r="I1028" s="94"/>
      <c r="J1028" s="94"/>
    </row>
    <row r="1029" spans="1:10" x14ac:dyDescent="0.25">
      <c r="A1029" s="94"/>
      <c r="B1029" s="102"/>
      <c r="C1029" s="94"/>
      <c r="D1029" s="94"/>
      <c r="E1029" s="94"/>
      <c r="F1029" s="94"/>
      <c r="G1029" s="94"/>
      <c r="H1029" s="94"/>
      <c r="I1029" s="94"/>
      <c r="J1029" s="94"/>
    </row>
    <row r="1030" spans="1:10" x14ac:dyDescent="0.25">
      <c r="A1030" s="94"/>
      <c r="B1030" s="102"/>
      <c r="C1030" s="94"/>
      <c r="D1030" s="94"/>
      <c r="E1030" s="94"/>
      <c r="F1030" s="94"/>
      <c r="G1030" s="94"/>
      <c r="H1030" s="94"/>
      <c r="I1030" s="94"/>
      <c r="J1030" s="94"/>
    </row>
    <row r="1031" spans="1:10" x14ac:dyDescent="0.25">
      <c r="A1031" s="94"/>
      <c r="B1031" s="102"/>
      <c r="C1031" s="94"/>
      <c r="D1031" s="94"/>
      <c r="E1031" s="94"/>
      <c r="F1031" s="94"/>
      <c r="G1031" s="94"/>
      <c r="H1031" s="94"/>
      <c r="I1031" s="94"/>
      <c r="J1031" s="94"/>
    </row>
    <row r="1032" spans="1:10" x14ac:dyDescent="0.25">
      <c r="A1032" s="94"/>
      <c r="B1032" s="102"/>
      <c r="C1032" s="94"/>
      <c r="D1032" s="94"/>
      <c r="E1032" s="94"/>
      <c r="F1032" s="94"/>
      <c r="G1032" s="94"/>
      <c r="H1032" s="94"/>
      <c r="I1032" s="94"/>
      <c r="J1032" s="94"/>
    </row>
    <row r="1033" spans="1:10" x14ac:dyDescent="0.25">
      <c r="A1033" s="94"/>
      <c r="B1033" s="102"/>
      <c r="C1033" s="94"/>
      <c r="D1033" s="94"/>
      <c r="E1033" s="94"/>
      <c r="F1033" s="94"/>
      <c r="G1033" s="94"/>
      <c r="H1033" s="94"/>
      <c r="I1033" s="94"/>
      <c r="J1033" s="94"/>
    </row>
    <row r="1034" spans="1:10" x14ac:dyDescent="0.25">
      <c r="A1034" s="94"/>
      <c r="B1034" s="102"/>
      <c r="C1034" s="94"/>
      <c r="D1034" s="94"/>
      <c r="E1034" s="94"/>
      <c r="F1034" s="94"/>
      <c r="G1034" s="94"/>
      <c r="H1034" s="94"/>
      <c r="I1034" s="94"/>
      <c r="J1034" s="94"/>
    </row>
    <row r="1035" spans="1:10" x14ac:dyDescent="0.25">
      <c r="A1035" s="94"/>
      <c r="B1035" s="102"/>
      <c r="C1035" s="94"/>
      <c r="D1035" s="94"/>
      <c r="E1035" s="94"/>
      <c r="F1035" s="94"/>
      <c r="G1035" s="94"/>
      <c r="H1035" s="94"/>
      <c r="I1035" s="94"/>
      <c r="J1035" s="94"/>
    </row>
    <row r="1036" spans="1:10" x14ac:dyDescent="0.25">
      <c r="A1036" s="94"/>
      <c r="B1036" s="102"/>
      <c r="C1036" s="94"/>
      <c r="D1036" s="94"/>
      <c r="E1036" s="94"/>
      <c r="F1036" s="94"/>
      <c r="G1036" s="94"/>
      <c r="H1036" s="94"/>
      <c r="I1036" s="94"/>
      <c r="J1036" s="94"/>
    </row>
    <row r="1037" spans="1:10" x14ac:dyDescent="0.25">
      <c r="A1037" s="94"/>
      <c r="B1037" s="102"/>
      <c r="C1037" s="94"/>
      <c r="D1037" s="94"/>
      <c r="E1037" s="94"/>
      <c r="F1037" s="94"/>
      <c r="G1037" s="94"/>
      <c r="H1037" s="94"/>
      <c r="I1037" s="94"/>
      <c r="J1037" s="94"/>
    </row>
    <row r="1038" spans="1:10" x14ac:dyDescent="0.25">
      <c r="A1038" s="127" t="s">
        <v>11</v>
      </c>
      <c r="B1038" s="102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</row>
    <row r="1041" spans="1:10" x14ac:dyDescent="0.25">
      <c r="A1041" s="127" t="s">
        <v>0</v>
      </c>
      <c r="B1041" s="155" t="s">
        <v>1192</v>
      </c>
      <c r="C1041" s="127" t="s">
        <v>1203</v>
      </c>
      <c r="D1041" s="127" t="s">
        <v>561</v>
      </c>
      <c r="E1041" s="127" t="s">
        <v>1724</v>
      </c>
      <c r="F1041" s="127" t="s">
        <v>1892</v>
      </c>
      <c r="G1041" s="127" t="s">
        <v>1889</v>
      </c>
      <c r="H1041" s="127" t="s">
        <v>1890</v>
      </c>
      <c r="I1041" s="127" t="s">
        <v>1891</v>
      </c>
      <c r="J1041" s="127" t="s">
        <v>174</v>
      </c>
    </row>
    <row r="1042" spans="1:10" x14ac:dyDescent="0.25">
      <c r="A1042" s="95">
        <v>45312</v>
      </c>
      <c r="B1042" s="118"/>
      <c r="C1042" s="98"/>
      <c r="D1042" s="98"/>
      <c r="E1042" s="98"/>
      <c r="F1042" s="98"/>
      <c r="G1042" s="98"/>
      <c r="H1042" s="98"/>
      <c r="I1042" s="98"/>
      <c r="J1042" s="94"/>
    </row>
    <row r="1043" spans="1:10" x14ac:dyDescent="0.25">
      <c r="A1043" s="94"/>
      <c r="B1043" s="102"/>
      <c r="C1043" s="94"/>
      <c r="D1043" s="94"/>
      <c r="E1043" s="94"/>
      <c r="F1043" s="94"/>
      <c r="G1043" s="94"/>
      <c r="H1043" s="94"/>
      <c r="I1043" s="94"/>
      <c r="J1043" s="94"/>
    </row>
    <row r="1044" spans="1:10" x14ac:dyDescent="0.25">
      <c r="A1044" s="94"/>
      <c r="B1044" s="102"/>
      <c r="C1044" s="101"/>
      <c r="D1044" s="94"/>
      <c r="E1044" s="94"/>
      <c r="F1044" s="94"/>
      <c r="G1044" s="94"/>
      <c r="H1044" s="94"/>
      <c r="I1044" s="94"/>
      <c r="J1044" s="94"/>
    </row>
    <row r="1045" spans="1:10" x14ac:dyDescent="0.25">
      <c r="A1045" s="94"/>
      <c r="B1045" s="102"/>
      <c r="C1045" s="94"/>
      <c r="D1045" s="94"/>
      <c r="E1045" s="94"/>
      <c r="F1045" s="94"/>
      <c r="G1045" s="94"/>
      <c r="H1045" s="94"/>
      <c r="I1045" s="94"/>
      <c r="J1045" s="94"/>
    </row>
    <row r="1046" spans="1:10" x14ac:dyDescent="0.25">
      <c r="A1046" s="94"/>
      <c r="B1046" s="102"/>
      <c r="C1046" s="94"/>
      <c r="D1046" s="94"/>
      <c r="E1046" s="94"/>
      <c r="F1046" s="94"/>
      <c r="G1046" s="94"/>
      <c r="H1046" s="94"/>
      <c r="I1046" s="94"/>
      <c r="J1046" s="94"/>
    </row>
    <row r="1047" spans="1:10" x14ac:dyDescent="0.25">
      <c r="A1047" s="94"/>
      <c r="B1047" s="102"/>
      <c r="C1047" s="94"/>
      <c r="D1047" s="94"/>
      <c r="E1047" s="94"/>
      <c r="F1047" s="94"/>
      <c r="G1047" s="94"/>
      <c r="H1047" s="94"/>
      <c r="I1047" s="94"/>
      <c r="J1047" s="94"/>
    </row>
    <row r="1048" spans="1:10" x14ac:dyDescent="0.25">
      <c r="A1048" s="94"/>
      <c r="B1048" s="102"/>
      <c r="C1048" s="94"/>
      <c r="D1048" s="94"/>
      <c r="E1048" s="94"/>
      <c r="F1048" s="94"/>
      <c r="G1048" s="94"/>
      <c r="H1048" s="94"/>
      <c r="I1048" s="94"/>
      <c r="J1048" s="94"/>
    </row>
    <row r="1049" spans="1:10" x14ac:dyDescent="0.25">
      <c r="A1049" s="94"/>
      <c r="B1049" s="102"/>
      <c r="C1049" s="94"/>
      <c r="D1049" s="94"/>
      <c r="E1049" s="94"/>
      <c r="F1049" s="94"/>
      <c r="G1049" s="94"/>
      <c r="H1049" s="94"/>
      <c r="I1049" s="94"/>
      <c r="J1049" s="94"/>
    </row>
    <row r="1050" spans="1:10" x14ac:dyDescent="0.25">
      <c r="A1050" s="94"/>
      <c r="B1050" s="102"/>
      <c r="C1050" s="94"/>
      <c r="D1050" s="94"/>
      <c r="E1050" s="94"/>
      <c r="F1050" s="94"/>
      <c r="G1050" s="94"/>
      <c r="H1050" s="94"/>
      <c r="I1050" s="94"/>
      <c r="J1050" s="94"/>
    </row>
    <row r="1051" spans="1:10" x14ac:dyDescent="0.25">
      <c r="A1051" s="94"/>
      <c r="B1051" s="102"/>
      <c r="C1051" s="94"/>
      <c r="D1051" s="94"/>
      <c r="E1051" s="94"/>
      <c r="F1051" s="94"/>
      <c r="G1051" s="94"/>
      <c r="H1051" s="94"/>
      <c r="I1051" s="94"/>
      <c r="J1051" s="94"/>
    </row>
    <row r="1052" spans="1:10" x14ac:dyDescent="0.25">
      <c r="A1052" s="94"/>
      <c r="B1052" s="102"/>
      <c r="C1052" s="94"/>
      <c r="D1052" s="94"/>
      <c r="E1052" s="94"/>
      <c r="F1052" s="94"/>
      <c r="G1052" s="94"/>
      <c r="H1052" s="94"/>
      <c r="I1052" s="94"/>
      <c r="J1052" s="94"/>
    </row>
    <row r="1053" spans="1:10" x14ac:dyDescent="0.25">
      <c r="A1053" s="94"/>
      <c r="B1053" s="102"/>
      <c r="C1053" s="94"/>
      <c r="D1053" s="94"/>
      <c r="E1053" s="94"/>
      <c r="F1053" s="94"/>
      <c r="G1053" s="94"/>
      <c r="H1053" s="94"/>
      <c r="I1053" s="94"/>
      <c r="J1053" s="94"/>
    </row>
    <row r="1054" spans="1:10" x14ac:dyDescent="0.25">
      <c r="A1054" s="94"/>
      <c r="B1054" s="102"/>
      <c r="C1054" s="94"/>
      <c r="D1054" s="94"/>
      <c r="E1054" s="94"/>
      <c r="F1054" s="94"/>
      <c r="G1054" s="94"/>
      <c r="H1054" s="94"/>
      <c r="I1054" s="94"/>
      <c r="J1054" s="94"/>
    </row>
    <row r="1055" spans="1:10" x14ac:dyDescent="0.25">
      <c r="A1055" s="94"/>
      <c r="B1055" s="102"/>
      <c r="C1055" s="94"/>
      <c r="D1055" s="94"/>
      <c r="E1055" s="94"/>
      <c r="F1055" s="94"/>
      <c r="G1055" s="94"/>
      <c r="H1055" s="94"/>
      <c r="I1055" s="94"/>
      <c r="J1055" s="94"/>
    </row>
    <row r="1056" spans="1:10" x14ac:dyDescent="0.25">
      <c r="A1056" s="94"/>
      <c r="B1056" s="102"/>
      <c r="C1056" s="94"/>
      <c r="D1056" s="94"/>
      <c r="E1056" s="94"/>
      <c r="F1056" s="94"/>
      <c r="G1056" s="94"/>
      <c r="H1056" s="94"/>
      <c r="I1056" s="94"/>
      <c r="J1056" s="94"/>
    </row>
    <row r="1057" spans="1:10" x14ac:dyDescent="0.25">
      <c r="A1057" s="94"/>
      <c r="B1057" s="102"/>
      <c r="C1057" s="94"/>
      <c r="D1057" s="94"/>
      <c r="E1057" s="94"/>
      <c r="F1057" s="94"/>
      <c r="G1057" s="94"/>
      <c r="H1057" s="94"/>
      <c r="I1057" s="94"/>
      <c r="J1057" s="94"/>
    </row>
    <row r="1058" spans="1:10" x14ac:dyDescent="0.25">
      <c r="A1058" s="94"/>
      <c r="B1058" s="102"/>
      <c r="C1058" s="94"/>
      <c r="D1058" s="94"/>
      <c r="E1058" s="94"/>
      <c r="F1058" s="94"/>
      <c r="G1058" s="94"/>
      <c r="H1058" s="94"/>
      <c r="I1058" s="94"/>
      <c r="J1058" s="94"/>
    </row>
    <row r="1059" spans="1:10" x14ac:dyDescent="0.25">
      <c r="A1059" s="94"/>
      <c r="B1059" s="102"/>
      <c r="C1059" s="94"/>
      <c r="D1059" s="94"/>
      <c r="E1059" s="94"/>
      <c r="F1059" s="94"/>
      <c r="G1059" s="94"/>
      <c r="H1059" s="94"/>
      <c r="I1059" s="94"/>
      <c r="J1059" s="94"/>
    </row>
    <row r="1060" spans="1:10" x14ac:dyDescent="0.25">
      <c r="A1060" s="94"/>
      <c r="B1060" s="102"/>
      <c r="C1060" s="94"/>
      <c r="D1060" s="94"/>
      <c r="E1060" s="94"/>
      <c r="F1060" s="94"/>
      <c r="G1060" s="94"/>
      <c r="H1060" s="94"/>
      <c r="I1060" s="94"/>
      <c r="J1060" s="94"/>
    </row>
    <row r="1061" spans="1:10" x14ac:dyDescent="0.25">
      <c r="A1061" s="94"/>
      <c r="B1061" s="102"/>
      <c r="C1061" s="94"/>
      <c r="D1061" s="94"/>
      <c r="E1061" s="94"/>
      <c r="F1061" s="94"/>
      <c r="G1061" s="94"/>
      <c r="H1061" s="94"/>
      <c r="I1061" s="94"/>
      <c r="J1061" s="94"/>
    </row>
    <row r="1062" spans="1:10" x14ac:dyDescent="0.25">
      <c r="A1062" s="94"/>
      <c r="B1062" s="102"/>
      <c r="C1062" s="94"/>
      <c r="D1062" s="94"/>
      <c r="E1062" s="94"/>
      <c r="F1062" s="94"/>
      <c r="G1062" s="94"/>
      <c r="H1062" s="94"/>
      <c r="I1062" s="94"/>
      <c r="J1062" s="94"/>
    </row>
    <row r="1063" spans="1:10" x14ac:dyDescent="0.25">
      <c r="A1063" s="94"/>
      <c r="B1063" s="102"/>
      <c r="C1063" s="94"/>
      <c r="D1063" s="94"/>
      <c r="E1063" s="94"/>
      <c r="F1063" s="94"/>
      <c r="G1063" s="94"/>
      <c r="H1063" s="94"/>
      <c r="I1063" s="94"/>
      <c r="J1063" s="94"/>
    </row>
    <row r="1064" spans="1:10" x14ac:dyDescent="0.25">
      <c r="A1064" s="94"/>
      <c r="B1064" s="102"/>
      <c r="C1064" s="94"/>
      <c r="D1064" s="94"/>
      <c r="E1064" s="94"/>
      <c r="F1064" s="94"/>
      <c r="G1064" s="94"/>
      <c r="H1064" s="94"/>
      <c r="I1064" s="94"/>
      <c r="J1064" s="94"/>
    </row>
    <row r="1065" spans="1:10" x14ac:dyDescent="0.25">
      <c r="A1065" s="94"/>
      <c r="B1065" s="102"/>
      <c r="C1065" s="94"/>
      <c r="D1065" s="94"/>
      <c r="E1065" s="94"/>
      <c r="F1065" s="94"/>
      <c r="G1065" s="94"/>
      <c r="H1065" s="94"/>
      <c r="I1065" s="94"/>
      <c r="J1065" s="94"/>
    </row>
    <row r="1066" spans="1:10" x14ac:dyDescent="0.25">
      <c r="A1066" s="94"/>
      <c r="B1066" s="102"/>
      <c r="C1066" s="94"/>
      <c r="D1066" s="94"/>
      <c r="E1066" s="94"/>
      <c r="F1066" s="94"/>
      <c r="G1066" s="94"/>
      <c r="H1066" s="94"/>
      <c r="I1066" s="94"/>
      <c r="J1066" s="94"/>
    </row>
    <row r="1067" spans="1:10" x14ac:dyDescent="0.25">
      <c r="A1067" s="94"/>
      <c r="B1067" s="102"/>
      <c r="C1067" s="94"/>
      <c r="D1067" s="94"/>
      <c r="E1067" s="94"/>
      <c r="F1067" s="94"/>
      <c r="G1067" s="94"/>
      <c r="H1067" s="94"/>
      <c r="I1067" s="94"/>
      <c r="J1067" s="94"/>
    </row>
    <row r="1068" spans="1:10" x14ac:dyDescent="0.25">
      <c r="A1068" s="94"/>
      <c r="B1068" s="102"/>
      <c r="C1068" s="94"/>
      <c r="D1068" s="94"/>
      <c r="E1068" s="94"/>
      <c r="F1068" s="94"/>
      <c r="G1068" s="94"/>
      <c r="H1068" s="94"/>
      <c r="I1068" s="94"/>
      <c r="J1068" s="94"/>
    </row>
    <row r="1069" spans="1:10" x14ac:dyDescent="0.25">
      <c r="A1069" s="94"/>
      <c r="B1069" s="102"/>
      <c r="C1069" s="94"/>
      <c r="D1069" s="94"/>
      <c r="E1069" s="94"/>
      <c r="F1069" s="94"/>
      <c r="G1069" s="94"/>
      <c r="H1069" s="94"/>
      <c r="I1069" s="94"/>
      <c r="J1069" s="94"/>
    </row>
    <row r="1070" spans="1:10" x14ac:dyDescent="0.25">
      <c r="A1070" s="94"/>
      <c r="B1070" s="102"/>
      <c r="C1070" s="94"/>
      <c r="D1070" s="94"/>
      <c r="E1070" s="94"/>
      <c r="F1070" s="94"/>
      <c r="G1070" s="94"/>
      <c r="H1070" s="94"/>
      <c r="I1070" s="94"/>
      <c r="J1070" s="94"/>
    </row>
    <row r="1071" spans="1:10" x14ac:dyDescent="0.25">
      <c r="A1071" s="94"/>
      <c r="B1071" s="102"/>
      <c r="C1071" s="94"/>
      <c r="D1071" s="94"/>
      <c r="E1071" s="94"/>
      <c r="F1071" s="94"/>
      <c r="G1071" s="94"/>
      <c r="H1071" s="94"/>
      <c r="I1071" s="94"/>
      <c r="J1071" s="94"/>
    </row>
    <row r="1072" spans="1:10" x14ac:dyDescent="0.25">
      <c r="A1072" s="94"/>
      <c r="B1072" s="102"/>
      <c r="C1072" s="94"/>
      <c r="D1072" s="94"/>
      <c r="E1072" s="94"/>
      <c r="F1072" s="94"/>
      <c r="G1072" s="94"/>
      <c r="H1072" s="94"/>
      <c r="I1072" s="94"/>
      <c r="J1072" s="94"/>
    </row>
    <row r="1073" spans="1:10" x14ac:dyDescent="0.25">
      <c r="A1073" s="94"/>
      <c r="B1073" s="102"/>
      <c r="C1073" s="94"/>
      <c r="D1073" s="94"/>
      <c r="E1073" s="94"/>
      <c r="F1073" s="94"/>
      <c r="G1073" s="94"/>
      <c r="H1073" s="94"/>
      <c r="I1073" s="94"/>
      <c r="J1073" s="94"/>
    </row>
    <row r="1074" spans="1:10" x14ac:dyDescent="0.25">
      <c r="A1074" s="94"/>
      <c r="B1074" s="102"/>
      <c r="C1074" s="94"/>
      <c r="D1074" s="94"/>
      <c r="E1074" s="94"/>
      <c r="F1074" s="94"/>
      <c r="G1074" s="94"/>
      <c r="H1074" s="94"/>
      <c r="I1074" s="94"/>
      <c r="J1074" s="94"/>
    </row>
    <row r="1075" spans="1:10" x14ac:dyDescent="0.25">
      <c r="A1075" s="94"/>
      <c r="B1075" s="102"/>
      <c r="C1075" s="94"/>
      <c r="D1075" s="94"/>
      <c r="E1075" s="94"/>
      <c r="F1075" s="94"/>
      <c r="G1075" s="94"/>
      <c r="H1075" s="94"/>
      <c r="I1075" s="94"/>
      <c r="J1075" s="94"/>
    </row>
    <row r="1076" spans="1:10" x14ac:dyDescent="0.25">
      <c r="A1076" s="94"/>
      <c r="B1076" s="102"/>
      <c r="C1076" s="94"/>
      <c r="D1076" s="94"/>
      <c r="E1076" s="94"/>
      <c r="F1076" s="94"/>
      <c r="G1076" s="94"/>
      <c r="H1076" s="94"/>
      <c r="I1076" s="94"/>
      <c r="J1076" s="94"/>
    </row>
    <row r="1077" spans="1:10" x14ac:dyDescent="0.25">
      <c r="A1077" s="94"/>
      <c r="B1077" s="102"/>
      <c r="C1077" s="94"/>
      <c r="D1077" s="94"/>
      <c r="E1077" s="94"/>
      <c r="F1077" s="94"/>
      <c r="G1077" s="94"/>
      <c r="H1077" s="94"/>
      <c r="I1077" s="94"/>
      <c r="J1077" s="94"/>
    </row>
    <row r="1078" spans="1:10" x14ac:dyDescent="0.25">
      <c r="A1078" s="94"/>
      <c r="B1078" s="102"/>
      <c r="C1078" s="94"/>
      <c r="D1078" s="94"/>
      <c r="E1078" s="94"/>
      <c r="F1078" s="94"/>
      <c r="G1078" s="94"/>
      <c r="H1078" s="94"/>
      <c r="I1078" s="94"/>
      <c r="J1078" s="94"/>
    </row>
    <row r="1079" spans="1:10" x14ac:dyDescent="0.25">
      <c r="A1079" s="94"/>
      <c r="B1079" s="102"/>
      <c r="C1079" s="94"/>
      <c r="D1079" s="94"/>
      <c r="E1079" s="94"/>
      <c r="F1079" s="94"/>
      <c r="G1079" s="94"/>
      <c r="H1079" s="94"/>
      <c r="I1079" s="94"/>
      <c r="J1079" s="94"/>
    </row>
    <row r="1080" spans="1:10" x14ac:dyDescent="0.25">
      <c r="A1080" s="94"/>
      <c r="B1080" s="102"/>
      <c r="C1080" s="94"/>
      <c r="D1080" s="94"/>
      <c r="E1080" s="94"/>
      <c r="F1080" s="94"/>
      <c r="G1080" s="94"/>
      <c r="H1080" s="94"/>
      <c r="I1080" s="94"/>
      <c r="J1080" s="94"/>
    </row>
    <row r="1081" spans="1:10" x14ac:dyDescent="0.25">
      <c r="A1081" s="94"/>
      <c r="B1081" s="102"/>
      <c r="C1081" s="94"/>
      <c r="D1081" s="94"/>
      <c r="E1081" s="94"/>
      <c r="F1081" s="94"/>
      <c r="G1081" s="94"/>
      <c r="H1081" s="94"/>
      <c r="I1081" s="94"/>
      <c r="J1081" s="94"/>
    </row>
    <row r="1082" spans="1:10" x14ac:dyDescent="0.25">
      <c r="A1082" s="94"/>
      <c r="B1082" s="102"/>
      <c r="C1082" s="94"/>
      <c r="D1082" s="94"/>
      <c r="E1082" s="94"/>
      <c r="F1082" s="94"/>
      <c r="G1082" s="94"/>
      <c r="H1082" s="94"/>
      <c r="I1082" s="94"/>
      <c r="J1082" s="94"/>
    </row>
    <row r="1083" spans="1:10" x14ac:dyDescent="0.25">
      <c r="A1083" s="94"/>
      <c r="B1083" s="102"/>
      <c r="C1083" s="94"/>
      <c r="D1083" s="94"/>
      <c r="E1083" s="94"/>
      <c r="F1083" s="94"/>
      <c r="G1083" s="94"/>
      <c r="H1083" s="94"/>
      <c r="I1083" s="94"/>
      <c r="J1083" s="94"/>
    </row>
    <row r="1084" spans="1:10" x14ac:dyDescent="0.25">
      <c r="A1084" s="94"/>
      <c r="B1084" s="102"/>
      <c r="C1084" s="94"/>
      <c r="D1084" s="94"/>
      <c r="E1084" s="94"/>
      <c r="F1084" s="94"/>
      <c r="G1084" s="94"/>
      <c r="H1084" s="94"/>
      <c r="I1084" s="94"/>
      <c r="J1084" s="94"/>
    </row>
    <row r="1085" spans="1:10" x14ac:dyDescent="0.25">
      <c r="A1085" s="94"/>
      <c r="B1085" s="102"/>
      <c r="C1085" s="94"/>
      <c r="D1085" s="94"/>
      <c r="E1085" s="94"/>
      <c r="F1085" s="94"/>
      <c r="G1085" s="94"/>
      <c r="H1085" s="94"/>
      <c r="I1085" s="94"/>
      <c r="J1085" s="94"/>
    </row>
    <row r="1086" spans="1:10" x14ac:dyDescent="0.25">
      <c r="A1086" s="94"/>
      <c r="B1086" s="102"/>
      <c r="C1086" s="94"/>
      <c r="D1086" s="94"/>
      <c r="E1086" s="94"/>
      <c r="F1086" s="94"/>
      <c r="G1086" s="94"/>
      <c r="H1086" s="94"/>
      <c r="I1086" s="94"/>
      <c r="J1086" s="94"/>
    </row>
    <row r="1087" spans="1:10" x14ac:dyDescent="0.25">
      <c r="A1087" s="94"/>
      <c r="B1087" s="102"/>
      <c r="C1087" s="94"/>
      <c r="D1087" s="94"/>
      <c r="E1087" s="94"/>
      <c r="F1087" s="94"/>
      <c r="G1087" s="94"/>
      <c r="H1087" s="94"/>
      <c r="I1087" s="94"/>
      <c r="J1087" s="94"/>
    </row>
    <row r="1088" spans="1:10" x14ac:dyDescent="0.25">
      <c r="A1088" s="94"/>
      <c r="B1088" s="102"/>
      <c r="C1088" s="94"/>
      <c r="D1088" s="94"/>
      <c r="E1088" s="94"/>
      <c r="F1088" s="94"/>
      <c r="G1088" s="94"/>
      <c r="H1088" s="94"/>
      <c r="I1088" s="94"/>
      <c r="J1088" s="94"/>
    </row>
    <row r="1089" spans="1:10" x14ac:dyDescent="0.25">
      <c r="A1089" s="94"/>
      <c r="B1089" s="102"/>
      <c r="C1089" s="94"/>
      <c r="D1089" s="94"/>
      <c r="E1089" s="94"/>
      <c r="F1089" s="94"/>
      <c r="G1089" s="94"/>
      <c r="H1089" s="94"/>
      <c r="I1089" s="94"/>
      <c r="J1089" s="94"/>
    </row>
    <row r="1090" spans="1:10" x14ac:dyDescent="0.25">
      <c r="A1090" s="127" t="s">
        <v>11</v>
      </c>
      <c r="B1090" s="102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</row>
    <row r="1093" spans="1:10" x14ac:dyDescent="0.25">
      <c r="A1093" s="127" t="s">
        <v>0</v>
      </c>
      <c r="B1093" s="155" t="s">
        <v>1192</v>
      </c>
      <c r="C1093" s="127" t="s">
        <v>1203</v>
      </c>
      <c r="D1093" s="127" t="s">
        <v>561</v>
      </c>
      <c r="E1093" s="127" t="s">
        <v>1724</v>
      </c>
      <c r="F1093" s="127" t="s">
        <v>1892</v>
      </c>
      <c r="G1093" s="127" t="s">
        <v>1889</v>
      </c>
      <c r="H1093" s="127" t="s">
        <v>1890</v>
      </c>
      <c r="I1093" s="127" t="s">
        <v>1891</v>
      </c>
      <c r="J1093" s="127" t="s">
        <v>174</v>
      </c>
    </row>
    <row r="1094" spans="1:10" x14ac:dyDescent="0.25">
      <c r="A1094" s="95">
        <v>45313</v>
      </c>
      <c r="B1094" s="118"/>
      <c r="C1094" s="98"/>
      <c r="D1094" s="98"/>
      <c r="E1094" s="98"/>
      <c r="F1094" s="98"/>
      <c r="G1094" s="98"/>
      <c r="H1094" s="98"/>
      <c r="I1094" s="98"/>
      <c r="J1094" s="94"/>
    </row>
    <row r="1095" spans="1:10" x14ac:dyDescent="0.25">
      <c r="A1095" s="94"/>
      <c r="B1095" s="102"/>
      <c r="C1095" s="94"/>
      <c r="D1095" s="94"/>
      <c r="E1095" s="94"/>
      <c r="F1095" s="94"/>
      <c r="G1095" s="94"/>
      <c r="H1095" s="94"/>
      <c r="I1095" s="94"/>
      <c r="J1095" s="94"/>
    </row>
    <row r="1096" spans="1:10" x14ac:dyDescent="0.25">
      <c r="A1096" s="94"/>
      <c r="B1096" s="102"/>
      <c r="C1096" s="101"/>
      <c r="D1096" s="94"/>
      <c r="E1096" s="94"/>
      <c r="F1096" s="94"/>
      <c r="G1096" s="94"/>
      <c r="H1096" s="94"/>
      <c r="I1096" s="94"/>
      <c r="J1096" s="94"/>
    </row>
    <row r="1097" spans="1:10" x14ac:dyDescent="0.25">
      <c r="A1097" s="94"/>
      <c r="B1097" s="102"/>
      <c r="C1097" s="94"/>
      <c r="D1097" s="94"/>
      <c r="E1097" s="94"/>
      <c r="F1097" s="94"/>
      <c r="G1097" s="94"/>
      <c r="H1097" s="94"/>
      <c r="I1097" s="94"/>
      <c r="J1097" s="94"/>
    </row>
    <row r="1098" spans="1:10" x14ac:dyDescent="0.25">
      <c r="A1098" s="94"/>
      <c r="B1098" s="102"/>
      <c r="C1098" s="94"/>
      <c r="D1098" s="94"/>
      <c r="E1098" s="94"/>
      <c r="F1098" s="94"/>
      <c r="G1098" s="94"/>
      <c r="H1098" s="94"/>
      <c r="I1098" s="94"/>
      <c r="J1098" s="94"/>
    </row>
    <row r="1099" spans="1:10" x14ac:dyDescent="0.25">
      <c r="A1099" s="94"/>
      <c r="B1099" s="102"/>
      <c r="C1099" s="94"/>
      <c r="D1099" s="94"/>
      <c r="E1099" s="94"/>
      <c r="F1099" s="94"/>
      <c r="G1099" s="94"/>
      <c r="H1099" s="94"/>
      <c r="I1099" s="94"/>
      <c r="J1099" s="94"/>
    </row>
    <row r="1100" spans="1:10" x14ac:dyDescent="0.25">
      <c r="A1100" s="94"/>
      <c r="B1100" s="102"/>
      <c r="C1100" s="94"/>
      <c r="D1100" s="94"/>
      <c r="E1100" s="94"/>
      <c r="F1100" s="94"/>
      <c r="G1100" s="94"/>
      <c r="H1100" s="94"/>
      <c r="I1100" s="94"/>
      <c r="J1100" s="94"/>
    </row>
    <row r="1101" spans="1:10" x14ac:dyDescent="0.25">
      <c r="A1101" s="94"/>
      <c r="B1101" s="102"/>
      <c r="C1101" s="94"/>
      <c r="D1101" s="94"/>
      <c r="E1101" s="94"/>
      <c r="F1101" s="94"/>
      <c r="G1101" s="94"/>
      <c r="H1101" s="94"/>
      <c r="I1101" s="94"/>
      <c r="J1101" s="94"/>
    </row>
    <row r="1102" spans="1:10" x14ac:dyDescent="0.25">
      <c r="A1102" s="94"/>
      <c r="B1102" s="102"/>
      <c r="C1102" s="94"/>
      <c r="D1102" s="94"/>
      <c r="E1102" s="94"/>
      <c r="F1102" s="94"/>
      <c r="G1102" s="94"/>
      <c r="H1102" s="94"/>
      <c r="I1102" s="94"/>
      <c r="J1102" s="94"/>
    </row>
    <row r="1103" spans="1:10" x14ac:dyDescent="0.25">
      <c r="A1103" s="94"/>
      <c r="B1103" s="102"/>
      <c r="C1103" s="94"/>
      <c r="D1103" s="94"/>
      <c r="E1103" s="94"/>
      <c r="F1103" s="94"/>
      <c r="G1103" s="94"/>
      <c r="H1103" s="94"/>
      <c r="I1103" s="94"/>
      <c r="J1103" s="94"/>
    </row>
    <row r="1104" spans="1:10" x14ac:dyDescent="0.25">
      <c r="A1104" s="94"/>
      <c r="B1104" s="102"/>
      <c r="C1104" s="94"/>
      <c r="D1104" s="94"/>
      <c r="E1104" s="94"/>
      <c r="F1104" s="94"/>
      <c r="G1104" s="94"/>
      <c r="H1104" s="94"/>
      <c r="I1104" s="94"/>
      <c r="J1104" s="94"/>
    </row>
    <row r="1105" spans="1:10" x14ac:dyDescent="0.25">
      <c r="A1105" s="94"/>
      <c r="B1105" s="102"/>
      <c r="C1105" s="94"/>
      <c r="D1105" s="94"/>
      <c r="E1105" s="94"/>
      <c r="F1105" s="94"/>
      <c r="G1105" s="94"/>
      <c r="H1105" s="94"/>
      <c r="I1105" s="94"/>
      <c r="J1105" s="94"/>
    </row>
    <row r="1106" spans="1:10" x14ac:dyDescent="0.25">
      <c r="A1106" s="94"/>
      <c r="B1106" s="102"/>
      <c r="C1106" s="94"/>
      <c r="D1106" s="94"/>
      <c r="E1106" s="94"/>
      <c r="F1106" s="94"/>
      <c r="G1106" s="94"/>
      <c r="H1106" s="94"/>
      <c r="I1106" s="94"/>
      <c r="J1106" s="94"/>
    </row>
    <row r="1107" spans="1:10" x14ac:dyDescent="0.25">
      <c r="A1107" s="94"/>
      <c r="B1107" s="102"/>
      <c r="C1107" s="94"/>
      <c r="D1107" s="94"/>
      <c r="E1107" s="94"/>
      <c r="F1107" s="94"/>
      <c r="G1107" s="94"/>
      <c r="H1107" s="94"/>
      <c r="I1107" s="94"/>
      <c r="J1107" s="94"/>
    </row>
    <row r="1108" spans="1:10" x14ac:dyDescent="0.25">
      <c r="A1108" s="94"/>
      <c r="B1108" s="102"/>
      <c r="C1108" s="94"/>
      <c r="D1108" s="94"/>
      <c r="E1108" s="94"/>
      <c r="F1108" s="94"/>
      <c r="G1108" s="94"/>
      <c r="H1108" s="94"/>
      <c r="I1108" s="94"/>
      <c r="J1108" s="94"/>
    </row>
    <row r="1109" spans="1:10" x14ac:dyDescent="0.25">
      <c r="A1109" s="94"/>
      <c r="B1109" s="102"/>
      <c r="C1109" s="94"/>
      <c r="D1109" s="94"/>
      <c r="E1109" s="94"/>
      <c r="F1109" s="94"/>
      <c r="G1109" s="94"/>
      <c r="H1109" s="94"/>
      <c r="I1109" s="94"/>
      <c r="J1109" s="94"/>
    </row>
    <row r="1110" spans="1:10" x14ac:dyDescent="0.25">
      <c r="A1110" s="94"/>
      <c r="B1110" s="102"/>
      <c r="C1110" s="94"/>
      <c r="D1110" s="94"/>
      <c r="E1110" s="94"/>
      <c r="F1110" s="94"/>
      <c r="G1110" s="94"/>
      <c r="H1110" s="94"/>
      <c r="I1110" s="94"/>
      <c r="J1110" s="94"/>
    </row>
    <row r="1111" spans="1:10" x14ac:dyDescent="0.25">
      <c r="A1111" s="94"/>
      <c r="B1111" s="102"/>
      <c r="C1111" s="94"/>
      <c r="D1111" s="94"/>
      <c r="E1111" s="94"/>
      <c r="F1111" s="94"/>
      <c r="G1111" s="94"/>
      <c r="H1111" s="94"/>
      <c r="I1111" s="94"/>
      <c r="J1111" s="94"/>
    </row>
    <row r="1112" spans="1:10" x14ac:dyDescent="0.25">
      <c r="A1112" s="94"/>
      <c r="B1112" s="102"/>
      <c r="C1112" s="94"/>
      <c r="D1112" s="94"/>
      <c r="E1112" s="94"/>
      <c r="F1112" s="94"/>
      <c r="G1112" s="94"/>
      <c r="H1112" s="94"/>
      <c r="I1112" s="94"/>
      <c r="J1112" s="94"/>
    </row>
    <row r="1113" spans="1:10" x14ac:dyDescent="0.25">
      <c r="A1113" s="94"/>
      <c r="B1113" s="102"/>
      <c r="C1113" s="94"/>
      <c r="D1113" s="94"/>
      <c r="E1113" s="94"/>
      <c r="F1113" s="94"/>
      <c r="G1113" s="94"/>
      <c r="H1113" s="94"/>
      <c r="I1113" s="94"/>
      <c r="J1113" s="94"/>
    </row>
    <row r="1114" spans="1:10" x14ac:dyDescent="0.25">
      <c r="A1114" s="94"/>
      <c r="B1114" s="102"/>
      <c r="C1114" s="94"/>
      <c r="D1114" s="94"/>
      <c r="E1114" s="94"/>
      <c r="F1114" s="94"/>
      <c r="G1114" s="94"/>
      <c r="H1114" s="94"/>
      <c r="I1114" s="94"/>
      <c r="J1114" s="94"/>
    </row>
    <row r="1115" spans="1:10" x14ac:dyDescent="0.25">
      <c r="A1115" s="94"/>
      <c r="B1115" s="102"/>
      <c r="C1115" s="94"/>
      <c r="D1115" s="94"/>
      <c r="E1115" s="94"/>
      <c r="F1115" s="94"/>
      <c r="G1115" s="94"/>
      <c r="H1115" s="94"/>
      <c r="I1115" s="94"/>
      <c r="J1115" s="94"/>
    </row>
    <row r="1116" spans="1:10" x14ac:dyDescent="0.25">
      <c r="A1116" s="94"/>
      <c r="B1116" s="102"/>
      <c r="C1116" s="94"/>
      <c r="D1116" s="94"/>
      <c r="E1116" s="94"/>
      <c r="F1116" s="94"/>
      <c r="G1116" s="94"/>
      <c r="H1116" s="94"/>
      <c r="I1116" s="94"/>
      <c r="J1116" s="94"/>
    </row>
    <row r="1117" spans="1:10" x14ac:dyDescent="0.25">
      <c r="A1117" s="94"/>
      <c r="B1117" s="102"/>
      <c r="C1117" s="94"/>
      <c r="D1117" s="94"/>
      <c r="E1117" s="94"/>
      <c r="F1117" s="94"/>
      <c r="G1117" s="94"/>
      <c r="H1117" s="94"/>
      <c r="I1117" s="94"/>
      <c r="J1117" s="94"/>
    </row>
    <row r="1118" spans="1:10" x14ac:dyDescent="0.25">
      <c r="A1118" s="94"/>
      <c r="B1118" s="102"/>
      <c r="C1118" s="94"/>
      <c r="D1118" s="94"/>
      <c r="E1118" s="94"/>
      <c r="F1118" s="94"/>
      <c r="G1118" s="94"/>
      <c r="H1118" s="94"/>
      <c r="I1118" s="94"/>
      <c r="J1118" s="94"/>
    </row>
    <row r="1119" spans="1:10" x14ac:dyDescent="0.25">
      <c r="A1119" s="94"/>
      <c r="B1119" s="102"/>
      <c r="C1119" s="94"/>
      <c r="D1119" s="94"/>
      <c r="E1119" s="94"/>
      <c r="F1119" s="94"/>
      <c r="G1119" s="94"/>
      <c r="H1119" s="94"/>
      <c r="I1119" s="94"/>
      <c r="J1119" s="94"/>
    </row>
    <row r="1120" spans="1:10" x14ac:dyDescent="0.25">
      <c r="A1120" s="94"/>
      <c r="B1120" s="102"/>
      <c r="C1120" s="94"/>
      <c r="D1120" s="94"/>
      <c r="E1120" s="94"/>
      <c r="F1120" s="94"/>
      <c r="G1120" s="94"/>
      <c r="H1120" s="94"/>
      <c r="I1120" s="94"/>
      <c r="J1120" s="94"/>
    </row>
    <row r="1121" spans="1:10" x14ac:dyDescent="0.25">
      <c r="A1121" s="94"/>
      <c r="B1121" s="102"/>
      <c r="C1121" s="94"/>
      <c r="D1121" s="94"/>
      <c r="E1121" s="94"/>
      <c r="F1121" s="94"/>
      <c r="G1121" s="94"/>
      <c r="H1121" s="94"/>
      <c r="I1121" s="94"/>
      <c r="J1121" s="94"/>
    </row>
    <row r="1122" spans="1:10" x14ac:dyDescent="0.25">
      <c r="A1122" s="94"/>
      <c r="B1122" s="102"/>
      <c r="C1122" s="94"/>
      <c r="D1122" s="94"/>
      <c r="E1122" s="94"/>
      <c r="F1122" s="94"/>
      <c r="G1122" s="94"/>
      <c r="H1122" s="94"/>
      <c r="I1122" s="94"/>
      <c r="J1122" s="94"/>
    </row>
    <row r="1123" spans="1:10" x14ac:dyDescent="0.25">
      <c r="A1123" s="94"/>
      <c r="B1123" s="102"/>
      <c r="C1123" s="94"/>
      <c r="D1123" s="94"/>
      <c r="E1123" s="94"/>
      <c r="F1123" s="94"/>
      <c r="G1123" s="94"/>
      <c r="H1123" s="94"/>
      <c r="I1123" s="94"/>
      <c r="J1123" s="94"/>
    </row>
    <row r="1124" spans="1:10" x14ac:dyDescent="0.25">
      <c r="A1124" s="94"/>
      <c r="B1124" s="102"/>
      <c r="C1124" s="94"/>
      <c r="D1124" s="94"/>
      <c r="E1124" s="94"/>
      <c r="F1124" s="94"/>
      <c r="G1124" s="94"/>
      <c r="H1124" s="94"/>
      <c r="I1124" s="94"/>
      <c r="J1124" s="94"/>
    </row>
    <row r="1125" spans="1:10" x14ac:dyDescent="0.25">
      <c r="A1125" s="94"/>
      <c r="B1125" s="102"/>
      <c r="C1125" s="94"/>
      <c r="D1125" s="94"/>
      <c r="E1125" s="94"/>
      <c r="F1125" s="94"/>
      <c r="G1125" s="94"/>
      <c r="H1125" s="94"/>
      <c r="I1125" s="94"/>
      <c r="J1125" s="94"/>
    </row>
    <row r="1126" spans="1:10" x14ac:dyDescent="0.25">
      <c r="A1126" s="94"/>
      <c r="B1126" s="102"/>
      <c r="C1126" s="94"/>
      <c r="D1126" s="94"/>
      <c r="E1126" s="94"/>
      <c r="F1126" s="94"/>
      <c r="G1126" s="94"/>
      <c r="H1126" s="94"/>
      <c r="I1126" s="94"/>
      <c r="J1126" s="94"/>
    </row>
    <row r="1127" spans="1:10" x14ac:dyDescent="0.25">
      <c r="A1127" s="94"/>
      <c r="B1127" s="102"/>
      <c r="C1127" s="94"/>
      <c r="D1127" s="94"/>
      <c r="E1127" s="94"/>
      <c r="F1127" s="94"/>
      <c r="G1127" s="94"/>
      <c r="H1127" s="94"/>
      <c r="I1127" s="94"/>
      <c r="J1127" s="94"/>
    </row>
    <row r="1128" spans="1:10" x14ac:dyDescent="0.25">
      <c r="A1128" s="94"/>
      <c r="B1128" s="102"/>
      <c r="C1128" s="94"/>
      <c r="D1128" s="94"/>
      <c r="E1128" s="94"/>
      <c r="F1128" s="94"/>
      <c r="G1128" s="94"/>
      <c r="H1128" s="94"/>
      <c r="I1128" s="94"/>
      <c r="J1128" s="94"/>
    </row>
    <row r="1129" spans="1:10" x14ac:dyDescent="0.25">
      <c r="A1129" s="94"/>
      <c r="B1129" s="102"/>
      <c r="C1129" s="94"/>
      <c r="D1129" s="94"/>
      <c r="E1129" s="94"/>
      <c r="F1129" s="94"/>
      <c r="G1129" s="94"/>
      <c r="H1129" s="94"/>
      <c r="I1129" s="94"/>
      <c r="J1129" s="94"/>
    </row>
    <row r="1130" spans="1:10" x14ac:dyDescent="0.25">
      <c r="A1130" s="94"/>
      <c r="B1130" s="102"/>
      <c r="C1130" s="94"/>
      <c r="D1130" s="94"/>
      <c r="E1130" s="94"/>
      <c r="F1130" s="94"/>
      <c r="G1130" s="94"/>
      <c r="H1130" s="94"/>
      <c r="I1130" s="94"/>
      <c r="J1130" s="94"/>
    </row>
    <row r="1131" spans="1:10" x14ac:dyDescent="0.25">
      <c r="A1131" s="94"/>
      <c r="B1131" s="102"/>
      <c r="C1131" s="94"/>
      <c r="D1131" s="94"/>
      <c r="E1131" s="94"/>
      <c r="F1131" s="94"/>
      <c r="G1131" s="94"/>
      <c r="H1131" s="94"/>
      <c r="I1131" s="94"/>
      <c r="J1131" s="94"/>
    </row>
    <row r="1132" spans="1:10" x14ac:dyDescent="0.25">
      <c r="A1132" s="94"/>
      <c r="B1132" s="102"/>
      <c r="C1132" s="94"/>
      <c r="D1132" s="94"/>
      <c r="E1132" s="94"/>
      <c r="F1132" s="94"/>
      <c r="G1132" s="94"/>
      <c r="H1132" s="94"/>
      <c r="I1132" s="94"/>
      <c r="J1132" s="94"/>
    </row>
    <row r="1133" spans="1:10" x14ac:dyDescent="0.25">
      <c r="A1133" s="94"/>
      <c r="B1133" s="102"/>
      <c r="C1133" s="94"/>
      <c r="D1133" s="94"/>
      <c r="E1133" s="94"/>
      <c r="F1133" s="94"/>
      <c r="G1133" s="94"/>
      <c r="H1133" s="94"/>
      <c r="I1133" s="94"/>
      <c r="J1133" s="94"/>
    </row>
    <row r="1134" spans="1:10" x14ac:dyDescent="0.25">
      <c r="A1134" s="94"/>
      <c r="B1134" s="102"/>
      <c r="C1134" s="94"/>
      <c r="D1134" s="94"/>
      <c r="E1134" s="94"/>
      <c r="F1134" s="94"/>
      <c r="G1134" s="94"/>
      <c r="H1134" s="94"/>
      <c r="I1134" s="94"/>
      <c r="J1134" s="94"/>
    </row>
    <row r="1135" spans="1:10" x14ac:dyDescent="0.25">
      <c r="A1135" s="94"/>
      <c r="B1135" s="102"/>
      <c r="C1135" s="94"/>
      <c r="D1135" s="94"/>
      <c r="E1135" s="94"/>
      <c r="F1135" s="94"/>
      <c r="G1135" s="94"/>
      <c r="H1135" s="94"/>
      <c r="I1135" s="94"/>
      <c r="J1135" s="94"/>
    </row>
    <row r="1136" spans="1:10" x14ac:dyDescent="0.25">
      <c r="A1136" s="94"/>
      <c r="B1136" s="102"/>
      <c r="C1136" s="94"/>
      <c r="D1136" s="94"/>
      <c r="E1136" s="94"/>
      <c r="F1136" s="94"/>
      <c r="G1136" s="94"/>
      <c r="H1136" s="94"/>
      <c r="I1136" s="94"/>
      <c r="J1136" s="94"/>
    </row>
    <row r="1137" spans="1:10" x14ac:dyDescent="0.25">
      <c r="A1137" s="94"/>
      <c r="B1137" s="102"/>
      <c r="C1137" s="94"/>
      <c r="D1137" s="94"/>
      <c r="E1137" s="94"/>
      <c r="F1137" s="94"/>
      <c r="G1137" s="94"/>
      <c r="H1137" s="94"/>
      <c r="I1137" s="94"/>
      <c r="J1137" s="94"/>
    </row>
    <row r="1138" spans="1:10" x14ac:dyDescent="0.25">
      <c r="A1138" s="94"/>
      <c r="B1138" s="102"/>
      <c r="C1138" s="94"/>
      <c r="D1138" s="94"/>
      <c r="E1138" s="94"/>
      <c r="F1138" s="94"/>
      <c r="G1138" s="94"/>
      <c r="H1138" s="94"/>
      <c r="I1138" s="94"/>
      <c r="J1138" s="94"/>
    </row>
    <row r="1139" spans="1:10" x14ac:dyDescent="0.25">
      <c r="A1139" s="94"/>
      <c r="B1139" s="102"/>
      <c r="C1139" s="94"/>
      <c r="D1139" s="94"/>
      <c r="E1139" s="94"/>
      <c r="F1139" s="94"/>
      <c r="G1139" s="94"/>
      <c r="H1139" s="94"/>
      <c r="I1139" s="94"/>
      <c r="J1139" s="94"/>
    </row>
    <row r="1140" spans="1:10" x14ac:dyDescent="0.25">
      <c r="A1140" s="94"/>
      <c r="B1140" s="102"/>
      <c r="C1140" s="94"/>
      <c r="D1140" s="94"/>
      <c r="E1140" s="94"/>
      <c r="F1140" s="94"/>
      <c r="G1140" s="94"/>
      <c r="H1140" s="94"/>
      <c r="I1140" s="94"/>
      <c r="J1140" s="94"/>
    </row>
    <row r="1141" spans="1:10" x14ac:dyDescent="0.25">
      <c r="A1141" s="94"/>
      <c r="B1141" s="102"/>
      <c r="C1141" s="94"/>
      <c r="D1141" s="94"/>
      <c r="E1141" s="94"/>
      <c r="F1141" s="94"/>
      <c r="G1141" s="94"/>
      <c r="H1141" s="94"/>
      <c r="I1141" s="94"/>
      <c r="J1141" s="94"/>
    </row>
    <row r="1142" spans="1:10" x14ac:dyDescent="0.25">
      <c r="A1142" s="127" t="s">
        <v>11</v>
      </c>
      <c r="B1142" s="102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</row>
    <row r="1145" spans="1:10" x14ac:dyDescent="0.25">
      <c r="A1145" s="127" t="s">
        <v>0</v>
      </c>
      <c r="B1145" s="155" t="s">
        <v>1192</v>
      </c>
      <c r="C1145" s="127" t="s">
        <v>1203</v>
      </c>
      <c r="D1145" s="127" t="s">
        <v>561</v>
      </c>
      <c r="E1145" s="127" t="s">
        <v>1724</v>
      </c>
      <c r="F1145" s="127" t="s">
        <v>1892</v>
      </c>
      <c r="G1145" s="127" t="s">
        <v>1889</v>
      </c>
      <c r="H1145" s="127" t="s">
        <v>1890</v>
      </c>
      <c r="I1145" s="127" t="s">
        <v>1891</v>
      </c>
      <c r="J1145" s="127" t="s">
        <v>174</v>
      </c>
    </row>
    <row r="1146" spans="1:10" x14ac:dyDescent="0.25">
      <c r="A1146" s="95">
        <v>45314</v>
      </c>
      <c r="B1146" s="118"/>
      <c r="C1146" s="98"/>
      <c r="D1146" s="98"/>
      <c r="E1146" s="98"/>
      <c r="F1146" s="98"/>
      <c r="G1146" s="98"/>
      <c r="H1146" s="98"/>
      <c r="I1146" s="98"/>
      <c r="J1146" s="94"/>
    </row>
    <row r="1147" spans="1:10" x14ac:dyDescent="0.25">
      <c r="A1147" s="94"/>
      <c r="B1147" s="102"/>
      <c r="C1147" s="94"/>
      <c r="D1147" s="94"/>
      <c r="E1147" s="94"/>
      <c r="F1147" s="94"/>
      <c r="G1147" s="94"/>
      <c r="H1147" s="94"/>
      <c r="I1147" s="94"/>
      <c r="J1147" s="94"/>
    </row>
    <row r="1148" spans="1:10" x14ac:dyDescent="0.25">
      <c r="A1148" s="94"/>
      <c r="B1148" s="102"/>
      <c r="C1148" s="101"/>
      <c r="D1148" s="94"/>
      <c r="E1148" s="94"/>
      <c r="F1148" s="94"/>
      <c r="G1148" s="94"/>
      <c r="H1148" s="94"/>
      <c r="I1148" s="94"/>
      <c r="J1148" s="94"/>
    </row>
    <row r="1149" spans="1:10" x14ac:dyDescent="0.25">
      <c r="A1149" s="94"/>
      <c r="B1149" s="102"/>
      <c r="C1149" s="94"/>
      <c r="D1149" s="94"/>
      <c r="E1149" s="94"/>
      <c r="F1149" s="94"/>
      <c r="G1149" s="94"/>
      <c r="H1149" s="94"/>
      <c r="I1149" s="94"/>
      <c r="J1149" s="94"/>
    </row>
    <row r="1150" spans="1:10" x14ac:dyDescent="0.25">
      <c r="A1150" s="94"/>
      <c r="B1150" s="102"/>
      <c r="C1150" s="94"/>
      <c r="D1150" s="94"/>
      <c r="E1150" s="94"/>
      <c r="F1150" s="94"/>
      <c r="G1150" s="94"/>
      <c r="H1150" s="94"/>
      <c r="I1150" s="94"/>
      <c r="J1150" s="94"/>
    </row>
    <row r="1151" spans="1:10" x14ac:dyDescent="0.25">
      <c r="A1151" s="94"/>
      <c r="B1151" s="102"/>
      <c r="C1151" s="94"/>
      <c r="D1151" s="94"/>
      <c r="E1151" s="94"/>
      <c r="F1151" s="94"/>
      <c r="G1151" s="94"/>
      <c r="H1151" s="94"/>
      <c r="I1151" s="94"/>
      <c r="J1151" s="94"/>
    </row>
    <row r="1152" spans="1:10" x14ac:dyDescent="0.25">
      <c r="A1152" s="94"/>
      <c r="B1152" s="102"/>
      <c r="C1152" s="94"/>
      <c r="D1152" s="94"/>
      <c r="E1152" s="94"/>
      <c r="F1152" s="94"/>
      <c r="G1152" s="94"/>
      <c r="H1152" s="94"/>
      <c r="I1152" s="94"/>
      <c r="J1152" s="94"/>
    </row>
    <row r="1153" spans="1:10" x14ac:dyDescent="0.25">
      <c r="A1153" s="94"/>
      <c r="B1153" s="102"/>
      <c r="C1153" s="94"/>
      <c r="D1153" s="94"/>
      <c r="E1153" s="94"/>
      <c r="F1153" s="94"/>
      <c r="G1153" s="94"/>
      <c r="H1153" s="94"/>
      <c r="I1153" s="94"/>
      <c r="J1153" s="94"/>
    </row>
    <row r="1154" spans="1:10" x14ac:dyDescent="0.25">
      <c r="A1154" s="94"/>
      <c r="B1154" s="102"/>
      <c r="C1154" s="94"/>
      <c r="D1154" s="94"/>
      <c r="E1154" s="94"/>
      <c r="F1154" s="94"/>
      <c r="G1154" s="94"/>
      <c r="H1154" s="94"/>
      <c r="I1154" s="94"/>
      <c r="J1154" s="94"/>
    </row>
    <row r="1155" spans="1:10" x14ac:dyDescent="0.25">
      <c r="A1155" s="94"/>
      <c r="B1155" s="102"/>
      <c r="C1155" s="94"/>
      <c r="D1155" s="94"/>
      <c r="E1155" s="94"/>
      <c r="F1155" s="94"/>
      <c r="G1155" s="94"/>
      <c r="H1155" s="94"/>
      <c r="I1155" s="94"/>
      <c r="J1155" s="94"/>
    </row>
    <row r="1156" spans="1:10" x14ac:dyDescent="0.25">
      <c r="A1156" s="94"/>
      <c r="B1156" s="102"/>
      <c r="C1156" s="94"/>
      <c r="D1156" s="94"/>
      <c r="E1156" s="94"/>
      <c r="F1156" s="94"/>
      <c r="G1156" s="94"/>
      <c r="H1156" s="94"/>
      <c r="I1156" s="94"/>
      <c r="J1156" s="94"/>
    </row>
    <row r="1157" spans="1:10" x14ac:dyDescent="0.25">
      <c r="A1157" s="94"/>
      <c r="B1157" s="102"/>
      <c r="C1157" s="94"/>
      <c r="D1157" s="94"/>
      <c r="E1157" s="94"/>
      <c r="F1157" s="94"/>
      <c r="G1157" s="94"/>
      <c r="H1157" s="94"/>
      <c r="I1157" s="94"/>
      <c r="J1157" s="94"/>
    </row>
    <row r="1158" spans="1:10" x14ac:dyDescent="0.25">
      <c r="A1158" s="94"/>
      <c r="B1158" s="102"/>
      <c r="C1158" s="94"/>
      <c r="D1158" s="94"/>
      <c r="E1158" s="94"/>
      <c r="F1158" s="94"/>
      <c r="G1158" s="94"/>
      <c r="H1158" s="94"/>
      <c r="I1158" s="94"/>
      <c r="J1158" s="94"/>
    </row>
    <row r="1159" spans="1:10" x14ac:dyDescent="0.25">
      <c r="A1159" s="94"/>
      <c r="B1159" s="102"/>
      <c r="C1159" s="94"/>
      <c r="D1159" s="94"/>
      <c r="E1159" s="94"/>
      <c r="F1159" s="94"/>
      <c r="G1159" s="94"/>
      <c r="H1159" s="94"/>
      <c r="I1159" s="94"/>
      <c r="J1159" s="94"/>
    </row>
    <row r="1160" spans="1:10" x14ac:dyDescent="0.25">
      <c r="A1160" s="94"/>
      <c r="B1160" s="102"/>
      <c r="C1160" s="94"/>
      <c r="D1160" s="94"/>
      <c r="E1160" s="94"/>
      <c r="F1160" s="94"/>
      <c r="G1160" s="94"/>
      <c r="H1160" s="94"/>
      <c r="I1160" s="94"/>
      <c r="J1160" s="94"/>
    </row>
    <row r="1161" spans="1:10" x14ac:dyDescent="0.25">
      <c r="A1161" s="94"/>
      <c r="B1161" s="102"/>
      <c r="C1161" s="94"/>
      <c r="D1161" s="94"/>
      <c r="E1161" s="94"/>
      <c r="F1161" s="94"/>
      <c r="G1161" s="94"/>
      <c r="H1161" s="94"/>
      <c r="I1161" s="94"/>
      <c r="J1161" s="94"/>
    </row>
    <row r="1162" spans="1:10" x14ac:dyDescent="0.25">
      <c r="A1162" s="94"/>
      <c r="B1162" s="102"/>
      <c r="C1162" s="94"/>
      <c r="D1162" s="94"/>
      <c r="E1162" s="94"/>
      <c r="F1162" s="94"/>
      <c r="G1162" s="94"/>
      <c r="H1162" s="94"/>
      <c r="I1162" s="94"/>
      <c r="J1162" s="94"/>
    </row>
    <row r="1163" spans="1:10" x14ac:dyDescent="0.25">
      <c r="A1163" s="94"/>
      <c r="B1163" s="102"/>
      <c r="C1163" s="94"/>
      <c r="D1163" s="94"/>
      <c r="E1163" s="94"/>
      <c r="F1163" s="94"/>
      <c r="G1163" s="94"/>
      <c r="H1163" s="94"/>
      <c r="I1163" s="94"/>
      <c r="J1163" s="94"/>
    </row>
    <row r="1164" spans="1:10" x14ac:dyDescent="0.25">
      <c r="A1164" s="94"/>
      <c r="B1164" s="102"/>
      <c r="C1164" s="94"/>
      <c r="D1164" s="94"/>
      <c r="E1164" s="94"/>
      <c r="F1164" s="94"/>
      <c r="G1164" s="94"/>
      <c r="H1164" s="94"/>
      <c r="I1164" s="94"/>
      <c r="J1164" s="94"/>
    </row>
    <row r="1165" spans="1:10" x14ac:dyDescent="0.25">
      <c r="A1165" s="94"/>
      <c r="B1165" s="102"/>
      <c r="C1165" s="94"/>
      <c r="D1165" s="94"/>
      <c r="E1165" s="94"/>
      <c r="F1165" s="94"/>
      <c r="G1165" s="94"/>
      <c r="H1165" s="94"/>
      <c r="I1165" s="94"/>
      <c r="J1165" s="94"/>
    </row>
    <row r="1166" spans="1:10" x14ac:dyDescent="0.25">
      <c r="A1166" s="94"/>
      <c r="B1166" s="102"/>
      <c r="C1166" s="94"/>
      <c r="D1166" s="94"/>
      <c r="E1166" s="94"/>
      <c r="F1166" s="94"/>
      <c r="G1166" s="94"/>
      <c r="H1166" s="94"/>
      <c r="I1166" s="94"/>
      <c r="J1166" s="94"/>
    </row>
    <row r="1167" spans="1:10" x14ac:dyDescent="0.25">
      <c r="A1167" s="94"/>
      <c r="B1167" s="102"/>
      <c r="C1167" s="94"/>
      <c r="D1167" s="94"/>
      <c r="E1167" s="94"/>
      <c r="F1167" s="94"/>
      <c r="G1167" s="94"/>
      <c r="H1167" s="94"/>
      <c r="I1167" s="94"/>
      <c r="J1167" s="94"/>
    </row>
    <row r="1168" spans="1:10" x14ac:dyDescent="0.25">
      <c r="A1168" s="94"/>
      <c r="B1168" s="102"/>
      <c r="C1168" s="94"/>
      <c r="D1168" s="94"/>
      <c r="E1168" s="94"/>
      <c r="F1168" s="94"/>
      <c r="G1168" s="94"/>
      <c r="H1168" s="94"/>
      <c r="I1168" s="94"/>
      <c r="J1168" s="94"/>
    </row>
    <row r="1169" spans="1:10" x14ac:dyDescent="0.25">
      <c r="A1169" s="94"/>
      <c r="B1169" s="102"/>
      <c r="C1169" s="94"/>
      <c r="D1169" s="94"/>
      <c r="E1169" s="94"/>
      <c r="F1169" s="94"/>
      <c r="G1169" s="94"/>
      <c r="H1169" s="94"/>
      <c r="I1169" s="94"/>
      <c r="J1169" s="94"/>
    </row>
    <row r="1170" spans="1:10" x14ac:dyDescent="0.25">
      <c r="A1170" s="94"/>
      <c r="B1170" s="102"/>
      <c r="C1170" s="94"/>
      <c r="D1170" s="94"/>
      <c r="E1170" s="94"/>
      <c r="F1170" s="94"/>
      <c r="G1170" s="94"/>
      <c r="H1170" s="94"/>
      <c r="I1170" s="94"/>
      <c r="J1170" s="94"/>
    </row>
    <row r="1171" spans="1:10" x14ac:dyDescent="0.25">
      <c r="A1171" s="94"/>
      <c r="B1171" s="102"/>
      <c r="C1171" s="94"/>
      <c r="D1171" s="94"/>
      <c r="E1171" s="94"/>
      <c r="F1171" s="94"/>
      <c r="G1171" s="94"/>
      <c r="H1171" s="94"/>
      <c r="I1171" s="94"/>
      <c r="J1171" s="94"/>
    </row>
    <row r="1172" spans="1:10" x14ac:dyDescent="0.25">
      <c r="A1172" s="94"/>
      <c r="B1172" s="102"/>
      <c r="C1172" s="94"/>
      <c r="D1172" s="94"/>
      <c r="E1172" s="94"/>
      <c r="F1172" s="94"/>
      <c r="G1172" s="94"/>
      <c r="H1172" s="94"/>
      <c r="I1172" s="94"/>
      <c r="J1172" s="94"/>
    </row>
    <row r="1173" spans="1:10" x14ac:dyDescent="0.25">
      <c r="A1173" s="94"/>
      <c r="B1173" s="102"/>
      <c r="C1173" s="94"/>
      <c r="D1173" s="94"/>
      <c r="E1173" s="94"/>
      <c r="F1173" s="94"/>
      <c r="G1173" s="94"/>
      <c r="H1173" s="94"/>
      <c r="I1173" s="94"/>
      <c r="J1173" s="94"/>
    </row>
    <row r="1174" spans="1:10" x14ac:dyDescent="0.25">
      <c r="A1174" s="94"/>
      <c r="B1174" s="102"/>
      <c r="C1174" s="94"/>
      <c r="D1174" s="94"/>
      <c r="E1174" s="94"/>
      <c r="F1174" s="94"/>
      <c r="G1174" s="94"/>
      <c r="H1174" s="94"/>
      <c r="I1174" s="94"/>
      <c r="J1174" s="94"/>
    </row>
    <row r="1175" spans="1:10" x14ac:dyDescent="0.25">
      <c r="A1175" s="94"/>
      <c r="B1175" s="102"/>
      <c r="C1175" s="94"/>
      <c r="D1175" s="94"/>
      <c r="E1175" s="94"/>
      <c r="F1175" s="94"/>
      <c r="G1175" s="94"/>
      <c r="H1175" s="94"/>
      <c r="I1175" s="94"/>
      <c r="J1175" s="94"/>
    </row>
    <row r="1176" spans="1:10" x14ac:dyDescent="0.25">
      <c r="A1176" s="94"/>
      <c r="B1176" s="102"/>
      <c r="C1176" s="94"/>
      <c r="D1176" s="94"/>
      <c r="E1176" s="94"/>
      <c r="F1176" s="94"/>
      <c r="G1176" s="94"/>
      <c r="H1176" s="94"/>
      <c r="I1176" s="94"/>
      <c r="J1176" s="94"/>
    </row>
    <row r="1177" spans="1:10" x14ac:dyDescent="0.25">
      <c r="A1177" s="94"/>
      <c r="B1177" s="102"/>
      <c r="C1177" s="94"/>
      <c r="D1177" s="94"/>
      <c r="E1177" s="94"/>
      <c r="F1177" s="94"/>
      <c r="G1177" s="94"/>
      <c r="H1177" s="94"/>
      <c r="I1177" s="94"/>
      <c r="J1177" s="94"/>
    </row>
    <row r="1178" spans="1:10" x14ac:dyDescent="0.25">
      <c r="A1178" s="94"/>
      <c r="B1178" s="102"/>
      <c r="C1178" s="94"/>
      <c r="D1178" s="94"/>
      <c r="E1178" s="94"/>
      <c r="F1178" s="94"/>
      <c r="G1178" s="94"/>
      <c r="H1178" s="94"/>
      <c r="I1178" s="94"/>
      <c r="J1178" s="94"/>
    </row>
    <row r="1179" spans="1:10" x14ac:dyDescent="0.25">
      <c r="A1179" s="94"/>
      <c r="B1179" s="102"/>
      <c r="C1179" s="94"/>
      <c r="D1179" s="94"/>
      <c r="E1179" s="94"/>
      <c r="F1179" s="94"/>
      <c r="G1179" s="94"/>
      <c r="H1179" s="94"/>
      <c r="I1179" s="94"/>
      <c r="J1179" s="94"/>
    </row>
    <row r="1180" spans="1:10" x14ac:dyDescent="0.25">
      <c r="A1180" s="94"/>
      <c r="B1180" s="102"/>
      <c r="C1180" s="94"/>
      <c r="D1180" s="94"/>
      <c r="E1180" s="94"/>
      <c r="F1180" s="94"/>
      <c r="G1180" s="94"/>
      <c r="H1180" s="94"/>
      <c r="I1180" s="94"/>
      <c r="J1180" s="94"/>
    </row>
    <row r="1181" spans="1:10" x14ac:dyDescent="0.25">
      <c r="A1181" s="94"/>
      <c r="B1181" s="102"/>
      <c r="C1181" s="94"/>
      <c r="D1181" s="94"/>
      <c r="E1181" s="94"/>
      <c r="F1181" s="94"/>
      <c r="G1181" s="94"/>
      <c r="H1181" s="94"/>
      <c r="I1181" s="94"/>
      <c r="J1181" s="94"/>
    </row>
    <row r="1182" spans="1:10" x14ac:dyDescent="0.25">
      <c r="A1182" s="94"/>
      <c r="B1182" s="102"/>
      <c r="C1182" s="94"/>
      <c r="D1182" s="94"/>
      <c r="E1182" s="94"/>
      <c r="F1182" s="94"/>
      <c r="G1182" s="94"/>
      <c r="H1182" s="94"/>
      <c r="I1182" s="94"/>
      <c r="J1182" s="94"/>
    </row>
    <row r="1183" spans="1:10" x14ac:dyDescent="0.25">
      <c r="A1183" s="94"/>
      <c r="B1183" s="102"/>
      <c r="C1183" s="94"/>
      <c r="D1183" s="94"/>
      <c r="E1183" s="94"/>
      <c r="F1183" s="94"/>
      <c r="G1183" s="94"/>
      <c r="H1183" s="94"/>
      <c r="I1183" s="94"/>
      <c r="J1183" s="94"/>
    </row>
    <row r="1184" spans="1:10" x14ac:dyDescent="0.25">
      <c r="A1184" s="94"/>
      <c r="B1184" s="102"/>
      <c r="C1184" s="94"/>
      <c r="D1184" s="94"/>
      <c r="E1184" s="94"/>
      <c r="F1184" s="94"/>
      <c r="G1184" s="94"/>
      <c r="H1184" s="94"/>
      <c r="I1184" s="94"/>
      <c r="J1184" s="94"/>
    </row>
    <row r="1185" spans="1:10" x14ac:dyDescent="0.25">
      <c r="A1185" s="94"/>
      <c r="B1185" s="102"/>
      <c r="C1185" s="94"/>
      <c r="D1185" s="94"/>
      <c r="E1185" s="94"/>
      <c r="F1185" s="94"/>
      <c r="G1185" s="94"/>
      <c r="H1185" s="94"/>
      <c r="I1185" s="94"/>
      <c r="J1185" s="94"/>
    </row>
    <row r="1186" spans="1:10" x14ac:dyDescent="0.25">
      <c r="A1186" s="94"/>
      <c r="B1186" s="102"/>
      <c r="C1186" s="94"/>
      <c r="D1186" s="94"/>
      <c r="E1186" s="94"/>
      <c r="F1186" s="94"/>
      <c r="G1186" s="94"/>
      <c r="H1186" s="94"/>
      <c r="I1186" s="94"/>
      <c r="J1186" s="94"/>
    </row>
    <row r="1187" spans="1:10" x14ac:dyDescent="0.25">
      <c r="A1187" s="94"/>
      <c r="B1187" s="102"/>
      <c r="C1187" s="94"/>
      <c r="D1187" s="94"/>
      <c r="E1187" s="94"/>
      <c r="F1187" s="94"/>
      <c r="G1187" s="94"/>
      <c r="H1187" s="94"/>
      <c r="I1187" s="94"/>
      <c r="J1187" s="94"/>
    </row>
    <row r="1188" spans="1:10" x14ac:dyDescent="0.25">
      <c r="A1188" s="94"/>
      <c r="B1188" s="102"/>
      <c r="C1188" s="94"/>
      <c r="D1188" s="94"/>
      <c r="E1188" s="94"/>
      <c r="F1188" s="94"/>
      <c r="G1188" s="94"/>
      <c r="H1188" s="94"/>
      <c r="I1188" s="94"/>
      <c r="J1188" s="94"/>
    </row>
    <row r="1189" spans="1:10" x14ac:dyDescent="0.25">
      <c r="A1189" s="94"/>
      <c r="B1189" s="102"/>
      <c r="C1189" s="94"/>
      <c r="D1189" s="94"/>
      <c r="E1189" s="94"/>
      <c r="F1189" s="94"/>
      <c r="G1189" s="94"/>
      <c r="H1189" s="94"/>
      <c r="I1189" s="94"/>
      <c r="J1189" s="94"/>
    </row>
    <row r="1190" spans="1:10" x14ac:dyDescent="0.25">
      <c r="A1190" s="94"/>
      <c r="B1190" s="102"/>
      <c r="C1190" s="94"/>
      <c r="D1190" s="94"/>
      <c r="E1190" s="94"/>
      <c r="F1190" s="94"/>
      <c r="G1190" s="94"/>
      <c r="H1190" s="94"/>
      <c r="I1190" s="94"/>
      <c r="J1190" s="94"/>
    </row>
    <row r="1191" spans="1:10" x14ac:dyDescent="0.25">
      <c r="A1191" s="94"/>
      <c r="B1191" s="102"/>
      <c r="C1191" s="94"/>
      <c r="D1191" s="94"/>
      <c r="E1191" s="94"/>
      <c r="F1191" s="94"/>
      <c r="G1191" s="94"/>
      <c r="H1191" s="94"/>
      <c r="I1191" s="94"/>
      <c r="J1191" s="94"/>
    </row>
    <row r="1192" spans="1:10" x14ac:dyDescent="0.25">
      <c r="A1192" s="94"/>
      <c r="B1192" s="102"/>
      <c r="C1192" s="94"/>
      <c r="D1192" s="94"/>
      <c r="E1192" s="94"/>
      <c r="F1192" s="94"/>
      <c r="G1192" s="94"/>
      <c r="H1192" s="94"/>
      <c r="I1192" s="94"/>
      <c r="J1192" s="94"/>
    </row>
    <row r="1193" spans="1:10" x14ac:dyDescent="0.25">
      <c r="A1193" s="94"/>
      <c r="B1193" s="102"/>
      <c r="C1193" s="94"/>
      <c r="D1193" s="94"/>
      <c r="E1193" s="94"/>
      <c r="F1193" s="94"/>
      <c r="G1193" s="94"/>
      <c r="H1193" s="94"/>
      <c r="I1193" s="94"/>
      <c r="J1193" s="94"/>
    </row>
    <row r="1194" spans="1:10" x14ac:dyDescent="0.25">
      <c r="A1194" s="127" t="s">
        <v>11</v>
      </c>
      <c r="B1194" s="102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</row>
    <row r="1197" spans="1:10" x14ac:dyDescent="0.25">
      <c r="A1197" s="127" t="s">
        <v>0</v>
      </c>
      <c r="B1197" s="155" t="s">
        <v>1192</v>
      </c>
      <c r="C1197" s="127" t="s">
        <v>1203</v>
      </c>
      <c r="D1197" s="127" t="s">
        <v>561</v>
      </c>
      <c r="E1197" s="127" t="s">
        <v>1724</v>
      </c>
      <c r="F1197" s="127" t="s">
        <v>1892</v>
      </c>
      <c r="G1197" s="127" t="s">
        <v>1889</v>
      </c>
      <c r="H1197" s="127" t="s">
        <v>1890</v>
      </c>
      <c r="I1197" s="127" t="s">
        <v>1891</v>
      </c>
      <c r="J1197" s="127" t="s">
        <v>174</v>
      </c>
    </row>
    <row r="1198" spans="1:10" x14ac:dyDescent="0.25">
      <c r="A1198" s="95">
        <v>45315</v>
      </c>
      <c r="B1198" s="118"/>
      <c r="C1198" s="98"/>
      <c r="D1198" s="98"/>
      <c r="E1198" s="98"/>
      <c r="F1198" s="98"/>
      <c r="G1198" s="98"/>
      <c r="H1198" s="98"/>
      <c r="I1198" s="98"/>
      <c r="J1198" s="94"/>
    </row>
    <row r="1199" spans="1:10" x14ac:dyDescent="0.25">
      <c r="A1199" s="94"/>
      <c r="B1199" s="102"/>
      <c r="C1199" s="94"/>
      <c r="D1199" s="94"/>
      <c r="E1199" s="94"/>
      <c r="F1199" s="94"/>
      <c r="G1199" s="94"/>
      <c r="H1199" s="94"/>
      <c r="I1199" s="94"/>
      <c r="J1199" s="94"/>
    </row>
    <row r="1200" spans="1:10" x14ac:dyDescent="0.25">
      <c r="A1200" s="94"/>
      <c r="B1200" s="102"/>
      <c r="C1200" s="101"/>
      <c r="D1200" s="94"/>
      <c r="E1200" s="94"/>
      <c r="F1200" s="94"/>
      <c r="G1200" s="94"/>
      <c r="H1200" s="94"/>
      <c r="I1200" s="94"/>
      <c r="J1200" s="94"/>
    </row>
    <row r="1201" spans="1:10" x14ac:dyDescent="0.25">
      <c r="A1201" s="94"/>
      <c r="B1201" s="102"/>
      <c r="C1201" s="94"/>
      <c r="D1201" s="94"/>
      <c r="E1201" s="94"/>
      <c r="F1201" s="94"/>
      <c r="G1201" s="94"/>
      <c r="H1201" s="94"/>
      <c r="I1201" s="94"/>
      <c r="J1201" s="94"/>
    </row>
    <row r="1202" spans="1:10" x14ac:dyDescent="0.25">
      <c r="A1202" s="94"/>
      <c r="B1202" s="102"/>
      <c r="C1202" s="94"/>
      <c r="D1202" s="94"/>
      <c r="E1202" s="94"/>
      <c r="F1202" s="94"/>
      <c r="G1202" s="94"/>
      <c r="H1202" s="94"/>
      <c r="I1202" s="94"/>
      <c r="J1202" s="94"/>
    </row>
    <row r="1203" spans="1:10" x14ac:dyDescent="0.25">
      <c r="A1203" s="94"/>
      <c r="B1203" s="102"/>
      <c r="C1203" s="94"/>
      <c r="D1203" s="94"/>
      <c r="E1203" s="94"/>
      <c r="F1203" s="94"/>
      <c r="G1203" s="94"/>
      <c r="H1203" s="94"/>
      <c r="I1203" s="94"/>
      <c r="J1203" s="94"/>
    </row>
    <row r="1204" spans="1:10" x14ac:dyDescent="0.25">
      <c r="A1204" s="94"/>
      <c r="B1204" s="102"/>
      <c r="C1204" s="94"/>
      <c r="D1204" s="94"/>
      <c r="E1204" s="94"/>
      <c r="F1204" s="94"/>
      <c r="G1204" s="94"/>
      <c r="H1204" s="94"/>
      <c r="I1204" s="94"/>
      <c r="J1204" s="94"/>
    </row>
    <row r="1205" spans="1:10" x14ac:dyDescent="0.25">
      <c r="A1205" s="94"/>
      <c r="B1205" s="102"/>
      <c r="C1205" s="94"/>
      <c r="D1205" s="94"/>
      <c r="E1205" s="94"/>
      <c r="F1205" s="94"/>
      <c r="G1205" s="94"/>
      <c r="H1205" s="94"/>
      <c r="I1205" s="94"/>
      <c r="J1205" s="94"/>
    </row>
    <row r="1206" spans="1:10" x14ac:dyDescent="0.25">
      <c r="A1206" s="94"/>
      <c r="B1206" s="102"/>
      <c r="C1206" s="94"/>
      <c r="D1206" s="94"/>
      <c r="E1206" s="94"/>
      <c r="F1206" s="94"/>
      <c r="G1206" s="94"/>
      <c r="H1206" s="94"/>
      <c r="I1206" s="94"/>
      <c r="J1206" s="94"/>
    </row>
    <row r="1207" spans="1:10" x14ac:dyDescent="0.25">
      <c r="A1207" s="94"/>
      <c r="B1207" s="102"/>
      <c r="C1207" s="94"/>
      <c r="D1207" s="94"/>
      <c r="E1207" s="94"/>
      <c r="F1207" s="94"/>
      <c r="G1207" s="94"/>
      <c r="H1207" s="94"/>
      <c r="I1207" s="94"/>
      <c r="J1207" s="94"/>
    </row>
    <row r="1208" spans="1:10" x14ac:dyDescent="0.25">
      <c r="A1208" s="94"/>
      <c r="B1208" s="102"/>
      <c r="C1208" s="94"/>
      <c r="D1208" s="94"/>
      <c r="E1208" s="94"/>
      <c r="F1208" s="94"/>
      <c r="G1208" s="94"/>
      <c r="H1208" s="94"/>
      <c r="I1208" s="94"/>
      <c r="J1208" s="94"/>
    </row>
    <row r="1209" spans="1:10" x14ac:dyDescent="0.25">
      <c r="A1209" s="94"/>
      <c r="B1209" s="102"/>
      <c r="C1209" s="94"/>
      <c r="D1209" s="94"/>
      <c r="E1209" s="94"/>
      <c r="F1209" s="94"/>
      <c r="G1209" s="94"/>
      <c r="H1209" s="94"/>
      <c r="I1209" s="94"/>
      <c r="J1209" s="94"/>
    </row>
    <row r="1210" spans="1:10" x14ac:dyDescent="0.25">
      <c r="A1210" s="94"/>
      <c r="B1210" s="102"/>
      <c r="C1210" s="94"/>
      <c r="D1210" s="94"/>
      <c r="E1210" s="94"/>
      <c r="F1210" s="94"/>
      <c r="G1210" s="94"/>
      <c r="H1210" s="94"/>
      <c r="I1210" s="94"/>
      <c r="J1210" s="94"/>
    </row>
    <row r="1211" spans="1:10" x14ac:dyDescent="0.25">
      <c r="A1211" s="94"/>
      <c r="B1211" s="102"/>
      <c r="C1211" s="94"/>
      <c r="D1211" s="94"/>
      <c r="E1211" s="94"/>
      <c r="F1211" s="94"/>
      <c r="G1211" s="94"/>
      <c r="H1211" s="94"/>
      <c r="I1211" s="94"/>
      <c r="J1211" s="94"/>
    </row>
    <row r="1212" spans="1:10" x14ac:dyDescent="0.25">
      <c r="A1212" s="94"/>
      <c r="B1212" s="102"/>
      <c r="C1212" s="94"/>
      <c r="D1212" s="94"/>
      <c r="E1212" s="94"/>
      <c r="F1212" s="94"/>
      <c r="G1212" s="94"/>
      <c r="H1212" s="94"/>
      <c r="I1212" s="94"/>
      <c r="J1212" s="94"/>
    </row>
    <row r="1213" spans="1:10" x14ac:dyDescent="0.25">
      <c r="A1213" s="94"/>
      <c r="B1213" s="102"/>
      <c r="C1213" s="94"/>
      <c r="D1213" s="94"/>
      <c r="E1213" s="94"/>
      <c r="F1213" s="94"/>
      <c r="G1213" s="94"/>
      <c r="H1213" s="94"/>
      <c r="I1213" s="94"/>
      <c r="J1213" s="94"/>
    </row>
    <row r="1214" spans="1:10" x14ac:dyDescent="0.25">
      <c r="A1214" s="94"/>
      <c r="B1214" s="102"/>
      <c r="C1214" s="94"/>
      <c r="D1214" s="94"/>
      <c r="E1214" s="94"/>
      <c r="F1214" s="94"/>
      <c r="G1214" s="94"/>
      <c r="H1214" s="94"/>
      <c r="I1214" s="94"/>
      <c r="J1214" s="94"/>
    </row>
    <row r="1215" spans="1:10" x14ac:dyDescent="0.25">
      <c r="A1215" s="94"/>
      <c r="B1215" s="102"/>
      <c r="C1215" s="94"/>
      <c r="D1215" s="94"/>
      <c r="E1215" s="94"/>
      <c r="F1215" s="94"/>
      <c r="G1215" s="94"/>
      <c r="H1215" s="94"/>
      <c r="I1215" s="94"/>
      <c r="J1215" s="94"/>
    </row>
    <row r="1216" spans="1:10" x14ac:dyDescent="0.25">
      <c r="A1216" s="94"/>
      <c r="B1216" s="102"/>
      <c r="C1216" s="94"/>
      <c r="D1216" s="94"/>
      <c r="E1216" s="94"/>
      <c r="F1216" s="94"/>
      <c r="G1216" s="94"/>
      <c r="H1216" s="94"/>
      <c r="I1216" s="94"/>
      <c r="J1216" s="94"/>
    </row>
    <row r="1217" spans="1:10" x14ac:dyDescent="0.25">
      <c r="A1217" s="94"/>
      <c r="B1217" s="102"/>
      <c r="C1217" s="94"/>
      <c r="D1217" s="94"/>
      <c r="E1217" s="94"/>
      <c r="F1217" s="94"/>
      <c r="G1217" s="94"/>
      <c r="H1217" s="94"/>
      <c r="I1217" s="94"/>
      <c r="J1217" s="94"/>
    </row>
    <row r="1218" spans="1:10" x14ac:dyDescent="0.25">
      <c r="A1218" s="94"/>
      <c r="B1218" s="102"/>
      <c r="C1218" s="94"/>
      <c r="D1218" s="94"/>
      <c r="E1218" s="94"/>
      <c r="F1218" s="94"/>
      <c r="G1218" s="94"/>
      <c r="H1218" s="94"/>
      <c r="I1218" s="94"/>
      <c r="J1218" s="94"/>
    </row>
    <row r="1219" spans="1:10" x14ac:dyDescent="0.25">
      <c r="A1219" s="94"/>
      <c r="B1219" s="102"/>
      <c r="C1219" s="94"/>
      <c r="D1219" s="94"/>
      <c r="E1219" s="94"/>
      <c r="F1219" s="94"/>
      <c r="G1219" s="94"/>
      <c r="H1219" s="94"/>
      <c r="I1219" s="94"/>
      <c r="J1219" s="94"/>
    </row>
    <row r="1220" spans="1:10" x14ac:dyDescent="0.25">
      <c r="A1220" s="94"/>
      <c r="B1220" s="102"/>
      <c r="C1220" s="94"/>
      <c r="D1220" s="94"/>
      <c r="E1220" s="94"/>
      <c r="F1220" s="94"/>
      <c r="G1220" s="94"/>
      <c r="H1220" s="94"/>
      <c r="I1220" s="94"/>
      <c r="J1220" s="94"/>
    </row>
    <row r="1221" spans="1:10" x14ac:dyDescent="0.25">
      <c r="A1221" s="94"/>
      <c r="B1221" s="102"/>
      <c r="C1221" s="94"/>
      <c r="D1221" s="94"/>
      <c r="E1221" s="94"/>
      <c r="F1221" s="94"/>
      <c r="G1221" s="94"/>
      <c r="H1221" s="94"/>
      <c r="I1221" s="94"/>
      <c r="J1221" s="94"/>
    </row>
    <row r="1222" spans="1:10" x14ac:dyDescent="0.25">
      <c r="A1222" s="94"/>
      <c r="B1222" s="102"/>
      <c r="C1222" s="94"/>
      <c r="D1222" s="94"/>
      <c r="E1222" s="94"/>
      <c r="F1222" s="94"/>
      <c r="G1222" s="94"/>
      <c r="H1222" s="94"/>
      <c r="I1222" s="94"/>
      <c r="J1222" s="94"/>
    </row>
    <row r="1223" spans="1:10" x14ac:dyDescent="0.25">
      <c r="A1223" s="94"/>
      <c r="B1223" s="102"/>
      <c r="C1223" s="94"/>
      <c r="D1223" s="94"/>
      <c r="E1223" s="94"/>
      <c r="F1223" s="94"/>
      <c r="G1223" s="94"/>
      <c r="H1223" s="94"/>
      <c r="I1223" s="94"/>
      <c r="J1223" s="94"/>
    </row>
    <row r="1224" spans="1:10" x14ac:dyDescent="0.25">
      <c r="A1224" s="94"/>
      <c r="B1224" s="102"/>
      <c r="C1224" s="94"/>
      <c r="D1224" s="94"/>
      <c r="E1224" s="94"/>
      <c r="F1224" s="94"/>
      <c r="G1224" s="94"/>
      <c r="H1224" s="94"/>
      <c r="I1224" s="94"/>
      <c r="J1224" s="94"/>
    </row>
    <row r="1225" spans="1:10" x14ac:dyDescent="0.25">
      <c r="A1225" s="94"/>
      <c r="B1225" s="102"/>
      <c r="C1225" s="94"/>
      <c r="D1225" s="94"/>
      <c r="E1225" s="94"/>
      <c r="F1225" s="94"/>
      <c r="G1225" s="94"/>
      <c r="H1225" s="94"/>
      <c r="I1225" s="94"/>
      <c r="J1225" s="94"/>
    </row>
    <row r="1226" spans="1:10" x14ac:dyDescent="0.25">
      <c r="A1226" s="94"/>
      <c r="B1226" s="102"/>
      <c r="C1226" s="94"/>
      <c r="D1226" s="94"/>
      <c r="E1226" s="94"/>
      <c r="F1226" s="94"/>
      <c r="G1226" s="94"/>
      <c r="H1226" s="94"/>
      <c r="I1226" s="94"/>
      <c r="J1226" s="94"/>
    </row>
    <row r="1227" spans="1:10" x14ac:dyDescent="0.25">
      <c r="A1227" s="94"/>
      <c r="B1227" s="102"/>
      <c r="C1227" s="94"/>
      <c r="D1227" s="94"/>
      <c r="E1227" s="94"/>
      <c r="F1227" s="94"/>
      <c r="G1227" s="94"/>
      <c r="H1227" s="94"/>
      <c r="I1227" s="94"/>
      <c r="J1227" s="94"/>
    </row>
    <row r="1228" spans="1:10" x14ac:dyDescent="0.25">
      <c r="A1228" s="94"/>
      <c r="B1228" s="102"/>
      <c r="C1228" s="94"/>
      <c r="D1228" s="94"/>
      <c r="E1228" s="94"/>
      <c r="F1228" s="94"/>
      <c r="G1228" s="94"/>
      <c r="H1228" s="94"/>
      <c r="I1228" s="94"/>
      <c r="J1228" s="94"/>
    </row>
    <row r="1229" spans="1:10" x14ac:dyDescent="0.25">
      <c r="A1229" s="94"/>
      <c r="B1229" s="102"/>
      <c r="C1229" s="94"/>
      <c r="D1229" s="94"/>
      <c r="E1229" s="94"/>
      <c r="F1229" s="94"/>
      <c r="G1229" s="94"/>
      <c r="H1229" s="94"/>
      <c r="I1229" s="94"/>
      <c r="J1229" s="94"/>
    </row>
    <row r="1230" spans="1:10" x14ac:dyDescent="0.25">
      <c r="A1230" s="94"/>
      <c r="B1230" s="102"/>
      <c r="C1230" s="94"/>
      <c r="D1230" s="94"/>
      <c r="E1230" s="94"/>
      <c r="F1230" s="94"/>
      <c r="G1230" s="94"/>
      <c r="H1230" s="94"/>
      <c r="I1230" s="94"/>
      <c r="J1230" s="94"/>
    </row>
    <row r="1231" spans="1:10" x14ac:dyDescent="0.25">
      <c r="A1231" s="94"/>
      <c r="B1231" s="102"/>
      <c r="C1231" s="94"/>
      <c r="D1231" s="94"/>
      <c r="E1231" s="94"/>
      <c r="F1231" s="94"/>
      <c r="G1231" s="94"/>
      <c r="H1231" s="94"/>
      <c r="I1231" s="94"/>
      <c r="J1231" s="94"/>
    </row>
    <row r="1232" spans="1:10" x14ac:dyDescent="0.25">
      <c r="A1232" s="94"/>
      <c r="B1232" s="102"/>
      <c r="C1232" s="94"/>
      <c r="D1232" s="94"/>
      <c r="E1232" s="94"/>
      <c r="F1232" s="94"/>
      <c r="G1232" s="94"/>
      <c r="H1232" s="94"/>
      <c r="I1232" s="94"/>
      <c r="J1232" s="94"/>
    </row>
    <row r="1233" spans="1:10" x14ac:dyDescent="0.25">
      <c r="A1233" s="94"/>
      <c r="B1233" s="102"/>
      <c r="C1233" s="94"/>
      <c r="D1233" s="94"/>
      <c r="E1233" s="94"/>
      <c r="F1233" s="94"/>
      <c r="G1233" s="94"/>
      <c r="H1233" s="94"/>
      <c r="I1233" s="94"/>
      <c r="J1233" s="94"/>
    </row>
    <row r="1234" spans="1:10" x14ac:dyDescent="0.25">
      <c r="A1234" s="94"/>
      <c r="B1234" s="102"/>
      <c r="C1234" s="94"/>
      <c r="D1234" s="94"/>
      <c r="E1234" s="94"/>
      <c r="F1234" s="94"/>
      <c r="G1234" s="94"/>
      <c r="H1234" s="94"/>
      <c r="I1234" s="94"/>
      <c r="J1234" s="94"/>
    </row>
    <row r="1235" spans="1:10" x14ac:dyDescent="0.25">
      <c r="A1235" s="94"/>
      <c r="B1235" s="102"/>
      <c r="C1235" s="94"/>
      <c r="D1235" s="94"/>
      <c r="E1235" s="94"/>
      <c r="F1235" s="94"/>
      <c r="G1235" s="94"/>
      <c r="H1235" s="94"/>
      <c r="I1235" s="94"/>
      <c r="J1235" s="94"/>
    </row>
    <row r="1236" spans="1:10" x14ac:dyDescent="0.25">
      <c r="A1236" s="94"/>
      <c r="B1236" s="102"/>
      <c r="C1236" s="94"/>
      <c r="D1236" s="94"/>
      <c r="E1236" s="94"/>
      <c r="F1236" s="94"/>
      <c r="G1236" s="94"/>
      <c r="H1236" s="94"/>
      <c r="I1236" s="94"/>
      <c r="J1236" s="94"/>
    </row>
    <row r="1237" spans="1:10" x14ac:dyDescent="0.25">
      <c r="A1237" s="94"/>
      <c r="B1237" s="102"/>
      <c r="C1237" s="94"/>
      <c r="D1237" s="94"/>
      <c r="E1237" s="94"/>
      <c r="F1237" s="94"/>
      <c r="G1237" s="94"/>
      <c r="H1237" s="94"/>
      <c r="I1237" s="94"/>
      <c r="J1237" s="94"/>
    </row>
    <row r="1238" spans="1:10" x14ac:dyDescent="0.25">
      <c r="A1238" s="94"/>
      <c r="B1238" s="102"/>
      <c r="C1238" s="94"/>
      <c r="D1238" s="94"/>
      <c r="E1238" s="94"/>
      <c r="F1238" s="94"/>
      <c r="G1238" s="94"/>
      <c r="H1238" s="94"/>
      <c r="I1238" s="94"/>
      <c r="J1238" s="94"/>
    </row>
    <row r="1239" spans="1:10" x14ac:dyDescent="0.25">
      <c r="A1239" s="94"/>
      <c r="B1239" s="102"/>
      <c r="C1239" s="94"/>
      <c r="D1239" s="94"/>
      <c r="E1239" s="94"/>
      <c r="F1239" s="94"/>
      <c r="G1239" s="94"/>
      <c r="H1239" s="94"/>
      <c r="I1239" s="94"/>
      <c r="J1239" s="94"/>
    </row>
    <row r="1240" spans="1:10" x14ac:dyDescent="0.25">
      <c r="A1240" s="94"/>
      <c r="B1240" s="102"/>
      <c r="C1240" s="94"/>
      <c r="D1240" s="94"/>
      <c r="E1240" s="94"/>
      <c r="F1240" s="94"/>
      <c r="G1240" s="94"/>
      <c r="H1240" s="94"/>
      <c r="I1240" s="94"/>
      <c r="J1240" s="94"/>
    </row>
    <row r="1241" spans="1:10" x14ac:dyDescent="0.25">
      <c r="A1241" s="94"/>
      <c r="B1241" s="102"/>
      <c r="C1241" s="94"/>
      <c r="D1241" s="94"/>
      <c r="E1241" s="94"/>
      <c r="F1241" s="94"/>
      <c r="G1241" s="94"/>
      <c r="H1241" s="94"/>
      <c r="I1241" s="94"/>
      <c r="J1241" s="94"/>
    </row>
    <row r="1242" spans="1:10" x14ac:dyDescent="0.25">
      <c r="A1242" s="94"/>
      <c r="B1242" s="102"/>
      <c r="C1242" s="94"/>
      <c r="D1242" s="94"/>
      <c r="E1242" s="94"/>
      <c r="F1242" s="94"/>
      <c r="G1242" s="94"/>
      <c r="H1242" s="94"/>
      <c r="I1242" s="94"/>
      <c r="J1242" s="94"/>
    </row>
    <row r="1243" spans="1:10" x14ac:dyDescent="0.25">
      <c r="A1243" s="94"/>
      <c r="B1243" s="102"/>
      <c r="C1243" s="94"/>
      <c r="D1243" s="94"/>
      <c r="E1243" s="94"/>
      <c r="F1243" s="94"/>
      <c r="G1243" s="94"/>
      <c r="H1243" s="94"/>
      <c r="I1243" s="94"/>
      <c r="J1243" s="94"/>
    </row>
    <row r="1244" spans="1:10" x14ac:dyDescent="0.25">
      <c r="A1244" s="94"/>
      <c r="B1244" s="102"/>
      <c r="C1244" s="94"/>
      <c r="D1244" s="94"/>
      <c r="E1244" s="94"/>
      <c r="F1244" s="94"/>
      <c r="G1244" s="94"/>
      <c r="H1244" s="94"/>
      <c r="I1244" s="94"/>
      <c r="J1244" s="94"/>
    </row>
    <row r="1245" spans="1:10" x14ac:dyDescent="0.25">
      <c r="A1245" s="94"/>
      <c r="B1245" s="102"/>
      <c r="C1245" s="94"/>
      <c r="D1245" s="94"/>
      <c r="E1245" s="94"/>
      <c r="F1245" s="94"/>
      <c r="G1245" s="94"/>
      <c r="H1245" s="94"/>
      <c r="I1245" s="94"/>
      <c r="J1245" s="94"/>
    </row>
    <row r="1246" spans="1:10" x14ac:dyDescent="0.25">
      <c r="A1246" s="127" t="s">
        <v>11</v>
      </c>
      <c r="B1246" s="102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</row>
    <row r="1249" spans="1:10" x14ac:dyDescent="0.25">
      <c r="A1249" s="127" t="s">
        <v>0</v>
      </c>
      <c r="B1249" s="155" t="s">
        <v>1192</v>
      </c>
      <c r="C1249" s="127" t="s">
        <v>1203</v>
      </c>
      <c r="D1249" s="127" t="s">
        <v>561</v>
      </c>
      <c r="E1249" s="127" t="s">
        <v>1724</v>
      </c>
      <c r="F1249" s="127" t="s">
        <v>1892</v>
      </c>
      <c r="G1249" s="127" t="s">
        <v>1889</v>
      </c>
      <c r="H1249" s="127" t="s">
        <v>1890</v>
      </c>
      <c r="I1249" s="127" t="s">
        <v>1891</v>
      </c>
      <c r="J1249" s="127" t="s">
        <v>174</v>
      </c>
    </row>
    <row r="1250" spans="1:10" x14ac:dyDescent="0.25">
      <c r="A1250" s="95">
        <v>45316</v>
      </c>
      <c r="B1250" s="118"/>
      <c r="C1250" s="98"/>
      <c r="D1250" s="98"/>
      <c r="E1250" s="98"/>
      <c r="F1250" s="98"/>
      <c r="G1250" s="98"/>
      <c r="H1250" s="98"/>
      <c r="I1250" s="98"/>
      <c r="J1250" s="94"/>
    </row>
    <row r="1251" spans="1:10" x14ac:dyDescent="0.25">
      <c r="A1251" s="94"/>
      <c r="B1251" s="102"/>
      <c r="C1251" s="94"/>
      <c r="D1251" s="94"/>
      <c r="E1251" s="94"/>
      <c r="F1251" s="94"/>
      <c r="G1251" s="94"/>
      <c r="H1251" s="94"/>
      <c r="I1251" s="94"/>
      <c r="J1251" s="94"/>
    </row>
    <row r="1252" spans="1:10" x14ac:dyDescent="0.25">
      <c r="A1252" s="94"/>
      <c r="B1252" s="102"/>
      <c r="C1252" s="101"/>
      <c r="D1252" s="94"/>
      <c r="E1252" s="94"/>
      <c r="F1252" s="94"/>
      <c r="G1252" s="94"/>
      <c r="H1252" s="94"/>
      <c r="I1252" s="94"/>
      <c r="J1252" s="94"/>
    </row>
    <row r="1253" spans="1:10" x14ac:dyDescent="0.25">
      <c r="A1253" s="94"/>
      <c r="B1253" s="102"/>
      <c r="C1253" s="94"/>
      <c r="D1253" s="94"/>
      <c r="E1253" s="94"/>
      <c r="F1253" s="94"/>
      <c r="G1253" s="94"/>
      <c r="H1253" s="94"/>
      <c r="I1253" s="94"/>
      <c r="J1253" s="94"/>
    </row>
    <row r="1254" spans="1:10" x14ac:dyDescent="0.25">
      <c r="A1254" s="94"/>
      <c r="B1254" s="102"/>
      <c r="C1254" s="94"/>
      <c r="D1254" s="94"/>
      <c r="E1254" s="94"/>
      <c r="F1254" s="94"/>
      <c r="G1254" s="94"/>
      <c r="H1254" s="94"/>
      <c r="I1254" s="94"/>
      <c r="J1254" s="94"/>
    </row>
    <row r="1255" spans="1:10" x14ac:dyDescent="0.25">
      <c r="A1255" s="94"/>
      <c r="B1255" s="102"/>
      <c r="C1255" s="94"/>
      <c r="D1255" s="94"/>
      <c r="E1255" s="94"/>
      <c r="F1255" s="94"/>
      <c r="G1255" s="94"/>
      <c r="H1255" s="94"/>
      <c r="I1255" s="94"/>
      <c r="J1255" s="94"/>
    </row>
    <row r="1256" spans="1:10" x14ac:dyDescent="0.25">
      <c r="A1256" s="94"/>
      <c r="B1256" s="102"/>
      <c r="C1256" s="94"/>
      <c r="D1256" s="94"/>
      <c r="E1256" s="94"/>
      <c r="F1256" s="94"/>
      <c r="G1256" s="94"/>
      <c r="H1256" s="94"/>
      <c r="I1256" s="94"/>
      <c r="J1256" s="94"/>
    </row>
    <row r="1257" spans="1:10" x14ac:dyDescent="0.25">
      <c r="A1257" s="94"/>
      <c r="B1257" s="102"/>
      <c r="C1257" s="94"/>
      <c r="D1257" s="94"/>
      <c r="E1257" s="94"/>
      <c r="F1257" s="94"/>
      <c r="G1257" s="94"/>
      <c r="H1257" s="94"/>
      <c r="I1257" s="94"/>
      <c r="J1257" s="94"/>
    </row>
    <row r="1258" spans="1:10" x14ac:dyDescent="0.25">
      <c r="A1258" s="94"/>
      <c r="B1258" s="102"/>
      <c r="C1258" s="94"/>
      <c r="D1258" s="94"/>
      <c r="E1258" s="94"/>
      <c r="F1258" s="94"/>
      <c r="G1258" s="94"/>
      <c r="H1258" s="94"/>
      <c r="I1258" s="94"/>
      <c r="J1258" s="94"/>
    </row>
    <row r="1259" spans="1:10" x14ac:dyDescent="0.25">
      <c r="A1259" s="94"/>
      <c r="B1259" s="102"/>
      <c r="C1259" s="94"/>
      <c r="D1259" s="94"/>
      <c r="E1259" s="94"/>
      <c r="F1259" s="94"/>
      <c r="G1259" s="94"/>
      <c r="H1259" s="94"/>
      <c r="I1259" s="94"/>
      <c r="J1259" s="94"/>
    </row>
    <row r="1260" spans="1:10" x14ac:dyDescent="0.25">
      <c r="A1260" s="94"/>
      <c r="B1260" s="102"/>
      <c r="C1260" s="94"/>
      <c r="D1260" s="94"/>
      <c r="E1260" s="94"/>
      <c r="F1260" s="94"/>
      <c r="G1260" s="94"/>
      <c r="H1260" s="94"/>
      <c r="I1260" s="94"/>
      <c r="J1260" s="94"/>
    </row>
    <row r="1261" spans="1:10" x14ac:dyDescent="0.25">
      <c r="A1261" s="94"/>
      <c r="B1261" s="102"/>
      <c r="C1261" s="94"/>
      <c r="D1261" s="94"/>
      <c r="E1261" s="94"/>
      <c r="F1261" s="94"/>
      <c r="G1261" s="94"/>
      <c r="H1261" s="94"/>
      <c r="I1261" s="94"/>
      <c r="J1261" s="94"/>
    </row>
    <row r="1262" spans="1:10" x14ac:dyDescent="0.25">
      <c r="A1262" s="94"/>
      <c r="B1262" s="102"/>
      <c r="C1262" s="94"/>
      <c r="D1262" s="94"/>
      <c r="E1262" s="94"/>
      <c r="F1262" s="94"/>
      <c r="G1262" s="94"/>
      <c r="H1262" s="94"/>
      <c r="I1262" s="94"/>
      <c r="J1262" s="94"/>
    </row>
    <row r="1263" spans="1:10" x14ac:dyDescent="0.25">
      <c r="A1263" s="94"/>
      <c r="B1263" s="102"/>
      <c r="C1263" s="94"/>
      <c r="D1263" s="94"/>
      <c r="E1263" s="94"/>
      <c r="F1263" s="94"/>
      <c r="G1263" s="94"/>
      <c r="H1263" s="94"/>
      <c r="I1263" s="94"/>
      <c r="J1263" s="94"/>
    </row>
    <row r="1264" spans="1:10" x14ac:dyDescent="0.25">
      <c r="A1264" s="94"/>
      <c r="B1264" s="102"/>
      <c r="C1264" s="94"/>
      <c r="D1264" s="94"/>
      <c r="E1264" s="94"/>
      <c r="F1264" s="94"/>
      <c r="G1264" s="94"/>
      <c r="H1264" s="94"/>
      <c r="I1264" s="94"/>
      <c r="J1264" s="94"/>
    </row>
    <row r="1265" spans="1:10" x14ac:dyDescent="0.25">
      <c r="A1265" s="94"/>
      <c r="B1265" s="102"/>
      <c r="C1265" s="94"/>
      <c r="D1265" s="94"/>
      <c r="E1265" s="94"/>
      <c r="F1265" s="94"/>
      <c r="G1265" s="94"/>
      <c r="H1265" s="94"/>
      <c r="I1265" s="94"/>
      <c r="J1265" s="94"/>
    </row>
    <row r="1266" spans="1:10" x14ac:dyDescent="0.25">
      <c r="A1266" s="94"/>
      <c r="B1266" s="102"/>
      <c r="C1266" s="94"/>
      <c r="D1266" s="94"/>
      <c r="E1266" s="94"/>
      <c r="F1266" s="94"/>
      <c r="G1266" s="94"/>
      <c r="H1266" s="94"/>
      <c r="I1266" s="94"/>
      <c r="J1266" s="94"/>
    </row>
    <row r="1267" spans="1:10" x14ac:dyDescent="0.25">
      <c r="A1267" s="94"/>
      <c r="B1267" s="102"/>
      <c r="C1267" s="94"/>
      <c r="D1267" s="94"/>
      <c r="E1267" s="94"/>
      <c r="F1267" s="94"/>
      <c r="G1267" s="94"/>
      <c r="H1267" s="94"/>
      <c r="I1267" s="94"/>
      <c r="J1267" s="94"/>
    </row>
    <row r="1268" spans="1:10" x14ac:dyDescent="0.25">
      <c r="A1268" s="94"/>
      <c r="B1268" s="102"/>
      <c r="C1268" s="94"/>
      <c r="D1268" s="94"/>
      <c r="E1268" s="94"/>
      <c r="F1268" s="94"/>
      <c r="G1268" s="94"/>
      <c r="H1268" s="94"/>
      <c r="I1268" s="94"/>
      <c r="J1268" s="94"/>
    </row>
    <row r="1269" spans="1:10" x14ac:dyDescent="0.25">
      <c r="A1269" s="94"/>
      <c r="B1269" s="102"/>
      <c r="C1269" s="94"/>
      <c r="D1269" s="94"/>
      <c r="E1269" s="94"/>
      <c r="F1269" s="94"/>
      <c r="G1269" s="94"/>
      <c r="H1269" s="94"/>
      <c r="I1269" s="94"/>
      <c r="J1269" s="94"/>
    </row>
    <row r="1270" spans="1:10" x14ac:dyDescent="0.25">
      <c r="A1270" s="94"/>
      <c r="B1270" s="102"/>
      <c r="C1270" s="94"/>
      <c r="D1270" s="94"/>
      <c r="E1270" s="94"/>
      <c r="F1270" s="94"/>
      <c r="G1270" s="94"/>
      <c r="H1270" s="94"/>
      <c r="I1270" s="94"/>
      <c r="J1270" s="94"/>
    </row>
    <row r="1271" spans="1:10" x14ac:dyDescent="0.25">
      <c r="A1271" s="94"/>
      <c r="B1271" s="102"/>
      <c r="C1271" s="94"/>
      <c r="D1271" s="94"/>
      <c r="E1271" s="94"/>
      <c r="F1271" s="94"/>
      <c r="G1271" s="94"/>
      <c r="H1271" s="94"/>
      <c r="I1271" s="94"/>
      <c r="J1271" s="94"/>
    </row>
    <row r="1272" spans="1:10" x14ac:dyDescent="0.25">
      <c r="A1272" s="94"/>
      <c r="B1272" s="102"/>
      <c r="C1272" s="94"/>
      <c r="D1272" s="94"/>
      <c r="E1272" s="94"/>
      <c r="F1272" s="94"/>
      <c r="G1272" s="94"/>
      <c r="H1272" s="94"/>
      <c r="I1272" s="94"/>
      <c r="J1272" s="94"/>
    </row>
    <row r="1273" spans="1:10" x14ac:dyDescent="0.25">
      <c r="A1273" s="94"/>
      <c r="B1273" s="102"/>
      <c r="C1273" s="94"/>
      <c r="D1273" s="94"/>
      <c r="E1273" s="94"/>
      <c r="F1273" s="94"/>
      <c r="G1273" s="94"/>
      <c r="H1273" s="94"/>
      <c r="I1273" s="94"/>
      <c r="J1273" s="94"/>
    </row>
    <row r="1274" spans="1:10" x14ac:dyDescent="0.25">
      <c r="A1274" s="94"/>
      <c r="B1274" s="102"/>
      <c r="C1274" s="94"/>
      <c r="D1274" s="94"/>
      <c r="E1274" s="94"/>
      <c r="F1274" s="94"/>
      <c r="G1274" s="94"/>
      <c r="H1274" s="94"/>
      <c r="I1274" s="94"/>
      <c r="J1274" s="94"/>
    </row>
    <row r="1275" spans="1:10" x14ac:dyDescent="0.25">
      <c r="A1275" s="94"/>
      <c r="B1275" s="102"/>
      <c r="C1275" s="94"/>
      <c r="D1275" s="94"/>
      <c r="E1275" s="94"/>
      <c r="F1275" s="94"/>
      <c r="G1275" s="94"/>
      <c r="H1275" s="94"/>
      <c r="I1275" s="94"/>
      <c r="J1275" s="94"/>
    </row>
    <row r="1276" spans="1:10" x14ac:dyDescent="0.25">
      <c r="A1276" s="94"/>
      <c r="B1276" s="102"/>
      <c r="C1276" s="94"/>
      <c r="D1276" s="94"/>
      <c r="E1276" s="94"/>
      <c r="F1276" s="94"/>
      <c r="G1276" s="94"/>
      <c r="H1276" s="94"/>
      <c r="I1276" s="94"/>
      <c r="J1276" s="94"/>
    </row>
    <row r="1277" spans="1:10" x14ac:dyDescent="0.25">
      <c r="A1277" s="94"/>
      <c r="B1277" s="102"/>
      <c r="C1277" s="94"/>
      <c r="D1277" s="94"/>
      <c r="E1277" s="94"/>
      <c r="F1277" s="94"/>
      <c r="G1277" s="94"/>
      <c r="H1277" s="94"/>
      <c r="I1277" s="94"/>
      <c r="J1277" s="94"/>
    </row>
    <row r="1278" spans="1:10" x14ac:dyDescent="0.25">
      <c r="A1278" s="94"/>
      <c r="B1278" s="102"/>
      <c r="C1278" s="94"/>
      <c r="D1278" s="94"/>
      <c r="E1278" s="94"/>
      <c r="F1278" s="94"/>
      <c r="G1278" s="94"/>
      <c r="H1278" s="94"/>
      <c r="I1278" s="94"/>
      <c r="J1278" s="94"/>
    </row>
    <row r="1279" spans="1:10" x14ac:dyDescent="0.25">
      <c r="A1279" s="94"/>
      <c r="B1279" s="102"/>
      <c r="C1279" s="94"/>
      <c r="D1279" s="94"/>
      <c r="E1279" s="94"/>
      <c r="F1279" s="94"/>
      <c r="G1279" s="94"/>
      <c r="H1279" s="94"/>
      <c r="I1279" s="94"/>
      <c r="J1279" s="94"/>
    </row>
    <row r="1280" spans="1:10" x14ac:dyDescent="0.25">
      <c r="A1280" s="94"/>
      <c r="B1280" s="102"/>
      <c r="C1280" s="94"/>
      <c r="D1280" s="94"/>
      <c r="E1280" s="94"/>
      <c r="F1280" s="94"/>
      <c r="G1280" s="94"/>
      <c r="H1280" s="94"/>
      <c r="I1280" s="94"/>
      <c r="J1280" s="94"/>
    </row>
    <row r="1281" spans="1:10" x14ac:dyDescent="0.25">
      <c r="A1281" s="94"/>
      <c r="B1281" s="102"/>
      <c r="C1281" s="94"/>
      <c r="D1281" s="94"/>
      <c r="E1281" s="94"/>
      <c r="F1281" s="94"/>
      <c r="G1281" s="94"/>
      <c r="H1281" s="94"/>
      <c r="I1281" s="94"/>
      <c r="J1281" s="94"/>
    </row>
    <row r="1282" spans="1:10" x14ac:dyDescent="0.25">
      <c r="A1282" s="94"/>
      <c r="B1282" s="102"/>
      <c r="C1282" s="94"/>
      <c r="D1282" s="94"/>
      <c r="E1282" s="94"/>
      <c r="F1282" s="94"/>
      <c r="G1282" s="94"/>
      <c r="H1282" s="94"/>
      <c r="I1282" s="94"/>
      <c r="J1282" s="94"/>
    </row>
    <row r="1283" spans="1:10" x14ac:dyDescent="0.25">
      <c r="A1283" s="94"/>
      <c r="B1283" s="102"/>
      <c r="C1283" s="94"/>
      <c r="D1283" s="94"/>
      <c r="E1283" s="94"/>
      <c r="F1283" s="94"/>
      <c r="G1283" s="94"/>
      <c r="H1283" s="94"/>
      <c r="I1283" s="94"/>
      <c r="J1283" s="94"/>
    </row>
    <row r="1284" spans="1:10" x14ac:dyDescent="0.25">
      <c r="A1284" s="94"/>
      <c r="B1284" s="102"/>
      <c r="C1284" s="94"/>
      <c r="D1284" s="94"/>
      <c r="E1284" s="94"/>
      <c r="F1284" s="94"/>
      <c r="G1284" s="94"/>
      <c r="H1284" s="94"/>
      <c r="I1284" s="94"/>
      <c r="J1284" s="94"/>
    </row>
    <row r="1285" spans="1:10" x14ac:dyDescent="0.25">
      <c r="A1285" s="94"/>
      <c r="B1285" s="102"/>
      <c r="C1285" s="94"/>
      <c r="D1285" s="94"/>
      <c r="E1285" s="94"/>
      <c r="F1285" s="94"/>
      <c r="G1285" s="94"/>
      <c r="H1285" s="94"/>
      <c r="I1285" s="94"/>
      <c r="J1285" s="94"/>
    </row>
    <row r="1286" spans="1:10" x14ac:dyDescent="0.25">
      <c r="A1286" s="94"/>
      <c r="B1286" s="102"/>
      <c r="C1286" s="94"/>
      <c r="D1286" s="94"/>
      <c r="E1286" s="94"/>
      <c r="F1286" s="94"/>
      <c r="G1286" s="94"/>
      <c r="H1286" s="94"/>
      <c r="I1286" s="94"/>
      <c r="J1286" s="94"/>
    </row>
    <row r="1287" spans="1:10" x14ac:dyDescent="0.25">
      <c r="A1287" s="94"/>
      <c r="B1287" s="102"/>
      <c r="C1287" s="94"/>
      <c r="D1287" s="94"/>
      <c r="E1287" s="94"/>
      <c r="F1287" s="94"/>
      <c r="G1287" s="94"/>
      <c r="H1287" s="94"/>
      <c r="I1287" s="94"/>
      <c r="J1287" s="94"/>
    </row>
    <row r="1288" spans="1:10" x14ac:dyDescent="0.25">
      <c r="A1288" s="94"/>
      <c r="B1288" s="102"/>
      <c r="C1288" s="94"/>
      <c r="D1288" s="94"/>
      <c r="E1288" s="94"/>
      <c r="F1288" s="94"/>
      <c r="G1288" s="94"/>
      <c r="H1288" s="94"/>
      <c r="I1288" s="94"/>
      <c r="J1288" s="94"/>
    </row>
    <row r="1289" spans="1:10" x14ac:dyDescent="0.25">
      <c r="A1289" s="94"/>
      <c r="B1289" s="102"/>
      <c r="C1289" s="94"/>
      <c r="D1289" s="94"/>
      <c r="E1289" s="94"/>
      <c r="F1289" s="94"/>
      <c r="G1289" s="94"/>
      <c r="H1289" s="94"/>
      <c r="I1289" s="94"/>
      <c r="J1289" s="94"/>
    </row>
    <row r="1290" spans="1:10" x14ac:dyDescent="0.25">
      <c r="A1290" s="94"/>
      <c r="B1290" s="102"/>
      <c r="C1290" s="94"/>
      <c r="D1290" s="94"/>
      <c r="E1290" s="94"/>
      <c r="F1290" s="94"/>
      <c r="G1290" s="94"/>
      <c r="H1290" s="94"/>
      <c r="I1290" s="94"/>
      <c r="J1290" s="94"/>
    </row>
    <row r="1291" spans="1:10" x14ac:dyDescent="0.25">
      <c r="A1291" s="94"/>
      <c r="B1291" s="102"/>
      <c r="C1291" s="94"/>
      <c r="D1291" s="94"/>
      <c r="E1291" s="94"/>
      <c r="F1291" s="94"/>
      <c r="G1291" s="94"/>
      <c r="H1291" s="94"/>
      <c r="I1291" s="94"/>
      <c r="J1291" s="94"/>
    </row>
    <row r="1292" spans="1:10" x14ac:dyDescent="0.25">
      <c r="A1292" s="94"/>
      <c r="B1292" s="102"/>
      <c r="C1292" s="94"/>
      <c r="D1292" s="94"/>
      <c r="E1292" s="94"/>
      <c r="F1292" s="94"/>
      <c r="G1292" s="94"/>
      <c r="H1292" s="94"/>
      <c r="I1292" s="94"/>
      <c r="J1292" s="94"/>
    </row>
    <row r="1293" spans="1:10" x14ac:dyDescent="0.25">
      <c r="A1293" s="94"/>
      <c r="B1293" s="102"/>
      <c r="C1293" s="94"/>
      <c r="D1293" s="94"/>
      <c r="E1293" s="94"/>
      <c r="F1293" s="94"/>
      <c r="G1293" s="94"/>
      <c r="H1293" s="94"/>
      <c r="I1293" s="94"/>
      <c r="J1293" s="94"/>
    </row>
    <row r="1294" spans="1:10" x14ac:dyDescent="0.25">
      <c r="A1294" s="94"/>
      <c r="B1294" s="102"/>
      <c r="C1294" s="94"/>
      <c r="D1294" s="94"/>
      <c r="E1294" s="94"/>
      <c r="F1294" s="94"/>
      <c r="G1294" s="94"/>
      <c r="H1294" s="94"/>
      <c r="I1294" s="94"/>
      <c r="J1294" s="94"/>
    </row>
    <row r="1295" spans="1:10" x14ac:dyDescent="0.25">
      <c r="A1295" s="94"/>
      <c r="B1295" s="102"/>
      <c r="C1295" s="94"/>
      <c r="D1295" s="94"/>
      <c r="E1295" s="94"/>
      <c r="F1295" s="94"/>
      <c r="G1295" s="94"/>
      <c r="H1295" s="94"/>
      <c r="I1295" s="94"/>
      <c r="J1295" s="94"/>
    </row>
    <row r="1296" spans="1:10" x14ac:dyDescent="0.25">
      <c r="A1296" s="94"/>
      <c r="B1296" s="102"/>
      <c r="C1296" s="94"/>
      <c r="D1296" s="94"/>
      <c r="E1296" s="94"/>
      <c r="F1296" s="94"/>
      <c r="G1296" s="94"/>
      <c r="H1296" s="94"/>
      <c r="I1296" s="94"/>
      <c r="J1296" s="94"/>
    </row>
    <row r="1297" spans="1:10" x14ac:dyDescent="0.25">
      <c r="A1297" s="94"/>
      <c r="B1297" s="102"/>
      <c r="C1297" s="94"/>
      <c r="D1297" s="94"/>
      <c r="E1297" s="94"/>
      <c r="F1297" s="94"/>
      <c r="G1297" s="94"/>
      <c r="H1297" s="94"/>
      <c r="I1297" s="94"/>
      <c r="J1297" s="94"/>
    </row>
    <row r="1298" spans="1:10" x14ac:dyDescent="0.25">
      <c r="A1298" s="127" t="s">
        <v>11</v>
      </c>
      <c r="B1298" s="102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</row>
    <row r="1301" spans="1:10" x14ac:dyDescent="0.25">
      <c r="A1301" s="127" t="s">
        <v>0</v>
      </c>
      <c r="B1301" s="155" t="s">
        <v>1192</v>
      </c>
      <c r="C1301" s="127" t="s">
        <v>1203</v>
      </c>
      <c r="D1301" s="127" t="s">
        <v>561</v>
      </c>
      <c r="E1301" s="127" t="s">
        <v>1724</v>
      </c>
      <c r="F1301" s="127" t="s">
        <v>1892</v>
      </c>
      <c r="G1301" s="127" t="s">
        <v>1889</v>
      </c>
      <c r="H1301" s="127" t="s">
        <v>1890</v>
      </c>
      <c r="I1301" s="127" t="s">
        <v>1891</v>
      </c>
      <c r="J1301" s="127" t="s">
        <v>174</v>
      </c>
    </row>
    <row r="1302" spans="1:10" x14ac:dyDescent="0.25">
      <c r="A1302" s="95">
        <v>45317</v>
      </c>
      <c r="B1302" s="118"/>
      <c r="C1302" s="98"/>
      <c r="D1302" s="98"/>
      <c r="E1302" s="98"/>
      <c r="F1302" s="98"/>
      <c r="G1302" s="98"/>
      <c r="H1302" s="98"/>
      <c r="I1302" s="98"/>
      <c r="J1302" s="94"/>
    </row>
    <row r="1303" spans="1:10" x14ac:dyDescent="0.25">
      <c r="A1303" s="94"/>
      <c r="B1303" s="102"/>
      <c r="C1303" s="94"/>
      <c r="D1303" s="94"/>
      <c r="E1303" s="94"/>
      <c r="F1303" s="94"/>
      <c r="G1303" s="94"/>
      <c r="H1303" s="94"/>
      <c r="I1303" s="94"/>
      <c r="J1303" s="94"/>
    </row>
    <row r="1304" spans="1:10" x14ac:dyDescent="0.25">
      <c r="A1304" s="94"/>
      <c r="B1304" s="102"/>
      <c r="C1304" s="101"/>
      <c r="D1304" s="94"/>
      <c r="E1304" s="94"/>
      <c r="F1304" s="94"/>
      <c r="G1304" s="94"/>
      <c r="H1304" s="94"/>
      <c r="I1304" s="94"/>
      <c r="J1304" s="94"/>
    </row>
    <row r="1305" spans="1:10" x14ac:dyDescent="0.25">
      <c r="A1305" s="94"/>
      <c r="B1305" s="102"/>
      <c r="C1305" s="94"/>
      <c r="D1305" s="94"/>
      <c r="E1305" s="94"/>
      <c r="F1305" s="94"/>
      <c r="G1305" s="94"/>
      <c r="H1305" s="94"/>
      <c r="I1305" s="94"/>
      <c r="J1305" s="94"/>
    </row>
    <row r="1306" spans="1:10" x14ac:dyDescent="0.25">
      <c r="A1306" s="94"/>
      <c r="B1306" s="102"/>
      <c r="C1306" s="94"/>
      <c r="D1306" s="94"/>
      <c r="E1306" s="94"/>
      <c r="F1306" s="94"/>
      <c r="G1306" s="94"/>
      <c r="H1306" s="94"/>
      <c r="I1306" s="94"/>
      <c r="J1306" s="94"/>
    </row>
    <row r="1307" spans="1:10" x14ac:dyDescent="0.25">
      <c r="A1307" s="94"/>
      <c r="B1307" s="102"/>
      <c r="C1307" s="94"/>
      <c r="D1307" s="94"/>
      <c r="E1307" s="94"/>
      <c r="F1307" s="94"/>
      <c r="G1307" s="94"/>
      <c r="H1307" s="94"/>
      <c r="I1307" s="94"/>
      <c r="J1307" s="94"/>
    </row>
    <row r="1308" spans="1:10" x14ac:dyDescent="0.25">
      <c r="A1308" s="94"/>
      <c r="B1308" s="102"/>
      <c r="C1308" s="94"/>
      <c r="D1308" s="94"/>
      <c r="E1308" s="94"/>
      <c r="F1308" s="94"/>
      <c r="G1308" s="94"/>
      <c r="H1308" s="94"/>
      <c r="I1308" s="94"/>
      <c r="J1308" s="94"/>
    </row>
    <row r="1309" spans="1:10" x14ac:dyDescent="0.25">
      <c r="A1309" s="94"/>
      <c r="B1309" s="102"/>
      <c r="C1309" s="94"/>
      <c r="D1309" s="94"/>
      <c r="E1309" s="94"/>
      <c r="F1309" s="94"/>
      <c r="G1309" s="94"/>
      <c r="H1309" s="94"/>
      <c r="I1309" s="94"/>
      <c r="J1309" s="94"/>
    </row>
    <row r="1310" spans="1:10" x14ac:dyDescent="0.25">
      <c r="A1310" s="94"/>
      <c r="B1310" s="102"/>
      <c r="C1310" s="94"/>
      <c r="D1310" s="94"/>
      <c r="E1310" s="94"/>
      <c r="F1310" s="94"/>
      <c r="G1310" s="94"/>
      <c r="H1310" s="94"/>
      <c r="I1310" s="94"/>
      <c r="J1310" s="94"/>
    </row>
    <row r="1311" spans="1:10" x14ac:dyDescent="0.25">
      <c r="A1311" s="94"/>
      <c r="B1311" s="102"/>
      <c r="C1311" s="94"/>
      <c r="D1311" s="94"/>
      <c r="E1311" s="94"/>
      <c r="F1311" s="94"/>
      <c r="G1311" s="94"/>
      <c r="H1311" s="94"/>
      <c r="I1311" s="94"/>
      <c r="J1311" s="94"/>
    </row>
    <row r="1312" spans="1:10" x14ac:dyDescent="0.25">
      <c r="A1312" s="94"/>
      <c r="B1312" s="102"/>
      <c r="C1312" s="94"/>
      <c r="D1312" s="94"/>
      <c r="E1312" s="94"/>
      <c r="F1312" s="94"/>
      <c r="G1312" s="94"/>
      <c r="H1312" s="94"/>
      <c r="I1312" s="94"/>
      <c r="J1312" s="94"/>
    </row>
    <row r="1313" spans="1:10" x14ac:dyDescent="0.25">
      <c r="A1313" s="94"/>
      <c r="B1313" s="102"/>
      <c r="C1313" s="94"/>
      <c r="D1313" s="94"/>
      <c r="E1313" s="94"/>
      <c r="F1313" s="94"/>
      <c r="G1313" s="94"/>
      <c r="H1313" s="94"/>
      <c r="I1313" s="94"/>
      <c r="J1313" s="94"/>
    </row>
    <row r="1314" spans="1:10" x14ac:dyDescent="0.25">
      <c r="A1314" s="94"/>
      <c r="B1314" s="102"/>
      <c r="C1314" s="94"/>
      <c r="D1314" s="94"/>
      <c r="E1314" s="94"/>
      <c r="F1314" s="94"/>
      <c r="G1314" s="94"/>
      <c r="H1314" s="94"/>
      <c r="I1314" s="94"/>
      <c r="J1314" s="94"/>
    </row>
    <row r="1315" spans="1:10" x14ac:dyDescent="0.25">
      <c r="A1315" s="94"/>
      <c r="B1315" s="102"/>
      <c r="C1315" s="94"/>
      <c r="D1315" s="94"/>
      <c r="E1315" s="94"/>
      <c r="F1315" s="94"/>
      <c r="G1315" s="94"/>
      <c r="H1315" s="94"/>
      <c r="I1315" s="94"/>
      <c r="J1315" s="94"/>
    </row>
    <row r="1316" spans="1:10" x14ac:dyDescent="0.25">
      <c r="A1316" s="94"/>
      <c r="B1316" s="102"/>
      <c r="C1316" s="94"/>
      <c r="D1316" s="94"/>
      <c r="E1316" s="94"/>
      <c r="F1316" s="94"/>
      <c r="G1316" s="94"/>
      <c r="H1316" s="94"/>
      <c r="I1316" s="94"/>
      <c r="J1316" s="94"/>
    </row>
    <row r="1317" spans="1:10" x14ac:dyDescent="0.25">
      <c r="A1317" s="94"/>
      <c r="B1317" s="102"/>
      <c r="C1317" s="94"/>
      <c r="D1317" s="94"/>
      <c r="E1317" s="94"/>
      <c r="F1317" s="94"/>
      <c r="G1317" s="94"/>
      <c r="H1317" s="94"/>
      <c r="I1317" s="94"/>
      <c r="J1317" s="94"/>
    </row>
    <row r="1318" spans="1:10" x14ac:dyDescent="0.25">
      <c r="A1318" s="94"/>
      <c r="B1318" s="102"/>
      <c r="C1318" s="94"/>
      <c r="D1318" s="94"/>
      <c r="E1318" s="94"/>
      <c r="F1318" s="94"/>
      <c r="G1318" s="94"/>
      <c r="H1318" s="94"/>
      <c r="I1318" s="94"/>
      <c r="J1318" s="94"/>
    </row>
    <row r="1319" spans="1:10" x14ac:dyDescent="0.25">
      <c r="A1319" s="94"/>
      <c r="B1319" s="102"/>
      <c r="C1319" s="94"/>
      <c r="D1319" s="94"/>
      <c r="E1319" s="94"/>
      <c r="F1319" s="94"/>
      <c r="G1319" s="94"/>
      <c r="H1319" s="94"/>
      <c r="I1319" s="94"/>
      <c r="J1319" s="94"/>
    </row>
    <row r="1320" spans="1:10" x14ac:dyDescent="0.25">
      <c r="A1320" s="94"/>
      <c r="B1320" s="102"/>
      <c r="C1320" s="94"/>
      <c r="D1320" s="94"/>
      <c r="E1320" s="94"/>
      <c r="F1320" s="94"/>
      <c r="G1320" s="94"/>
      <c r="H1320" s="94"/>
      <c r="I1320" s="94"/>
      <c r="J1320" s="94"/>
    </row>
    <row r="1321" spans="1:10" x14ac:dyDescent="0.25">
      <c r="A1321" s="94"/>
      <c r="B1321" s="102"/>
      <c r="C1321" s="94"/>
      <c r="D1321" s="94"/>
      <c r="E1321" s="94"/>
      <c r="F1321" s="94"/>
      <c r="G1321" s="94"/>
      <c r="H1321" s="94"/>
      <c r="I1321" s="94"/>
      <c r="J1321" s="94"/>
    </row>
    <row r="1322" spans="1:10" x14ac:dyDescent="0.25">
      <c r="A1322" s="94"/>
      <c r="B1322" s="102"/>
      <c r="C1322" s="94"/>
      <c r="D1322" s="94"/>
      <c r="E1322" s="94"/>
      <c r="F1322" s="94"/>
      <c r="G1322" s="94"/>
      <c r="H1322" s="94"/>
      <c r="I1322" s="94"/>
      <c r="J1322" s="94"/>
    </row>
    <row r="1323" spans="1:10" x14ac:dyDescent="0.25">
      <c r="A1323" s="94"/>
      <c r="B1323" s="102"/>
      <c r="C1323" s="94"/>
      <c r="D1323" s="94"/>
      <c r="E1323" s="94"/>
      <c r="F1323" s="94"/>
      <c r="G1323" s="94"/>
      <c r="H1323" s="94"/>
      <c r="I1323" s="94"/>
      <c r="J1323" s="94"/>
    </row>
    <row r="1324" spans="1:10" x14ac:dyDescent="0.25">
      <c r="A1324" s="94"/>
      <c r="B1324" s="102"/>
      <c r="C1324" s="94"/>
      <c r="D1324" s="94"/>
      <c r="E1324" s="94"/>
      <c r="F1324" s="94"/>
      <c r="G1324" s="94"/>
      <c r="H1324" s="94"/>
      <c r="I1324" s="94"/>
      <c r="J1324" s="94"/>
    </row>
    <row r="1325" spans="1:10" x14ac:dyDescent="0.25">
      <c r="A1325" s="94"/>
      <c r="B1325" s="102"/>
      <c r="C1325" s="94"/>
      <c r="D1325" s="94"/>
      <c r="E1325" s="94"/>
      <c r="F1325" s="94"/>
      <c r="G1325" s="94"/>
      <c r="H1325" s="94"/>
      <c r="I1325" s="94"/>
      <c r="J1325" s="94"/>
    </row>
    <row r="1326" spans="1:10" x14ac:dyDescent="0.25">
      <c r="A1326" s="94"/>
      <c r="B1326" s="102"/>
      <c r="C1326" s="94"/>
      <c r="D1326" s="94"/>
      <c r="E1326" s="94"/>
      <c r="F1326" s="94"/>
      <c r="G1326" s="94"/>
      <c r="H1326" s="94"/>
      <c r="I1326" s="94"/>
      <c r="J1326" s="94"/>
    </row>
    <row r="1327" spans="1:10" x14ac:dyDescent="0.25">
      <c r="A1327" s="94"/>
      <c r="B1327" s="102"/>
      <c r="C1327" s="94"/>
      <c r="D1327" s="94"/>
      <c r="E1327" s="94"/>
      <c r="F1327" s="94"/>
      <c r="G1327" s="94"/>
      <c r="H1327" s="94"/>
      <c r="I1327" s="94"/>
      <c r="J1327" s="94"/>
    </row>
    <row r="1328" spans="1:10" x14ac:dyDescent="0.25">
      <c r="A1328" s="94"/>
      <c r="B1328" s="102"/>
      <c r="C1328" s="94"/>
      <c r="D1328" s="94"/>
      <c r="E1328" s="94"/>
      <c r="F1328" s="94"/>
      <c r="G1328" s="94"/>
      <c r="H1328" s="94"/>
      <c r="I1328" s="94"/>
      <c r="J1328" s="94"/>
    </row>
    <row r="1329" spans="1:10" x14ac:dyDescent="0.25">
      <c r="A1329" s="94"/>
      <c r="B1329" s="102"/>
      <c r="C1329" s="94"/>
      <c r="D1329" s="94"/>
      <c r="E1329" s="94"/>
      <c r="F1329" s="94"/>
      <c r="G1329" s="94"/>
      <c r="H1329" s="94"/>
      <c r="I1329" s="94"/>
      <c r="J1329" s="94"/>
    </row>
    <row r="1330" spans="1:10" x14ac:dyDescent="0.25">
      <c r="A1330" s="94"/>
      <c r="B1330" s="102"/>
      <c r="C1330" s="94"/>
      <c r="D1330" s="94"/>
      <c r="E1330" s="94"/>
      <c r="F1330" s="94"/>
      <c r="G1330" s="94"/>
      <c r="H1330" s="94"/>
      <c r="I1330" s="94"/>
      <c r="J1330" s="94"/>
    </row>
    <row r="1331" spans="1:10" x14ac:dyDescent="0.25">
      <c r="A1331" s="94"/>
      <c r="B1331" s="102"/>
      <c r="C1331" s="94"/>
      <c r="D1331" s="94"/>
      <c r="E1331" s="94"/>
      <c r="F1331" s="94"/>
      <c r="G1331" s="94"/>
      <c r="H1331" s="94"/>
      <c r="I1331" s="94"/>
      <c r="J1331" s="94"/>
    </row>
    <row r="1332" spans="1:10" x14ac:dyDescent="0.25">
      <c r="A1332" s="94"/>
      <c r="B1332" s="102"/>
      <c r="C1332" s="94"/>
      <c r="D1332" s="94"/>
      <c r="E1332" s="94"/>
      <c r="F1332" s="94"/>
      <c r="G1332" s="94"/>
      <c r="H1332" s="94"/>
      <c r="I1332" s="94"/>
      <c r="J1332" s="94"/>
    </row>
    <row r="1333" spans="1:10" x14ac:dyDescent="0.25">
      <c r="A1333" s="94"/>
      <c r="B1333" s="102"/>
      <c r="C1333" s="94"/>
      <c r="D1333" s="94"/>
      <c r="E1333" s="94"/>
      <c r="F1333" s="94"/>
      <c r="G1333" s="94"/>
      <c r="H1333" s="94"/>
      <c r="I1333" s="94"/>
      <c r="J1333" s="94"/>
    </row>
    <row r="1334" spans="1:10" x14ac:dyDescent="0.25">
      <c r="A1334" s="94"/>
      <c r="B1334" s="102"/>
      <c r="C1334" s="94"/>
      <c r="D1334" s="94"/>
      <c r="E1334" s="94"/>
      <c r="F1334" s="94"/>
      <c r="G1334" s="94"/>
      <c r="H1334" s="94"/>
      <c r="I1334" s="94"/>
      <c r="J1334" s="94"/>
    </row>
    <row r="1335" spans="1:10" x14ac:dyDescent="0.25">
      <c r="A1335" s="94"/>
      <c r="B1335" s="102"/>
      <c r="C1335" s="94"/>
      <c r="D1335" s="94"/>
      <c r="E1335" s="94"/>
      <c r="F1335" s="94"/>
      <c r="G1335" s="94"/>
      <c r="H1335" s="94"/>
      <c r="I1335" s="94"/>
      <c r="J1335" s="94"/>
    </row>
    <row r="1336" spans="1:10" x14ac:dyDescent="0.25">
      <c r="A1336" s="94"/>
      <c r="B1336" s="102"/>
      <c r="C1336" s="94"/>
      <c r="D1336" s="94"/>
      <c r="E1336" s="94"/>
      <c r="F1336" s="94"/>
      <c r="G1336" s="94"/>
      <c r="H1336" s="94"/>
      <c r="I1336" s="94"/>
      <c r="J1336" s="94"/>
    </row>
    <row r="1337" spans="1:10" x14ac:dyDescent="0.25">
      <c r="A1337" s="94"/>
      <c r="B1337" s="102"/>
      <c r="C1337" s="94"/>
      <c r="D1337" s="94"/>
      <c r="E1337" s="94"/>
      <c r="F1337" s="94"/>
      <c r="G1337" s="94"/>
      <c r="H1337" s="94"/>
      <c r="I1337" s="94"/>
      <c r="J1337" s="94"/>
    </row>
    <row r="1338" spans="1:10" x14ac:dyDescent="0.25">
      <c r="A1338" s="94"/>
      <c r="B1338" s="102"/>
      <c r="C1338" s="94"/>
      <c r="D1338" s="94"/>
      <c r="E1338" s="94"/>
      <c r="F1338" s="94"/>
      <c r="G1338" s="94"/>
      <c r="H1338" s="94"/>
      <c r="I1338" s="94"/>
      <c r="J1338" s="94"/>
    </row>
    <row r="1339" spans="1:10" x14ac:dyDescent="0.25">
      <c r="A1339" s="94"/>
      <c r="B1339" s="102"/>
      <c r="C1339" s="94"/>
      <c r="D1339" s="94"/>
      <c r="E1339" s="94"/>
      <c r="F1339" s="94"/>
      <c r="G1339" s="94"/>
      <c r="H1339" s="94"/>
      <c r="I1339" s="94"/>
      <c r="J1339" s="94"/>
    </row>
    <row r="1340" spans="1:10" x14ac:dyDescent="0.25">
      <c r="A1340" s="94"/>
      <c r="B1340" s="102"/>
      <c r="C1340" s="94"/>
      <c r="D1340" s="94"/>
      <c r="E1340" s="94"/>
      <c r="F1340" s="94"/>
      <c r="G1340" s="94"/>
      <c r="H1340" s="94"/>
      <c r="I1340" s="94"/>
      <c r="J1340" s="94"/>
    </row>
    <row r="1341" spans="1:10" x14ac:dyDescent="0.25">
      <c r="A1341" s="94"/>
      <c r="B1341" s="102"/>
      <c r="C1341" s="94"/>
      <c r="D1341" s="94"/>
      <c r="E1341" s="94"/>
      <c r="F1341" s="94"/>
      <c r="G1341" s="94"/>
      <c r="H1341" s="94"/>
      <c r="I1341" s="94"/>
      <c r="J1341" s="94"/>
    </row>
    <row r="1342" spans="1:10" x14ac:dyDescent="0.25">
      <c r="A1342" s="94"/>
      <c r="B1342" s="102"/>
      <c r="C1342" s="94"/>
      <c r="D1342" s="94"/>
      <c r="E1342" s="94"/>
      <c r="F1342" s="94"/>
      <c r="G1342" s="94"/>
      <c r="H1342" s="94"/>
      <c r="I1342" s="94"/>
      <c r="J1342" s="94"/>
    </row>
    <row r="1343" spans="1:10" x14ac:dyDescent="0.25">
      <c r="A1343" s="94"/>
      <c r="B1343" s="102"/>
      <c r="C1343" s="94"/>
      <c r="D1343" s="94"/>
      <c r="E1343" s="94"/>
      <c r="F1343" s="94"/>
      <c r="G1343" s="94"/>
      <c r="H1343" s="94"/>
      <c r="I1343" s="94"/>
      <c r="J1343" s="94"/>
    </row>
    <row r="1344" spans="1:10" x14ac:dyDescent="0.25">
      <c r="A1344" s="94"/>
      <c r="B1344" s="102"/>
      <c r="C1344" s="94"/>
      <c r="D1344" s="94"/>
      <c r="E1344" s="94"/>
      <c r="F1344" s="94"/>
      <c r="G1344" s="94"/>
      <c r="H1344" s="94"/>
      <c r="I1344" s="94"/>
      <c r="J1344" s="94"/>
    </row>
    <row r="1345" spans="1:10" x14ac:dyDescent="0.25">
      <c r="A1345" s="94"/>
      <c r="B1345" s="102"/>
      <c r="C1345" s="94"/>
      <c r="D1345" s="94"/>
      <c r="E1345" s="94"/>
      <c r="F1345" s="94"/>
      <c r="G1345" s="94"/>
      <c r="H1345" s="94"/>
      <c r="I1345" s="94"/>
      <c r="J1345" s="94"/>
    </row>
    <row r="1346" spans="1:10" x14ac:dyDescent="0.25">
      <c r="A1346" s="94"/>
      <c r="B1346" s="102"/>
      <c r="C1346" s="94"/>
      <c r="D1346" s="94"/>
      <c r="E1346" s="94"/>
      <c r="F1346" s="94"/>
      <c r="G1346" s="94"/>
      <c r="H1346" s="94"/>
      <c r="I1346" s="94"/>
      <c r="J1346" s="94"/>
    </row>
    <row r="1347" spans="1:10" x14ac:dyDescent="0.25">
      <c r="A1347" s="94"/>
      <c r="B1347" s="102"/>
      <c r="C1347" s="94"/>
      <c r="D1347" s="94"/>
      <c r="E1347" s="94"/>
      <c r="F1347" s="94"/>
      <c r="G1347" s="94"/>
      <c r="H1347" s="94"/>
      <c r="I1347" s="94"/>
      <c r="J1347" s="94"/>
    </row>
    <row r="1348" spans="1:10" x14ac:dyDescent="0.25">
      <c r="A1348" s="94"/>
      <c r="B1348" s="102"/>
      <c r="C1348" s="94"/>
      <c r="D1348" s="94"/>
      <c r="E1348" s="94"/>
      <c r="F1348" s="94"/>
      <c r="G1348" s="94"/>
      <c r="H1348" s="94"/>
      <c r="I1348" s="94"/>
      <c r="J1348" s="94"/>
    </row>
    <row r="1349" spans="1:10" x14ac:dyDescent="0.25">
      <c r="A1349" s="94"/>
      <c r="B1349" s="102"/>
      <c r="C1349" s="94"/>
      <c r="D1349" s="94"/>
      <c r="E1349" s="94"/>
      <c r="F1349" s="94"/>
      <c r="G1349" s="94"/>
      <c r="H1349" s="94"/>
      <c r="I1349" s="94"/>
      <c r="J1349" s="94"/>
    </row>
    <row r="1350" spans="1:10" x14ac:dyDescent="0.25">
      <c r="A1350" s="127" t="s">
        <v>11</v>
      </c>
      <c r="B1350" s="102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</row>
    <row r="1353" spans="1:10" x14ac:dyDescent="0.25">
      <c r="A1353" s="127" t="s">
        <v>0</v>
      </c>
      <c r="B1353" s="155" t="s">
        <v>1192</v>
      </c>
      <c r="C1353" s="127" t="s">
        <v>1203</v>
      </c>
      <c r="D1353" s="127" t="s">
        <v>561</v>
      </c>
      <c r="E1353" s="127" t="s">
        <v>1724</v>
      </c>
      <c r="F1353" s="127" t="s">
        <v>1892</v>
      </c>
      <c r="G1353" s="127" t="s">
        <v>1889</v>
      </c>
      <c r="H1353" s="127" t="s">
        <v>1890</v>
      </c>
      <c r="I1353" s="127" t="s">
        <v>1891</v>
      </c>
      <c r="J1353" s="127" t="s">
        <v>174</v>
      </c>
    </row>
    <row r="1354" spans="1:10" x14ac:dyDescent="0.25">
      <c r="A1354" s="95">
        <v>45318</v>
      </c>
      <c r="B1354" s="118"/>
      <c r="C1354" s="98"/>
      <c r="D1354" s="98"/>
      <c r="E1354" s="98"/>
      <c r="F1354" s="98"/>
      <c r="G1354" s="98"/>
      <c r="H1354" s="98"/>
      <c r="I1354" s="98"/>
      <c r="J1354" s="94"/>
    </row>
    <row r="1355" spans="1:10" x14ac:dyDescent="0.25">
      <c r="A1355" s="94"/>
      <c r="B1355" s="102"/>
      <c r="C1355" s="94"/>
      <c r="D1355" s="94"/>
      <c r="E1355" s="94"/>
      <c r="F1355" s="94"/>
      <c r="G1355" s="94"/>
      <c r="H1355" s="94"/>
      <c r="I1355" s="94"/>
      <c r="J1355" s="94"/>
    </row>
    <row r="1356" spans="1:10" x14ac:dyDescent="0.25">
      <c r="A1356" s="94"/>
      <c r="B1356" s="102"/>
      <c r="C1356" s="101"/>
      <c r="D1356" s="94"/>
      <c r="E1356" s="94"/>
      <c r="F1356" s="94"/>
      <c r="G1356" s="94"/>
      <c r="H1356" s="94"/>
      <c r="I1356" s="94"/>
      <c r="J1356" s="94"/>
    </row>
    <row r="1357" spans="1:10" x14ac:dyDescent="0.25">
      <c r="A1357" s="94"/>
      <c r="B1357" s="102"/>
      <c r="C1357" s="94"/>
      <c r="D1357" s="94"/>
      <c r="E1357" s="94"/>
      <c r="F1357" s="94"/>
      <c r="G1357" s="94"/>
      <c r="H1357" s="94"/>
      <c r="I1357" s="94"/>
      <c r="J1357" s="94"/>
    </row>
    <row r="1358" spans="1:10" x14ac:dyDescent="0.25">
      <c r="A1358" s="94"/>
      <c r="B1358" s="102"/>
      <c r="C1358" s="94"/>
      <c r="D1358" s="94"/>
      <c r="E1358" s="94"/>
      <c r="F1358" s="94"/>
      <c r="G1358" s="94"/>
      <c r="H1358" s="94"/>
      <c r="I1358" s="94"/>
      <c r="J1358" s="94"/>
    </row>
    <row r="1359" spans="1:10" x14ac:dyDescent="0.25">
      <c r="A1359" s="94"/>
      <c r="B1359" s="102"/>
      <c r="C1359" s="94"/>
      <c r="D1359" s="94"/>
      <c r="E1359" s="94"/>
      <c r="F1359" s="94"/>
      <c r="G1359" s="94"/>
      <c r="H1359" s="94"/>
      <c r="I1359" s="94"/>
      <c r="J1359" s="94"/>
    </row>
    <row r="1360" spans="1:10" x14ac:dyDescent="0.25">
      <c r="A1360" s="94"/>
      <c r="B1360" s="102"/>
      <c r="C1360" s="94"/>
      <c r="D1360" s="94"/>
      <c r="E1360" s="94"/>
      <c r="F1360" s="94"/>
      <c r="G1360" s="94"/>
      <c r="H1360" s="94"/>
      <c r="I1360" s="94"/>
      <c r="J1360" s="94"/>
    </row>
    <row r="1361" spans="1:10" x14ac:dyDescent="0.25">
      <c r="A1361" s="94"/>
      <c r="B1361" s="102"/>
      <c r="C1361" s="94"/>
      <c r="D1361" s="94"/>
      <c r="E1361" s="94"/>
      <c r="F1361" s="94"/>
      <c r="G1361" s="94"/>
      <c r="H1361" s="94"/>
      <c r="I1361" s="94"/>
      <c r="J1361" s="94"/>
    </row>
    <row r="1362" spans="1:10" x14ac:dyDescent="0.25">
      <c r="A1362" s="94"/>
      <c r="B1362" s="102"/>
      <c r="C1362" s="94"/>
      <c r="D1362" s="94"/>
      <c r="E1362" s="94"/>
      <c r="F1362" s="94"/>
      <c r="G1362" s="94"/>
      <c r="H1362" s="94"/>
      <c r="I1362" s="94"/>
      <c r="J1362" s="94"/>
    </row>
    <row r="1363" spans="1:10" x14ac:dyDescent="0.25">
      <c r="A1363" s="94"/>
      <c r="B1363" s="102"/>
      <c r="C1363" s="94"/>
      <c r="D1363" s="94"/>
      <c r="E1363" s="94"/>
      <c r="F1363" s="94"/>
      <c r="G1363" s="94"/>
      <c r="H1363" s="94"/>
      <c r="I1363" s="94"/>
      <c r="J1363" s="94"/>
    </row>
    <row r="1364" spans="1:10" x14ac:dyDescent="0.25">
      <c r="A1364" s="94"/>
      <c r="B1364" s="102"/>
      <c r="C1364" s="94"/>
      <c r="D1364" s="94"/>
      <c r="E1364" s="94"/>
      <c r="F1364" s="94"/>
      <c r="G1364" s="94"/>
      <c r="H1364" s="94"/>
      <c r="I1364" s="94"/>
      <c r="J1364" s="94"/>
    </row>
    <row r="1365" spans="1:10" x14ac:dyDescent="0.25">
      <c r="A1365" s="94"/>
      <c r="B1365" s="102"/>
      <c r="C1365" s="94"/>
      <c r="D1365" s="94"/>
      <c r="E1365" s="94"/>
      <c r="F1365" s="94"/>
      <c r="G1365" s="94"/>
      <c r="H1365" s="94"/>
      <c r="I1365" s="94"/>
      <c r="J1365" s="94"/>
    </row>
    <row r="1366" spans="1:10" x14ac:dyDescent="0.25">
      <c r="A1366" s="94"/>
      <c r="B1366" s="102"/>
      <c r="C1366" s="94"/>
      <c r="D1366" s="94"/>
      <c r="E1366" s="94"/>
      <c r="F1366" s="94"/>
      <c r="G1366" s="94"/>
      <c r="H1366" s="94"/>
      <c r="I1366" s="94"/>
      <c r="J1366" s="94"/>
    </row>
    <row r="1367" spans="1:10" x14ac:dyDescent="0.25">
      <c r="A1367" s="94"/>
      <c r="B1367" s="102"/>
      <c r="C1367" s="94"/>
      <c r="D1367" s="94"/>
      <c r="E1367" s="94"/>
      <c r="F1367" s="94"/>
      <c r="G1367" s="94"/>
      <c r="H1367" s="94"/>
      <c r="I1367" s="94"/>
      <c r="J1367" s="94"/>
    </row>
    <row r="1368" spans="1:10" x14ac:dyDescent="0.25">
      <c r="A1368" s="94"/>
      <c r="B1368" s="102"/>
      <c r="C1368" s="94"/>
      <c r="D1368" s="94"/>
      <c r="E1368" s="94"/>
      <c r="F1368" s="94"/>
      <c r="G1368" s="94"/>
      <c r="H1368" s="94"/>
      <c r="I1368" s="94"/>
      <c r="J1368" s="94"/>
    </row>
    <row r="1369" spans="1:10" x14ac:dyDescent="0.25">
      <c r="A1369" s="94"/>
      <c r="B1369" s="102"/>
      <c r="C1369" s="94"/>
      <c r="D1369" s="94"/>
      <c r="E1369" s="94"/>
      <c r="F1369" s="94"/>
      <c r="G1369" s="94"/>
      <c r="H1369" s="94"/>
      <c r="I1369" s="94"/>
      <c r="J1369" s="94"/>
    </row>
    <row r="1370" spans="1:10" x14ac:dyDescent="0.25">
      <c r="A1370" s="94"/>
      <c r="B1370" s="102"/>
      <c r="C1370" s="94"/>
      <c r="D1370" s="94"/>
      <c r="E1370" s="94"/>
      <c r="F1370" s="94"/>
      <c r="G1370" s="94"/>
      <c r="H1370" s="94"/>
      <c r="I1370" s="94"/>
      <c r="J1370" s="94"/>
    </row>
    <row r="1371" spans="1:10" x14ac:dyDescent="0.25">
      <c r="A1371" s="94"/>
      <c r="B1371" s="102"/>
      <c r="C1371" s="94"/>
      <c r="D1371" s="94"/>
      <c r="E1371" s="94"/>
      <c r="F1371" s="94"/>
      <c r="G1371" s="94"/>
      <c r="H1371" s="94"/>
      <c r="I1371" s="94"/>
      <c r="J1371" s="94"/>
    </row>
    <row r="1372" spans="1:10" x14ac:dyDescent="0.25">
      <c r="A1372" s="94"/>
      <c r="B1372" s="102"/>
      <c r="C1372" s="94"/>
      <c r="D1372" s="94"/>
      <c r="E1372" s="94"/>
      <c r="F1372" s="94"/>
      <c r="G1372" s="94"/>
      <c r="H1372" s="94"/>
      <c r="I1372" s="94"/>
      <c r="J1372" s="94"/>
    </row>
    <row r="1373" spans="1:10" x14ac:dyDescent="0.25">
      <c r="A1373" s="94"/>
      <c r="B1373" s="102"/>
      <c r="C1373" s="94"/>
      <c r="D1373" s="94"/>
      <c r="E1373" s="94"/>
      <c r="F1373" s="94"/>
      <c r="G1373" s="94"/>
      <c r="H1373" s="94"/>
      <c r="I1373" s="94"/>
      <c r="J1373" s="94"/>
    </row>
    <row r="1374" spans="1:10" x14ac:dyDescent="0.25">
      <c r="A1374" s="94"/>
      <c r="B1374" s="102"/>
      <c r="C1374" s="94"/>
      <c r="D1374" s="94"/>
      <c r="E1374" s="94"/>
      <c r="F1374" s="94"/>
      <c r="G1374" s="94"/>
      <c r="H1374" s="94"/>
      <c r="I1374" s="94"/>
      <c r="J1374" s="94"/>
    </row>
    <row r="1375" spans="1:10" x14ac:dyDescent="0.25">
      <c r="A1375" s="94"/>
      <c r="B1375" s="102"/>
      <c r="C1375" s="94"/>
      <c r="D1375" s="94"/>
      <c r="E1375" s="94"/>
      <c r="F1375" s="94"/>
      <c r="G1375" s="94"/>
      <c r="H1375" s="94"/>
      <c r="I1375" s="94"/>
      <c r="J1375" s="94"/>
    </row>
    <row r="1376" spans="1:10" x14ac:dyDescent="0.25">
      <c r="A1376" s="94"/>
      <c r="B1376" s="102"/>
      <c r="C1376" s="94"/>
      <c r="D1376" s="94"/>
      <c r="E1376" s="94"/>
      <c r="F1376" s="94"/>
      <c r="G1376" s="94"/>
      <c r="H1376" s="94"/>
      <c r="I1376" s="94"/>
      <c r="J1376" s="94"/>
    </row>
    <row r="1377" spans="1:10" x14ac:dyDescent="0.25">
      <c r="A1377" s="94"/>
      <c r="B1377" s="102"/>
      <c r="C1377" s="94"/>
      <c r="D1377" s="94"/>
      <c r="E1377" s="94"/>
      <c r="F1377" s="94"/>
      <c r="G1377" s="94"/>
      <c r="H1377" s="94"/>
      <c r="I1377" s="94"/>
      <c r="J1377" s="94"/>
    </row>
    <row r="1378" spans="1:10" x14ac:dyDescent="0.25">
      <c r="A1378" s="94"/>
      <c r="B1378" s="102"/>
      <c r="C1378" s="94"/>
      <c r="D1378" s="94"/>
      <c r="E1378" s="94"/>
      <c r="F1378" s="94"/>
      <c r="G1378" s="94"/>
      <c r="H1378" s="94"/>
      <c r="I1378" s="94"/>
      <c r="J1378" s="94"/>
    </row>
    <row r="1379" spans="1:10" x14ac:dyDescent="0.25">
      <c r="A1379" s="94"/>
      <c r="B1379" s="102"/>
      <c r="C1379" s="94"/>
      <c r="D1379" s="94"/>
      <c r="E1379" s="94"/>
      <c r="F1379" s="94"/>
      <c r="G1379" s="94"/>
      <c r="H1379" s="94"/>
      <c r="I1379" s="94"/>
      <c r="J1379" s="94"/>
    </row>
    <row r="1380" spans="1:10" x14ac:dyDescent="0.25">
      <c r="A1380" s="94"/>
      <c r="B1380" s="102"/>
      <c r="C1380" s="94"/>
      <c r="D1380" s="94"/>
      <c r="E1380" s="94"/>
      <c r="F1380" s="94"/>
      <c r="G1380" s="94"/>
      <c r="H1380" s="94"/>
      <c r="I1380" s="94"/>
      <c r="J1380" s="94"/>
    </row>
    <row r="1381" spans="1:10" x14ac:dyDescent="0.25">
      <c r="A1381" s="94"/>
      <c r="B1381" s="102"/>
      <c r="C1381" s="94"/>
      <c r="D1381" s="94"/>
      <c r="E1381" s="94"/>
      <c r="F1381" s="94"/>
      <c r="G1381" s="94"/>
      <c r="H1381" s="94"/>
      <c r="I1381" s="94"/>
      <c r="J1381" s="94"/>
    </row>
    <row r="1382" spans="1:10" x14ac:dyDescent="0.25">
      <c r="A1382" s="94"/>
      <c r="B1382" s="102"/>
      <c r="C1382" s="94"/>
      <c r="D1382" s="94"/>
      <c r="E1382" s="94"/>
      <c r="F1382" s="94"/>
      <c r="G1382" s="94"/>
      <c r="H1382" s="94"/>
      <c r="I1382" s="94"/>
      <c r="J1382" s="94"/>
    </row>
    <row r="1383" spans="1:10" x14ac:dyDescent="0.25">
      <c r="A1383" s="94"/>
      <c r="B1383" s="102"/>
      <c r="C1383" s="94"/>
      <c r="D1383" s="94"/>
      <c r="E1383" s="94"/>
      <c r="F1383" s="94"/>
      <c r="G1383" s="94"/>
      <c r="H1383" s="94"/>
      <c r="I1383" s="94"/>
      <c r="J1383" s="94"/>
    </row>
    <row r="1384" spans="1:10" x14ac:dyDescent="0.25">
      <c r="A1384" s="94"/>
      <c r="B1384" s="102"/>
      <c r="C1384" s="94"/>
      <c r="D1384" s="94"/>
      <c r="E1384" s="94"/>
      <c r="F1384" s="94"/>
      <c r="G1384" s="94"/>
      <c r="H1384" s="94"/>
      <c r="I1384" s="94"/>
      <c r="J1384" s="94"/>
    </row>
    <row r="1385" spans="1:10" x14ac:dyDescent="0.25">
      <c r="A1385" s="94"/>
      <c r="B1385" s="102"/>
      <c r="C1385" s="94"/>
      <c r="D1385" s="94"/>
      <c r="E1385" s="94"/>
      <c r="F1385" s="94"/>
      <c r="G1385" s="94"/>
      <c r="H1385" s="94"/>
      <c r="I1385" s="94"/>
      <c r="J1385" s="94"/>
    </row>
    <row r="1386" spans="1:10" x14ac:dyDescent="0.25">
      <c r="A1386" s="94"/>
      <c r="B1386" s="102"/>
      <c r="C1386" s="94"/>
      <c r="D1386" s="94"/>
      <c r="E1386" s="94"/>
      <c r="F1386" s="94"/>
      <c r="G1386" s="94"/>
      <c r="H1386" s="94"/>
      <c r="I1386" s="94"/>
      <c r="J1386" s="94"/>
    </row>
    <row r="1387" spans="1:10" x14ac:dyDescent="0.25">
      <c r="A1387" s="94"/>
      <c r="B1387" s="102"/>
      <c r="C1387" s="94"/>
      <c r="D1387" s="94"/>
      <c r="E1387" s="94"/>
      <c r="F1387" s="94"/>
      <c r="G1387" s="94"/>
      <c r="H1387" s="94"/>
      <c r="I1387" s="94"/>
      <c r="J1387" s="94"/>
    </row>
    <row r="1388" spans="1:10" x14ac:dyDescent="0.25">
      <c r="A1388" s="94"/>
      <c r="B1388" s="102"/>
      <c r="C1388" s="94"/>
      <c r="D1388" s="94"/>
      <c r="E1388" s="94"/>
      <c r="F1388" s="94"/>
      <c r="G1388" s="94"/>
      <c r="H1388" s="94"/>
      <c r="I1388" s="94"/>
      <c r="J1388" s="94"/>
    </row>
    <row r="1389" spans="1:10" x14ac:dyDescent="0.25">
      <c r="A1389" s="94"/>
      <c r="B1389" s="102"/>
      <c r="C1389" s="94"/>
      <c r="D1389" s="94"/>
      <c r="E1389" s="94"/>
      <c r="F1389" s="94"/>
      <c r="G1389" s="94"/>
      <c r="H1389" s="94"/>
      <c r="I1389" s="94"/>
      <c r="J1389" s="94"/>
    </row>
    <row r="1390" spans="1:10" x14ac:dyDescent="0.25">
      <c r="A1390" s="94"/>
      <c r="B1390" s="102"/>
      <c r="C1390" s="94"/>
      <c r="D1390" s="94"/>
      <c r="E1390" s="94"/>
      <c r="F1390" s="94"/>
      <c r="G1390" s="94"/>
      <c r="H1390" s="94"/>
      <c r="I1390" s="94"/>
      <c r="J1390" s="94"/>
    </row>
    <row r="1391" spans="1:10" x14ac:dyDescent="0.25">
      <c r="A1391" s="94"/>
      <c r="B1391" s="102"/>
      <c r="C1391" s="94"/>
      <c r="D1391" s="94"/>
      <c r="E1391" s="94"/>
      <c r="F1391" s="94"/>
      <c r="G1391" s="94"/>
      <c r="H1391" s="94"/>
      <c r="I1391" s="94"/>
      <c r="J1391" s="94"/>
    </row>
    <row r="1392" spans="1:10" x14ac:dyDescent="0.25">
      <c r="A1392" s="94"/>
      <c r="B1392" s="102"/>
      <c r="C1392" s="94"/>
      <c r="D1392" s="94"/>
      <c r="E1392" s="94"/>
      <c r="F1392" s="94"/>
      <c r="G1392" s="94"/>
      <c r="H1392" s="94"/>
      <c r="I1392" s="94"/>
      <c r="J1392" s="94"/>
    </row>
    <row r="1393" spans="1:10" x14ac:dyDescent="0.25">
      <c r="A1393" s="94"/>
      <c r="B1393" s="102"/>
      <c r="C1393" s="94"/>
      <c r="D1393" s="94"/>
      <c r="E1393" s="94"/>
      <c r="F1393" s="94"/>
      <c r="G1393" s="94"/>
      <c r="H1393" s="94"/>
      <c r="I1393" s="94"/>
      <c r="J1393" s="94"/>
    </row>
    <row r="1394" spans="1:10" x14ac:dyDescent="0.25">
      <c r="A1394" s="94"/>
      <c r="B1394" s="102"/>
      <c r="C1394" s="94"/>
      <c r="D1394" s="94"/>
      <c r="E1394" s="94"/>
      <c r="F1394" s="94"/>
      <c r="G1394" s="94"/>
      <c r="H1394" s="94"/>
      <c r="I1394" s="94"/>
      <c r="J1394" s="94"/>
    </row>
    <row r="1395" spans="1:10" x14ac:dyDescent="0.25">
      <c r="A1395" s="94"/>
      <c r="B1395" s="102"/>
      <c r="C1395" s="94"/>
      <c r="D1395" s="94"/>
      <c r="E1395" s="94"/>
      <c r="F1395" s="94"/>
      <c r="G1395" s="94"/>
      <c r="H1395" s="94"/>
      <c r="I1395" s="94"/>
      <c r="J1395" s="94"/>
    </row>
    <row r="1396" spans="1:10" x14ac:dyDescent="0.25">
      <c r="A1396" s="94"/>
      <c r="B1396" s="102"/>
      <c r="C1396" s="94"/>
      <c r="D1396" s="94"/>
      <c r="E1396" s="94"/>
      <c r="F1396" s="94"/>
      <c r="G1396" s="94"/>
      <c r="H1396" s="94"/>
      <c r="I1396" s="94"/>
      <c r="J1396" s="94"/>
    </row>
    <row r="1397" spans="1:10" x14ac:dyDescent="0.25">
      <c r="A1397" s="94"/>
      <c r="B1397" s="102"/>
      <c r="C1397" s="94"/>
      <c r="D1397" s="94"/>
      <c r="E1397" s="94"/>
      <c r="F1397" s="94"/>
      <c r="G1397" s="94"/>
      <c r="H1397" s="94"/>
      <c r="I1397" s="94"/>
      <c r="J1397" s="94"/>
    </row>
    <row r="1398" spans="1:10" x14ac:dyDescent="0.25">
      <c r="A1398" s="94"/>
      <c r="B1398" s="102"/>
      <c r="C1398" s="94"/>
      <c r="D1398" s="94"/>
      <c r="E1398" s="94"/>
      <c r="F1398" s="94"/>
      <c r="G1398" s="94"/>
      <c r="H1398" s="94"/>
      <c r="I1398" s="94"/>
      <c r="J1398" s="94"/>
    </row>
    <row r="1399" spans="1:10" x14ac:dyDescent="0.25">
      <c r="A1399" s="94"/>
      <c r="B1399" s="102"/>
      <c r="C1399" s="94"/>
      <c r="D1399" s="94"/>
      <c r="E1399" s="94"/>
      <c r="F1399" s="94"/>
      <c r="G1399" s="94"/>
      <c r="H1399" s="94"/>
      <c r="I1399" s="94"/>
      <c r="J1399" s="94"/>
    </row>
    <row r="1400" spans="1:10" x14ac:dyDescent="0.25">
      <c r="A1400" s="94"/>
      <c r="B1400" s="102"/>
      <c r="C1400" s="94"/>
      <c r="D1400" s="94"/>
      <c r="E1400" s="94"/>
      <c r="F1400" s="94"/>
      <c r="G1400" s="94"/>
      <c r="H1400" s="94"/>
      <c r="I1400" s="94"/>
      <c r="J1400" s="94"/>
    </row>
    <row r="1401" spans="1:10" x14ac:dyDescent="0.25">
      <c r="A1401" s="94"/>
      <c r="B1401" s="102"/>
      <c r="C1401" s="94"/>
      <c r="D1401" s="94"/>
      <c r="E1401" s="94"/>
      <c r="F1401" s="94"/>
      <c r="G1401" s="94"/>
      <c r="H1401" s="94"/>
      <c r="I1401" s="94"/>
      <c r="J1401" s="94"/>
    </row>
    <row r="1402" spans="1:10" x14ac:dyDescent="0.25">
      <c r="A1402" s="127" t="s">
        <v>11</v>
      </c>
      <c r="B1402" s="102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</row>
    <row r="1405" spans="1:10" x14ac:dyDescent="0.25">
      <c r="A1405" s="127" t="s">
        <v>0</v>
      </c>
      <c r="B1405" s="155" t="s">
        <v>1192</v>
      </c>
      <c r="C1405" s="127" t="s">
        <v>1203</v>
      </c>
      <c r="D1405" s="127" t="s">
        <v>561</v>
      </c>
      <c r="E1405" s="127" t="s">
        <v>1724</v>
      </c>
      <c r="F1405" s="127" t="s">
        <v>1892</v>
      </c>
      <c r="G1405" s="127" t="s">
        <v>1889</v>
      </c>
      <c r="H1405" s="127" t="s">
        <v>1890</v>
      </c>
      <c r="I1405" s="127" t="s">
        <v>1891</v>
      </c>
      <c r="J1405" s="127" t="s">
        <v>174</v>
      </c>
    </row>
    <row r="1406" spans="1:10" x14ac:dyDescent="0.25">
      <c r="A1406" s="95">
        <v>45319</v>
      </c>
      <c r="B1406" s="118"/>
      <c r="C1406" s="98"/>
      <c r="D1406" s="98"/>
      <c r="E1406" s="98"/>
      <c r="F1406" s="98"/>
      <c r="G1406" s="98"/>
      <c r="H1406" s="98"/>
      <c r="I1406" s="98"/>
      <c r="J1406" s="94"/>
    </row>
    <row r="1407" spans="1:10" x14ac:dyDescent="0.25">
      <c r="A1407" s="94"/>
      <c r="B1407" s="102"/>
      <c r="C1407" s="94"/>
      <c r="D1407" s="94"/>
      <c r="E1407" s="94"/>
      <c r="F1407" s="94"/>
      <c r="G1407" s="94"/>
      <c r="H1407" s="94"/>
      <c r="I1407" s="94"/>
      <c r="J1407" s="94"/>
    </row>
    <row r="1408" spans="1:10" x14ac:dyDescent="0.25">
      <c r="A1408" s="94"/>
      <c r="B1408" s="102"/>
      <c r="C1408" s="101"/>
      <c r="D1408" s="94"/>
      <c r="E1408" s="94"/>
      <c r="F1408" s="94"/>
      <c r="G1408" s="94"/>
      <c r="H1408" s="94"/>
      <c r="I1408" s="94"/>
      <c r="J1408" s="94"/>
    </row>
    <row r="1409" spans="1:10" x14ac:dyDescent="0.25">
      <c r="A1409" s="94"/>
      <c r="B1409" s="102"/>
      <c r="C1409" s="94"/>
      <c r="D1409" s="94"/>
      <c r="E1409" s="94"/>
      <c r="F1409" s="94"/>
      <c r="G1409" s="94"/>
      <c r="H1409" s="94"/>
      <c r="I1409" s="94"/>
      <c r="J1409" s="94"/>
    </row>
    <row r="1410" spans="1:10" x14ac:dyDescent="0.25">
      <c r="A1410" s="94"/>
      <c r="B1410" s="102"/>
      <c r="C1410" s="94"/>
      <c r="D1410" s="94"/>
      <c r="E1410" s="94"/>
      <c r="F1410" s="94"/>
      <c r="G1410" s="94"/>
      <c r="H1410" s="94"/>
      <c r="I1410" s="94"/>
      <c r="J1410" s="94"/>
    </row>
    <row r="1411" spans="1:10" x14ac:dyDescent="0.25">
      <c r="A1411" s="94"/>
      <c r="B1411" s="102"/>
      <c r="C1411" s="94"/>
      <c r="D1411" s="94"/>
      <c r="E1411" s="94"/>
      <c r="F1411" s="94"/>
      <c r="G1411" s="94"/>
      <c r="H1411" s="94"/>
      <c r="I1411" s="94"/>
      <c r="J1411" s="94"/>
    </row>
    <row r="1412" spans="1:10" x14ac:dyDescent="0.25">
      <c r="A1412" s="94"/>
      <c r="B1412" s="102"/>
      <c r="C1412" s="94"/>
      <c r="D1412" s="94"/>
      <c r="E1412" s="94"/>
      <c r="F1412" s="94"/>
      <c r="G1412" s="94"/>
      <c r="H1412" s="94"/>
      <c r="I1412" s="94"/>
      <c r="J1412" s="94"/>
    </row>
    <row r="1413" spans="1:10" x14ac:dyDescent="0.25">
      <c r="A1413" s="94"/>
      <c r="B1413" s="102"/>
      <c r="C1413" s="94"/>
      <c r="D1413" s="94"/>
      <c r="E1413" s="94"/>
      <c r="F1413" s="94"/>
      <c r="G1413" s="94"/>
      <c r="H1413" s="94"/>
      <c r="I1413" s="94"/>
      <c r="J1413" s="94"/>
    </row>
    <row r="1414" spans="1:10" x14ac:dyDescent="0.25">
      <c r="A1414" s="94"/>
      <c r="B1414" s="102"/>
      <c r="C1414" s="94"/>
      <c r="D1414" s="94"/>
      <c r="E1414" s="94"/>
      <c r="F1414" s="94"/>
      <c r="G1414" s="94"/>
      <c r="H1414" s="94"/>
      <c r="I1414" s="94"/>
      <c r="J1414" s="94"/>
    </row>
    <row r="1415" spans="1:10" x14ac:dyDescent="0.25">
      <c r="A1415" s="94"/>
      <c r="B1415" s="102"/>
      <c r="C1415" s="94"/>
      <c r="D1415" s="94"/>
      <c r="E1415" s="94"/>
      <c r="F1415" s="94"/>
      <c r="G1415" s="94"/>
      <c r="H1415" s="94"/>
      <c r="I1415" s="94"/>
      <c r="J1415" s="94"/>
    </row>
    <row r="1416" spans="1:10" x14ac:dyDescent="0.25">
      <c r="A1416" s="94"/>
      <c r="B1416" s="102"/>
      <c r="C1416" s="94"/>
      <c r="D1416" s="94"/>
      <c r="E1416" s="94"/>
      <c r="F1416" s="94"/>
      <c r="G1416" s="94"/>
      <c r="H1416" s="94"/>
      <c r="I1416" s="94"/>
      <c r="J1416" s="94"/>
    </row>
    <row r="1417" spans="1:10" x14ac:dyDescent="0.25">
      <c r="A1417" s="94"/>
      <c r="B1417" s="102"/>
      <c r="C1417" s="94"/>
      <c r="D1417" s="94"/>
      <c r="E1417" s="94"/>
      <c r="F1417" s="94"/>
      <c r="G1417" s="94"/>
      <c r="H1417" s="94"/>
      <c r="I1417" s="94"/>
      <c r="J1417" s="94"/>
    </row>
    <row r="1418" spans="1:10" x14ac:dyDescent="0.25">
      <c r="A1418" s="94"/>
      <c r="B1418" s="102"/>
      <c r="C1418" s="94"/>
      <c r="D1418" s="94"/>
      <c r="E1418" s="94"/>
      <c r="F1418" s="94"/>
      <c r="G1418" s="94"/>
      <c r="H1418" s="94"/>
      <c r="I1418" s="94"/>
      <c r="J1418" s="94"/>
    </row>
    <row r="1419" spans="1:10" x14ac:dyDescent="0.25">
      <c r="A1419" s="94"/>
      <c r="B1419" s="102"/>
      <c r="C1419" s="94"/>
      <c r="D1419" s="94"/>
      <c r="E1419" s="94"/>
      <c r="F1419" s="94"/>
      <c r="G1419" s="94"/>
      <c r="H1419" s="94"/>
      <c r="I1419" s="94"/>
      <c r="J1419" s="94"/>
    </row>
    <row r="1420" spans="1:10" x14ac:dyDescent="0.25">
      <c r="A1420" s="94"/>
      <c r="B1420" s="102"/>
      <c r="C1420" s="94"/>
      <c r="D1420" s="94"/>
      <c r="E1420" s="94"/>
      <c r="F1420" s="94"/>
      <c r="G1420" s="94"/>
      <c r="H1420" s="94"/>
      <c r="I1420" s="94"/>
      <c r="J1420" s="94"/>
    </row>
    <row r="1421" spans="1:10" x14ac:dyDescent="0.25">
      <c r="A1421" s="94"/>
      <c r="B1421" s="102"/>
      <c r="C1421" s="94"/>
      <c r="D1421" s="94"/>
      <c r="E1421" s="94"/>
      <c r="F1421" s="94"/>
      <c r="G1421" s="94"/>
      <c r="H1421" s="94"/>
      <c r="I1421" s="94"/>
      <c r="J1421" s="94"/>
    </row>
    <row r="1422" spans="1:10" x14ac:dyDescent="0.25">
      <c r="A1422" s="94"/>
      <c r="B1422" s="102"/>
      <c r="C1422" s="94"/>
      <c r="D1422" s="94"/>
      <c r="E1422" s="94"/>
      <c r="F1422" s="94"/>
      <c r="G1422" s="94"/>
      <c r="H1422" s="94"/>
      <c r="I1422" s="94"/>
      <c r="J1422" s="94"/>
    </row>
    <row r="1423" spans="1:10" x14ac:dyDescent="0.25">
      <c r="A1423" s="94"/>
      <c r="B1423" s="102"/>
      <c r="C1423" s="94"/>
      <c r="D1423" s="94"/>
      <c r="E1423" s="94"/>
      <c r="F1423" s="94"/>
      <c r="G1423" s="94"/>
      <c r="H1423" s="94"/>
      <c r="I1423" s="94"/>
      <c r="J1423" s="94"/>
    </row>
    <row r="1424" spans="1:10" x14ac:dyDescent="0.25">
      <c r="A1424" s="94"/>
      <c r="B1424" s="102"/>
      <c r="C1424" s="94"/>
      <c r="D1424" s="94"/>
      <c r="E1424" s="94"/>
      <c r="F1424" s="94"/>
      <c r="G1424" s="94"/>
      <c r="H1424" s="94"/>
      <c r="I1424" s="94"/>
      <c r="J1424" s="94"/>
    </row>
    <row r="1425" spans="1:10" x14ac:dyDescent="0.25">
      <c r="A1425" s="94"/>
      <c r="B1425" s="102"/>
      <c r="C1425" s="94"/>
      <c r="D1425" s="94"/>
      <c r="E1425" s="94"/>
      <c r="F1425" s="94"/>
      <c r="G1425" s="94"/>
      <c r="H1425" s="94"/>
      <c r="I1425" s="94"/>
      <c r="J1425" s="94"/>
    </row>
    <row r="1426" spans="1:10" x14ac:dyDescent="0.25">
      <c r="A1426" s="94"/>
      <c r="B1426" s="102"/>
      <c r="C1426" s="94"/>
      <c r="D1426" s="94"/>
      <c r="E1426" s="94"/>
      <c r="F1426" s="94"/>
      <c r="G1426" s="94"/>
      <c r="H1426" s="94"/>
      <c r="I1426" s="94"/>
      <c r="J1426" s="94"/>
    </row>
    <row r="1427" spans="1:10" x14ac:dyDescent="0.25">
      <c r="A1427" s="94"/>
      <c r="B1427" s="102"/>
      <c r="C1427" s="94"/>
      <c r="D1427" s="94"/>
      <c r="E1427" s="94"/>
      <c r="F1427" s="94"/>
      <c r="G1427" s="94"/>
      <c r="H1427" s="94"/>
      <c r="I1427" s="94"/>
      <c r="J1427" s="94"/>
    </row>
    <row r="1428" spans="1:10" x14ac:dyDescent="0.25">
      <c r="A1428" s="94"/>
      <c r="B1428" s="102"/>
      <c r="C1428" s="94"/>
      <c r="D1428" s="94"/>
      <c r="E1428" s="94"/>
      <c r="F1428" s="94"/>
      <c r="G1428" s="94"/>
      <c r="H1428" s="94"/>
      <c r="I1428" s="94"/>
      <c r="J1428" s="94"/>
    </row>
    <row r="1429" spans="1:10" x14ac:dyDescent="0.25">
      <c r="A1429" s="94"/>
      <c r="B1429" s="102"/>
      <c r="C1429" s="94"/>
      <c r="D1429" s="94"/>
      <c r="E1429" s="94"/>
      <c r="F1429" s="94"/>
      <c r="G1429" s="94"/>
      <c r="H1429" s="94"/>
      <c r="I1429" s="94"/>
      <c r="J1429" s="94"/>
    </row>
    <row r="1430" spans="1:10" x14ac:dyDescent="0.25">
      <c r="A1430" s="94"/>
      <c r="B1430" s="102"/>
      <c r="C1430" s="94"/>
      <c r="D1430" s="94"/>
      <c r="E1430" s="94"/>
      <c r="F1430" s="94"/>
      <c r="G1430" s="94"/>
      <c r="H1430" s="94"/>
      <c r="I1430" s="94"/>
      <c r="J1430" s="94"/>
    </row>
    <row r="1431" spans="1:10" x14ac:dyDescent="0.25">
      <c r="A1431" s="94"/>
      <c r="B1431" s="102"/>
      <c r="C1431" s="94"/>
      <c r="D1431" s="94"/>
      <c r="E1431" s="94"/>
      <c r="F1431" s="94"/>
      <c r="G1431" s="94"/>
      <c r="H1431" s="94"/>
      <c r="I1431" s="94"/>
      <c r="J1431" s="94"/>
    </row>
    <row r="1432" spans="1:10" x14ac:dyDescent="0.25">
      <c r="A1432" s="94"/>
      <c r="B1432" s="102"/>
      <c r="C1432" s="94"/>
      <c r="D1432" s="94"/>
      <c r="E1432" s="94"/>
      <c r="F1432" s="94"/>
      <c r="G1432" s="94"/>
      <c r="H1432" s="94"/>
      <c r="I1432" s="94"/>
      <c r="J1432" s="94"/>
    </row>
    <row r="1433" spans="1:10" x14ac:dyDescent="0.25">
      <c r="A1433" s="94"/>
      <c r="B1433" s="102"/>
      <c r="C1433" s="94"/>
      <c r="D1433" s="94"/>
      <c r="E1433" s="94"/>
      <c r="F1433" s="94"/>
      <c r="G1433" s="94"/>
      <c r="H1433" s="94"/>
      <c r="I1433" s="94"/>
      <c r="J1433" s="94"/>
    </row>
    <row r="1434" spans="1:10" x14ac:dyDescent="0.25">
      <c r="A1434" s="94"/>
      <c r="B1434" s="102"/>
      <c r="C1434" s="94"/>
      <c r="D1434" s="94"/>
      <c r="E1434" s="94"/>
      <c r="F1434" s="94"/>
      <c r="G1434" s="94"/>
      <c r="H1434" s="94"/>
      <c r="I1434" s="94"/>
      <c r="J1434" s="94"/>
    </row>
    <row r="1435" spans="1:10" x14ac:dyDescent="0.25">
      <c r="A1435" s="94"/>
      <c r="B1435" s="102"/>
      <c r="C1435" s="94"/>
      <c r="D1435" s="94"/>
      <c r="E1435" s="94"/>
      <c r="F1435" s="94"/>
      <c r="G1435" s="94"/>
      <c r="H1435" s="94"/>
      <c r="I1435" s="94"/>
      <c r="J1435" s="94"/>
    </row>
    <row r="1436" spans="1:10" x14ac:dyDescent="0.25">
      <c r="A1436" s="94"/>
      <c r="B1436" s="102"/>
      <c r="C1436" s="94"/>
      <c r="D1436" s="94"/>
      <c r="E1436" s="94"/>
      <c r="F1436" s="94"/>
      <c r="G1436" s="94"/>
      <c r="H1436" s="94"/>
      <c r="I1436" s="94"/>
      <c r="J1436" s="94"/>
    </row>
    <row r="1437" spans="1:10" x14ac:dyDescent="0.25">
      <c r="A1437" s="94"/>
      <c r="B1437" s="102"/>
      <c r="C1437" s="94"/>
      <c r="D1437" s="94"/>
      <c r="E1437" s="94"/>
      <c r="F1437" s="94"/>
      <c r="G1437" s="94"/>
      <c r="H1437" s="94"/>
      <c r="I1437" s="94"/>
      <c r="J1437" s="94"/>
    </row>
    <row r="1438" spans="1:10" x14ac:dyDescent="0.25">
      <c r="A1438" s="94"/>
      <c r="B1438" s="102"/>
      <c r="C1438" s="94"/>
      <c r="D1438" s="94"/>
      <c r="E1438" s="94"/>
      <c r="F1438" s="94"/>
      <c r="G1438" s="94"/>
      <c r="H1438" s="94"/>
      <c r="I1438" s="94"/>
      <c r="J1438" s="94"/>
    </row>
    <row r="1439" spans="1:10" x14ac:dyDescent="0.25">
      <c r="A1439" s="94"/>
      <c r="B1439" s="102"/>
      <c r="C1439" s="94"/>
      <c r="D1439" s="94"/>
      <c r="E1439" s="94"/>
      <c r="F1439" s="94"/>
      <c r="G1439" s="94"/>
      <c r="H1439" s="94"/>
      <c r="I1439" s="94"/>
      <c r="J1439" s="94"/>
    </row>
    <row r="1440" spans="1:10" x14ac:dyDescent="0.25">
      <c r="A1440" s="94"/>
      <c r="B1440" s="102"/>
      <c r="C1440" s="94"/>
      <c r="D1440" s="94"/>
      <c r="E1440" s="94"/>
      <c r="F1440" s="94"/>
      <c r="G1440" s="94"/>
      <c r="H1440" s="94"/>
      <c r="I1440" s="94"/>
      <c r="J1440" s="94"/>
    </row>
    <row r="1441" spans="1:10" x14ac:dyDescent="0.25">
      <c r="A1441" s="94"/>
      <c r="B1441" s="102"/>
      <c r="C1441" s="94"/>
      <c r="D1441" s="94"/>
      <c r="E1441" s="94"/>
      <c r="F1441" s="94"/>
      <c r="G1441" s="94"/>
      <c r="H1441" s="94"/>
      <c r="I1441" s="94"/>
      <c r="J1441" s="94"/>
    </row>
    <row r="1442" spans="1:10" x14ac:dyDescent="0.25">
      <c r="A1442" s="94"/>
      <c r="B1442" s="102"/>
      <c r="C1442" s="94"/>
      <c r="D1442" s="94"/>
      <c r="E1442" s="94"/>
      <c r="F1442" s="94"/>
      <c r="G1442" s="94"/>
      <c r="H1442" s="94"/>
      <c r="I1442" s="94"/>
      <c r="J1442" s="94"/>
    </row>
    <row r="1443" spans="1:10" x14ac:dyDescent="0.25">
      <c r="A1443" s="94"/>
      <c r="B1443" s="102"/>
      <c r="C1443" s="94"/>
      <c r="D1443" s="94"/>
      <c r="E1443" s="94"/>
      <c r="F1443" s="94"/>
      <c r="G1443" s="94"/>
      <c r="H1443" s="94"/>
      <c r="I1443" s="94"/>
      <c r="J1443" s="94"/>
    </row>
    <row r="1444" spans="1:10" x14ac:dyDescent="0.25">
      <c r="A1444" s="94"/>
      <c r="B1444" s="102"/>
      <c r="C1444" s="94"/>
      <c r="D1444" s="94"/>
      <c r="E1444" s="94"/>
      <c r="F1444" s="94"/>
      <c r="G1444" s="94"/>
      <c r="H1444" s="94"/>
      <c r="I1444" s="94"/>
      <c r="J1444" s="94"/>
    </row>
    <row r="1445" spans="1:10" x14ac:dyDescent="0.25">
      <c r="A1445" s="94"/>
      <c r="B1445" s="102"/>
      <c r="C1445" s="94"/>
      <c r="D1445" s="94"/>
      <c r="E1445" s="94"/>
      <c r="F1445" s="94"/>
      <c r="G1445" s="94"/>
      <c r="H1445" s="94"/>
      <c r="I1445" s="94"/>
      <c r="J1445" s="94"/>
    </row>
    <row r="1446" spans="1:10" x14ac:dyDescent="0.25">
      <c r="A1446" s="94"/>
      <c r="B1446" s="102"/>
      <c r="C1446" s="94"/>
      <c r="D1446" s="94"/>
      <c r="E1446" s="94"/>
      <c r="F1446" s="94"/>
      <c r="G1446" s="94"/>
      <c r="H1446" s="94"/>
      <c r="I1446" s="94"/>
      <c r="J1446" s="94"/>
    </row>
    <row r="1447" spans="1:10" x14ac:dyDescent="0.25">
      <c r="A1447" s="94"/>
      <c r="B1447" s="102"/>
      <c r="C1447" s="94"/>
      <c r="D1447" s="94"/>
      <c r="E1447" s="94"/>
      <c r="F1447" s="94"/>
      <c r="G1447" s="94"/>
      <c r="H1447" s="94"/>
      <c r="I1447" s="94"/>
      <c r="J1447" s="94"/>
    </row>
    <row r="1448" spans="1:10" x14ac:dyDescent="0.25">
      <c r="A1448" s="94"/>
      <c r="B1448" s="102"/>
      <c r="C1448" s="94"/>
      <c r="D1448" s="94"/>
      <c r="E1448" s="94"/>
      <c r="F1448" s="94"/>
      <c r="G1448" s="94"/>
      <c r="H1448" s="94"/>
      <c r="I1448" s="94"/>
      <c r="J1448" s="94"/>
    </row>
    <row r="1449" spans="1:10" x14ac:dyDescent="0.25">
      <c r="A1449" s="94"/>
      <c r="B1449" s="102"/>
      <c r="C1449" s="94"/>
      <c r="D1449" s="94"/>
      <c r="E1449" s="94"/>
      <c r="F1449" s="94"/>
      <c r="G1449" s="94"/>
      <c r="H1449" s="94"/>
      <c r="I1449" s="94"/>
      <c r="J1449" s="94"/>
    </row>
    <row r="1450" spans="1:10" x14ac:dyDescent="0.25">
      <c r="A1450" s="94"/>
      <c r="B1450" s="102"/>
      <c r="C1450" s="94"/>
      <c r="D1450" s="94"/>
      <c r="E1450" s="94"/>
      <c r="F1450" s="94"/>
      <c r="G1450" s="94"/>
      <c r="H1450" s="94"/>
      <c r="I1450" s="94"/>
      <c r="J1450" s="94"/>
    </row>
    <row r="1451" spans="1:10" x14ac:dyDescent="0.25">
      <c r="A1451" s="94"/>
      <c r="B1451" s="102"/>
      <c r="C1451" s="94"/>
      <c r="D1451" s="94"/>
      <c r="E1451" s="94"/>
      <c r="F1451" s="94"/>
      <c r="G1451" s="94"/>
      <c r="H1451" s="94"/>
      <c r="I1451" s="94"/>
      <c r="J1451" s="94"/>
    </row>
    <row r="1452" spans="1:10" x14ac:dyDescent="0.25">
      <c r="A1452" s="94"/>
      <c r="B1452" s="102"/>
      <c r="C1452" s="94"/>
      <c r="D1452" s="94"/>
      <c r="E1452" s="94"/>
      <c r="F1452" s="94"/>
      <c r="G1452" s="94"/>
      <c r="H1452" s="94"/>
      <c r="I1452" s="94"/>
      <c r="J1452" s="94"/>
    </row>
    <row r="1453" spans="1:10" x14ac:dyDescent="0.25">
      <c r="A1453" s="94"/>
      <c r="B1453" s="102"/>
      <c r="C1453" s="94"/>
      <c r="D1453" s="94"/>
      <c r="E1453" s="94"/>
      <c r="F1453" s="94"/>
      <c r="G1453" s="94"/>
      <c r="H1453" s="94"/>
      <c r="I1453" s="94"/>
      <c r="J1453" s="94"/>
    </row>
    <row r="1454" spans="1:10" x14ac:dyDescent="0.25">
      <c r="A1454" s="127" t="s">
        <v>11</v>
      </c>
      <c r="B1454" s="102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</row>
    <row r="1457" spans="1:10" x14ac:dyDescent="0.25">
      <c r="A1457" s="127" t="s">
        <v>0</v>
      </c>
      <c r="B1457" s="155" t="s">
        <v>1192</v>
      </c>
      <c r="C1457" s="127" t="s">
        <v>1203</v>
      </c>
      <c r="D1457" s="127" t="s">
        <v>561</v>
      </c>
      <c r="E1457" s="127" t="s">
        <v>1724</v>
      </c>
      <c r="F1457" s="127" t="s">
        <v>1892</v>
      </c>
      <c r="G1457" s="127" t="s">
        <v>1889</v>
      </c>
      <c r="H1457" s="127" t="s">
        <v>1890</v>
      </c>
      <c r="I1457" s="127" t="s">
        <v>1891</v>
      </c>
      <c r="J1457" s="127" t="s">
        <v>174</v>
      </c>
    </row>
    <row r="1458" spans="1:10" x14ac:dyDescent="0.25">
      <c r="A1458" s="95">
        <v>45320</v>
      </c>
      <c r="B1458" s="118"/>
      <c r="C1458" s="98"/>
      <c r="D1458" s="98"/>
      <c r="E1458" s="98"/>
      <c r="F1458" s="98"/>
      <c r="G1458" s="98"/>
      <c r="H1458" s="98"/>
      <c r="I1458" s="98"/>
      <c r="J1458" s="94"/>
    </row>
    <row r="1459" spans="1:10" x14ac:dyDescent="0.25">
      <c r="A1459" s="94"/>
      <c r="B1459" s="102"/>
      <c r="C1459" s="94"/>
      <c r="D1459" s="94"/>
      <c r="E1459" s="94"/>
      <c r="F1459" s="94"/>
      <c r="G1459" s="94"/>
      <c r="H1459" s="94"/>
      <c r="I1459" s="94"/>
      <c r="J1459" s="94"/>
    </row>
    <row r="1460" spans="1:10" x14ac:dyDescent="0.25">
      <c r="A1460" s="94"/>
      <c r="B1460" s="102"/>
      <c r="C1460" s="101"/>
      <c r="D1460" s="94"/>
      <c r="E1460" s="94"/>
      <c r="F1460" s="94"/>
      <c r="G1460" s="94"/>
      <c r="H1460" s="94"/>
      <c r="I1460" s="94"/>
      <c r="J1460" s="94"/>
    </row>
    <row r="1461" spans="1:10" x14ac:dyDescent="0.25">
      <c r="A1461" s="94"/>
      <c r="B1461" s="102"/>
      <c r="C1461" s="94"/>
      <c r="D1461" s="94"/>
      <c r="E1461" s="94"/>
      <c r="F1461" s="94"/>
      <c r="G1461" s="94"/>
      <c r="H1461" s="94"/>
      <c r="I1461" s="94"/>
      <c r="J1461" s="94"/>
    </row>
    <row r="1462" spans="1:10" x14ac:dyDescent="0.25">
      <c r="A1462" s="94"/>
      <c r="B1462" s="102"/>
      <c r="C1462" s="94"/>
      <c r="D1462" s="94"/>
      <c r="E1462" s="94"/>
      <c r="F1462" s="94"/>
      <c r="G1462" s="94"/>
      <c r="H1462" s="94"/>
      <c r="I1462" s="94"/>
      <c r="J1462" s="94"/>
    </row>
    <row r="1463" spans="1:10" x14ac:dyDescent="0.25">
      <c r="A1463" s="94"/>
      <c r="B1463" s="102"/>
      <c r="C1463" s="94"/>
      <c r="D1463" s="94"/>
      <c r="E1463" s="94"/>
      <c r="F1463" s="94"/>
      <c r="G1463" s="94"/>
      <c r="H1463" s="94"/>
      <c r="I1463" s="94"/>
      <c r="J1463" s="94"/>
    </row>
    <row r="1464" spans="1:10" x14ac:dyDescent="0.25">
      <c r="A1464" s="94"/>
      <c r="B1464" s="102"/>
      <c r="C1464" s="94"/>
      <c r="D1464" s="94"/>
      <c r="E1464" s="94"/>
      <c r="F1464" s="94"/>
      <c r="G1464" s="94"/>
      <c r="H1464" s="94"/>
      <c r="I1464" s="94"/>
      <c r="J1464" s="94"/>
    </row>
    <row r="1465" spans="1:10" x14ac:dyDescent="0.25">
      <c r="A1465" s="94"/>
      <c r="B1465" s="102"/>
      <c r="C1465" s="94"/>
      <c r="D1465" s="94"/>
      <c r="E1465" s="94"/>
      <c r="F1465" s="94"/>
      <c r="G1465" s="94"/>
      <c r="H1465" s="94"/>
      <c r="I1465" s="94"/>
      <c r="J1465" s="94"/>
    </row>
    <row r="1466" spans="1:10" x14ac:dyDescent="0.25">
      <c r="A1466" s="94"/>
      <c r="B1466" s="102"/>
      <c r="C1466" s="94"/>
      <c r="D1466" s="94"/>
      <c r="E1466" s="94"/>
      <c r="F1466" s="94"/>
      <c r="G1466" s="94"/>
      <c r="H1466" s="94"/>
      <c r="I1466" s="94"/>
      <c r="J1466" s="94"/>
    </row>
    <row r="1467" spans="1:10" x14ac:dyDescent="0.25">
      <c r="A1467" s="94"/>
      <c r="B1467" s="102"/>
      <c r="C1467" s="94"/>
      <c r="D1467" s="94"/>
      <c r="E1467" s="94"/>
      <c r="F1467" s="94"/>
      <c r="G1467" s="94"/>
      <c r="H1467" s="94"/>
      <c r="I1467" s="94"/>
      <c r="J1467" s="94"/>
    </row>
    <row r="1468" spans="1:10" x14ac:dyDescent="0.25">
      <c r="A1468" s="94"/>
      <c r="B1468" s="102"/>
      <c r="C1468" s="94"/>
      <c r="D1468" s="94"/>
      <c r="E1468" s="94"/>
      <c r="F1468" s="94"/>
      <c r="G1468" s="94"/>
      <c r="H1468" s="94"/>
      <c r="I1468" s="94"/>
      <c r="J1468" s="94"/>
    </row>
    <row r="1469" spans="1:10" x14ac:dyDescent="0.25">
      <c r="A1469" s="94"/>
      <c r="B1469" s="102"/>
      <c r="C1469" s="94"/>
      <c r="D1469" s="94"/>
      <c r="E1469" s="94"/>
      <c r="F1469" s="94"/>
      <c r="G1469" s="94"/>
      <c r="H1469" s="94"/>
      <c r="I1469" s="94"/>
      <c r="J1469" s="94"/>
    </row>
    <row r="1470" spans="1:10" x14ac:dyDescent="0.25">
      <c r="A1470" s="94"/>
      <c r="B1470" s="102"/>
      <c r="C1470" s="94"/>
      <c r="D1470" s="94"/>
      <c r="E1470" s="94"/>
      <c r="F1470" s="94"/>
      <c r="G1470" s="94"/>
      <c r="H1470" s="94"/>
      <c r="I1470" s="94"/>
      <c r="J1470" s="94"/>
    </row>
    <row r="1471" spans="1:10" x14ac:dyDescent="0.25">
      <c r="A1471" s="94"/>
      <c r="B1471" s="102"/>
      <c r="C1471" s="94"/>
      <c r="D1471" s="94"/>
      <c r="E1471" s="94"/>
      <c r="F1471" s="94"/>
      <c r="G1471" s="94"/>
      <c r="H1471" s="94"/>
      <c r="I1471" s="94"/>
      <c r="J1471" s="94"/>
    </row>
    <row r="1472" spans="1:10" x14ac:dyDescent="0.25">
      <c r="A1472" s="94"/>
      <c r="B1472" s="102"/>
      <c r="C1472" s="94"/>
      <c r="D1472" s="94"/>
      <c r="E1472" s="94"/>
      <c r="F1472" s="94"/>
      <c r="G1472" s="94"/>
      <c r="H1472" s="94"/>
      <c r="I1472" s="94"/>
      <c r="J1472" s="94"/>
    </row>
    <row r="1473" spans="1:10" x14ac:dyDescent="0.25">
      <c r="A1473" s="94"/>
      <c r="B1473" s="102"/>
      <c r="C1473" s="94"/>
      <c r="D1473" s="94"/>
      <c r="E1473" s="94"/>
      <c r="F1473" s="94"/>
      <c r="G1473" s="94"/>
      <c r="H1473" s="94"/>
      <c r="I1473" s="94"/>
      <c r="J1473" s="94"/>
    </row>
    <row r="1474" spans="1:10" x14ac:dyDescent="0.25">
      <c r="A1474" s="94"/>
      <c r="B1474" s="102"/>
      <c r="C1474" s="94"/>
      <c r="D1474" s="94"/>
      <c r="E1474" s="94"/>
      <c r="F1474" s="94"/>
      <c r="G1474" s="94"/>
      <c r="H1474" s="94"/>
      <c r="I1474" s="94"/>
      <c r="J1474" s="94"/>
    </row>
    <row r="1475" spans="1:10" x14ac:dyDescent="0.25">
      <c r="A1475" s="94"/>
      <c r="B1475" s="102"/>
      <c r="C1475" s="94"/>
      <c r="D1475" s="94"/>
      <c r="E1475" s="94"/>
      <c r="F1475" s="94"/>
      <c r="G1475" s="94"/>
      <c r="H1475" s="94"/>
      <c r="I1475" s="94"/>
      <c r="J1475" s="94"/>
    </row>
    <row r="1476" spans="1:10" x14ac:dyDescent="0.25">
      <c r="A1476" s="94"/>
      <c r="B1476" s="102"/>
      <c r="C1476" s="94"/>
      <c r="D1476" s="94"/>
      <c r="E1476" s="94"/>
      <c r="F1476" s="94"/>
      <c r="G1476" s="94"/>
      <c r="H1476" s="94"/>
      <c r="I1476" s="94"/>
      <c r="J1476" s="94"/>
    </row>
    <row r="1477" spans="1:10" x14ac:dyDescent="0.25">
      <c r="A1477" s="94"/>
      <c r="B1477" s="102"/>
      <c r="C1477" s="94"/>
      <c r="D1477" s="94"/>
      <c r="E1477" s="94"/>
      <c r="F1477" s="94"/>
      <c r="G1477" s="94"/>
      <c r="H1477" s="94"/>
      <c r="I1477" s="94"/>
      <c r="J1477" s="94"/>
    </row>
    <row r="1478" spans="1:10" x14ac:dyDescent="0.25">
      <c r="A1478" s="94"/>
      <c r="B1478" s="102"/>
      <c r="C1478" s="94"/>
      <c r="D1478" s="94"/>
      <c r="E1478" s="94"/>
      <c r="F1478" s="94"/>
      <c r="G1478" s="94"/>
      <c r="H1478" s="94"/>
      <c r="I1478" s="94"/>
      <c r="J1478" s="94"/>
    </row>
    <row r="1479" spans="1:10" x14ac:dyDescent="0.25">
      <c r="A1479" s="94"/>
      <c r="B1479" s="102"/>
      <c r="C1479" s="94"/>
      <c r="D1479" s="94"/>
      <c r="E1479" s="94"/>
      <c r="F1479" s="94"/>
      <c r="G1479" s="94"/>
      <c r="H1479" s="94"/>
      <c r="I1479" s="94"/>
      <c r="J1479" s="94"/>
    </row>
    <row r="1480" spans="1:10" x14ac:dyDescent="0.25">
      <c r="A1480" s="94"/>
      <c r="B1480" s="102"/>
      <c r="C1480" s="94"/>
      <c r="D1480" s="94"/>
      <c r="E1480" s="94"/>
      <c r="F1480" s="94"/>
      <c r="G1480" s="94"/>
      <c r="H1480" s="94"/>
      <c r="I1480" s="94"/>
      <c r="J1480" s="94"/>
    </row>
    <row r="1481" spans="1:10" x14ac:dyDescent="0.25">
      <c r="A1481" s="94"/>
      <c r="B1481" s="102"/>
      <c r="C1481" s="94"/>
      <c r="D1481" s="94"/>
      <c r="E1481" s="94"/>
      <c r="F1481" s="94"/>
      <c r="G1481" s="94"/>
      <c r="H1481" s="94"/>
      <c r="I1481" s="94"/>
      <c r="J1481" s="94"/>
    </row>
    <row r="1482" spans="1:10" x14ac:dyDescent="0.25">
      <c r="A1482" s="94"/>
      <c r="B1482" s="102"/>
      <c r="C1482" s="94"/>
      <c r="D1482" s="94"/>
      <c r="E1482" s="94"/>
      <c r="F1482" s="94"/>
      <c r="G1482" s="94"/>
      <c r="H1482" s="94"/>
      <c r="I1482" s="94"/>
      <c r="J1482" s="94"/>
    </row>
    <row r="1483" spans="1:10" x14ac:dyDescent="0.25">
      <c r="A1483" s="94"/>
      <c r="B1483" s="102"/>
      <c r="C1483" s="94"/>
      <c r="D1483" s="94"/>
      <c r="E1483" s="94"/>
      <c r="F1483" s="94"/>
      <c r="G1483" s="94"/>
      <c r="H1483" s="94"/>
      <c r="I1483" s="94"/>
      <c r="J1483" s="94"/>
    </row>
    <row r="1484" spans="1:10" x14ac:dyDescent="0.25">
      <c r="A1484" s="94"/>
      <c r="B1484" s="102"/>
      <c r="C1484" s="94"/>
      <c r="D1484" s="94"/>
      <c r="E1484" s="94"/>
      <c r="F1484" s="94"/>
      <c r="G1484" s="94"/>
      <c r="H1484" s="94"/>
      <c r="I1484" s="94"/>
      <c r="J1484" s="94"/>
    </row>
    <row r="1485" spans="1:10" x14ac:dyDescent="0.25">
      <c r="A1485" s="94"/>
      <c r="B1485" s="102"/>
      <c r="C1485" s="94"/>
      <c r="D1485" s="94"/>
      <c r="E1485" s="94"/>
      <c r="F1485" s="94"/>
      <c r="G1485" s="94"/>
      <c r="H1485" s="94"/>
      <c r="I1485" s="94"/>
      <c r="J1485" s="94"/>
    </row>
    <row r="1486" spans="1:10" x14ac:dyDescent="0.25">
      <c r="A1486" s="94"/>
      <c r="B1486" s="102"/>
      <c r="C1486" s="94"/>
      <c r="D1486" s="94"/>
      <c r="E1486" s="94"/>
      <c r="F1486" s="94"/>
      <c r="G1486" s="94"/>
      <c r="H1486" s="94"/>
      <c r="I1486" s="94"/>
      <c r="J1486" s="94"/>
    </row>
    <row r="1487" spans="1:10" x14ac:dyDescent="0.25">
      <c r="A1487" s="94"/>
      <c r="B1487" s="102"/>
      <c r="C1487" s="94"/>
      <c r="D1487" s="94"/>
      <c r="E1487" s="94"/>
      <c r="F1487" s="94"/>
      <c r="G1487" s="94"/>
      <c r="H1487" s="94"/>
      <c r="I1487" s="94"/>
      <c r="J1487" s="94"/>
    </row>
    <row r="1488" spans="1:10" x14ac:dyDescent="0.25">
      <c r="A1488" s="94"/>
      <c r="B1488" s="102"/>
      <c r="C1488" s="94"/>
      <c r="D1488" s="94"/>
      <c r="E1488" s="94"/>
      <c r="F1488" s="94"/>
      <c r="G1488" s="94"/>
      <c r="H1488" s="94"/>
      <c r="I1488" s="94"/>
      <c r="J1488" s="94"/>
    </row>
    <row r="1489" spans="1:10" x14ac:dyDescent="0.25">
      <c r="A1489" s="94"/>
      <c r="B1489" s="102"/>
      <c r="C1489" s="94"/>
      <c r="D1489" s="94"/>
      <c r="E1489" s="94"/>
      <c r="F1489" s="94"/>
      <c r="G1489" s="94"/>
      <c r="H1489" s="94"/>
      <c r="I1489" s="94"/>
      <c r="J1489" s="94"/>
    </row>
    <row r="1490" spans="1:10" x14ac:dyDescent="0.25">
      <c r="A1490" s="94"/>
      <c r="B1490" s="102"/>
      <c r="C1490" s="94"/>
      <c r="D1490" s="94"/>
      <c r="E1490" s="94"/>
      <c r="F1490" s="94"/>
      <c r="G1490" s="94"/>
      <c r="H1490" s="94"/>
      <c r="I1490" s="94"/>
      <c r="J1490" s="94"/>
    </row>
    <row r="1491" spans="1:10" x14ac:dyDescent="0.25">
      <c r="A1491" s="94"/>
      <c r="B1491" s="102"/>
      <c r="C1491" s="94"/>
      <c r="D1491" s="94"/>
      <c r="E1491" s="94"/>
      <c r="F1491" s="94"/>
      <c r="G1491" s="94"/>
      <c r="H1491" s="94"/>
      <c r="I1491" s="94"/>
      <c r="J1491" s="94"/>
    </row>
    <row r="1492" spans="1:10" x14ac:dyDescent="0.25">
      <c r="A1492" s="94"/>
      <c r="B1492" s="102"/>
      <c r="C1492" s="94"/>
      <c r="D1492" s="94"/>
      <c r="E1492" s="94"/>
      <c r="F1492" s="94"/>
      <c r="G1492" s="94"/>
      <c r="H1492" s="94"/>
      <c r="I1492" s="94"/>
      <c r="J1492" s="94"/>
    </row>
    <row r="1493" spans="1:10" x14ac:dyDescent="0.25">
      <c r="A1493" s="94"/>
      <c r="B1493" s="102"/>
      <c r="C1493" s="94"/>
      <c r="D1493" s="94"/>
      <c r="E1493" s="94"/>
      <c r="F1493" s="94"/>
      <c r="G1493" s="94"/>
      <c r="H1493" s="94"/>
      <c r="I1493" s="94"/>
      <c r="J1493" s="94"/>
    </row>
    <row r="1494" spans="1:10" x14ac:dyDescent="0.25">
      <c r="A1494" s="94"/>
      <c r="B1494" s="102"/>
      <c r="C1494" s="94"/>
      <c r="D1494" s="94"/>
      <c r="E1494" s="94"/>
      <c r="F1494" s="94"/>
      <c r="G1494" s="94"/>
      <c r="H1494" s="94"/>
      <c r="I1494" s="94"/>
      <c r="J1494" s="94"/>
    </row>
    <row r="1495" spans="1:10" x14ac:dyDescent="0.25">
      <c r="A1495" s="94"/>
      <c r="B1495" s="102"/>
      <c r="C1495" s="94"/>
      <c r="D1495" s="94"/>
      <c r="E1495" s="94"/>
      <c r="F1495" s="94"/>
      <c r="G1495" s="94"/>
      <c r="H1495" s="94"/>
      <c r="I1495" s="94"/>
      <c r="J1495" s="94"/>
    </row>
    <row r="1496" spans="1:10" x14ac:dyDescent="0.25">
      <c r="A1496" s="94"/>
      <c r="B1496" s="102"/>
      <c r="C1496" s="94"/>
      <c r="D1496" s="94"/>
      <c r="E1496" s="94"/>
      <c r="F1496" s="94"/>
      <c r="G1496" s="94"/>
      <c r="H1496" s="94"/>
      <c r="I1496" s="94"/>
      <c r="J1496" s="94"/>
    </row>
    <row r="1497" spans="1:10" x14ac:dyDescent="0.25">
      <c r="A1497" s="94"/>
      <c r="B1497" s="102"/>
      <c r="C1497" s="94"/>
      <c r="D1497" s="94"/>
      <c r="E1497" s="94"/>
      <c r="F1497" s="94"/>
      <c r="G1497" s="94"/>
      <c r="H1497" s="94"/>
      <c r="I1497" s="94"/>
      <c r="J1497" s="94"/>
    </row>
    <row r="1498" spans="1:10" x14ac:dyDescent="0.25">
      <c r="A1498" s="94"/>
      <c r="B1498" s="102"/>
      <c r="C1498" s="94"/>
      <c r="D1498" s="94"/>
      <c r="E1498" s="94"/>
      <c r="F1498" s="94"/>
      <c r="G1498" s="94"/>
      <c r="H1498" s="94"/>
      <c r="I1498" s="94"/>
      <c r="J1498" s="94"/>
    </row>
    <row r="1499" spans="1:10" x14ac:dyDescent="0.25">
      <c r="A1499" s="94"/>
      <c r="B1499" s="102"/>
      <c r="C1499" s="94"/>
      <c r="D1499" s="94"/>
      <c r="E1499" s="94"/>
      <c r="F1499" s="94"/>
      <c r="G1499" s="94"/>
      <c r="H1499" s="94"/>
      <c r="I1499" s="94"/>
      <c r="J1499" s="94"/>
    </row>
    <row r="1500" spans="1:10" x14ac:dyDescent="0.25">
      <c r="A1500" s="94"/>
      <c r="B1500" s="102"/>
      <c r="C1500" s="94"/>
      <c r="D1500" s="94"/>
      <c r="E1500" s="94"/>
      <c r="F1500" s="94"/>
      <c r="G1500" s="94"/>
      <c r="H1500" s="94"/>
      <c r="I1500" s="94"/>
      <c r="J1500" s="94"/>
    </row>
    <row r="1501" spans="1:10" x14ac:dyDescent="0.25">
      <c r="A1501" s="94"/>
      <c r="B1501" s="102"/>
      <c r="C1501" s="94"/>
      <c r="D1501" s="94"/>
      <c r="E1501" s="94"/>
      <c r="F1501" s="94"/>
      <c r="G1501" s="94"/>
      <c r="H1501" s="94"/>
      <c r="I1501" s="94"/>
      <c r="J1501" s="94"/>
    </row>
    <row r="1502" spans="1:10" x14ac:dyDescent="0.25">
      <c r="A1502" s="94"/>
      <c r="B1502" s="102"/>
      <c r="C1502" s="94"/>
      <c r="D1502" s="94"/>
      <c r="E1502" s="94"/>
      <c r="F1502" s="94"/>
      <c r="G1502" s="94"/>
      <c r="H1502" s="94"/>
      <c r="I1502" s="94"/>
      <c r="J1502" s="94"/>
    </row>
    <row r="1503" spans="1:10" x14ac:dyDescent="0.25">
      <c r="A1503" s="94"/>
      <c r="B1503" s="102"/>
      <c r="C1503" s="94"/>
      <c r="D1503" s="94"/>
      <c r="E1503" s="94"/>
      <c r="F1503" s="94"/>
      <c r="G1503" s="94"/>
      <c r="H1503" s="94"/>
      <c r="I1503" s="94"/>
      <c r="J1503" s="94"/>
    </row>
    <row r="1504" spans="1:10" x14ac:dyDescent="0.25">
      <c r="A1504" s="94"/>
      <c r="B1504" s="102"/>
      <c r="C1504" s="94"/>
      <c r="D1504" s="94"/>
      <c r="E1504" s="94"/>
      <c r="F1504" s="94"/>
      <c r="G1504" s="94"/>
      <c r="H1504" s="94"/>
      <c r="I1504" s="94"/>
      <c r="J1504" s="94"/>
    </row>
    <row r="1505" spans="1:10" x14ac:dyDescent="0.25">
      <c r="A1505" s="94"/>
      <c r="B1505" s="102"/>
      <c r="C1505" s="94"/>
      <c r="D1505" s="94"/>
      <c r="E1505" s="94"/>
      <c r="F1505" s="94"/>
      <c r="G1505" s="94"/>
      <c r="H1505" s="94"/>
      <c r="I1505" s="94"/>
      <c r="J1505" s="94"/>
    </row>
    <row r="1506" spans="1:10" x14ac:dyDescent="0.25">
      <c r="A1506" s="127" t="s">
        <v>11</v>
      </c>
      <c r="B1506" s="102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</row>
    <row r="1509" spans="1:10" x14ac:dyDescent="0.25">
      <c r="A1509" s="127" t="s">
        <v>0</v>
      </c>
      <c r="B1509" s="155" t="s">
        <v>1192</v>
      </c>
      <c r="C1509" s="127" t="s">
        <v>1203</v>
      </c>
      <c r="D1509" s="127" t="s">
        <v>561</v>
      </c>
      <c r="E1509" s="127" t="s">
        <v>1724</v>
      </c>
      <c r="F1509" s="127" t="s">
        <v>1892</v>
      </c>
      <c r="G1509" s="127" t="s">
        <v>1889</v>
      </c>
      <c r="H1509" s="127" t="s">
        <v>1890</v>
      </c>
      <c r="I1509" s="127" t="s">
        <v>1891</v>
      </c>
      <c r="J1509" s="127" t="s">
        <v>174</v>
      </c>
    </row>
    <row r="1510" spans="1:10" x14ac:dyDescent="0.25">
      <c r="A1510" s="95">
        <v>45321</v>
      </c>
      <c r="B1510" s="118"/>
      <c r="C1510" s="98"/>
      <c r="D1510" s="98"/>
      <c r="E1510" s="98"/>
      <c r="F1510" s="98"/>
      <c r="G1510" s="98"/>
      <c r="H1510" s="98"/>
      <c r="I1510" s="98"/>
      <c r="J1510" s="94"/>
    </row>
    <row r="1511" spans="1:10" x14ac:dyDescent="0.25">
      <c r="A1511" s="94"/>
      <c r="B1511" s="102"/>
      <c r="C1511" s="94"/>
      <c r="D1511" s="94"/>
      <c r="E1511" s="94"/>
      <c r="F1511" s="94"/>
      <c r="G1511" s="94"/>
      <c r="H1511" s="94"/>
      <c r="I1511" s="94"/>
      <c r="J1511" s="94"/>
    </row>
    <row r="1512" spans="1:10" x14ac:dyDescent="0.25">
      <c r="A1512" s="94"/>
      <c r="B1512" s="102"/>
      <c r="C1512" s="101"/>
      <c r="D1512" s="94"/>
      <c r="E1512" s="94"/>
      <c r="F1512" s="94"/>
      <c r="G1512" s="94"/>
      <c r="H1512" s="94"/>
      <c r="I1512" s="94"/>
      <c r="J1512" s="94"/>
    </row>
    <row r="1513" spans="1:10" x14ac:dyDescent="0.25">
      <c r="A1513" s="94"/>
      <c r="B1513" s="102"/>
      <c r="C1513" s="94"/>
      <c r="D1513" s="94"/>
      <c r="E1513" s="94"/>
      <c r="F1513" s="94"/>
      <c r="G1513" s="94"/>
      <c r="H1513" s="94"/>
      <c r="I1513" s="94"/>
      <c r="J1513" s="94"/>
    </row>
    <row r="1514" spans="1:10" x14ac:dyDescent="0.25">
      <c r="A1514" s="94"/>
      <c r="B1514" s="102"/>
      <c r="C1514" s="94"/>
      <c r="D1514" s="94"/>
      <c r="E1514" s="94"/>
      <c r="F1514" s="94"/>
      <c r="G1514" s="94"/>
      <c r="H1514" s="94"/>
      <c r="I1514" s="94"/>
      <c r="J1514" s="94"/>
    </row>
    <row r="1515" spans="1:10" x14ac:dyDescent="0.25">
      <c r="A1515" s="94"/>
      <c r="B1515" s="102"/>
      <c r="C1515" s="94"/>
      <c r="D1515" s="94"/>
      <c r="E1515" s="94"/>
      <c r="F1515" s="94"/>
      <c r="G1515" s="94"/>
      <c r="H1515" s="94"/>
      <c r="I1515" s="94"/>
      <c r="J1515" s="94"/>
    </row>
    <row r="1516" spans="1:10" x14ac:dyDescent="0.25">
      <c r="A1516" s="94"/>
      <c r="B1516" s="102"/>
      <c r="C1516" s="94"/>
      <c r="D1516" s="94"/>
      <c r="E1516" s="94"/>
      <c r="F1516" s="94"/>
      <c r="G1516" s="94"/>
      <c r="H1516" s="94"/>
      <c r="I1516" s="94"/>
      <c r="J1516" s="94"/>
    </row>
    <row r="1517" spans="1:10" x14ac:dyDescent="0.25">
      <c r="A1517" s="94"/>
      <c r="B1517" s="102"/>
      <c r="C1517" s="94"/>
      <c r="D1517" s="94"/>
      <c r="E1517" s="94"/>
      <c r="F1517" s="94"/>
      <c r="G1517" s="94"/>
      <c r="H1517" s="94"/>
      <c r="I1517" s="94"/>
      <c r="J1517" s="94"/>
    </row>
    <row r="1518" spans="1:10" x14ac:dyDescent="0.25">
      <c r="A1518" s="94"/>
      <c r="B1518" s="102"/>
      <c r="C1518" s="94"/>
      <c r="D1518" s="94"/>
      <c r="E1518" s="94"/>
      <c r="F1518" s="94"/>
      <c r="G1518" s="94"/>
      <c r="H1518" s="94"/>
      <c r="I1518" s="94"/>
      <c r="J1518" s="94"/>
    </row>
    <row r="1519" spans="1:10" x14ac:dyDescent="0.25">
      <c r="A1519" s="94"/>
      <c r="B1519" s="102"/>
      <c r="C1519" s="94"/>
      <c r="D1519" s="94"/>
      <c r="E1519" s="94"/>
      <c r="F1519" s="94"/>
      <c r="G1519" s="94"/>
      <c r="H1519" s="94"/>
      <c r="I1519" s="94"/>
      <c r="J1519" s="94"/>
    </row>
    <row r="1520" spans="1:10" x14ac:dyDescent="0.25">
      <c r="A1520" s="94"/>
      <c r="B1520" s="102"/>
      <c r="C1520" s="94"/>
      <c r="D1520" s="94"/>
      <c r="E1520" s="94"/>
      <c r="F1520" s="94"/>
      <c r="G1520" s="94"/>
      <c r="H1520" s="94"/>
      <c r="I1520" s="94"/>
      <c r="J1520" s="94"/>
    </row>
    <row r="1521" spans="1:10" x14ac:dyDescent="0.25">
      <c r="A1521" s="94"/>
      <c r="B1521" s="102"/>
      <c r="C1521" s="94"/>
      <c r="D1521" s="94"/>
      <c r="E1521" s="94"/>
      <c r="F1521" s="94"/>
      <c r="G1521" s="94"/>
      <c r="H1521" s="94"/>
      <c r="I1521" s="94"/>
      <c r="J1521" s="94"/>
    </row>
    <row r="1522" spans="1:10" x14ac:dyDescent="0.25">
      <c r="A1522" s="94"/>
      <c r="B1522" s="102"/>
      <c r="C1522" s="94"/>
      <c r="D1522" s="94"/>
      <c r="E1522" s="94"/>
      <c r="F1522" s="94"/>
      <c r="G1522" s="94"/>
      <c r="H1522" s="94"/>
      <c r="I1522" s="94"/>
      <c r="J1522" s="94"/>
    </row>
    <row r="1523" spans="1:10" x14ac:dyDescent="0.25">
      <c r="A1523" s="94"/>
      <c r="B1523" s="102"/>
      <c r="C1523" s="94"/>
      <c r="D1523" s="94"/>
      <c r="E1523" s="94"/>
      <c r="F1523" s="94"/>
      <c r="G1523" s="94"/>
      <c r="H1523" s="94"/>
      <c r="I1523" s="94"/>
      <c r="J1523" s="94"/>
    </row>
    <row r="1524" spans="1:10" x14ac:dyDescent="0.25">
      <c r="A1524" s="94"/>
      <c r="B1524" s="102"/>
      <c r="C1524" s="94"/>
      <c r="D1524" s="94"/>
      <c r="E1524" s="94"/>
      <c r="F1524" s="94"/>
      <c r="G1524" s="94"/>
      <c r="H1524" s="94"/>
      <c r="I1524" s="94"/>
      <c r="J1524" s="94"/>
    </row>
    <row r="1525" spans="1:10" x14ac:dyDescent="0.25">
      <c r="A1525" s="94"/>
      <c r="B1525" s="102"/>
      <c r="C1525" s="94"/>
      <c r="D1525" s="94"/>
      <c r="E1525" s="94"/>
      <c r="F1525" s="94"/>
      <c r="G1525" s="94"/>
      <c r="H1525" s="94"/>
      <c r="I1525" s="94"/>
      <c r="J1525" s="94"/>
    </row>
    <row r="1526" spans="1:10" x14ac:dyDescent="0.25">
      <c r="A1526" s="94"/>
      <c r="B1526" s="102"/>
      <c r="C1526" s="94"/>
      <c r="D1526" s="94"/>
      <c r="E1526" s="94"/>
      <c r="F1526" s="94"/>
      <c r="G1526" s="94"/>
      <c r="H1526" s="94"/>
      <c r="I1526" s="94"/>
      <c r="J1526" s="94"/>
    </row>
    <row r="1527" spans="1:10" x14ac:dyDescent="0.25">
      <c r="A1527" s="94"/>
      <c r="B1527" s="102"/>
      <c r="C1527" s="94"/>
      <c r="D1527" s="94"/>
      <c r="E1527" s="94"/>
      <c r="F1527" s="94"/>
      <c r="G1527" s="94"/>
      <c r="H1527" s="94"/>
      <c r="I1527" s="94"/>
      <c r="J1527" s="94"/>
    </row>
    <row r="1528" spans="1:10" x14ac:dyDescent="0.25">
      <c r="A1528" s="94"/>
      <c r="B1528" s="102"/>
      <c r="C1528" s="94"/>
      <c r="D1528" s="94"/>
      <c r="E1528" s="94"/>
      <c r="F1528" s="94"/>
      <c r="G1528" s="94"/>
      <c r="H1528" s="94"/>
      <c r="I1528" s="94"/>
      <c r="J1528" s="94"/>
    </row>
    <row r="1529" spans="1:10" x14ac:dyDescent="0.25">
      <c r="A1529" s="94"/>
      <c r="B1529" s="102"/>
      <c r="C1529" s="94"/>
      <c r="D1529" s="94"/>
      <c r="E1529" s="94"/>
      <c r="F1529" s="94"/>
      <c r="G1529" s="94"/>
      <c r="H1529" s="94"/>
      <c r="I1529" s="94"/>
      <c r="J1529" s="94"/>
    </row>
    <row r="1530" spans="1:10" x14ac:dyDescent="0.25">
      <c r="A1530" s="94"/>
      <c r="B1530" s="102"/>
      <c r="C1530" s="94"/>
      <c r="D1530" s="94"/>
      <c r="E1530" s="94"/>
      <c r="F1530" s="94"/>
      <c r="G1530" s="94"/>
      <c r="H1530" s="94"/>
      <c r="I1530" s="94"/>
      <c r="J1530" s="94"/>
    </row>
    <row r="1531" spans="1:10" x14ac:dyDescent="0.25">
      <c r="A1531" s="94"/>
      <c r="B1531" s="102"/>
      <c r="C1531" s="94"/>
      <c r="D1531" s="94"/>
      <c r="E1531" s="94"/>
      <c r="F1531" s="94"/>
      <c r="G1531" s="94"/>
      <c r="H1531" s="94"/>
      <c r="I1531" s="94"/>
      <c r="J1531" s="94"/>
    </row>
    <row r="1532" spans="1:10" x14ac:dyDescent="0.25">
      <c r="A1532" s="94"/>
      <c r="B1532" s="102"/>
      <c r="C1532" s="94"/>
      <c r="D1532" s="94"/>
      <c r="E1532" s="94"/>
      <c r="F1532" s="94"/>
      <c r="G1532" s="94"/>
      <c r="H1532" s="94"/>
      <c r="I1532" s="94"/>
      <c r="J1532" s="94"/>
    </row>
    <row r="1533" spans="1:10" x14ac:dyDescent="0.25">
      <c r="A1533" s="94"/>
      <c r="B1533" s="102"/>
      <c r="C1533" s="94"/>
      <c r="D1533" s="94"/>
      <c r="E1533" s="94"/>
      <c r="F1533" s="94"/>
      <c r="G1533" s="94"/>
      <c r="H1533" s="94"/>
      <c r="I1533" s="94"/>
      <c r="J1533" s="94"/>
    </row>
    <row r="1534" spans="1:10" x14ac:dyDescent="0.25">
      <c r="A1534" s="94"/>
      <c r="B1534" s="102"/>
      <c r="C1534" s="94"/>
      <c r="D1534" s="94"/>
      <c r="E1534" s="94"/>
      <c r="F1534" s="94"/>
      <c r="G1534" s="94"/>
      <c r="H1534" s="94"/>
      <c r="I1534" s="94"/>
      <c r="J1534" s="94"/>
    </row>
    <row r="1535" spans="1:10" x14ac:dyDescent="0.25">
      <c r="A1535" s="94"/>
      <c r="B1535" s="102"/>
      <c r="C1535" s="94"/>
      <c r="D1535" s="94"/>
      <c r="E1535" s="94"/>
      <c r="F1535" s="94"/>
      <c r="G1535" s="94"/>
      <c r="H1535" s="94"/>
      <c r="I1535" s="94"/>
      <c r="J1535" s="94"/>
    </row>
    <row r="1536" spans="1:10" x14ac:dyDescent="0.25">
      <c r="A1536" s="94"/>
      <c r="B1536" s="102"/>
      <c r="C1536" s="94"/>
      <c r="D1536" s="94"/>
      <c r="E1536" s="94"/>
      <c r="F1536" s="94"/>
      <c r="G1536" s="94"/>
      <c r="H1536" s="94"/>
      <c r="I1536" s="94"/>
      <c r="J1536" s="94"/>
    </row>
    <row r="1537" spans="1:10" x14ac:dyDescent="0.25">
      <c r="A1537" s="94"/>
      <c r="B1537" s="102"/>
      <c r="C1537" s="94"/>
      <c r="D1537" s="94"/>
      <c r="E1537" s="94"/>
      <c r="F1537" s="94"/>
      <c r="G1537" s="94"/>
      <c r="H1537" s="94"/>
      <c r="I1537" s="94"/>
      <c r="J1537" s="94"/>
    </row>
    <row r="1538" spans="1:10" x14ac:dyDescent="0.25">
      <c r="A1538" s="94"/>
      <c r="B1538" s="102"/>
      <c r="C1538" s="94"/>
      <c r="D1538" s="94"/>
      <c r="E1538" s="94"/>
      <c r="F1538" s="94"/>
      <c r="G1538" s="94"/>
      <c r="H1538" s="94"/>
      <c r="I1538" s="94"/>
      <c r="J1538" s="94"/>
    </row>
    <row r="1539" spans="1:10" x14ac:dyDescent="0.25">
      <c r="A1539" s="94"/>
      <c r="B1539" s="102"/>
      <c r="C1539" s="94"/>
      <c r="D1539" s="94"/>
      <c r="E1539" s="94"/>
      <c r="F1539" s="94"/>
      <c r="G1539" s="94"/>
      <c r="H1539" s="94"/>
      <c r="I1539" s="94"/>
      <c r="J1539" s="94"/>
    </row>
    <row r="1540" spans="1:10" x14ac:dyDescent="0.25">
      <c r="A1540" s="94"/>
      <c r="B1540" s="102"/>
      <c r="C1540" s="94"/>
      <c r="D1540" s="94"/>
      <c r="E1540" s="94"/>
      <c r="F1540" s="94"/>
      <c r="G1540" s="94"/>
      <c r="H1540" s="94"/>
      <c r="I1540" s="94"/>
      <c r="J1540" s="94"/>
    </row>
    <row r="1541" spans="1:10" x14ac:dyDescent="0.25">
      <c r="A1541" s="94"/>
      <c r="B1541" s="102"/>
      <c r="C1541" s="94"/>
      <c r="D1541" s="94"/>
      <c r="E1541" s="94"/>
      <c r="F1541" s="94"/>
      <c r="G1541" s="94"/>
      <c r="H1541" s="94"/>
      <c r="I1541" s="94"/>
      <c r="J1541" s="94"/>
    </row>
    <row r="1542" spans="1:10" x14ac:dyDescent="0.25">
      <c r="A1542" s="94"/>
      <c r="B1542" s="102"/>
      <c r="C1542" s="94"/>
      <c r="D1542" s="94"/>
      <c r="E1542" s="94"/>
      <c r="F1542" s="94"/>
      <c r="G1542" s="94"/>
      <c r="H1542" s="94"/>
      <c r="I1542" s="94"/>
      <c r="J1542" s="94"/>
    </row>
    <row r="1543" spans="1:10" x14ac:dyDescent="0.25">
      <c r="A1543" s="94"/>
      <c r="B1543" s="102"/>
      <c r="C1543" s="94"/>
      <c r="D1543" s="94"/>
      <c r="E1543" s="94"/>
      <c r="F1543" s="94"/>
      <c r="G1543" s="94"/>
      <c r="H1543" s="94"/>
      <c r="I1543" s="94"/>
      <c r="J1543" s="94"/>
    </row>
    <row r="1544" spans="1:10" x14ac:dyDescent="0.25">
      <c r="A1544" s="94"/>
      <c r="B1544" s="102"/>
      <c r="C1544" s="94"/>
      <c r="D1544" s="94"/>
      <c r="E1544" s="94"/>
      <c r="F1544" s="94"/>
      <c r="G1544" s="94"/>
      <c r="H1544" s="94"/>
      <c r="I1544" s="94"/>
      <c r="J1544" s="94"/>
    </row>
    <row r="1545" spans="1:10" x14ac:dyDescent="0.25">
      <c r="A1545" s="94"/>
      <c r="B1545" s="102"/>
      <c r="C1545" s="94"/>
      <c r="D1545" s="94"/>
      <c r="E1545" s="94"/>
      <c r="F1545" s="94"/>
      <c r="G1545" s="94"/>
      <c r="H1545" s="94"/>
      <c r="I1545" s="94"/>
      <c r="J1545" s="94"/>
    </row>
    <row r="1546" spans="1:10" x14ac:dyDescent="0.25">
      <c r="A1546" s="94"/>
      <c r="B1546" s="102"/>
      <c r="C1546" s="94"/>
      <c r="D1546" s="94"/>
      <c r="E1546" s="94"/>
      <c r="F1546" s="94"/>
      <c r="G1546" s="94"/>
      <c r="H1546" s="94"/>
      <c r="I1546" s="94"/>
      <c r="J1546" s="94"/>
    </row>
    <row r="1547" spans="1:10" x14ac:dyDescent="0.25">
      <c r="A1547" s="94"/>
      <c r="B1547" s="102"/>
      <c r="C1547" s="94"/>
      <c r="D1547" s="94"/>
      <c r="E1547" s="94"/>
      <c r="F1547" s="94"/>
      <c r="G1547" s="94"/>
      <c r="H1547" s="94"/>
      <c r="I1547" s="94"/>
      <c r="J1547" s="94"/>
    </row>
    <row r="1548" spans="1:10" x14ac:dyDescent="0.25">
      <c r="A1548" s="94"/>
      <c r="B1548" s="102"/>
      <c r="C1548" s="94"/>
      <c r="D1548" s="94"/>
      <c r="E1548" s="94"/>
      <c r="F1548" s="94"/>
      <c r="G1548" s="94"/>
      <c r="H1548" s="94"/>
      <c r="I1548" s="94"/>
      <c r="J1548" s="94"/>
    </row>
    <row r="1549" spans="1:10" x14ac:dyDescent="0.25">
      <c r="A1549" s="94"/>
      <c r="B1549" s="102"/>
      <c r="C1549" s="94"/>
      <c r="D1549" s="94"/>
      <c r="E1549" s="94"/>
      <c r="F1549" s="94"/>
      <c r="G1549" s="94"/>
      <c r="H1549" s="94"/>
      <c r="I1549" s="94"/>
      <c r="J1549" s="94"/>
    </row>
    <row r="1550" spans="1:10" x14ac:dyDescent="0.25">
      <c r="A1550" s="94"/>
      <c r="B1550" s="102"/>
      <c r="C1550" s="94"/>
      <c r="D1550" s="94"/>
      <c r="E1550" s="94"/>
      <c r="F1550" s="94"/>
      <c r="G1550" s="94"/>
      <c r="H1550" s="94"/>
      <c r="I1550" s="94"/>
      <c r="J1550" s="94"/>
    </row>
    <row r="1551" spans="1:10" x14ac:dyDescent="0.25">
      <c r="A1551" s="94"/>
      <c r="B1551" s="102"/>
      <c r="C1551" s="94"/>
      <c r="D1551" s="94"/>
      <c r="E1551" s="94"/>
      <c r="F1551" s="94"/>
      <c r="G1551" s="94"/>
      <c r="H1551" s="94"/>
      <c r="I1551" s="94"/>
      <c r="J1551" s="94"/>
    </row>
    <row r="1552" spans="1:10" x14ac:dyDescent="0.25">
      <c r="A1552" s="94"/>
      <c r="B1552" s="102"/>
      <c r="C1552" s="94"/>
      <c r="D1552" s="94"/>
      <c r="E1552" s="94"/>
      <c r="F1552" s="94"/>
      <c r="G1552" s="94"/>
      <c r="H1552" s="94"/>
      <c r="I1552" s="94"/>
      <c r="J1552" s="94"/>
    </row>
    <row r="1553" spans="1:10" x14ac:dyDescent="0.25">
      <c r="A1553" s="94"/>
      <c r="B1553" s="102"/>
      <c r="C1553" s="94"/>
      <c r="D1553" s="94"/>
      <c r="E1553" s="94"/>
      <c r="F1553" s="94"/>
      <c r="G1553" s="94"/>
      <c r="H1553" s="94"/>
      <c r="I1553" s="94"/>
      <c r="J1553" s="94"/>
    </row>
    <row r="1554" spans="1:10" x14ac:dyDescent="0.25">
      <c r="A1554" s="94"/>
      <c r="B1554" s="102"/>
      <c r="C1554" s="94"/>
      <c r="D1554" s="94"/>
      <c r="E1554" s="94"/>
      <c r="F1554" s="94"/>
      <c r="G1554" s="94"/>
      <c r="H1554" s="94"/>
      <c r="I1554" s="94"/>
      <c r="J1554" s="94"/>
    </row>
    <row r="1555" spans="1:10" x14ac:dyDescent="0.25">
      <c r="A1555" s="94"/>
      <c r="B1555" s="102"/>
      <c r="C1555" s="94"/>
      <c r="D1555" s="94"/>
      <c r="E1555" s="94"/>
      <c r="F1555" s="94"/>
      <c r="G1555" s="94"/>
      <c r="H1555" s="94"/>
      <c r="I1555" s="94"/>
      <c r="J1555" s="94"/>
    </row>
    <row r="1556" spans="1:10" x14ac:dyDescent="0.25">
      <c r="A1556" s="94"/>
      <c r="B1556" s="102"/>
      <c r="C1556" s="94"/>
      <c r="D1556" s="94"/>
      <c r="E1556" s="94"/>
      <c r="F1556" s="94"/>
      <c r="G1556" s="94"/>
      <c r="H1556" s="94"/>
      <c r="I1556" s="94"/>
      <c r="J1556" s="94"/>
    </row>
    <row r="1557" spans="1:10" x14ac:dyDescent="0.25">
      <c r="A1557" s="94"/>
      <c r="B1557" s="102"/>
      <c r="C1557" s="94"/>
      <c r="D1557" s="94"/>
      <c r="E1557" s="94"/>
      <c r="F1557" s="94"/>
      <c r="G1557" s="94"/>
      <c r="H1557" s="94"/>
      <c r="I1557" s="94"/>
      <c r="J1557" s="94"/>
    </row>
    <row r="1558" spans="1:10" x14ac:dyDescent="0.25">
      <c r="A1558" s="127" t="s">
        <v>11</v>
      </c>
      <c r="B1558" s="102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</row>
    <row r="1561" spans="1:10" x14ac:dyDescent="0.25">
      <c r="A1561" s="127" t="s">
        <v>0</v>
      </c>
      <c r="B1561" s="155" t="s">
        <v>1192</v>
      </c>
      <c r="C1561" s="127" t="s">
        <v>1203</v>
      </c>
      <c r="D1561" s="127" t="s">
        <v>561</v>
      </c>
      <c r="E1561" s="127" t="s">
        <v>1724</v>
      </c>
      <c r="F1561" s="127" t="s">
        <v>1892</v>
      </c>
      <c r="G1561" s="127" t="s">
        <v>1889</v>
      </c>
      <c r="H1561" s="127" t="s">
        <v>1890</v>
      </c>
      <c r="I1561" s="127" t="s">
        <v>1891</v>
      </c>
      <c r="J1561" s="127" t="s">
        <v>174</v>
      </c>
    </row>
    <row r="1562" spans="1:10" x14ac:dyDescent="0.25">
      <c r="A1562" s="95">
        <v>45322</v>
      </c>
      <c r="B1562" s="118"/>
      <c r="C1562" s="98"/>
      <c r="D1562" s="98"/>
      <c r="E1562" s="98"/>
      <c r="F1562" s="98"/>
      <c r="G1562" s="98"/>
      <c r="H1562" s="98"/>
      <c r="I1562" s="98"/>
      <c r="J1562" s="94"/>
    </row>
    <row r="1563" spans="1:10" x14ac:dyDescent="0.25">
      <c r="A1563" s="94"/>
      <c r="B1563" s="102"/>
      <c r="C1563" s="94"/>
      <c r="D1563" s="94"/>
      <c r="E1563" s="94"/>
      <c r="F1563" s="94"/>
      <c r="G1563" s="94"/>
      <c r="H1563" s="94"/>
      <c r="I1563" s="94"/>
      <c r="J1563" s="94"/>
    </row>
    <row r="1564" spans="1:10" x14ac:dyDescent="0.25">
      <c r="A1564" s="94"/>
      <c r="B1564" s="102"/>
      <c r="C1564" s="101"/>
      <c r="D1564" s="94"/>
      <c r="E1564" s="94"/>
      <c r="F1564" s="94"/>
      <c r="G1564" s="94"/>
      <c r="H1564" s="94"/>
      <c r="I1564" s="94"/>
      <c r="J1564" s="94"/>
    </row>
    <row r="1565" spans="1:10" x14ac:dyDescent="0.25">
      <c r="A1565" s="94"/>
      <c r="B1565" s="102"/>
      <c r="C1565" s="94"/>
      <c r="D1565" s="94"/>
      <c r="E1565" s="94"/>
      <c r="F1565" s="94"/>
      <c r="G1565" s="94"/>
      <c r="H1565" s="94"/>
      <c r="I1565" s="94"/>
      <c r="J1565" s="94"/>
    </row>
    <row r="1566" spans="1:10" x14ac:dyDescent="0.25">
      <c r="A1566" s="94"/>
      <c r="B1566" s="102"/>
      <c r="C1566" s="94"/>
      <c r="D1566" s="94"/>
      <c r="E1566" s="94"/>
      <c r="F1566" s="94"/>
      <c r="G1566" s="94"/>
      <c r="H1566" s="94"/>
      <c r="I1566" s="94"/>
      <c r="J1566" s="94"/>
    </row>
    <row r="1567" spans="1:10" x14ac:dyDescent="0.25">
      <c r="A1567" s="94"/>
      <c r="B1567" s="102"/>
      <c r="C1567" s="94"/>
      <c r="D1567" s="94"/>
      <c r="E1567" s="94"/>
      <c r="F1567" s="94"/>
      <c r="G1567" s="94"/>
      <c r="H1567" s="94"/>
      <c r="I1567" s="94"/>
      <c r="J1567" s="94"/>
    </row>
    <row r="1568" spans="1:10" x14ac:dyDescent="0.25">
      <c r="A1568" s="94"/>
      <c r="B1568" s="102"/>
      <c r="C1568" s="94"/>
      <c r="D1568" s="94"/>
      <c r="E1568" s="94"/>
      <c r="F1568" s="94"/>
      <c r="G1568" s="94"/>
      <c r="H1568" s="94"/>
      <c r="I1568" s="94"/>
      <c r="J1568" s="94"/>
    </row>
    <row r="1569" spans="1:10" x14ac:dyDescent="0.25">
      <c r="A1569" s="94"/>
      <c r="B1569" s="102"/>
      <c r="C1569" s="94"/>
      <c r="D1569" s="94"/>
      <c r="E1569" s="94"/>
      <c r="F1569" s="94"/>
      <c r="G1569" s="94"/>
      <c r="H1569" s="94"/>
      <c r="I1569" s="94"/>
      <c r="J1569" s="94"/>
    </row>
    <row r="1570" spans="1:10" x14ac:dyDescent="0.25">
      <c r="A1570" s="94"/>
      <c r="B1570" s="102"/>
      <c r="C1570" s="94"/>
      <c r="D1570" s="94"/>
      <c r="E1570" s="94"/>
      <c r="F1570" s="94"/>
      <c r="G1570" s="94"/>
      <c r="H1570" s="94"/>
      <c r="I1570" s="94"/>
      <c r="J1570" s="94"/>
    </row>
    <row r="1571" spans="1:10" x14ac:dyDescent="0.25">
      <c r="A1571" s="94"/>
      <c r="B1571" s="102"/>
      <c r="C1571" s="94"/>
      <c r="D1571" s="94"/>
      <c r="E1571" s="94"/>
      <c r="F1571" s="94"/>
      <c r="G1571" s="94"/>
      <c r="H1571" s="94"/>
      <c r="I1571" s="94"/>
      <c r="J1571" s="94"/>
    </row>
    <row r="1572" spans="1:10" x14ac:dyDescent="0.25">
      <c r="A1572" s="94"/>
      <c r="B1572" s="102"/>
      <c r="C1572" s="94"/>
      <c r="D1572" s="94"/>
      <c r="E1572" s="94"/>
      <c r="F1572" s="94"/>
      <c r="G1572" s="94"/>
      <c r="H1572" s="94"/>
      <c r="I1572" s="94"/>
      <c r="J1572" s="94"/>
    </row>
    <row r="1573" spans="1:10" x14ac:dyDescent="0.25">
      <c r="A1573" s="94"/>
      <c r="B1573" s="102"/>
      <c r="C1573" s="94"/>
      <c r="D1573" s="94"/>
      <c r="E1573" s="94"/>
      <c r="F1573" s="94"/>
      <c r="G1573" s="94"/>
      <c r="H1573" s="94"/>
      <c r="I1573" s="94"/>
      <c r="J1573" s="94"/>
    </row>
    <row r="1574" spans="1:10" x14ac:dyDescent="0.25">
      <c r="A1574" s="94"/>
      <c r="B1574" s="102"/>
      <c r="C1574" s="94"/>
      <c r="D1574" s="94"/>
      <c r="E1574" s="94"/>
      <c r="F1574" s="94"/>
      <c r="G1574" s="94"/>
      <c r="H1574" s="94"/>
      <c r="I1574" s="94"/>
      <c r="J1574" s="94"/>
    </row>
    <row r="1575" spans="1:10" x14ac:dyDescent="0.25">
      <c r="A1575" s="94"/>
      <c r="B1575" s="102"/>
      <c r="C1575" s="94"/>
      <c r="D1575" s="94"/>
      <c r="E1575" s="94"/>
      <c r="F1575" s="94"/>
      <c r="G1575" s="94"/>
      <c r="H1575" s="94"/>
      <c r="I1575" s="94"/>
      <c r="J1575" s="94"/>
    </row>
    <row r="1576" spans="1:10" x14ac:dyDescent="0.25">
      <c r="A1576" s="94"/>
      <c r="B1576" s="102"/>
      <c r="C1576" s="94"/>
      <c r="D1576" s="94"/>
      <c r="E1576" s="94"/>
      <c r="F1576" s="94"/>
      <c r="G1576" s="94"/>
      <c r="H1576" s="94"/>
      <c r="I1576" s="94"/>
      <c r="J1576" s="94"/>
    </row>
    <row r="1577" spans="1:10" x14ac:dyDescent="0.25">
      <c r="A1577" s="94"/>
      <c r="B1577" s="102"/>
      <c r="C1577" s="94"/>
      <c r="D1577" s="94"/>
      <c r="E1577" s="94"/>
      <c r="F1577" s="94"/>
      <c r="G1577" s="94"/>
      <c r="H1577" s="94"/>
      <c r="I1577" s="94"/>
      <c r="J1577" s="94"/>
    </row>
    <row r="1578" spans="1:10" x14ac:dyDescent="0.25">
      <c r="A1578" s="94"/>
      <c r="B1578" s="102"/>
      <c r="C1578" s="94"/>
      <c r="D1578" s="94"/>
      <c r="E1578" s="94"/>
      <c r="F1578" s="94"/>
      <c r="G1578" s="94"/>
      <c r="H1578" s="94"/>
      <c r="I1578" s="94"/>
      <c r="J1578" s="94"/>
    </row>
    <row r="1579" spans="1:10" x14ac:dyDescent="0.25">
      <c r="A1579" s="94"/>
      <c r="B1579" s="102"/>
      <c r="C1579" s="94"/>
      <c r="D1579" s="94"/>
      <c r="E1579" s="94"/>
      <c r="F1579" s="94"/>
      <c r="G1579" s="94"/>
      <c r="H1579" s="94"/>
      <c r="I1579" s="94"/>
      <c r="J1579" s="94"/>
    </row>
    <row r="1580" spans="1:10" x14ac:dyDescent="0.25">
      <c r="A1580" s="94"/>
      <c r="B1580" s="102"/>
      <c r="C1580" s="94"/>
      <c r="D1580" s="94"/>
      <c r="E1580" s="94"/>
      <c r="F1580" s="94"/>
      <c r="G1580" s="94"/>
      <c r="H1580" s="94"/>
      <c r="I1580" s="94"/>
      <c r="J1580" s="94"/>
    </row>
    <row r="1581" spans="1:10" x14ac:dyDescent="0.25">
      <c r="A1581" s="94"/>
      <c r="B1581" s="102"/>
      <c r="C1581" s="94"/>
      <c r="D1581" s="94"/>
      <c r="E1581" s="94"/>
      <c r="F1581" s="94"/>
      <c r="G1581" s="94"/>
      <c r="H1581" s="94"/>
      <c r="I1581" s="94"/>
      <c r="J1581" s="94"/>
    </row>
    <row r="1582" spans="1:10" x14ac:dyDescent="0.25">
      <c r="A1582" s="94"/>
      <c r="B1582" s="102"/>
      <c r="C1582" s="94"/>
      <c r="D1582" s="94"/>
      <c r="E1582" s="94"/>
      <c r="F1582" s="94"/>
      <c r="G1582" s="94"/>
      <c r="H1582" s="94"/>
      <c r="I1582" s="94"/>
      <c r="J1582" s="94"/>
    </row>
    <row r="1583" spans="1:10" x14ac:dyDescent="0.25">
      <c r="A1583" s="94"/>
      <c r="B1583" s="102"/>
      <c r="C1583" s="94"/>
      <c r="D1583" s="94"/>
      <c r="E1583" s="94"/>
      <c r="F1583" s="94"/>
      <c r="G1583" s="94"/>
      <c r="H1583" s="94"/>
      <c r="I1583" s="94"/>
      <c r="J1583" s="94"/>
    </row>
    <row r="1584" spans="1:10" x14ac:dyDescent="0.25">
      <c r="A1584" s="94"/>
      <c r="B1584" s="102"/>
      <c r="C1584" s="94"/>
      <c r="D1584" s="94"/>
      <c r="E1584" s="94"/>
      <c r="F1584" s="94"/>
      <c r="G1584" s="94"/>
      <c r="H1584" s="94"/>
      <c r="I1584" s="94"/>
      <c r="J1584" s="94"/>
    </row>
    <row r="1585" spans="1:10" x14ac:dyDescent="0.25">
      <c r="A1585" s="94"/>
      <c r="B1585" s="102"/>
      <c r="C1585" s="94"/>
      <c r="D1585" s="94"/>
      <c r="E1585" s="94"/>
      <c r="F1585" s="94"/>
      <c r="G1585" s="94"/>
      <c r="H1585" s="94"/>
      <c r="I1585" s="94"/>
      <c r="J1585" s="94"/>
    </row>
    <row r="1586" spans="1:10" x14ac:dyDescent="0.25">
      <c r="A1586" s="94"/>
      <c r="B1586" s="102"/>
      <c r="C1586" s="94"/>
      <c r="D1586" s="94"/>
      <c r="E1586" s="94"/>
      <c r="F1586" s="94"/>
      <c r="G1586" s="94"/>
      <c r="H1586" s="94"/>
      <c r="I1586" s="94"/>
      <c r="J1586" s="94"/>
    </row>
    <row r="1587" spans="1:10" x14ac:dyDescent="0.25">
      <c r="A1587" s="94"/>
      <c r="B1587" s="102"/>
      <c r="C1587" s="94"/>
      <c r="D1587" s="94"/>
      <c r="E1587" s="94"/>
      <c r="F1587" s="94"/>
      <c r="G1587" s="94"/>
      <c r="H1587" s="94"/>
      <c r="I1587" s="94"/>
      <c r="J1587" s="94"/>
    </row>
    <row r="1588" spans="1:10" x14ac:dyDescent="0.25">
      <c r="A1588" s="94"/>
      <c r="B1588" s="102"/>
      <c r="C1588" s="94"/>
      <c r="D1588" s="94"/>
      <c r="E1588" s="94"/>
      <c r="F1588" s="94"/>
      <c r="G1588" s="94"/>
      <c r="H1588" s="94"/>
      <c r="I1588" s="94"/>
      <c r="J1588" s="94"/>
    </row>
    <row r="1589" spans="1:10" x14ac:dyDescent="0.25">
      <c r="A1589" s="94"/>
      <c r="B1589" s="102"/>
      <c r="C1589" s="94"/>
      <c r="D1589" s="94"/>
      <c r="E1589" s="94"/>
      <c r="F1589" s="94"/>
      <c r="G1589" s="94"/>
      <c r="H1589" s="94"/>
      <c r="I1589" s="94"/>
      <c r="J1589" s="94"/>
    </row>
    <row r="1590" spans="1:10" x14ac:dyDescent="0.25">
      <c r="A1590" s="94"/>
      <c r="B1590" s="102"/>
      <c r="C1590" s="94"/>
      <c r="D1590" s="94"/>
      <c r="E1590" s="94"/>
      <c r="F1590" s="94"/>
      <c r="G1590" s="94"/>
      <c r="H1590" s="94"/>
      <c r="I1590" s="94"/>
      <c r="J1590" s="94"/>
    </row>
    <row r="1591" spans="1:10" x14ac:dyDescent="0.25">
      <c r="A1591" s="94"/>
      <c r="B1591" s="102"/>
      <c r="C1591" s="94"/>
      <c r="D1591" s="94"/>
      <c r="E1591" s="94"/>
      <c r="F1591" s="94"/>
      <c r="G1591" s="94"/>
      <c r="H1591" s="94"/>
      <c r="I1591" s="94"/>
      <c r="J1591" s="94"/>
    </row>
    <row r="1592" spans="1:10" x14ac:dyDescent="0.25">
      <c r="A1592" s="94"/>
      <c r="B1592" s="102"/>
      <c r="C1592" s="94"/>
      <c r="D1592" s="94"/>
      <c r="E1592" s="94"/>
      <c r="F1592" s="94"/>
      <c r="G1592" s="94"/>
      <c r="H1592" s="94"/>
      <c r="I1592" s="94"/>
      <c r="J1592" s="94"/>
    </row>
    <row r="1593" spans="1:10" x14ac:dyDescent="0.25">
      <c r="A1593" s="94"/>
      <c r="B1593" s="102"/>
      <c r="C1593" s="94"/>
      <c r="D1593" s="94"/>
      <c r="E1593" s="94"/>
      <c r="F1593" s="94"/>
      <c r="G1593" s="94"/>
      <c r="H1593" s="94"/>
      <c r="I1593" s="94"/>
      <c r="J1593" s="94"/>
    </row>
    <row r="1594" spans="1:10" x14ac:dyDescent="0.25">
      <c r="A1594" s="94"/>
      <c r="B1594" s="102"/>
      <c r="C1594" s="94"/>
      <c r="D1594" s="94"/>
      <c r="E1594" s="94"/>
      <c r="F1594" s="94"/>
      <c r="G1594" s="94"/>
      <c r="H1594" s="94"/>
      <c r="I1594" s="94"/>
      <c r="J1594" s="94"/>
    </row>
    <row r="1595" spans="1:10" x14ac:dyDescent="0.25">
      <c r="A1595" s="94"/>
      <c r="B1595" s="102"/>
      <c r="C1595" s="94"/>
      <c r="D1595" s="94"/>
      <c r="E1595" s="94"/>
      <c r="F1595" s="94"/>
      <c r="G1595" s="94"/>
      <c r="H1595" s="94"/>
      <c r="I1595" s="94"/>
      <c r="J1595" s="94"/>
    </row>
    <row r="1596" spans="1:10" x14ac:dyDescent="0.25">
      <c r="A1596" s="94"/>
      <c r="B1596" s="102"/>
      <c r="C1596" s="94"/>
      <c r="D1596" s="94"/>
      <c r="E1596" s="94"/>
      <c r="F1596" s="94"/>
      <c r="G1596" s="94"/>
      <c r="H1596" s="94"/>
      <c r="I1596" s="94"/>
      <c r="J1596" s="94"/>
    </row>
    <row r="1597" spans="1:10" x14ac:dyDescent="0.25">
      <c r="A1597" s="94"/>
      <c r="B1597" s="102"/>
      <c r="C1597" s="94"/>
      <c r="D1597" s="94"/>
      <c r="E1597" s="94"/>
      <c r="F1597" s="94"/>
      <c r="G1597" s="94"/>
      <c r="H1597" s="94"/>
      <c r="I1597" s="94"/>
      <c r="J1597" s="94"/>
    </row>
    <row r="1598" spans="1:10" x14ac:dyDescent="0.25">
      <c r="A1598" s="94"/>
      <c r="B1598" s="102"/>
      <c r="C1598" s="94"/>
      <c r="D1598" s="94"/>
      <c r="E1598" s="94"/>
      <c r="F1598" s="94"/>
      <c r="G1598" s="94"/>
      <c r="H1598" s="94"/>
      <c r="I1598" s="94"/>
      <c r="J1598" s="94"/>
    </row>
    <row r="1599" spans="1:10" x14ac:dyDescent="0.25">
      <c r="A1599" s="94"/>
      <c r="B1599" s="102"/>
      <c r="C1599" s="94"/>
      <c r="D1599" s="94"/>
      <c r="E1599" s="94"/>
      <c r="F1599" s="94"/>
      <c r="G1599" s="94"/>
      <c r="H1599" s="94"/>
      <c r="I1599" s="94"/>
      <c r="J1599" s="94"/>
    </row>
    <row r="1600" spans="1:10" x14ac:dyDescent="0.25">
      <c r="A1600" s="94"/>
      <c r="B1600" s="102"/>
      <c r="C1600" s="94"/>
      <c r="D1600" s="94"/>
      <c r="E1600" s="94"/>
      <c r="F1600" s="94"/>
      <c r="G1600" s="94"/>
      <c r="H1600" s="94"/>
      <c r="I1600" s="94"/>
      <c r="J1600" s="94"/>
    </row>
    <row r="1601" spans="1:10" x14ac:dyDescent="0.25">
      <c r="A1601" s="94"/>
      <c r="B1601" s="102"/>
      <c r="C1601" s="94"/>
      <c r="D1601" s="94"/>
      <c r="E1601" s="94"/>
      <c r="F1601" s="94"/>
      <c r="G1601" s="94"/>
      <c r="H1601" s="94"/>
      <c r="I1601" s="94"/>
      <c r="J1601" s="94"/>
    </row>
    <row r="1602" spans="1:10" x14ac:dyDescent="0.25">
      <c r="A1602" s="94"/>
      <c r="B1602" s="102"/>
      <c r="C1602" s="94"/>
      <c r="D1602" s="94"/>
      <c r="E1602" s="94"/>
      <c r="F1602" s="94"/>
      <c r="G1602" s="94"/>
      <c r="H1602" s="94"/>
      <c r="I1602" s="94"/>
      <c r="J1602" s="94"/>
    </row>
    <row r="1603" spans="1:10" x14ac:dyDescent="0.25">
      <c r="A1603" s="94"/>
      <c r="B1603" s="102"/>
      <c r="C1603" s="94"/>
      <c r="D1603" s="94"/>
      <c r="E1603" s="94"/>
      <c r="F1603" s="94"/>
      <c r="G1603" s="94"/>
      <c r="H1603" s="94"/>
      <c r="I1603" s="94"/>
      <c r="J1603" s="94"/>
    </row>
    <row r="1604" spans="1:10" x14ac:dyDescent="0.25">
      <c r="A1604" s="94"/>
      <c r="B1604" s="102"/>
      <c r="C1604" s="94"/>
      <c r="D1604" s="94"/>
      <c r="E1604" s="94"/>
      <c r="F1604" s="94"/>
      <c r="G1604" s="94"/>
      <c r="H1604" s="94"/>
      <c r="I1604" s="94"/>
      <c r="J1604" s="94"/>
    </row>
    <row r="1605" spans="1:10" x14ac:dyDescent="0.25">
      <c r="A1605" s="94"/>
      <c r="B1605" s="102"/>
      <c r="C1605" s="94"/>
      <c r="D1605" s="94"/>
      <c r="E1605" s="94"/>
      <c r="F1605" s="94"/>
      <c r="G1605" s="94"/>
      <c r="H1605" s="94"/>
      <c r="I1605" s="94"/>
      <c r="J1605" s="94"/>
    </row>
    <row r="1606" spans="1:10" x14ac:dyDescent="0.25">
      <c r="A1606" s="94"/>
      <c r="B1606" s="102"/>
      <c r="C1606" s="94"/>
      <c r="D1606" s="94"/>
      <c r="E1606" s="94"/>
      <c r="F1606" s="94"/>
      <c r="G1606" s="94"/>
      <c r="H1606" s="94"/>
      <c r="I1606" s="94"/>
      <c r="J1606" s="94"/>
    </row>
    <row r="1607" spans="1:10" x14ac:dyDescent="0.25">
      <c r="A1607" s="94"/>
      <c r="B1607" s="102"/>
      <c r="C1607" s="94"/>
      <c r="D1607" s="94"/>
      <c r="E1607" s="94"/>
      <c r="F1607" s="94"/>
      <c r="G1607" s="94"/>
      <c r="H1607" s="94"/>
      <c r="I1607" s="94"/>
      <c r="J1607" s="94"/>
    </row>
    <row r="1608" spans="1:10" x14ac:dyDescent="0.25">
      <c r="A1608" s="94"/>
      <c r="B1608" s="102"/>
      <c r="C1608" s="94"/>
      <c r="D1608" s="94"/>
      <c r="E1608" s="94"/>
      <c r="F1608" s="94"/>
      <c r="G1608" s="94"/>
      <c r="H1608" s="94"/>
      <c r="I1608" s="94"/>
      <c r="J1608" s="94"/>
    </row>
    <row r="1609" spans="1:10" x14ac:dyDescent="0.25">
      <c r="A1609" s="94"/>
      <c r="B1609" s="102"/>
      <c r="C1609" s="94"/>
      <c r="D1609" s="94"/>
      <c r="E1609" s="94"/>
      <c r="F1609" s="94"/>
      <c r="G1609" s="94"/>
      <c r="H1609" s="94"/>
      <c r="I1609" s="94"/>
      <c r="J1609" s="94"/>
    </row>
    <row r="1610" spans="1:10" x14ac:dyDescent="0.25">
      <c r="A1610" s="127" t="s">
        <v>11</v>
      </c>
      <c r="B1610" s="102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</row>
    <row r="1613" spans="1:10" x14ac:dyDescent="0.25">
      <c r="A1613" s="127" t="s">
        <v>0</v>
      </c>
      <c r="B1613" s="155" t="s">
        <v>1192</v>
      </c>
      <c r="C1613" s="127" t="s">
        <v>1203</v>
      </c>
      <c r="D1613" s="127" t="s">
        <v>561</v>
      </c>
      <c r="E1613" s="127" t="s">
        <v>1724</v>
      </c>
      <c r="F1613" s="127" t="s">
        <v>1892</v>
      </c>
      <c r="G1613" s="127" t="s">
        <v>1889</v>
      </c>
      <c r="H1613" s="127" t="s">
        <v>1890</v>
      </c>
      <c r="I1613" s="127" t="s">
        <v>1891</v>
      </c>
      <c r="J1613" s="127" t="s">
        <v>174</v>
      </c>
    </row>
    <row r="1614" spans="1:10" x14ac:dyDescent="0.25">
      <c r="A1614" s="95">
        <v>45323</v>
      </c>
      <c r="B1614" s="118"/>
      <c r="C1614" s="98"/>
      <c r="D1614" s="98"/>
      <c r="E1614" s="98"/>
      <c r="F1614" s="98"/>
      <c r="G1614" s="98"/>
      <c r="H1614" s="98"/>
      <c r="I1614" s="98"/>
      <c r="J1614" s="94"/>
    </row>
    <row r="1615" spans="1:10" x14ac:dyDescent="0.25">
      <c r="A1615" s="94"/>
      <c r="B1615" s="102"/>
      <c r="C1615" s="94"/>
      <c r="D1615" s="94"/>
      <c r="E1615" s="94"/>
      <c r="F1615" s="94"/>
      <c r="G1615" s="94"/>
      <c r="H1615" s="94"/>
      <c r="I1615" s="94"/>
      <c r="J1615" s="94"/>
    </row>
    <row r="1616" spans="1:10" x14ac:dyDescent="0.25">
      <c r="A1616" s="94"/>
      <c r="B1616" s="102"/>
      <c r="C1616" s="101"/>
      <c r="D1616" s="94"/>
      <c r="E1616" s="94"/>
      <c r="F1616" s="94"/>
      <c r="G1616" s="94"/>
      <c r="H1616" s="94"/>
      <c r="I1616" s="94"/>
      <c r="J1616" s="94"/>
    </row>
    <row r="1617" spans="1:10" x14ac:dyDescent="0.25">
      <c r="A1617" s="94"/>
      <c r="B1617" s="102"/>
      <c r="C1617" s="94"/>
      <c r="D1617" s="94"/>
      <c r="E1617" s="94"/>
      <c r="F1617" s="94"/>
      <c r="G1617" s="94"/>
      <c r="H1617" s="94"/>
      <c r="I1617" s="94"/>
      <c r="J1617" s="94"/>
    </row>
    <row r="1618" spans="1:10" x14ac:dyDescent="0.25">
      <c r="A1618" s="94"/>
      <c r="B1618" s="102"/>
      <c r="C1618" s="94"/>
      <c r="D1618" s="94"/>
      <c r="E1618" s="94"/>
      <c r="F1618" s="94"/>
      <c r="G1618" s="94"/>
      <c r="H1618" s="94"/>
      <c r="I1618" s="94"/>
      <c r="J1618" s="94"/>
    </row>
    <row r="1619" spans="1:10" x14ac:dyDescent="0.25">
      <c r="A1619" s="94"/>
      <c r="B1619" s="102"/>
      <c r="C1619" s="94"/>
      <c r="D1619" s="94"/>
      <c r="E1619" s="94"/>
      <c r="F1619" s="94"/>
      <c r="G1619" s="94"/>
      <c r="H1619" s="94"/>
      <c r="I1619" s="94"/>
      <c r="J1619" s="94"/>
    </row>
    <row r="1620" spans="1:10" x14ac:dyDescent="0.25">
      <c r="A1620" s="94"/>
      <c r="B1620" s="102"/>
      <c r="C1620" s="94"/>
      <c r="D1620" s="94"/>
      <c r="E1620" s="94"/>
      <c r="F1620" s="94"/>
      <c r="G1620" s="94"/>
      <c r="H1620" s="94"/>
      <c r="I1620" s="94"/>
      <c r="J1620" s="94"/>
    </row>
    <row r="1621" spans="1:10" x14ac:dyDescent="0.25">
      <c r="A1621" s="94"/>
      <c r="B1621" s="102"/>
      <c r="C1621" s="94"/>
      <c r="D1621" s="94"/>
      <c r="E1621" s="94"/>
      <c r="F1621" s="94"/>
      <c r="G1621" s="94"/>
      <c r="H1621" s="94"/>
      <c r="I1621" s="94"/>
      <c r="J1621" s="94"/>
    </row>
    <row r="1622" spans="1:10" x14ac:dyDescent="0.25">
      <c r="A1622" s="94"/>
      <c r="B1622" s="102"/>
      <c r="C1622" s="94"/>
      <c r="D1622" s="94"/>
      <c r="E1622" s="94"/>
      <c r="F1622" s="94"/>
      <c r="G1622" s="94"/>
      <c r="H1622" s="94"/>
      <c r="I1622" s="94"/>
      <c r="J1622" s="94"/>
    </row>
    <row r="1623" spans="1:10" x14ac:dyDescent="0.25">
      <c r="A1623" s="94"/>
      <c r="B1623" s="102"/>
      <c r="C1623" s="94"/>
      <c r="D1623" s="94"/>
      <c r="E1623" s="94"/>
      <c r="F1623" s="94"/>
      <c r="G1623" s="94"/>
      <c r="H1623" s="94"/>
      <c r="I1623" s="94"/>
      <c r="J1623" s="94"/>
    </row>
    <row r="1624" spans="1:10" x14ac:dyDescent="0.25">
      <c r="A1624" s="94"/>
      <c r="B1624" s="102"/>
      <c r="C1624" s="94"/>
      <c r="D1624" s="94"/>
      <c r="E1624" s="94"/>
      <c r="F1624" s="94"/>
      <c r="G1624" s="94"/>
      <c r="H1624" s="94"/>
      <c r="I1624" s="94"/>
      <c r="J1624" s="94"/>
    </row>
    <row r="1625" spans="1:10" x14ac:dyDescent="0.25">
      <c r="A1625" s="94"/>
      <c r="B1625" s="102"/>
      <c r="C1625" s="94"/>
      <c r="D1625" s="94"/>
      <c r="E1625" s="94"/>
      <c r="F1625" s="94"/>
      <c r="G1625" s="94"/>
      <c r="H1625" s="94"/>
      <c r="I1625" s="94"/>
      <c r="J1625" s="94"/>
    </row>
    <row r="1626" spans="1:10" x14ac:dyDescent="0.25">
      <c r="A1626" s="94"/>
      <c r="B1626" s="102"/>
      <c r="C1626" s="94"/>
      <c r="D1626" s="94"/>
      <c r="E1626" s="94"/>
      <c r="F1626" s="94"/>
      <c r="G1626" s="94"/>
      <c r="H1626" s="94"/>
      <c r="I1626" s="94"/>
      <c r="J1626" s="94"/>
    </row>
    <row r="1627" spans="1:10" x14ac:dyDescent="0.25">
      <c r="A1627" s="94"/>
      <c r="B1627" s="102"/>
      <c r="C1627" s="94"/>
      <c r="D1627" s="94"/>
      <c r="E1627" s="94"/>
      <c r="F1627" s="94"/>
      <c r="G1627" s="94"/>
      <c r="H1627" s="94"/>
      <c r="I1627" s="94"/>
      <c r="J1627" s="94"/>
    </row>
    <row r="1628" spans="1:10" x14ac:dyDescent="0.25">
      <c r="A1628" s="94"/>
      <c r="B1628" s="102"/>
      <c r="C1628" s="94"/>
      <c r="D1628" s="94"/>
      <c r="E1628" s="94"/>
      <c r="F1628" s="94"/>
      <c r="G1628" s="94"/>
      <c r="H1628" s="94"/>
      <c r="I1628" s="94"/>
      <c r="J1628" s="94"/>
    </row>
    <row r="1629" spans="1:10" x14ac:dyDescent="0.25">
      <c r="A1629" s="94"/>
      <c r="B1629" s="102"/>
      <c r="C1629" s="94"/>
      <c r="D1629" s="94"/>
      <c r="E1629" s="94"/>
      <c r="F1629" s="94"/>
      <c r="G1629" s="94"/>
      <c r="H1629" s="94"/>
      <c r="I1629" s="94"/>
      <c r="J1629" s="94"/>
    </row>
    <row r="1630" spans="1:10" x14ac:dyDescent="0.25">
      <c r="A1630" s="94"/>
      <c r="B1630" s="102"/>
      <c r="C1630" s="94"/>
      <c r="D1630" s="94"/>
      <c r="E1630" s="94"/>
      <c r="F1630" s="94"/>
      <c r="G1630" s="94"/>
      <c r="H1630" s="94"/>
      <c r="I1630" s="94"/>
      <c r="J1630" s="94"/>
    </row>
    <row r="1631" spans="1:10" x14ac:dyDescent="0.25">
      <c r="A1631" s="94"/>
      <c r="B1631" s="102"/>
      <c r="C1631" s="94"/>
      <c r="D1631" s="94"/>
      <c r="E1631" s="94"/>
      <c r="F1631" s="94"/>
      <c r="G1631" s="94"/>
      <c r="H1631" s="94"/>
      <c r="I1631" s="94"/>
      <c r="J1631" s="94"/>
    </row>
    <row r="1632" spans="1:10" x14ac:dyDescent="0.25">
      <c r="A1632" s="94"/>
      <c r="B1632" s="102"/>
      <c r="C1632" s="94"/>
      <c r="D1632" s="94"/>
      <c r="E1632" s="94"/>
      <c r="F1632" s="94"/>
      <c r="G1632" s="94"/>
      <c r="H1632" s="94"/>
      <c r="I1632" s="94"/>
      <c r="J1632" s="94"/>
    </row>
    <row r="1633" spans="1:10" x14ac:dyDescent="0.25">
      <c r="A1633" s="94"/>
      <c r="B1633" s="102"/>
      <c r="C1633" s="94"/>
      <c r="D1633" s="94"/>
      <c r="E1633" s="94"/>
      <c r="F1633" s="94"/>
      <c r="G1633" s="94"/>
      <c r="H1633" s="94"/>
      <c r="I1633" s="94"/>
      <c r="J1633" s="94"/>
    </row>
    <row r="1634" spans="1:10" x14ac:dyDescent="0.25">
      <c r="A1634" s="94"/>
      <c r="B1634" s="102"/>
      <c r="C1634" s="94"/>
      <c r="D1634" s="94"/>
      <c r="E1634" s="94"/>
      <c r="F1634" s="94"/>
      <c r="G1634" s="94"/>
      <c r="H1634" s="94"/>
      <c r="I1634" s="94"/>
      <c r="J1634" s="94"/>
    </row>
    <row r="1635" spans="1:10" x14ac:dyDescent="0.25">
      <c r="A1635" s="94"/>
      <c r="B1635" s="102"/>
      <c r="C1635" s="94"/>
      <c r="D1635" s="94"/>
      <c r="E1635" s="94"/>
      <c r="F1635" s="94"/>
      <c r="G1635" s="94"/>
      <c r="H1635" s="94"/>
      <c r="I1635" s="94"/>
      <c r="J1635" s="94"/>
    </row>
    <row r="1636" spans="1:10" x14ac:dyDescent="0.25">
      <c r="A1636" s="94"/>
      <c r="B1636" s="102"/>
      <c r="C1636" s="94"/>
      <c r="D1636" s="94"/>
      <c r="E1636" s="94"/>
      <c r="F1636" s="94"/>
      <c r="G1636" s="94"/>
      <c r="H1636" s="94"/>
      <c r="I1636" s="94"/>
      <c r="J1636" s="94"/>
    </row>
    <row r="1637" spans="1:10" x14ac:dyDescent="0.25">
      <c r="A1637" s="94"/>
      <c r="B1637" s="102"/>
      <c r="C1637" s="94"/>
      <c r="D1637" s="94"/>
      <c r="E1637" s="94"/>
      <c r="F1637" s="94"/>
      <c r="G1637" s="94"/>
      <c r="H1637" s="94"/>
      <c r="I1637" s="94"/>
      <c r="J1637" s="94"/>
    </row>
    <row r="1638" spans="1:10" x14ac:dyDescent="0.25">
      <c r="A1638" s="94"/>
      <c r="B1638" s="102"/>
      <c r="C1638" s="94"/>
      <c r="D1638" s="94"/>
      <c r="E1638" s="94"/>
      <c r="F1638" s="94"/>
      <c r="G1638" s="94"/>
      <c r="H1638" s="94"/>
      <c r="I1638" s="94"/>
      <c r="J1638" s="94"/>
    </row>
    <row r="1639" spans="1:10" x14ac:dyDescent="0.25">
      <c r="A1639" s="94"/>
      <c r="B1639" s="102"/>
      <c r="C1639" s="94"/>
      <c r="D1639" s="94"/>
      <c r="E1639" s="94"/>
      <c r="F1639" s="94"/>
      <c r="G1639" s="94"/>
      <c r="H1639" s="94"/>
      <c r="I1639" s="94"/>
      <c r="J1639" s="94"/>
    </row>
    <row r="1640" spans="1:10" x14ac:dyDescent="0.25">
      <c r="A1640" s="94"/>
      <c r="B1640" s="102"/>
      <c r="C1640" s="94"/>
      <c r="D1640" s="94"/>
      <c r="E1640" s="94"/>
      <c r="F1640" s="94"/>
      <c r="G1640" s="94"/>
      <c r="H1640" s="94"/>
      <c r="I1640" s="94"/>
      <c r="J1640" s="94"/>
    </row>
    <row r="1641" spans="1:10" x14ac:dyDescent="0.25">
      <c r="A1641" s="94"/>
      <c r="B1641" s="102"/>
      <c r="C1641" s="94"/>
      <c r="D1641" s="94"/>
      <c r="E1641" s="94"/>
      <c r="F1641" s="94"/>
      <c r="G1641" s="94"/>
      <c r="H1641" s="94"/>
      <c r="I1641" s="94"/>
      <c r="J1641" s="94"/>
    </row>
    <row r="1642" spans="1:10" x14ac:dyDescent="0.25">
      <c r="A1642" s="94"/>
      <c r="B1642" s="102"/>
      <c r="C1642" s="94"/>
      <c r="D1642" s="94"/>
      <c r="E1642" s="94"/>
      <c r="F1642" s="94"/>
      <c r="G1642" s="94"/>
      <c r="H1642" s="94"/>
      <c r="I1642" s="94"/>
      <c r="J1642" s="94"/>
    </row>
    <row r="1643" spans="1:10" x14ac:dyDescent="0.25">
      <c r="A1643" s="94"/>
      <c r="B1643" s="102"/>
      <c r="C1643" s="94"/>
      <c r="D1643" s="94"/>
      <c r="E1643" s="94"/>
      <c r="F1643" s="94"/>
      <c r="G1643" s="94"/>
      <c r="H1643" s="94"/>
      <c r="I1643" s="94"/>
      <c r="J1643" s="94"/>
    </row>
    <row r="1644" spans="1:10" x14ac:dyDescent="0.25">
      <c r="A1644" s="94"/>
      <c r="B1644" s="102"/>
      <c r="C1644" s="94"/>
      <c r="D1644" s="94"/>
      <c r="E1644" s="94"/>
      <c r="F1644" s="94"/>
      <c r="G1644" s="94"/>
      <c r="H1644" s="94"/>
      <c r="I1644" s="94"/>
      <c r="J1644" s="94"/>
    </row>
    <row r="1645" spans="1:10" x14ac:dyDescent="0.25">
      <c r="A1645" s="94"/>
      <c r="B1645" s="102"/>
      <c r="C1645" s="94"/>
      <c r="D1645" s="94"/>
      <c r="E1645" s="94"/>
      <c r="F1645" s="94"/>
      <c r="G1645" s="94"/>
      <c r="H1645" s="94"/>
      <c r="I1645" s="94"/>
      <c r="J1645" s="94"/>
    </row>
    <row r="1646" spans="1:10" x14ac:dyDescent="0.25">
      <c r="A1646" s="94"/>
      <c r="B1646" s="102"/>
      <c r="C1646" s="94"/>
      <c r="D1646" s="94"/>
      <c r="E1646" s="94"/>
      <c r="F1646" s="94"/>
      <c r="G1646" s="94"/>
      <c r="H1646" s="94"/>
      <c r="I1646" s="94"/>
      <c r="J1646" s="94"/>
    </row>
    <row r="1647" spans="1:10" x14ac:dyDescent="0.25">
      <c r="A1647" s="94"/>
      <c r="B1647" s="102"/>
      <c r="C1647" s="94"/>
      <c r="D1647" s="94"/>
      <c r="E1647" s="94"/>
      <c r="F1647" s="94"/>
      <c r="G1647" s="94"/>
      <c r="H1647" s="94"/>
      <c r="I1647" s="94"/>
      <c r="J1647" s="94"/>
    </row>
    <row r="1648" spans="1:10" x14ac:dyDescent="0.25">
      <c r="A1648" s="94"/>
      <c r="B1648" s="102"/>
      <c r="C1648" s="94"/>
      <c r="D1648" s="94"/>
      <c r="E1648" s="94"/>
      <c r="F1648" s="94"/>
      <c r="G1648" s="94"/>
      <c r="H1648" s="94"/>
      <c r="I1648" s="94"/>
      <c r="J1648" s="94"/>
    </row>
    <row r="1649" spans="1:10" x14ac:dyDescent="0.25">
      <c r="A1649" s="94"/>
      <c r="B1649" s="102"/>
      <c r="C1649" s="94"/>
      <c r="D1649" s="94"/>
      <c r="E1649" s="94"/>
      <c r="F1649" s="94"/>
      <c r="G1649" s="94"/>
      <c r="H1649" s="94"/>
      <c r="I1649" s="94"/>
      <c r="J1649" s="94"/>
    </row>
    <row r="1650" spans="1:10" x14ac:dyDescent="0.25">
      <c r="A1650" s="94"/>
      <c r="B1650" s="102"/>
      <c r="C1650" s="94"/>
      <c r="D1650" s="94"/>
      <c r="E1650" s="94"/>
      <c r="F1650" s="94"/>
      <c r="G1650" s="94"/>
      <c r="H1650" s="94"/>
      <c r="I1650" s="94"/>
      <c r="J1650" s="94"/>
    </row>
    <row r="1651" spans="1:10" x14ac:dyDescent="0.25">
      <c r="A1651" s="94"/>
      <c r="B1651" s="102"/>
      <c r="C1651" s="94"/>
      <c r="D1651" s="94"/>
      <c r="E1651" s="94"/>
      <c r="F1651" s="94"/>
      <c r="G1651" s="94"/>
      <c r="H1651" s="94"/>
      <c r="I1651" s="94"/>
      <c r="J1651" s="94"/>
    </row>
    <row r="1652" spans="1:10" x14ac:dyDescent="0.25">
      <c r="A1652" s="94"/>
      <c r="B1652" s="102"/>
      <c r="C1652" s="94"/>
      <c r="D1652" s="94"/>
      <c r="E1652" s="94"/>
      <c r="F1652" s="94"/>
      <c r="G1652" s="94"/>
      <c r="H1652" s="94"/>
      <c r="I1652" s="94"/>
      <c r="J1652" s="94"/>
    </row>
    <row r="1653" spans="1:10" x14ac:dyDescent="0.25">
      <c r="A1653" s="94"/>
      <c r="B1653" s="102"/>
      <c r="C1653" s="94"/>
      <c r="D1653" s="94"/>
      <c r="E1653" s="94"/>
      <c r="F1653" s="94"/>
      <c r="G1653" s="94"/>
      <c r="H1653" s="94"/>
      <c r="I1653" s="94"/>
      <c r="J1653" s="94"/>
    </row>
    <row r="1654" spans="1:10" x14ac:dyDescent="0.25">
      <c r="A1654" s="94"/>
      <c r="B1654" s="102"/>
      <c r="C1654" s="94"/>
      <c r="D1654" s="94"/>
      <c r="E1654" s="94"/>
      <c r="F1654" s="94"/>
      <c r="G1654" s="94"/>
      <c r="H1654" s="94"/>
      <c r="I1654" s="94"/>
      <c r="J1654" s="94"/>
    </row>
    <row r="1655" spans="1:10" x14ac:dyDescent="0.25">
      <c r="A1655" s="94"/>
      <c r="B1655" s="102"/>
      <c r="C1655" s="94"/>
      <c r="D1655" s="94"/>
      <c r="E1655" s="94"/>
      <c r="F1655" s="94"/>
      <c r="G1655" s="94"/>
      <c r="H1655" s="94"/>
      <c r="I1655" s="94"/>
      <c r="J1655" s="94"/>
    </row>
    <row r="1656" spans="1:10" x14ac:dyDescent="0.25">
      <c r="A1656" s="94"/>
      <c r="B1656" s="102"/>
      <c r="C1656" s="94"/>
      <c r="D1656" s="94"/>
      <c r="E1656" s="94"/>
      <c r="F1656" s="94"/>
      <c r="G1656" s="94"/>
      <c r="H1656" s="94"/>
      <c r="I1656" s="94"/>
      <c r="J1656" s="94"/>
    </row>
    <row r="1657" spans="1:10" x14ac:dyDescent="0.25">
      <c r="A1657" s="94"/>
      <c r="B1657" s="102"/>
      <c r="C1657" s="94"/>
      <c r="D1657" s="94"/>
      <c r="E1657" s="94"/>
      <c r="F1657" s="94"/>
      <c r="G1657" s="94"/>
      <c r="H1657" s="94"/>
      <c r="I1657" s="94"/>
      <c r="J1657" s="94"/>
    </row>
    <row r="1658" spans="1:10" x14ac:dyDescent="0.25">
      <c r="A1658" s="94"/>
      <c r="B1658" s="102"/>
      <c r="C1658" s="94"/>
      <c r="D1658" s="94"/>
      <c r="E1658" s="94"/>
      <c r="F1658" s="94"/>
      <c r="G1658" s="94"/>
      <c r="H1658" s="94"/>
      <c r="I1658" s="94"/>
      <c r="J1658" s="94"/>
    </row>
    <row r="1659" spans="1:10" x14ac:dyDescent="0.25">
      <c r="A1659" s="94"/>
      <c r="B1659" s="102"/>
      <c r="C1659" s="94"/>
      <c r="D1659" s="94"/>
      <c r="E1659" s="94"/>
      <c r="F1659" s="94"/>
      <c r="G1659" s="94"/>
      <c r="H1659" s="94"/>
      <c r="I1659" s="94"/>
      <c r="J1659" s="94"/>
    </row>
    <row r="1660" spans="1:10" x14ac:dyDescent="0.25">
      <c r="A1660" s="94"/>
      <c r="B1660" s="102"/>
      <c r="C1660" s="94"/>
      <c r="D1660" s="94"/>
      <c r="E1660" s="94"/>
      <c r="F1660" s="94"/>
      <c r="G1660" s="94"/>
      <c r="H1660" s="94"/>
      <c r="I1660" s="94"/>
      <c r="J1660" s="94"/>
    </row>
    <row r="1661" spans="1:10" x14ac:dyDescent="0.25">
      <c r="A1661" s="94"/>
      <c r="B1661" s="102"/>
      <c r="C1661" s="94"/>
      <c r="D1661" s="94"/>
      <c r="E1661" s="94"/>
      <c r="F1661" s="94"/>
      <c r="G1661" s="94"/>
      <c r="H1661" s="94"/>
      <c r="I1661" s="94"/>
      <c r="J1661" s="94"/>
    </row>
    <row r="1662" spans="1:10" x14ac:dyDescent="0.25">
      <c r="A1662" s="127" t="s">
        <v>11</v>
      </c>
      <c r="B1662" s="102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</row>
    <row r="1665" spans="1:10" x14ac:dyDescent="0.25">
      <c r="A1665" s="127" t="s">
        <v>0</v>
      </c>
      <c r="B1665" s="155" t="s">
        <v>1192</v>
      </c>
      <c r="C1665" s="127" t="s">
        <v>1203</v>
      </c>
      <c r="D1665" s="127" t="s">
        <v>561</v>
      </c>
      <c r="E1665" s="127" t="s">
        <v>1724</v>
      </c>
      <c r="F1665" s="127" t="s">
        <v>1892</v>
      </c>
      <c r="G1665" s="127" t="s">
        <v>1889</v>
      </c>
      <c r="H1665" s="127" t="s">
        <v>1890</v>
      </c>
      <c r="I1665" s="127" t="s">
        <v>1891</v>
      </c>
      <c r="J1665" s="127" t="s">
        <v>174</v>
      </c>
    </row>
    <row r="1666" spans="1:10" x14ac:dyDescent="0.25">
      <c r="A1666" s="95">
        <v>45324</v>
      </c>
      <c r="B1666" s="118"/>
      <c r="C1666" s="98"/>
      <c r="D1666" s="98"/>
      <c r="E1666" s="98"/>
      <c r="F1666" s="98"/>
      <c r="G1666" s="98"/>
      <c r="H1666" s="98"/>
      <c r="I1666" s="98"/>
      <c r="J1666" s="94"/>
    </row>
    <row r="1667" spans="1:10" x14ac:dyDescent="0.25">
      <c r="A1667" s="94"/>
      <c r="B1667" s="102"/>
      <c r="C1667" s="94"/>
      <c r="D1667" s="94"/>
      <c r="E1667" s="94"/>
      <c r="F1667" s="94"/>
      <c r="G1667" s="94"/>
      <c r="H1667" s="94"/>
      <c r="I1667" s="94"/>
      <c r="J1667" s="94"/>
    </row>
    <row r="1668" spans="1:10" x14ac:dyDescent="0.25">
      <c r="A1668" s="94"/>
      <c r="B1668" s="102"/>
      <c r="C1668" s="101"/>
      <c r="D1668" s="94"/>
      <c r="E1668" s="94"/>
      <c r="F1668" s="94"/>
      <c r="G1668" s="94"/>
      <c r="H1668" s="94"/>
      <c r="I1668" s="94"/>
      <c r="J1668" s="94"/>
    </row>
    <row r="1669" spans="1:10" x14ac:dyDescent="0.25">
      <c r="A1669" s="94"/>
      <c r="B1669" s="102"/>
      <c r="C1669" s="94"/>
      <c r="D1669" s="94"/>
      <c r="E1669" s="94"/>
      <c r="F1669" s="94"/>
      <c r="G1669" s="94"/>
      <c r="H1669" s="94"/>
      <c r="I1669" s="94"/>
      <c r="J1669" s="94"/>
    </row>
    <row r="1670" spans="1:10" x14ac:dyDescent="0.25">
      <c r="A1670" s="94"/>
      <c r="B1670" s="102"/>
      <c r="C1670" s="94"/>
      <c r="D1670" s="94"/>
      <c r="E1670" s="94"/>
      <c r="F1670" s="94"/>
      <c r="G1670" s="94"/>
      <c r="H1670" s="94"/>
      <c r="I1670" s="94"/>
      <c r="J1670" s="94"/>
    </row>
    <row r="1671" spans="1:10" x14ac:dyDescent="0.25">
      <c r="A1671" s="94"/>
      <c r="B1671" s="102"/>
      <c r="C1671" s="94"/>
      <c r="D1671" s="94"/>
      <c r="E1671" s="94"/>
      <c r="F1671" s="94"/>
      <c r="G1671" s="94"/>
      <c r="H1671" s="94"/>
      <c r="I1671" s="94"/>
      <c r="J1671" s="94"/>
    </row>
    <row r="1672" spans="1:10" x14ac:dyDescent="0.25">
      <c r="A1672" s="94"/>
      <c r="B1672" s="102"/>
      <c r="C1672" s="94"/>
      <c r="D1672" s="94"/>
      <c r="E1672" s="94"/>
      <c r="F1672" s="94"/>
      <c r="G1672" s="94"/>
      <c r="H1672" s="94"/>
      <c r="I1672" s="94"/>
      <c r="J1672" s="94"/>
    </row>
    <row r="1673" spans="1:10" x14ac:dyDescent="0.25">
      <c r="A1673" s="94"/>
      <c r="B1673" s="102"/>
      <c r="C1673" s="94"/>
      <c r="D1673" s="94"/>
      <c r="E1673" s="94"/>
      <c r="F1673" s="94"/>
      <c r="G1673" s="94"/>
      <c r="H1673" s="94"/>
      <c r="I1673" s="94"/>
      <c r="J1673" s="94"/>
    </row>
    <row r="1674" spans="1:10" x14ac:dyDescent="0.25">
      <c r="A1674" s="94"/>
      <c r="B1674" s="102"/>
      <c r="C1674" s="94"/>
      <c r="D1674" s="94"/>
      <c r="E1674" s="94"/>
      <c r="F1674" s="94"/>
      <c r="G1674" s="94"/>
      <c r="H1674" s="94"/>
      <c r="I1674" s="94"/>
      <c r="J1674" s="94"/>
    </row>
    <row r="1675" spans="1:10" x14ac:dyDescent="0.25">
      <c r="A1675" s="94"/>
      <c r="B1675" s="102"/>
      <c r="C1675" s="94"/>
      <c r="D1675" s="94"/>
      <c r="E1675" s="94"/>
      <c r="F1675" s="94"/>
      <c r="G1675" s="94"/>
      <c r="H1675" s="94"/>
      <c r="I1675" s="94"/>
      <c r="J1675" s="94"/>
    </row>
    <row r="1676" spans="1:10" x14ac:dyDescent="0.25">
      <c r="A1676" s="94"/>
      <c r="B1676" s="102"/>
      <c r="C1676" s="94"/>
      <c r="D1676" s="94"/>
      <c r="E1676" s="94"/>
      <c r="F1676" s="94"/>
      <c r="G1676" s="94"/>
      <c r="H1676" s="94"/>
      <c r="I1676" s="94"/>
      <c r="J1676" s="94"/>
    </row>
    <row r="1677" spans="1:10" x14ac:dyDescent="0.25">
      <c r="A1677" s="94"/>
      <c r="B1677" s="102"/>
      <c r="C1677" s="94"/>
      <c r="D1677" s="94"/>
      <c r="E1677" s="94"/>
      <c r="F1677" s="94"/>
      <c r="G1677" s="94"/>
      <c r="H1677" s="94"/>
      <c r="I1677" s="94"/>
      <c r="J1677" s="94"/>
    </row>
    <row r="1678" spans="1:10" x14ac:dyDescent="0.25">
      <c r="A1678" s="94"/>
      <c r="B1678" s="102"/>
      <c r="C1678" s="94"/>
      <c r="D1678" s="94"/>
      <c r="E1678" s="94"/>
      <c r="F1678" s="94"/>
      <c r="G1678" s="94"/>
      <c r="H1678" s="94"/>
      <c r="I1678" s="94"/>
      <c r="J1678" s="94"/>
    </row>
    <row r="1679" spans="1:10" x14ac:dyDescent="0.25">
      <c r="A1679" s="94"/>
      <c r="B1679" s="102"/>
      <c r="C1679" s="94"/>
      <c r="D1679" s="94"/>
      <c r="E1679" s="94"/>
      <c r="F1679" s="94"/>
      <c r="G1679" s="94"/>
      <c r="H1679" s="94"/>
      <c r="I1679" s="94"/>
      <c r="J1679" s="94"/>
    </row>
    <row r="1680" spans="1:10" x14ac:dyDescent="0.25">
      <c r="A1680" s="94"/>
      <c r="B1680" s="102"/>
      <c r="C1680" s="94"/>
      <c r="D1680" s="94"/>
      <c r="E1680" s="94"/>
      <c r="F1680" s="94"/>
      <c r="G1680" s="94"/>
      <c r="H1680" s="94"/>
      <c r="I1680" s="94"/>
      <c r="J1680" s="94"/>
    </row>
    <row r="1681" spans="1:10" x14ac:dyDescent="0.25">
      <c r="A1681" s="94"/>
      <c r="B1681" s="102"/>
      <c r="C1681" s="94"/>
      <c r="D1681" s="94"/>
      <c r="E1681" s="94"/>
      <c r="F1681" s="94"/>
      <c r="G1681" s="94"/>
      <c r="H1681" s="94"/>
      <c r="I1681" s="94"/>
      <c r="J1681" s="94"/>
    </row>
    <row r="1682" spans="1:10" x14ac:dyDescent="0.25">
      <c r="A1682" s="94"/>
      <c r="B1682" s="102"/>
      <c r="C1682" s="94"/>
      <c r="D1682" s="94"/>
      <c r="E1682" s="94"/>
      <c r="F1682" s="94"/>
      <c r="G1682" s="94"/>
      <c r="H1682" s="94"/>
      <c r="I1682" s="94"/>
      <c r="J1682" s="94"/>
    </row>
    <row r="1683" spans="1:10" x14ac:dyDescent="0.25">
      <c r="A1683" s="94"/>
      <c r="B1683" s="102"/>
      <c r="C1683" s="94"/>
      <c r="D1683" s="94"/>
      <c r="E1683" s="94"/>
      <c r="F1683" s="94"/>
      <c r="G1683" s="94"/>
      <c r="H1683" s="94"/>
      <c r="I1683" s="94"/>
      <c r="J1683" s="94"/>
    </row>
    <row r="1684" spans="1:10" x14ac:dyDescent="0.25">
      <c r="A1684" s="94"/>
      <c r="B1684" s="102"/>
      <c r="C1684" s="94"/>
      <c r="D1684" s="94"/>
      <c r="E1684" s="94"/>
      <c r="F1684" s="94"/>
      <c r="G1684" s="94"/>
      <c r="H1684" s="94"/>
      <c r="I1684" s="94"/>
      <c r="J1684" s="94"/>
    </row>
    <row r="1685" spans="1:10" x14ac:dyDescent="0.25">
      <c r="A1685" s="94"/>
      <c r="B1685" s="102"/>
      <c r="C1685" s="94"/>
      <c r="D1685" s="94"/>
      <c r="E1685" s="94"/>
      <c r="F1685" s="94"/>
      <c r="G1685" s="94"/>
      <c r="H1685" s="94"/>
      <c r="I1685" s="94"/>
      <c r="J1685" s="94"/>
    </row>
    <row r="1686" spans="1:10" x14ac:dyDescent="0.25">
      <c r="A1686" s="94"/>
      <c r="B1686" s="102"/>
      <c r="C1686" s="94"/>
      <c r="D1686" s="94"/>
      <c r="E1686" s="94"/>
      <c r="F1686" s="94"/>
      <c r="G1686" s="94"/>
      <c r="H1686" s="94"/>
      <c r="I1686" s="94"/>
      <c r="J1686" s="94"/>
    </row>
    <row r="1687" spans="1:10" x14ac:dyDescent="0.25">
      <c r="A1687" s="94"/>
      <c r="B1687" s="102"/>
      <c r="C1687" s="94"/>
      <c r="D1687" s="94"/>
      <c r="E1687" s="94"/>
      <c r="F1687" s="94"/>
      <c r="G1687" s="94"/>
      <c r="H1687" s="94"/>
      <c r="I1687" s="94"/>
      <c r="J1687" s="94"/>
    </row>
    <row r="1688" spans="1:10" x14ac:dyDescent="0.25">
      <c r="A1688" s="94"/>
      <c r="B1688" s="102"/>
      <c r="C1688" s="94"/>
      <c r="D1688" s="94"/>
      <c r="E1688" s="94"/>
      <c r="F1688" s="94"/>
      <c r="G1688" s="94"/>
      <c r="H1688" s="94"/>
      <c r="I1688" s="94"/>
      <c r="J1688" s="94"/>
    </row>
    <row r="1689" spans="1:10" x14ac:dyDescent="0.25">
      <c r="A1689" s="94"/>
      <c r="B1689" s="102"/>
      <c r="C1689" s="94"/>
      <c r="D1689" s="94"/>
      <c r="E1689" s="94"/>
      <c r="F1689" s="94"/>
      <c r="G1689" s="94"/>
      <c r="H1689" s="94"/>
      <c r="I1689" s="94"/>
      <c r="J1689" s="94"/>
    </row>
    <row r="1690" spans="1:10" x14ac:dyDescent="0.25">
      <c r="A1690" s="94"/>
      <c r="B1690" s="102"/>
      <c r="C1690" s="94"/>
      <c r="D1690" s="94"/>
      <c r="E1690" s="94"/>
      <c r="F1690" s="94"/>
      <c r="G1690" s="94"/>
      <c r="H1690" s="94"/>
      <c r="I1690" s="94"/>
      <c r="J1690" s="94"/>
    </row>
    <row r="1691" spans="1:10" x14ac:dyDescent="0.25">
      <c r="A1691" s="94"/>
      <c r="B1691" s="102"/>
      <c r="C1691" s="94"/>
      <c r="D1691" s="94"/>
      <c r="E1691" s="94"/>
      <c r="F1691" s="94"/>
      <c r="G1691" s="94"/>
      <c r="H1691" s="94"/>
      <c r="I1691" s="94"/>
      <c r="J1691" s="94"/>
    </row>
    <row r="1692" spans="1:10" x14ac:dyDescent="0.25">
      <c r="A1692" s="94"/>
      <c r="B1692" s="102"/>
      <c r="C1692" s="94"/>
      <c r="D1692" s="94"/>
      <c r="E1692" s="94"/>
      <c r="F1692" s="94"/>
      <c r="G1692" s="94"/>
      <c r="H1692" s="94"/>
      <c r="I1692" s="94"/>
      <c r="J1692" s="94"/>
    </row>
    <row r="1693" spans="1:10" x14ac:dyDescent="0.25">
      <c r="A1693" s="94"/>
      <c r="B1693" s="102"/>
      <c r="C1693" s="94"/>
      <c r="D1693" s="94"/>
      <c r="E1693" s="94"/>
      <c r="F1693" s="94"/>
      <c r="G1693" s="94"/>
      <c r="H1693" s="94"/>
      <c r="I1693" s="94"/>
      <c r="J1693" s="94"/>
    </row>
    <row r="1694" spans="1:10" x14ac:dyDescent="0.25">
      <c r="A1694" s="94"/>
      <c r="B1694" s="102"/>
      <c r="C1694" s="94"/>
      <c r="D1694" s="94"/>
      <c r="E1694" s="94"/>
      <c r="F1694" s="94"/>
      <c r="G1694" s="94"/>
      <c r="H1694" s="94"/>
      <c r="I1694" s="94"/>
      <c r="J1694" s="94"/>
    </row>
    <row r="1695" spans="1:10" x14ac:dyDescent="0.25">
      <c r="A1695" s="94"/>
      <c r="B1695" s="102"/>
      <c r="C1695" s="94"/>
      <c r="D1695" s="94"/>
      <c r="E1695" s="94"/>
      <c r="F1695" s="94"/>
      <c r="G1695" s="94"/>
      <c r="H1695" s="94"/>
      <c r="I1695" s="94"/>
      <c r="J1695" s="94"/>
    </row>
    <row r="1696" spans="1:10" x14ac:dyDescent="0.25">
      <c r="A1696" s="94"/>
      <c r="B1696" s="102"/>
      <c r="C1696" s="94"/>
      <c r="D1696" s="94"/>
      <c r="E1696" s="94"/>
      <c r="F1696" s="94"/>
      <c r="G1696" s="94"/>
      <c r="H1696" s="94"/>
      <c r="I1696" s="94"/>
      <c r="J1696" s="94"/>
    </row>
    <row r="1697" spans="1:10" x14ac:dyDescent="0.25">
      <c r="A1697" s="94"/>
      <c r="B1697" s="102"/>
      <c r="C1697" s="94"/>
      <c r="D1697" s="94"/>
      <c r="E1697" s="94"/>
      <c r="F1697" s="94"/>
      <c r="G1697" s="94"/>
      <c r="H1697" s="94"/>
      <c r="I1697" s="94"/>
      <c r="J1697" s="94"/>
    </row>
    <row r="1698" spans="1:10" x14ac:dyDescent="0.25">
      <c r="A1698" s="94"/>
      <c r="B1698" s="102"/>
      <c r="C1698" s="94"/>
      <c r="D1698" s="94"/>
      <c r="E1698" s="94"/>
      <c r="F1698" s="94"/>
      <c r="G1698" s="94"/>
      <c r="H1698" s="94"/>
      <c r="I1698" s="94"/>
      <c r="J1698" s="94"/>
    </row>
    <row r="1699" spans="1:10" x14ac:dyDescent="0.25">
      <c r="A1699" s="94"/>
      <c r="B1699" s="102"/>
      <c r="C1699" s="94"/>
      <c r="D1699" s="94"/>
      <c r="E1699" s="94"/>
      <c r="F1699" s="94"/>
      <c r="G1699" s="94"/>
      <c r="H1699" s="94"/>
      <c r="I1699" s="94"/>
      <c r="J1699" s="94"/>
    </row>
    <row r="1700" spans="1:10" x14ac:dyDescent="0.25">
      <c r="A1700" s="94"/>
      <c r="B1700" s="102"/>
      <c r="C1700" s="94"/>
      <c r="D1700" s="94"/>
      <c r="E1700" s="94"/>
      <c r="F1700" s="94"/>
      <c r="G1700" s="94"/>
      <c r="H1700" s="94"/>
      <c r="I1700" s="94"/>
      <c r="J1700" s="94"/>
    </row>
    <row r="1701" spans="1:10" x14ac:dyDescent="0.25">
      <c r="A1701" s="94"/>
      <c r="B1701" s="102"/>
      <c r="C1701" s="94"/>
      <c r="D1701" s="94"/>
      <c r="E1701" s="94"/>
      <c r="F1701" s="94"/>
      <c r="G1701" s="94"/>
      <c r="H1701" s="94"/>
      <c r="I1701" s="94"/>
      <c r="J1701" s="94"/>
    </row>
    <row r="1702" spans="1:10" x14ac:dyDescent="0.25">
      <c r="A1702" s="94"/>
      <c r="B1702" s="102"/>
      <c r="C1702" s="94"/>
      <c r="D1702" s="94"/>
      <c r="E1702" s="94"/>
      <c r="F1702" s="94"/>
      <c r="G1702" s="94"/>
      <c r="H1702" s="94"/>
      <c r="I1702" s="94"/>
      <c r="J1702" s="94"/>
    </row>
    <row r="1703" spans="1:10" x14ac:dyDescent="0.25">
      <c r="A1703" s="94"/>
      <c r="B1703" s="102"/>
      <c r="C1703" s="94"/>
      <c r="D1703" s="94"/>
      <c r="E1703" s="94"/>
      <c r="F1703" s="94"/>
      <c r="G1703" s="94"/>
      <c r="H1703" s="94"/>
      <c r="I1703" s="94"/>
      <c r="J1703" s="94"/>
    </row>
    <row r="1704" spans="1:10" x14ac:dyDescent="0.25">
      <c r="A1704" s="94"/>
      <c r="B1704" s="102"/>
      <c r="C1704" s="94"/>
      <c r="D1704" s="94"/>
      <c r="E1704" s="94"/>
      <c r="F1704" s="94"/>
      <c r="G1704" s="94"/>
      <c r="H1704" s="94"/>
      <c r="I1704" s="94"/>
      <c r="J1704" s="94"/>
    </row>
    <row r="1705" spans="1:10" x14ac:dyDescent="0.25">
      <c r="A1705" s="94"/>
      <c r="B1705" s="102"/>
      <c r="C1705" s="94"/>
      <c r="D1705" s="94"/>
      <c r="E1705" s="94"/>
      <c r="F1705" s="94"/>
      <c r="G1705" s="94"/>
      <c r="H1705" s="94"/>
      <c r="I1705" s="94"/>
      <c r="J1705" s="94"/>
    </row>
    <row r="1706" spans="1:10" x14ac:dyDescent="0.25">
      <c r="A1706" s="94"/>
      <c r="B1706" s="102"/>
      <c r="C1706" s="94"/>
      <c r="D1706" s="94"/>
      <c r="E1706" s="94"/>
      <c r="F1706" s="94"/>
      <c r="G1706" s="94"/>
      <c r="H1706" s="94"/>
      <c r="I1706" s="94"/>
      <c r="J1706" s="94"/>
    </row>
    <row r="1707" spans="1:10" x14ac:dyDescent="0.25">
      <c r="A1707" s="94"/>
      <c r="B1707" s="102"/>
      <c r="C1707" s="94"/>
      <c r="D1707" s="94"/>
      <c r="E1707" s="94"/>
      <c r="F1707" s="94"/>
      <c r="G1707" s="94"/>
      <c r="H1707" s="94"/>
      <c r="I1707" s="94"/>
      <c r="J1707" s="94"/>
    </row>
    <row r="1708" spans="1:10" x14ac:dyDescent="0.25">
      <c r="A1708" s="94"/>
      <c r="B1708" s="102"/>
      <c r="C1708" s="94"/>
      <c r="D1708" s="94"/>
      <c r="E1708" s="94"/>
      <c r="F1708" s="94"/>
      <c r="G1708" s="94"/>
      <c r="H1708" s="94"/>
      <c r="I1708" s="94"/>
      <c r="J1708" s="94"/>
    </row>
    <row r="1709" spans="1:10" x14ac:dyDescent="0.25">
      <c r="A1709" s="94"/>
      <c r="B1709" s="102"/>
      <c r="C1709" s="94"/>
      <c r="D1709" s="94"/>
      <c r="E1709" s="94"/>
      <c r="F1709" s="94"/>
      <c r="G1709" s="94"/>
      <c r="H1709" s="94"/>
      <c r="I1709" s="94"/>
      <c r="J1709" s="94"/>
    </row>
    <row r="1710" spans="1:10" x14ac:dyDescent="0.25">
      <c r="A1710" s="94"/>
      <c r="B1710" s="102"/>
      <c r="C1710" s="94"/>
      <c r="D1710" s="94"/>
      <c r="E1710" s="94"/>
      <c r="F1710" s="94"/>
      <c r="G1710" s="94"/>
      <c r="H1710" s="94"/>
      <c r="I1710" s="94"/>
      <c r="J1710" s="94"/>
    </row>
    <row r="1711" spans="1:10" x14ac:dyDescent="0.25">
      <c r="A1711" s="94"/>
      <c r="B1711" s="102"/>
      <c r="C1711" s="94"/>
      <c r="D1711" s="94"/>
      <c r="E1711" s="94"/>
      <c r="F1711" s="94"/>
      <c r="G1711" s="94"/>
      <c r="H1711" s="94"/>
      <c r="I1711" s="94"/>
      <c r="J1711" s="94"/>
    </row>
    <row r="1712" spans="1:10" x14ac:dyDescent="0.25">
      <c r="A1712" s="94"/>
      <c r="B1712" s="102"/>
      <c r="C1712" s="94"/>
      <c r="D1712" s="94"/>
      <c r="E1712" s="94"/>
      <c r="F1712" s="94"/>
      <c r="G1712" s="94"/>
      <c r="H1712" s="94"/>
      <c r="I1712" s="94"/>
      <c r="J1712" s="94"/>
    </row>
    <row r="1713" spans="1:10" x14ac:dyDescent="0.25">
      <c r="A1713" s="94"/>
      <c r="B1713" s="102"/>
      <c r="C1713" s="94"/>
      <c r="D1713" s="94"/>
      <c r="E1713" s="94"/>
      <c r="F1713" s="94"/>
      <c r="G1713" s="94"/>
      <c r="H1713" s="94"/>
      <c r="I1713" s="94"/>
      <c r="J1713" s="94"/>
    </row>
    <row r="1714" spans="1:10" x14ac:dyDescent="0.25">
      <c r="A1714" s="127" t="s">
        <v>11</v>
      </c>
      <c r="B1714" s="102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</row>
    <row r="1717" spans="1:10" x14ac:dyDescent="0.25">
      <c r="A1717" s="127" t="s">
        <v>0</v>
      </c>
      <c r="B1717" s="155" t="s">
        <v>1192</v>
      </c>
      <c r="C1717" s="127" t="s">
        <v>1203</v>
      </c>
      <c r="D1717" s="127" t="s">
        <v>561</v>
      </c>
      <c r="E1717" s="127" t="s">
        <v>1724</v>
      </c>
      <c r="F1717" s="127" t="s">
        <v>1892</v>
      </c>
      <c r="G1717" s="127" t="s">
        <v>1889</v>
      </c>
      <c r="H1717" s="127" t="s">
        <v>1890</v>
      </c>
      <c r="I1717" s="127" t="s">
        <v>1891</v>
      </c>
      <c r="J1717" s="127" t="s">
        <v>174</v>
      </c>
    </row>
    <row r="1718" spans="1:10" x14ac:dyDescent="0.25">
      <c r="A1718" s="95">
        <v>45325</v>
      </c>
      <c r="B1718" s="118"/>
      <c r="C1718" s="98"/>
      <c r="D1718" s="98"/>
      <c r="E1718" s="98"/>
      <c r="F1718" s="98"/>
      <c r="G1718" s="98"/>
      <c r="H1718" s="98"/>
      <c r="I1718" s="98"/>
      <c r="J1718" s="94"/>
    </row>
    <row r="1719" spans="1:10" x14ac:dyDescent="0.25">
      <c r="A1719" s="94"/>
      <c r="B1719" s="102"/>
      <c r="C1719" s="94"/>
      <c r="D1719" s="94"/>
      <c r="E1719" s="94"/>
      <c r="F1719" s="94"/>
      <c r="G1719" s="94"/>
      <c r="H1719" s="94"/>
      <c r="I1719" s="94"/>
      <c r="J1719" s="94"/>
    </row>
    <row r="1720" spans="1:10" x14ac:dyDescent="0.25">
      <c r="A1720" s="94"/>
      <c r="B1720" s="102"/>
      <c r="C1720" s="101"/>
      <c r="D1720" s="94"/>
      <c r="E1720" s="94"/>
      <c r="F1720" s="94"/>
      <c r="G1720" s="94"/>
      <c r="H1720" s="94"/>
      <c r="I1720" s="94"/>
      <c r="J1720" s="94"/>
    </row>
    <row r="1721" spans="1:10" x14ac:dyDescent="0.25">
      <c r="A1721" s="94"/>
      <c r="B1721" s="102"/>
      <c r="C1721" s="94"/>
      <c r="D1721" s="94"/>
      <c r="E1721" s="94"/>
      <c r="F1721" s="94"/>
      <c r="G1721" s="94"/>
      <c r="H1721" s="94"/>
      <c r="I1721" s="94"/>
      <c r="J1721" s="94"/>
    </row>
    <row r="1722" spans="1:10" x14ac:dyDescent="0.25">
      <c r="A1722" s="94"/>
      <c r="B1722" s="102"/>
      <c r="C1722" s="94"/>
      <c r="D1722" s="94"/>
      <c r="E1722" s="94"/>
      <c r="F1722" s="94"/>
      <c r="G1722" s="94"/>
      <c r="H1722" s="94"/>
      <c r="I1722" s="94"/>
      <c r="J1722" s="94"/>
    </row>
    <row r="1723" spans="1:10" x14ac:dyDescent="0.25">
      <c r="A1723" s="94"/>
      <c r="B1723" s="102"/>
      <c r="C1723" s="94"/>
      <c r="D1723" s="94"/>
      <c r="E1723" s="94"/>
      <c r="F1723" s="94"/>
      <c r="G1723" s="94"/>
      <c r="H1723" s="94"/>
      <c r="I1723" s="94"/>
      <c r="J1723" s="94"/>
    </row>
    <row r="1724" spans="1:10" x14ac:dyDescent="0.25">
      <c r="A1724" s="94"/>
      <c r="B1724" s="102"/>
      <c r="C1724" s="94"/>
      <c r="D1724" s="94"/>
      <c r="E1724" s="94"/>
      <c r="F1724" s="94"/>
      <c r="G1724" s="94"/>
      <c r="H1724" s="94"/>
      <c r="I1724" s="94"/>
      <c r="J1724" s="94"/>
    </row>
    <row r="1725" spans="1:10" x14ac:dyDescent="0.25">
      <c r="A1725" s="94"/>
      <c r="B1725" s="102"/>
      <c r="C1725" s="94"/>
      <c r="D1725" s="94"/>
      <c r="E1725" s="94"/>
      <c r="F1725" s="94"/>
      <c r="G1725" s="94"/>
      <c r="H1725" s="94"/>
      <c r="I1725" s="94"/>
      <c r="J1725" s="94"/>
    </row>
    <row r="1726" spans="1:10" x14ac:dyDescent="0.25">
      <c r="A1726" s="94"/>
      <c r="B1726" s="102"/>
      <c r="C1726" s="94"/>
      <c r="D1726" s="94"/>
      <c r="E1726" s="94"/>
      <c r="F1726" s="94"/>
      <c r="G1726" s="94"/>
      <c r="H1726" s="94"/>
      <c r="I1726" s="94"/>
      <c r="J1726" s="94"/>
    </row>
    <row r="1727" spans="1:10" x14ac:dyDescent="0.25">
      <c r="A1727" s="94"/>
      <c r="B1727" s="102"/>
      <c r="C1727" s="94"/>
      <c r="D1727" s="94"/>
      <c r="E1727" s="94"/>
      <c r="F1727" s="94"/>
      <c r="G1727" s="94"/>
      <c r="H1727" s="94"/>
      <c r="I1727" s="94"/>
      <c r="J1727" s="94"/>
    </row>
    <row r="1728" spans="1:10" x14ac:dyDescent="0.25">
      <c r="A1728" s="94"/>
      <c r="B1728" s="102"/>
      <c r="C1728" s="94"/>
      <c r="D1728" s="94"/>
      <c r="E1728" s="94"/>
      <c r="F1728" s="94"/>
      <c r="G1728" s="94"/>
      <c r="H1728" s="94"/>
      <c r="I1728" s="94"/>
      <c r="J1728" s="94"/>
    </row>
    <row r="1729" spans="1:10" x14ac:dyDescent="0.25">
      <c r="A1729" s="94"/>
      <c r="B1729" s="102"/>
      <c r="C1729" s="94"/>
      <c r="D1729" s="94"/>
      <c r="E1729" s="94"/>
      <c r="F1729" s="94"/>
      <c r="G1729" s="94"/>
      <c r="H1729" s="94"/>
      <c r="I1729" s="94"/>
      <c r="J1729" s="94"/>
    </row>
    <row r="1730" spans="1:10" x14ac:dyDescent="0.25">
      <c r="A1730" s="94"/>
      <c r="B1730" s="102"/>
      <c r="C1730" s="94"/>
      <c r="D1730" s="94"/>
      <c r="E1730" s="94"/>
      <c r="F1730" s="94"/>
      <c r="G1730" s="94"/>
      <c r="H1730" s="94"/>
      <c r="I1730" s="94"/>
      <c r="J1730" s="94"/>
    </row>
    <row r="1731" spans="1:10" x14ac:dyDescent="0.25">
      <c r="A1731" s="94"/>
      <c r="B1731" s="102"/>
      <c r="C1731" s="94"/>
      <c r="D1731" s="94"/>
      <c r="E1731" s="94"/>
      <c r="F1731" s="94"/>
      <c r="G1731" s="94"/>
      <c r="H1731" s="94"/>
      <c r="I1731" s="94"/>
      <c r="J1731" s="94"/>
    </row>
    <row r="1732" spans="1:10" x14ac:dyDescent="0.25">
      <c r="A1732" s="94"/>
      <c r="B1732" s="102"/>
      <c r="C1732" s="94"/>
      <c r="D1732" s="94"/>
      <c r="E1732" s="94"/>
      <c r="F1732" s="94"/>
      <c r="G1732" s="94"/>
      <c r="H1732" s="94"/>
      <c r="I1732" s="94"/>
      <c r="J1732" s="94"/>
    </row>
    <row r="1733" spans="1:10" x14ac:dyDescent="0.25">
      <c r="A1733" s="94"/>
      <c r="B1733" s="102"/>
      <c r="C1733" s="94"/>
      <c r="D1733" s="94"/>
      <c r="E1733" s="94"/>
      <c r="F1733" s="94"/>
      <c r="G1733" s="94"/>
      <c r="H1733" s="94"/>
      <c r="I1733" s="94"/>
      <c r="J1733" s="94"/>
    </row>
    <row r="1734" spans="1:10" x14ac:dyDescent="0.25">
      <c r="A1734" s="94"/>
      <c r="B1734" s="102"/>
      <c r="C1734" s="94"/>
      <c r="D1734" s="94"/>
      <c r="E1734" s="94"/>
      <c r="F1734" s="94"/>
      <c r="G1734" s="94"/>
      <c r="H1734" s="94"/>
      <c r="I1734" s="94"/>
      <c r="J1734" s="94"/>
    </row>
    <row r="1735" spans="1:10" x14ac:dyDescent="0.25">
      <c r="A1735" s="94"/>
      <c r="B1735" s="102"/>
      <c r="C1735" s="94"/>
      <c r="D1735" s="94"/>
      <c r="E1735" s="94"/>
      <c r="F1735" s="94"/>
      <c r="G1735" s="94"/>
      <c r="H1735" s="94"/>
      <c r="I1735" s="94"/>
      <c r="J1735" s="94"/>
    </row>
    <row r="1736" spans="1:10" x14ac:dyDescent="0.25">
      <c r="A1736" s="94"/>
      <c r="B1736" s="102"/>
      <c r="C1736" s="94"/>
      <c r="D1736" s="94"/>
      <c r="E1736" s="94"/>
      <c r="F1736" s="94"/>
      <c r="G1736" s="94"/>
      <c r="H1736" s="94"/>
      <c r="I1736" s="94"/>
      <c r="J1736" s="94"/>
    </row>
    <row r="1737" spans="1:10" x14ac:dyDescent="0.25">
      <c r="A1737" s="94"/>
      <c r="B1737" s="102"/>
      <c r="C1737" s="94"/>
      <c r="D1737" s="94"/>
      <c r="E1737" s="94"/>
      <c r="F1737" s="94"/>
      <c r="G1737" s="94"/>
      <c r="H1737" s="94"/>
      <c r="I1737" s="94"/>
      <c r="J1737" s="94"/>
    </row>
    <row r="1738" spans="1:10" x14ac:dyDescent="0.25">
      <c r="A1738" s="94"/>
      <c r="B1738" s="102"/>
      <c r="C1738" s="94"/>
      <c r="D1738" s="94"/>
      <c r="E1738" s="94"/>
      <c r="F1738" s="94"/>
      <c r="G1738" s="94"/>
      <c r="H1738" s="94"/>
      <c r="I1738" s="94"/>
      <c r="J1738" s="94"/>
    </row>
    <row r="1739" spans="1:10" x14ac:dyDescent="0.25">
      <c r="A1739" s="94"/>
      <c r="B1739" s="102"/>
      <c r="C1739" s="94"/>
      <c r="D1739" s="94"/>
      <c r="E1739" s="94"/>
      <c r="F1739" s="94"/>
      <c r="G1739" s="94"/>
      <c r="H1739" s="94"/>
      <c r="I1739" s="94"/>
      <c r="J1739" s="94"/>
    </row>
    <row r="1740" spans="1:10" x14ac:dyDescent="0.25">
      <c r="A1740" s="94"/>
      <c r="B1740" s="102"/>
      <c r="C1740" s="94"/>
      <c r="D1740" s="94"/>
      <c r="E1740" s="94"/>
      <c r="F1740" s="94"/>
      <c r="G1740" s="94"/>
      <c r="H1740" s="94"/>
      <c r="I1740" s="94"/>
      <c r="J1740" s="94"/>
    </row>
    <row r="1741" spans="1:10" x14ac:dyDescent="0.25">
      <c r="A1741" s="94"/>
      <c r="B1741" s="102"/>
      <c r="C1741" s="94"/>
      <c r="D1741" s="94"/>
      <c r="E1741" s="94"/>
      <c r="F1741" s="94"/>
      <c r="G1741" s="94"/>
      <c r="H1741" s="94"/>
      <c r="I1741" s="94"/>
      <c r="J1741" s="94"/>
    </row>
    <row r="1742" spans="1:10" x14ac:dyDescent="0.25">
      <c r="A1742" s="94"/>
      <c r="B1742" s="102"/>
      <c r="C1742" s="94"/>
      <c r="D1742" s="94"/>
      <c r="E1742" s="94"/>
      <c r="F1742" s="94"/>
      <c r="G1742" s="94"/>
      <c r="H1742" s="94"/>
      <c r="I1742" s="94"/>
      <c r="J1742" s="94"/>
    </row>
    <row r="1743" spans="1:10" x14ac:dyDescent="0.25">
      <c r="A1743" s="94"/>
      <c r="B1743" s="102"/>
      <c r="C1743" s="94"/>
      <c r="D1743" s="94"/>
      <c r="E1743" s="94"/>
      <c r="F1743" s="94"/>
      <c r="G1743" s="94"/>
      <c r="H1743" s="94"/>
      <c r="I1743" s="94"/>
      <c r="J1743" s="94"/>
    </row>
    <row r="1744" spans="1:10" x14ac:dyDescent="0.25">
      <c r="A1744" s="94"/>
      <c r="B1744" s="102"/>
      <c r="C1744" s="94"/>
      <c r="D1744" s="94"/>
      <c r="E1744" s="94"/>
      <c r="F1744" s="94"/>
      <c r="G1744" s="94"/>
      <c r="H1744" s="94"/>
      <c r="I1744" s="94"/>
      <c r="J1744" s="94"/>
    </row>
    <row r="1745" spans="1:10" x14ac:dyDescent="0.25">
      <c r="A1745" s="94"/>
      <c r="B1745" s="102"/>
      <c r="C1745" s="94"/>
      <c r="D1745" s="94"/>
      <c r="E1745" s="94"/>
      <c r="F1745" s="94"/>
      <c r="G1745" s="94"/>
      <c r="H1745" s="94"/>
      <c r="I1745" s="94"/>
      <c r="J1745" s="94"/>
    </row>
    <row r="1746" spans="1:10" x14ac:dyDescent="0.25">
      <c r="A1746" s="94"/>
      <c r="B1746" s="102"/>
      <c r="C1746" s="94"/>
      <c r="D1746" s="94"/>
      <c r="E1746" s="94"/>
      <c r="F1746" s="94"/>
      <c r="G1746" s="94"/>
      <c r="H1746" s="94"/>
      <c r="I1746" s="94"/>
      <c r="J1746" s="94"/>
    </row>
    <row r="1747" spans="1:10" x14ac:dyDescent="0.25">
      <c r="A1747" s="94"/>
      <c r="B1747" s="102"/>
      <c r="C1747" s="94"/>
      <c r="D1747" s="94"/>
      <c r="E1747" s="94"/>
      <c r="F1747" s="94"/>
      <c r="G1747" s="94"/>
      <c r="H1747" s="94"/>
      <c r="I1747" s="94"/>
      <c r="J1747" s="94"/>
    </row>
    <row r="1748" spans="1:10" x14ac:dyDescent="0.25">
      <c r="A1748" s="94"/>
      <c r="B1748" s="102"/>
      <c r="C1748" s="94"/>
      <c r="D1748" s="94"/>
      <c r="E1748" s="94"/>
      <c r="F1748" s="94"/>
      <c r="G1748" s="94"/>
      <c r="H1748" s="94"/>
      <c r="I1748" s="94"/>
      <c r="J1748" s="94"/>
    </row>
    <row r="1749" spans="1:10" x14ac:dyDescent="0.25">
      <c r="A1749" s="94"/>
      <c r="B1749" s="102"/>
      <c r="C1749" s="94"/>
      <c r="D1749" s="94"/>
      <c r="E1749" s="94"/>
      <c r="F1749" s="94"/>
      <c r="G1749" s="94"/>
      <c r="H1749" s="94"/>
      <c r="I1749" s="94"/>
      <c r="J1749" s="94"/>
    </row>
    <row r="1750" spans="1:10" x14ac:dyDescent="0.25">
      <c r="A1750" s="94"/>
      <c r="B1750" s="102"/>
      <c r="C1750" s="94"/>
      <c r="D1750" s="94"/>
      <c r="E1750" s="94"/>
      <c r="F1750" s="94"/>
      <c r="G1750" s="94"/>
      <c r="H1750" s="94"/>
      <c r="I1750" s="94"/>
      <c r="J1750" s="94"/>
    </row>
    <row r="1751" spans="1:10" x14ac:dyDescent="0.25">
      <c r="A1751" s="94"/>
      <c r="B1751" s="102"/>
      <c r="C1751" s="94"/>
      <c r="D1751" s="94"/>
      <c r="E1751" s="94"/>
      <c r="F1751" s="94"/>
      <c r="G1751" s="94"/>
      <c r="H1751" s="94"/>
      <c r="I1751" s="94"/>
      <c r="J1751" s="94"/>
    </row>
    <row r="1752" spans="1:10" x14ac:dyDescent="0.25">
      <c r="A1752" s="94"/>
      <c r="B1752" s="102"/>
      <c r="C1752" s="94"/>
      <c r="D1752" s="94"/>
      <c r="E1752" s="94"/>
      <c r="F1752" s="94"/>
      <c r="G1752" s="94"/>
      <c r="H1752" s="94"/>
      <c r="I1752" s="94"/>
      <c r="J1752" s="94"/>
    </row>
    <row r="1753" spans="1:10" x14ac:dyDescent="0.25">
      <c r="A1753" s="94"/>
      <c r="B1753" s="102"/>
      <c r="C1753" s="94"/>
      <c r="D1753" s="94"/>
      <c r="E1753" s="94"/>
      <c r="F1753" s="94"/>
      <c r="G1753" s="94"/>
      <c r="H1753" s="94"/>
      <c r="I1753" s="94"/>
      <c r="J1753" s="94"/>
    </row>
    <row r="1754" spans="1:10" x14ac:dyDescent="0.25">
      <c r="A1754" s="94"/>
      <c r="B1754" s="102"/>
      <c r="C1754" s="94"/>
      <c r="D1754" s="94"/>
      <c r="E1754" s="94"/>
      <c r="F1754" s="94"/>
      <c r="G1754" s="94"/>
      <c r="H1754" s="94"/>
      <c r="I1754" s="94"/>
      <c r="J1754" s="94"/>
    </row>
    <row r="1755" spans="1:10" x14ac:dyDescent="0.25">
      <c r="A1755" s="94"/>
      <c r="B1755" s="102"/>
      <c r="C1755" s="94"/>
      <c r="D1755" s="94"/>
      <c r="E1755" s="94"/>
      <c r="F1755" s="94"/>
      <c r="G1755" s="94"/>
      <c r="H1755" s="94"/>
      <c r="I1755" s="94"/>
      <c r="J1755" s="94"/>
    </row>
    <row r="1756" spans="1:10" x14ac:dyDescent="0.25">
      <c r="A1756" s="94"/>
      <c r="B1756" s="102"/>
      <c r="C1756" s="94"/>
      <c r="D1756" s="94"/>
      <c r="E1756" s="94"/>
      <c r="F1756" s="94"/>
      <c r="G1756" s="94"/>
      <c r="H1756" s="94"/>
      <c r="I1756" s="94"/>
      <c r="J1756" s="94"/>
    </row>
    <row r="1757" spans="1:10" x14ac:dyDescent="0.25">
      <c r="A1757" s="94"/>
      <c r="B1757" s="102"/>
      <c r="C1757" s="94"/>
      <c r="D1757" s="94"/>
      <c r="E1757" s="94"/>
      <c r="F1757" s="94"/>
      <c r="G1757" s="94"/>
      <c r="H1757" s="94"/>
      <c r="I1757" s="94"/>
      <c r="J1757" s="94"/>
    </row>
    <row r="1758" spans="1:10" x14ac:dyDescent="0.25">
      <c r="A1758" s="94"/>
      <c r="B1758" s="102"/>
      <c r="C1758" s="94"/>
      <c r="D1758" s="94"/>
      <c r="E1758" s="94"/>
      <c r="F1758" s="94"/>
      <c r="G1758" s="94"/>
      <c r="H1758" s="94"/>
      <c r="I1758" s="94"/>
      <c r="J1758" s="94"/>
    </row>
    <row r="1759" spans="1:10" x14ac:dyDescent="0.25">
      <c r="A1759" s="94"/>
      <c r="B1759" s="102"/>
      <c r="C1759" s="94"/>
      <c r="D1759" s="94"/>
      <c r="E1759" s="94"/>
      <c r="F1759" s="94"/>
      <c r="G1759" s="94"/>
      <c r="H1759" s="94"/>
      <c r="I1759" s="94"/>
      <c r="J1759" s="94"/>
    </row>
    <row r="1760" spans="1:10" x14ac:dyDescent="0.25">
      <c r="A1760" s="94"/>
      <c r="B1760" s="102"/>
      <c r="C1760" s="94"/>
      <c r="D1760" s="94"/>
      <c r="E1760" s="94"/>
      <c r="F1760" s="94"/>
      <c r="G1760" s="94"/>
      <c r="H1760" s="94"/>
      <c r="I1760" s="94"/>
      <c r="J1760" s="94"/>
    </row>
    <row r="1761" spans="1:10" x14ac:dyDescent="0.25">
      <c r="A1761" s="94"/>
      <c r="B1761" s="102"/>
      <c r="C1761" s="94"/>
      <c r="D1761" s="94"/>
      <c r="E1761" s="94"/>
      <c r="F1761" s="94"/>
      <c r="G1761" s="94"/>
      <c r="H1761" s="94"/>
      <c r="I1761" s="94"/>
      <c r="J1761" s="94"/>
    </row>
    <row r="1762" spans="1:10" x14ac:dyDescent="0.25">
      <c r="A1762" s="94"/>
      <c r="B1762" s="102"/>
      <c r="C1762" s="94"/>
      <c r="D1762" s="94"/>
      <c r="E1762" s="94"/>
      <c r="F1762" s="94"/>
      <c r="G1762" s="94"/>
      <c r="H1762" s="94"/>
      <c r="I1762" s="94"/>
      <c r="J1762" s="94"/>
    </row>
    <row r="1763" spans="1:10" x14ac:dyDescent="0.25">
      <c r="A1763" s="94"/>
      <c r="B1763" s="102"/>
      <c r="C1763" s="94"/>
      <c r="D1763" s="94"/>
      <c r="E1763" s="94"/>
      <c r="F1763" s="94"/>
      <c r="G1763" s="94"/>
      <c r="H1763" s="94"/>
      <c r="I1763" s="94"/>
      <c r="J1763" s="94"/>
    </row>
    <row r="1764" spans="1:10" x14ac:dyDescent="0.25">
      <c r="A1764" s="94"/>
      <c r="B1764" s="102"/>
      <c r="C1764" s="94"/>
      <c r="D1764" s="94"/>
      <c r="E1764" s="94"/>
      <c r="F1764" s="94"/>
      <c r="G1764" s="94"/>
      <c r="H1764" s="94"/>
      <c r="I1764" s="94"/>
      <c r="J1764" s="94"/>
    </row>
    <row r="1765" spans="1:10" x14ac:dyDescent="0.25">
      <c r="A1765" s="94"/>
      <c r="B1765" s="102"/>
      <c r="C1765" s="94"/>
      <c r="D1765" s="94"/>
      <c r="E1765" s="94"/>
      <c r="F1765" s="94"/>
      <c r="G1765" s="94"/>
      <c r="H1765" s="94"/>
      <c r="I1765" s="94"/>
      <c r="J1765" s="94"/>
    </row>
    <row r="1766" spans="1:10" x14ac:dyDescent="0.25">
      <c r="A1766" s="127" t="s">
        <v>11</v>
      </c>
      <c r="B1766" s="102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</row>
    <row r="1769" spans="1:10" x14ac:dyDescent="0.25">
      <c r="A1769" s="127" t="s">
        <v>0</v>
      </c>
      <c r="B1769" s="155" t="s">
        <v>1192</v>
      </c>
      <c r="C1769" s="127" t="s">
        <v>1203</v>
      </c>
      <c r="D1769" s="127" t="s">
        <v>561</v>
      </c>
      <c r="E1769" s="127" t="s">
        <v>1724</v>
      </c>
      <c r="F1769" s="127" t="s">
        <v>1892</v>
      </c>
      <c r="G1769" s="127" t="s">
        <v>1889</v>
      </c>
      <c r="H1769" s="127" t="s">
        <v>1890</v>
      </c>
      <c r="I1769" s="127" t="s">
        <v>1891</v>
      </c>
      <c r="J1769" s="127" t="s">
        <v>174</v>
      </c>
    </row>
    <row r="1770" spans="1:10" x14ac:dyDescent="0.25">
      <c r="A1770" s="95">
        <v>45326</v>
      </c>
      <c r="B1770" s="118"/>
      <c r="C1770" s="98"/>
      <c r="D1770" s="98"/>
      <c r="E1770" s="98"/>
      <c r="F1770" s="98"/>
      <c r="G1770" s="98"/>
      <c r="H1770" s="98"/>
      <c r="I1770" s="98"/>
      <c r="J1770" s="94"/>
    </row>
    <row r="1771" spans="1:10" x14ac:dyDescent="0.25">
      <c r="A1771" s="94"/>
      <c r="B1771" s="102"/>
      <c r="C1771" s="94"/>
      <c r="D1771" s="94"/>
      <c r="E1771" s="94"/>
      <c r="F1771" s="94"/>
      <c r="G1771" s="94"/>
      <c r="H1771" s="94"/>
      <c r="I1771" s="94"/>
      <c r="J1771" s="94"/>
    </row>
    <row r="1772" spans="1:10" x14ac:dyDescent="0.25">
      <c r="A1772" s="94"/>
      <c r="B1772" s="102"/>
      <c r="C1772" s="101"/>
      <c r="D1772" s="94"/>
      <c r="E1772" s="94"/>
      <c r="F1772" s="94"/>
      <c r="G1772" s="94"/>
      <c r="H1772" s="94"/>
      <c r="I1772" s="94"/>
      <c r="J1772" s="94"/>
    </row>
    <row r="1773" spans="1:10" x14ac:dyDescent="0.25">
      <c r="A1773" s="94"/>
      <c r="B1773" s="102"/>
      <c r="C1773" s="94"/>
      <c r="D1773" s="94"/>
      <c r="E1773" s="94"/>
      <c r="F1773" s="94"/>
      <c r="G1773" s="94"/>
      <c r="H1773" s="94"/>
      <c r="I1773" s="94"/>
      <c r="J1773" s="94"/>
    </row>
    <row r="1774" spans="1:10" x14ac:dyDescent="0.25">
      <c r="A1774" s="94"/>
      <c r="B1774" s="102"/>
      <c r="C1774" s="94"/>
      <c r="D1774" s="94"/>
      <c r="E1774" s="94"/>
      <c r="F1774" s="94"/>
      <c r="G1774" s="94"/>
      <c r="H1774" s="94"/>
      <c r="I1774" s="94"/>
      <c r="J1774" s="94"/>
    </row>
    <row r="1775" spans="1:10" x14ac:dyDescent="0.25">
      <c r="A1775" s="94"/>
      <c r="B1775" s="102"/>
      <c r="C1775" s="94"/>
      <c r="D1775" s="94"/>
      <c r="E1775" s="94"/>
      <c r="F1775" s="94"/>
      <c r="G1775" s="94"/>
      <c r="H1775" s="94"/>
      <c r="I1775" s="94"/>
      <c r="J1775" s="94"/>
    </row>
    <row r="1776" spans="1:10" x14ac:dyDescent="0.25">
      <c r="A1776" s="94"/>
      <c r="B1776" s="102"/>
      <c r="C1776" s="94"/>
      <c r="D1776" s="94"/>
      <c r="E1776" s="94"/>
      <c r="F1776" s="94"/>
      <c r="G1776" s="94"/>
      <c r="H1776" s="94"/>
      <c r="I1776" s="94"/>
      <c r="J1776" s="94"/>
    </row>
    <row r="1777" spans="1:10" x14ac:dyDescent="0.25">
      <c r="A1777" s="94"/>
      <c r="B1777" s="102"/>
      <c r="C1777" s="94"/>
      <c r="D1777" s="94"/>
      <c r="E1777" s="94"/>
      <c r="F1777" s="94"/>
      <c r="G1777" s="94"/>
      <c r="H1777" s="94"/>
      <c r="I1777" s="94"/>
      <c r="J1777" s="94"/>
    </row>
    <row r="1778" spans="1:10" x14ac:dyDescent="0.25">
      <c r="A1778" s="94"/>
      <c r="B1778" s="102"/>
      <c r="C1778" s="94"/>
      <c r="D1778" s="94"/>
      <c r="E1778" s="94"/>
      <c r="F1778" s="94"/>
      <c r="G1778" s="94"/>
      <c r="H1778" s="94"/>
      <c r="I1778" s="94"/>
      <c r="J1778" s="94"/>
    </row>
    <row r="1779" spans="1:10" x14ac:dyDescent="0.25">
      <c r="A1779" s="94"/>
      <c r="B1779" s="102"/>
      <c r="C1779" s="94"/>
      <c r="D1779" s="94"/>
      <c r="E1779" s="94"/>
      <c r="F1779" s="94"/>
      <c r="G1779" s="94"/>
      <c r="H1779" s="94"/>
      <c r="I1779" s="94"/>
      <c r="J1779" s="94"/>
    </row>
    <row r="1780" spans="1:10" x14ac:dyDescent="0.25">
      <c r="A1780" s="94"/>
      <c r="B1780" s="102"/>
      <c r="C1780" s="94"/>
      <c r="D1780" s="94"/>
      <c r="E1780" s="94"/>
      <c r="F1780" s="94"/>
      <c r="G1780" s="94"/>
      <c r="H1780" s="94"/>
      <c r="I1780" s="94"/>
      <c r="J1780" s="94"/>
    </row>
    <row r="1781" spans="1:10" x14ac:dyDescent="0.25">
      <c r="A1781" s="94"/>
      <c r="B1781" s="102"/>
      <c r="C1781" s="94"/>
      <c r="D1781" s="94"/>
      <c r="E1781" s="94"/>
      <c r="F1781" s="94"/>
      <c r="G1781" s="94"/>
      <c r="H1781" s="94"/>
      <c r="I1781" s="94"/>
      <c r="J1781" s="94"/>
    </row>
    <row r="1782" spans="1:10" x14ac:dyDescent="0.25">
      <c r="A1782" s="94"/>
      <c r="B1782" s="102"/>
      <c r="C1782" s="94"/>
      <c r="D1782" s="94"/>
      <c r="E1782" s="94"/>
      <c r="F1782" s="94"/>
      <c r="G1782" s="94"/>
      <c r="H1782" s="94"/>
      <c r="I1782" s="94"/>
      <c r="J1782" s="94"/>
    </row>
    <row r="1783" spans="1:10" x14ac:dyDescent="0.25">
      <c r="A1783" s="94"/>
      <c r="B1783" s="102"/>
      <c r="C1783" s="94"/>
      <c r="D1783" s="94"/>
      <c r="E1783" s="94"/>
      <c r="F1783" s="94"/>
      <c r="G1783" s="94"/>
      <c r="H1783" s="94"/>
      <c r="I1783" s="94"/>
      <c r="J1783" s="94"/>
    </row>
    <row r="1784" spans="1:10" x14ac:dyDescent="0.25">
      <c r="A1784" s="94"/>
      <c r="B1784" s="102"/>
      <c r="C1784" s="94"/>
      <c r="D1784" s="94"/>
      <c r="E1784" s="94"/>
      <c r="F1784" s="94"/>
      <c r="G1784" s="94"/>
      <c r="H1784" s="94"/>
      <c r="I1784" s="94"/>
      <c r="J1784" s="94"/>
    </row>
    <row r="1785" spans="1:10" x14ac:dyDescent="0.25">
      <c r="A1785" s="94"/>
      <c r="B1785" s="102"/>
      <c r="C1785" s="94"/>
      <c r="D1785" s="94"/>
      <c r="E1785" s="94"/>
      <c r="F1785" s="94"/>
      <c r="G1785" s="94"/>
      <c r="H1785" s="94"/>
      <c r="I1785" s="94"/>
      <c r="J1785" s="94"/>
    </row>
    <row r="1786" spans="1:10" x14ac:dyDescent="0.25">
      <c r="A1786" s="94"/>
      <c r="B1786" s="102"/>
      <c r="C1786" s="94"/>
      <c r="D1786" s="94"/>
      <c r="E1786" s="94"/>
      <c r="F1786" s="94"/>
      <c r="G1786" s="94"/>
      <c r="H1786" s="94"/>
      <c r="I1786" s="94"/>
      <c r="J1786" s="94"/>
    </row>
    <row r="1787" spans="1:10" x14ac:dyDescent="0.25">
      <c r="A1787" s="94"/>
      <c r="B1787" s="102"/>
      <c r="C1787" s="94"/>
      <c r="D1787" s="94"/>
      <c r="E1787" s="94"/>
      <c r="F1787" s="94"/>
      <c r="G1787" s="94"/>
      <c r="H1787" s="94"/>
      <c r="I1787" s="94"/>
      <c r="J1787" s="94"/>
    </row>
    <row r="1788" spans="1:10" x14ac:dyDescent="0.25">
      <c r="A1788" s="94"/>
      <c r="B1788" s="102"/>
      <c r="C1788" s="94"/>
      <c r="D1788" s="94"/>
      <c r="E1788" s="94"/>
      <c r="F1788" s="94"/>
      <c r="G1788" s="94"/>
      <c r="H1788" s="94"/>
      <c r="I1788" s="94"/>
      <c r="J1788" s="94"/>
    </row>
    <row r="1789" spans="1:10" x14ac:dyDescent="0.25">
      <c r="A1789" s="94"/>
      <c r="B1789" s="102"/>
      <c r="C1789" s="94"/>
      <c r="D1789" s="94"/>
      <c r="E1789" s="94"/>
      <c r="F1789" s="94"/>
      <c r="G1789" s="94"/>
      <c r="H1789" s="94"/>
      <c r="I1789" s="94"/>
      <c r="J1789" s="94"/>
    </row>
    <row r="1790" spans="1:10" x14ac:dyDescent="0.25">
      <c r="A1790" s="94"/>
      <c r="B1790" s="102"/>
      <c r="C1790" s="94"/>
      <c r="D1790" s="94"/>
      <c r="E1790" s="94"/>
      <c r="F1790" s="94"/>
      <c r="G1790" s="94"/>
      <c r="H1790" s="94"/>
      <c r="I1790" s="94"/>
      <c r="J1790" s="94"/>
    </row>
    <row r="1791" spans="1:10" x14ac:dyDescent="0.25">
      <c r="A1791" s="94"/>
      <c r="B1791" s="102"/>
      <c r="C1791" s="94"/>
      <c r="D1791" s="94"/>
      <c r="E1791" s="94"/>
      <c r="F1791" s="94"/>
      <c r="G1791" s="94"/>
      <c r="H1791" s="94"/>
      <c r="I1791" s="94"/>
      <c r="J1791" s="94"/>
    </row>
    <row r="1792" spans="1:10" x14ac:dyDescent="0.25">
      <c r="A1792" s="94"/>
      <c r="B1792" s="102"/>
      <c r="C1792" s="94"/>
      <c r="D1792" s="94"/>
      <c r="E1792" s="94"/>
      <c r="F1792" s="94"/>
      <c r="G1792" s="94"/>
      <c r="H1792" s="94"/>
      <c r="I1792" s="94"/>
      <c r="J1792" s="94"/>
    </row>
    <row r="1793" spans="1:10" x14ac:dyDescent="0.25">
      <c r="A1793" s="94"/>
      <c r="B1793" s="102"/>
      <c r="C1793" s="94"/>
      <c r="D1793" s="94"/>
      <c r="E1793" s="94"/>
      <c r="F1793" s="94"/>
      <c r="G1793" s="94"/>
      <c r="H1793" s="94"/>
      <c r="I1793" s="94"/>
      <c r="J1793" s="94"/>
    </row>
    <row r="1794" spans="1:10" x14ac:dyDescent="0.25">
      <c r="A1794" s="94"/>
      <c r="B1794" s="102"/>
      <c r="C1794" s="94"/>
      <c r="D1794" s="94"/>
      <c r="E1794" s="94"/>
      <c r="F1794" s="94"/>
      <c r="G1794" s="94"/>
      <c r="H1794" s="94"/>
      <c r="I1794" s="94"/>
      <c r="J1794" s="94"/>
    </row>
    <row r="1795" spans="1:10" x14ac:dyDescent="0.25">
      <c r="A1795" s="94"/>
      <c r="B1795" s="102"/>
      <c r="C1795" s="94"/>
      <c r="D1795" s="94"/>
      <c r="E1795" s="94"/>
      <c r="F1795" s="94"/>
      <c r="G1795" s="94"/>
      <c r="H1795" s="94"/>
      <c r="I1795" s="94"/>
      <c r="J1795" s="94"/>
    </row>
    <row r="1796" spans="1:10" x14ac:dyDescent="0.25">
      <c r="A1796" s="94"/>
      <c r="B1796" s="102"/>
      <c r="C1796" s="94"/>
      <c r="D1796" s="94"/>
      <c r="E1796" s="94"/>
      <c r="F1796" s="94"/>
      <c r="G1796" s="94"/>
      <c r="H1796" s="94"/>
      <c r="I1796" s="94"/>
      <c r="J1796" s="94"/>
    </row>
    <row r="1797" spans="1:10" x14ac:dyDescent="0.25">
      <c r="A1797" s="94"/>
      <c r="B1797" s="102"/>
      <c r="C1797" s="94"/>
      <c r="D1797" s="94"/>
      <c r="E1797" s="94"/>
      <c r="F1797" s="94"/>
      <c r="G1797" s="94"/>
      <c r="H1797" s="94"/>
      <c r="I1797" s="94"/>
      <c r="J1797" s="94"/>
    </row>
    <row r="1798" spans="1:10" x14ac:dyDescent="0.25">
      <c r="A1798" s="94"/>
      <c r="B1798" s="102"/>
      <c r="C1798" s="94"/>
      <c r="D1798" s="94"/>
      <c r="E1798" s="94"/>
      <c r="F1798" s="94"/>
      <c r="G1798" s="94"/>
      <c r="H1798" s="94"/>
      <c r="I1798" s="94"/>
      <c r="J1798" s="94"/>
    </row>
    <row r="1799" spans="1:10" x14ac:dyDescent="0.25">
      <c r="A1799" s="94"/>
      <c r="B1799" s="102"/>
      <c r="C1799" s="94"/>
      <c r="D1799" s="94"/>
      <c r="E1799" s="94"/>
      <c r="F1799" s="94"/>
      <c r="G1799" s="94"/>
      <c r="H1799" s="94"/>
      <c r="I1799" s="94"/>
      <c r="J1799" s="94"/>
    </row>
    <row r="1800" spans="1:10" x14ac:dyDescent="0.25">
      <c r="A1800" s="94"/>
      <c r="B1800" s="102"/>
      <c r="C1800" s="94"/>
      <c r="D1800" s="94"/>
      <c r="E1800" s="94"/>
      <c r="F1800" s="94"/>
      <c r="G1800" s="94"/>
      <c r="H1800" s="94"/>
      <c r="I1800" s="94"/>
      <c r="J1800" s="94"/>
    </row>
    <row r="1801" spans="1:10" x14ac:dyDescent="0.25">
      <c r="A1801" s="94"/>
      <c r="B1801" s="102"/>
      <c r="C1801" s="94"/>
      <c r="D1801" s="94"/>
      <c r="E1801" s="94"/>
      <c r="F1801" s="94"/>
      <c r="G1801" s="94"/>
      <c r="H1801" s="94"/>
      <c r="I1801" s="94"/>
      <c r="J1801" s="94"/>
    </row>
    <row r="1802" spans="1:10" x14ac:dyDescent="0.25">
      <c r="A1802" s="94"/>
      <c r="B1802" s="102"/>
      <c r="C1802" s="94"/>
      <c r="D1802" s="94"/>
      <c r="E1802" s="94"/>
      <c r="F1802" s="94"/>
      <c r="G1802" s="94"/>
      <c r="H1802" s="94"/>
      <c r="I1802" s="94"/>
      <c r="J1802" s="94"/>
    </row>
    <row r="1803" spans="1:10" x14ac:dyDescent="0.25">
      <c r="A1803" s="94"/>
      <c r="B1803" s="102"/>
      <c r="C1803" s="94"/>
      <c r="D1803" s="94"/>
      <c r="E1803" s="94"/>
      <c r="F1803" s="94"/>
      <c r="G1803" s="94"/>
      <c r="H1803" s="94"/>
      <c r="I1803" s="94"/>
      <c r="J1803" s="94"/>
    </row>
    <row r="1804" spans="1:10" x14ac:dyDescent="0.25">
      <c r="A1804" s="94"/>
      <c r="B1804" s="102"/>
      <c r="C1804" s="94"/>
      <c r="D1804" s="94"/>
      <c r="E1804" s="94"/>
      <c r="F1804" s="94"/>
      <c r="G1804" s="94"/>
      <c r="H1804" s="94"/>
      <c r="I1804" s="94"/>
      <c r="J1804" s="94"/>
    </row>
    <row r="1805" spans="1:10" x14ac:dyDescent="0.25">
      <c r="A1805" s="94"/>
      <c r="B1805" s="102"/>
      <c r="C1805" s="94"/>
      <c r="D1805" s="94"/>
      <c r="E1805" s="94"/>
      <c r="F1805" s="94"/>
      <c r="G1805" s="94"/>
      <c r="H1805" s="94"/>
      <c r="I1805" s="94"/>
      <c r="J1805" s="94"/>
    </row>
    <row r="1806" spans="1:10" x14ac:dyDescent="0.25">
      <c r="A1806" s="94"/>
      <c r="B1806" s="102"/>
      <c r="C1806" s="94"/>
      <c r="D1806" s="94"/>
      <c r="E1806" s="94"/>
      <c r="F1806" s="94"/>
      <c r="G1806" s="94"/>
      <c r="H1806" s="94"/>
      <c r="I1806" s="94"/>
      <c r="J1806" s="94"/>
    </row>
    <row r="1807" spans="1:10" x14ac:dyDescent="0.25">
      <c r="A1807" s="94"/>
      <c r="B1807" s="102"/>
      <c r="C1807" s="94"/>
      <c r="D1807" s="94"/>
      <c r="E1807" s="94"/>
      <c r="F1807" s="94"/>
      <c r="G1807" s="94"/>
      <c r="H1807" s="94"/>
      <c r="I1807" s="94"/>
      <c r="J1807" s="94"/>
    </row>
    <row r="1808" spans="1:10" x14ac:dyDescent="0.25">
      <c r="A1808" s="94"/>
      <c r="B1808" s="102"/>
      <c r="C1808" s="94"/>
      <c r="D1808" s="94"/>
      <c r="E1808" s="94"/>
      <c r="F1808" s="94"/>
      <c r="G1808" s="94"/>
      <c r="H1808" s="94"/>
      <c r="I1808" s="94"/>
      <c r="J1808" s="94"/>
    </row>
    <row r="1809" spans="1:10" x14ac:dyDescent="0.25">
      <c r="A1809" s="94"/>
      <c r="B1809" s="102"/>
      <c r="C1809" s="94"/>
      <c r="D1809" s="94"/>
      <c r="E1809" s="94"/>
      <c r="F1809" s="94"/>
      <c r="G1809" s="94"/>
      <c r="H1809" s="94"/>
      <c r="I1809" s="94"/>
      <c r="J1809" s="94"/>
    </row>
    <row r="1810" spans="1:10" x14ac:dyDescent="0.25">
      <c r="A1810" s="94"/>
      <c r="B1810" s="102"/>
      <c r="C1810" s="94"/>
      <c r="D1810" s="94"/>
      <c r="E1810" s="94"/>
      <c r="F1810" s="94"/>
      <c r="G1810" s="94"/>
      <c r="H1810" s="94"/>
      <c r="I1810" s="94"/>
      <c r="J1810" s="94"/>
    </row>
    <row r="1811" spans="1:10" x14ac:dyDescent="0.25">
      <c r="A1811" s="94"/>
      <c r="B1811" s="102"/>
      <c r="C1811" s="94"/>
      <c r="D1811" s="94"/>
      <c r="E1811" s="94"/>
      <c r="F1811" s="94"/>
      <c r="G1811" s="94"/>
      <c r="H1811" s="94"/>
      <c r="I1811" s="94"/>
      <c r="J1811" s="94"/>
    </row>
    <row r="1812" spans="1:10" x14ac:dyDescent="0.25">
      <c r="A1812" s="94"/>
      <c r="B1812" s="102"/>
      <c r="C1812" s="94"/>
      <c r="D1812" s="94"/>
      <c r="E1812" s="94"/>
      <c r="F1812" s="94"/>
      <c r="G1812" s="94"/>
      <c r="H1812" s="94"/>
      <c r="I1812" s="94"/>
      <c r="J1812" s="94"/>
    </row>
    <row r="1813" spans="1:10" x14ac:dyDescent="0.25">
      <c r="A1813" s="94"/>
      <c r="B1813" s="102"/>
      <c r="C1813" s="94"/>
      <c r="D1813" s="94"/>
      <c r="E1813" s="94"/>
      <c r="F1813" s="94"/>
      <c r="G1813" s="94"/>
      <c r="H1813" s="94"/>
      <c r="I1813" s="94"/>
      <c r="J1813" s="94"/>
    </row>
    <row r="1814" spans="1:10" x14ac:dyDescent="0.25">
      <c r="A1814" s="94"/>
      <c r="B1814" s="102"/>
      <c r="C1814" s="94"/>
      <c r="D1814" s="94"/>
      <c r="E1814" s="94"/>
      <c r="F1814" s="94"/>
      <c r="G1814" s="94"/>
      <c r="H1814" s="94"/>
      <c r="I1814" s="94"/>
      <c r="J1814" s="94"/>
    </row>
    <row r="1815" spans="1:10" x14ac:dyDescent="0.25">
      <c r="A1815" s="94"/>
      <c r="B1815" s="102"/>
      <c r="C1815" s="94"/>
      <c r="D1815" s="94"/>
      <c r="E1815" s="94"/>
      <c r="F1815" s="94"/>
      <c r="G1815" s="94"/>
      <c r="H1815" s="94"/>
      <c r="I1815" s="94"/>
      <c r="J1815" s="94"/>
    </row>
    <row r="1816" spans="1:10" x14ac:dyDescent="0.25">
      <c r="A1816" s="94"/>
      <c r="B1816" s="102"/>
      <c r="C1816" s="94"/>
      <c r="D1816" s="94"/>
      <c r="E1816" s="94"/>
      <c r="F1816" s="94"/>
      <c r="G1816" s="94"/>
      <c r="H1816" s="94"/>
      <c r="I1816" s="94"/>
      <c r="J1816" s="94"/>
    </row>
    <row r="1817" spans="1:10" x14ac:dyDescent="0.25">
      <c r="A1817" s="94"/>
      <c r="B1817" s="102"/>
      <c r="C1817" s="94"/>
      <c r="D1817" s="94"/>
      <c r="E1817" s="94"/>
      <c r="F1817" s="94"/>
      <c r="G1817" s="94"/>
      <c r="H1817" s="94"/>
      <c r="I1817" s="94"/>
      <c r="J1817" s="94"/>
    </row>
    <row r="1818" spans="1:10" x14ac:dyDescent="0.25">
      <c r="A1818" s="127" t="s">
        <v>11</v>
      </c>
      <c r="B1818" s="102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</row>
    <row r="1821" spans="1:10" x14ac:dyDescent="0.25">
      <c r="A1821" s="127" t="s">
        <v>0</v>
      </c>
      <c r="B1821" s="155" t="s">
        <v>1192</v>
      </c>
      <c r="C1821" s="127" t="s">
        <v>1203</v>
      </c>
      <c r="D1821" s="127" t="s">
        <v>561</v>
      </c>
      <c r="E1821" s="127" t="s">
        <v>1724</v>
      </c>
      <c r="F1821" s="127" t="s">
        <v>1892</v>
      </c>
      <c r="G1821" s="127" t="s">
        <v>1889</v>
      </c>
      <c r="H1821" s="127" t="s">
        <v>1890</v>
      </c>
      <c r="I1821" s="127" t="s">
        <v>1891</v>
      </c>
      <c r="J1821" s="127" t="s">
        <v>174</v>
      </c>
    </row>
    <row r="1822" spans="1:10" x14ac:dyDescent="0.25">
      <c r="A1822" s="95">
        <v>45327</v>
      </c>
      <c r="B1822" s="118"/>
      <c r="C1822" s="98"/>
      <c r="D1822" s="98"/>
      <c r="E1822" s="98"/>
      <c r="F1822" s="98"/>
      <c r="G1822" s="98"/>
      <c r="H1822" s="98"/>
      <c r="I1822" s="98"/>
      <c r="J1822" s="94"/>
    </row>
    <row r="1823" spans="1:10" x14ac:dyDescent="0.25">
      <c r="A1823" s="94"/>
      <c r="B1823" s="102"/>
      <c r="C1823" s="94"/>
      <c r="D1823" s="94"/>
      <c r="E1823" s="94"/>
      <c r="F1823" s="94"/>
      <c r="G1823" s="94"/>
      <c r="H1823" s="94"/>
      <c r="I1823" s="94"/>
      <c r="J1823" s="94"/>
    </row>
    <row r="1824" spans="1:10" x14ac:dyDescent="0.25">
      <c r="A1824" s="94"/>
      <c r="B1824" s="102"/>
      <c r="C1824" s="101"/>
      <c r="D1824" s="94"/>
      <c r="E1824" s="94"/>
      <c r="F1824" s="94"/>
      <c r="G1824" s="94"/>
      <c r="H1824" s="94"/>
      <c r="I1824" s="94"/>
      <c r="J1824" s="94"/>
    </row>
    <row r="1825" spans="1:10" x14ac:dyDescent="0.25">
      <c r="A1825" s="94"/>
      <c r="B1825" s="102"/>
      <c r="C1825" s="94"/>
      <c r="D1825" s="94"/>
      <c r="E1825" s="94"/>
      <c r="F1825" s="94"/>
      <c r="G1825" s="94"/>
      <c r="H1825" s="94"/>
      <c r="I1825" s="94"/>
      <c r="J1825" s="94"/>
    </row>
    <row r="1826" spans="1:10" x14ac:dyDescent="0.25">
      <c r="A1826" s="94"/>
      <c r="B1826" s="102"/>
      <c r="C1826" s="94"/>
      <c r="D1826" s="94"/>
      <c r="E1826" s="94"/>
      <c r="F1826" s="94"/>
      <c r="G1826" s="94"/>
      <c r="H1826" s="94"/>
      <c r="I1826" s="94"/>
      <c r="J1826" s="94"/>
    </row>
    <row r="1827" spans="1:10" x14ac:dyDescent="0.25">
      <c r="A1827" s="94"/>
      <c r="B1827" s="102"/>
      <c r="C1827" s="94"/>
      <c r="D1827" s="94"/>
      <c r="E1827" s="94"/>
      <c r="F1827" s="94"/>
      <c r="G1827" s="94"/>
      <c r="H1827" s="94"/>
      <c r="I1827" s="94"/>
      <c r="J1827" s="94"/>
    </row>
    <row r="1828" spans="1:10" x14ac:dyDescent="0.25">
      <c r="A1828" s="94"/>
      <c r="B1828" s="102"/>
      <c r="C1828" s="94"/>
      <c r="D1828" s="94"/>
      <c r="E1828" s="94"/>
      <c r="F1828" s="94"/>
      <c r="G1828" s="94"/>
      <c r="H1828" s="94"/>
      <c r="I1828" s="94"/>
      <c r="J1828" s="94"/>
    </row>
    <row r="1829" spans="1:10" x14ac:dyDescent="0.25">
      <c r="A1829" s="94"/>
      <c r="B1829" s="102"/>
      <c r="C1829" s="94"/>
      <c r="D1829" s="94"/>
      <c r="E1829" s="94"/>
      <c r="F1829" s="94"/>
      <c r="G1829" s="94"/>
      <c r="H1829" s="94"/>
      <c r="I1829" s="94"/>
      <c r="J1829" s="94"/>
    </row>
    <row r="1830" spans="1:10" x14ac:dyDescent="0.25">
      <c r="A1830" s="94"/>
      <c r="B1830" s="102"/>
      <c r="C1830" s="94"/>
      <c r="D1830" s="94"/>
      <c r="E1830" s="94"/>
      <c r="F1830" s="94"/>
      <c r="G1830" s="94"/>
      <c r="H1830" s="94"/>
      <c r="I1830" s="94"/>
      <c r="J1830" s="94"/>
    </row>
    <row r="1831" spans="1:10" x14ac:dyDescent="0.25">
      <c r="A1831" s="94"/>
      <c r="B1831" s="102"/>
      <c r="C1831" s="94"/>
      <c r="D1831" s="94"/>
      <c r="E1831" s="94"/>
      <c r="F1831" s="94"/>
      <c r="G1831" s="94"/>
      <c r="H1831" s="94"/>
      <c r="I1831" s="94"/>
      <c r="J1831" s="94"/>
    </row>
    <row r="1832" spans="1:10" x14ac:dyDescent="0.25">
      <c r="A1832" s="94"/>
      <c r="B1832" s="102"/>
      <c r="C1832" s="94"/>
      <c r="D1832" s="94"/>
      <c r="E1832" s="94"/>
      <c r="F1832" s="94"/>
      <c r="G1832" s="94"/>
      <c r="H1832" s="94"/>
      <c r="I1832" s="94"/>
      <c r="J1832" s="94"/>
    </row>
    <row r="1833" spans="1:10" x14ac:dyDescent="0.25">
      <c r="A1833" s="94"/>
      <c r="B1833" s="102"/>
      <c r="C1833" s="94"/>
      <c r="D1833" s="94"/>
      <c r="E1833" s="94"/>
      <c r="F1833" s="94"/>
      <c r="G1833" s="94"/>
      <c r="H1833" s="94"/>
      <c r="I1833" s="94"/>
      <c r="J1833" s="94"/>
    </row>
    <row r="1834" spans="1:10" x14ac:dyDescent="0.25">
      <c r="A1834" s="94"/>
      <c r="B1834" s="102"/>
      <c r="C1834" s="94"/>
      <c r="D1834" s="94"/>
      <c r="E1834" s="94"/>
      <c r="F1834" s="94"/>
      <c r="G1834" s="94"/>
      <c r="H1834" s="94"/>
      <c r="I1834" s="94"/>
      <c r="J1834" s="94"/>
    </row>
    <row r="1835" spans="1:10" x14ac:dyDescent="0.25">
      <c r="A1835" s="94"/>
      <c r="B1835" s="102"/>
      <c r="C1835" s="94"/>
      <c r="D1835" s="94"/>
      <c r="E1835" s="94"/>
      <c r="F1835" s="94"/>
      <c r="G1835" s="94"/>
      <c r="H1835" s="94"/>
      <c r="I1835" s="94"/>
      <c r="J1835" s="94"/>
    </row>
    <row r="1836" spans="1:10" x14ac:dyDescent="0.25">
      <c r="A1836" s="94"/>
      <c r="B1836" s="102"/>
      <c r="C1836" s="94"/>
      <c r="D1836" s="94"/>
      <c r="E1836" s="94"/>
      <c r="F1836" s="94"/>
      <c r="G1836" s="94"/>
      <c r="H1836" s="94"/>
      <c r="I1836" s="94"/>
      <c r="J1836" s="94"/>
    </row>
    <row r="1837" spans="1:10" x14ac:dyDescent="0.25">
      <c r="A1837" s="94"/>
      <c r="B1837" s="102"/>
      <c r="C1837" s="94"/>
      <c r="D1837" s="94"/>
      <c r="E1837" s="94"/>
      <c r="F1837" s="94"/>
      <c r="G1837" s="94"/>
      <c r="H1837" s="94"/>
      <c r="I1837" s="94"/>
      <c r="J1837" s="94"/>
    </row>
    <row r="1838" spans="1:10" x14ac:dyDescent="0.25">
      <c r="A1838" s="94"/>
      <c r="B1838" s="102"/>
      <c r="C1838" s="94"/>
      <c r="D1838" s="94"/>
      <c r="E1838" s="94"/>
      <c r="F1838" s="94"/>
      <c r="G1838" s="94"/>
      <c r="H1838" s="94"/>
      <c r="I1838" s="94"/>
      <c r="J1838" s="94"/>
    </row>
    <row r="1839" spans="1:10" x14ac:dyDescent="0.25">
      <c r="A1839" s="94"/>
      <c r="B1839" s="102"/>
      <c r="C1839" s="94"/>
      <c r="D1839" s="94"/>
      <c r="E1839" s="94"/>
      <c r="F1839" s="94"/>
      <c r="G1839" s="94"/>
      <c r="H1839" s="94"/>
      <c r="I1839" s="94"/>
      <c r="J1839" s="94"/>
    </row>
    <row r="1840" spans="1:10" x14ac:dyDescent="0.25">
      <c r="A1840" s="94"/>
      <c r="B1840" s="102"/>
      <c r="C1840" s="94"/>
      <c r="D1840" s="94"/>
      <c r="E1840" s="94"/>
      <c r="F1840" s="94"/>
      <c r="G1840" s="94"/>
      <c r="H1840" s="94"/>
      <c r="I1840" s="94"/>
      <c r="J1840" s="94"/>
    </row>
    <row r="1841" spans="1:10" x14ac:dyDescent="0.25">
      <c r="A1841" s="94"/>
      <c r="B1841" s="102"/>
      <c r="C1841" s="94"/>
      <c r="D1841" s="94"/>
      <c r="E1841" s="94"/>
      <c r="F1841" s="94"/>
      <c r="G1841" s="94"/>
      <c r="H1841" s="94"/>
      <c r="I1841" s="94"/>
      <c r="J1841" s="94"/>
    </row>
    <row r="1842" spans="1:10" x14ac:dyDescent="0.25">
      <c r="A1842" s="94"/>
      <c r="B1842" s="102"/>
      <c r="C1842" s="94"/>
      <c r="D1842" s="94"/>
      <c r="E1842" s="94"/>
      <c r="F1842" s="94"/>
      <c r="G1842" s="94"/>
      <c r="H1842" s="94"/>
      <c r="I1842" s="94"/>
      <c r="J1842" s="94"/>
    </row>
    <row r="1843" spans="1:10" x14ac:dyDescent="0.25">
      <c r="A1843" s="94"/>
      <c r="B1843" s="102"/>
      <c r="C1843" s="94"/>
      <c r="D1843" s="94"/>
      <c r="E1843" s="94"/>
      <c r="F1843" s="94"/>
      <c r="G1843" s="94"/>
      <c r="H1843" s="94"/>
      <c r="I1843" s="94"/>
      <c r="J1843" s="94"/>
    </row>
    <row r="1844" spans="1:10" x14ac:dyDescent="0.25">
      <c r="A1844" s="94"/>
      <c r="B1844" s="102"/>
      <c r="C1844" s="94"/>
      <c r="D1844" s="94"/>
      <c r="E1844" s="94"/>
      <c r="F1844" s="94"/>
      <c r="G1844" s="94"/>
      <c r="H1844" s="94"/>
      <c r="I1844" s="94"/>
      <c r="J1844" s="94"/>
    </row>
    <row r="1845" spans="1:10" x14ac:dyDescent="0.25">
      <c r="A1845" s="94"/>
      <c r="B1845" s="102"/>
      <c r="C1845" s="94"/>
      <c r="D1845" s="94"/>
      <c r="E1845" s="94"/>
      <c r="F1845" s="94"/>
      <c r="G1845" s="94"/>
      <c r="H1845" s="94"/>
      <c r="I1845" s="94"/>
      <c r="J1845" s="94"/>
    </row>
    <row r="1846" spans="1:10" x14ac:dyDescent="0.25">
      <c r="A1846" s="94"/>
      <c r="B1846" s="102"/>
      <c r="C1846" s="94"/>
      <c r="D1846" s="94"/>
      <c r="E1846" s="94"/>
      <c r="F1846" s="94"/>
      <c r="G1846" s="94"/>
      <c r="H1846" s="94"/>
      <c r="I1846" s="94"/>
      <c r="J1846" s="94"/>
    </row>
    <row r="1847" spans="1:10" x14ac:dyDescent="0.25">
      <c r="A1847" s="94"/>
      <c r="B1847" s="102"/>
      <c r="C1847" s="94"/>
      <c r="D1847" s="94"/>
      <c r="E1847" s="94"/>
      <c r="F1847" s="94"/>
      <c r="G1847" s="94"/>
      <c r="H1847" s="94"/>
      <c r="I1847" s="94"/>
      <c r="J1847" s="94"/>
    </row>
    <row r="1848" spans="1:10" x14ac:dyDescent="0.25">
      <c r="A1848" s="94"/>
      <c r="B1848" s="102"/>
      <c r="C1848" s="94"/>
      <c r="D1848" s="94"/>
      <c r="E1848" s="94"/>
      <c r="F1848" s="94"/>
      <c r="G1848" s="94"/>
      <c r="H1848" s="94"/>
      <c r="I1848" s="94"/>
      <c r="J1848" s="94"/>
    </row>
    <row r="1849" spans="1:10" x14ac:dyDescent="0.25">
      <c r="A1849" s="94"/>
      <c r="B1849" s="102"/>
      <c r="C1849" s="94"/>
      <c r="D1849" s="94"/>
      <c r="E1849" s="94"/>
      <c r="F1849" s="94"/>
      <c r="G1849" s="94"/>
      <c r="H1849" s="94"/>
      <c r="I1849" s="94"/>
      <c r="J1849" s="94"/>
    </row>
    <row r="1850" spans="1:10" x14ac:dyDescent="0.25">
      <c r="A1850" s="94"/>
      <c r="B1850" s="102"/>
      <c r="C1850" s="94"/>
      <c r="D1850" s="94"/>
      <c r="E1850" s="94"/>
      <c r="F1850" s="94"/>
      <c r="G1850" s="94"/>
      <c r="H1850" s="94"/>
      <c r="I1850" s="94"/>
      <c r="J1850" s="94"/>
    </row>
    <row r="1851" spans="1:10" x14ac:dyDescent="0.25">
      <c r="A1851" s="94"/>
      <c r="B1851" s="102"/>
      <c r="C1851" s="94"/>
      <c r="D1851" s="94"/>
      <c r="E1851" s="94"/>
      <c r="F1851" s="94"/>
      <c r="G1851" s="94"/>
      <c r="H1851" s="94"/>
      <c r="I1851" s="94"/>
      <c r="J1851" s="94"/>
    </row>
    <row r="1852" spans="1:10" x14ac:dyDescent="0.25">
      <c r="A1852" s="94"/>
      <c r="B1852" s="102"/>
      <c r="C1852" s="94"/>
      <c r="D1852" s="94"/>
      <c r="E1852" s="94"/>
      <c r="F1852" s="94"/>
      <c r="G1852" s="94"/>
      <c r="H1852" s="94"/>
      <c r="I1852" s="94"/>
      <c r="J1852" s="94"/>
    </row>
    <row r="1853" spans="1:10" x14ac:dyDescent="0.25">
      <c r="A1853" s="94"/>
      <c r="B1853" s="102"/>
      <c r="C1853" s="94"/>
      <c r="D1853" s="94"/>
      <c r="E1853" s="94"/>
      <c r="F1853" s="94"/>
      <c r="G1853" s="94"/>
      <c r="H1853" s="94"/>
      <c r="I1853" s="94"/>
      <c r="J1853" s="94"/>
    </row>
    <row r="1854" spans="1:10" x14ac:dyDescent="0.25">
      <c r="A1854" s="94"/>
      <c r="B1854" s="102"/>
      <c r="C1854" s="94"/>
      <c r="D1854" s="94"/>
      <c r="E1854" s="94"/>
      <c r="F1854" s="94"/>
      <c r="G1854" s="94"/>
      <c r="H1854" s="94"/>
      <c r="I1854" s="94"/>
      <c r="J1854" s="94"/>
    </row>
    <row r="1855" spans="1:10" x14ac:dyDescent="0.25">
      <c r="A1855" s="94"/>
      <c r="B1855" s="102"/>
      <c r="C1855" s="94"/>
      <c r="D1855" s="94"/>
      <c r="E1855" s="94"/>
      <c r="F1855" s="94"/>
      <c r="G1855" s="94"/>
      <c r="H1855" s="94"/>
      <c r="I1855" s="94"/>
      <c r="J1855" s="94"/>
    </row>
    <row r="1856" spans="1:10" x14ac:dyDescent="0.25">
      <c r="A1856" s="94"/>
      <c r="B1856" s="102"/>
      <c r="C1856" s="94"/>
      <c r="D1856" s="94"/>
      <c r="E1856" s="94"/>
      <c r="F1856" s="94"/>
      <c r="G1856" s="94"/>
      <c r="H1856" s="94"/>
      <c r="I1856" s="94"/>
      <c r="J1856" s="94"/>
    </row>
    <row r="1857" spans="1:10" x14ac:dyDescent="0.25">
      <c r="A1857" s="94"/>
      <c r="B1857" s="102"/>
      <c r="C1857" s="94"/>
      <c r="D1857" s="94"/>
      <c r="E1857" s="94"/>
      <c r="F1857" s="94"/>
      <c r="G1857" s="94"/>
      <c r="H1857" s="94"/>
      <c r="I1857" s="94"/>
      <c r="J1857" s="94"/>
    </row>
    <row r="1858" spans="1:10" x14ac:dyDescent="0.25">
      <c r="A1858" s="94"/>
      <c r="B1858" s="102"/>
      <c r="C1858" s="94"/>
      <c r="D1858" s="94"/>
      <c r="E1858" s="94"/>
      <c r="F1858" s="94"/>
      <c r="G1858" s="94"/>
      <c r="H1858" s="94"/>
      <c r="I1858" s="94"/>
      <c r="J1858" s="94"/>
    </row>
    <row r="1859" spans="1:10" x14ac:dyDescent="0.25">
      <c r="A1859" s="94"/>
      <c r="B1859" s="102"/>
      <c r="C1859" s="94"/>
      <c r="D1859" s="94"/>
      <c r="E1859" s="94"/>
      <c r="F1859" s="94"/>
      <c r="G1859" s="94"/>
      <c r="H1859" s="94"/>
      <c r="I1859" s="94"/>
      <c r="J1859" s="94"/>
    </row>
    <row r="1860" spans="1:10" x14ac:dyDescent="0.25">
      <c r="A1860" s="94"/>
      <c r="B1860" s="102"/>
      <c r="C1860" s="94"/>
      <c r="D1860" s="94"/>
      <c r="E1860" s="94"/>
      <c r="F1860" s="94"/>
      <c r="G1860" s="94"/>
      <c r="H1860" s="94"/>
      <c r="I1860" s="94"/>
      <c r="J1860" s="94"/>
    </row>
    <row r="1861" spans="1:10" x14ac:dyDescent="0.25">
      <c r="A1861" s="94"/>
      <c r="B1861" s="102"/>
      <c r="C1861" s="94"/>
      <c r="D1861" s="94"/>
      <c r="E1861" s="94"/>
      <c r="F1861" s="94"/>
      <c r="G1861" s="94"/>
      <c r="H1861" s="94"/>
      <c r="I1861" s="94"/>
      <c r="J1861" s="94"/>
    </row>
    <row r="1862" spans="1:10" x14ac:dyDescent="0.25">
      <c r="A1862" s="94"/>
      <c r="B1862" s="102"/>
      <c r="C1862" s="94"/>
      <c r="D1862" s="94"/>
      <c r="E1862" s="94"/>
      <c r="F1862" s="94"/>
      <c r="G1862" s="94"/>
      <c r="H1862" s="94"/>
      <c r="I1862" s="94"/>
      <c r="J1862" s="94"/>
    </row>
    <row r="1863" spans="1:10" x14ac:dyDescent="0.25">
      <c r="A1863" s="94"/>
      <c r="B1863" s="102"/>
      <c r="C1863" s="94"/>
      <c r="D1863" s="94"/>
      <c r="E1863" s="94"/>
      <c r="F1863" s="94"/>
      <c r="G1863" s="94"/>
      <c r="H1863" s="94"/>
      <c r="I1863" s="94"/>
      <c r="J1863" s="94"/>
    </row>
    <row r="1864" spans="1:10" x14ac:dyDescent="0.25">
      <c r="A1864" s="94"/>
      <c r="B1864" s="102"/>
      <c r="C1864" s="94"/>
      <c r="D1864" s="94"/>
      <c r="E1864" s="94"/>
      <c r="F1864" s="94"/>
      <c r="G1864" s="94"/>
      <c r="H1864" s="94"/>
      <c r="I1864" s="94"/>
      <c r="J1864" s="94"/>
    </row>
    <row r="1865" spans="1:10" x14ac:dyDescent="0.25">
      <c r="A1865" s="94"/>
      <c r="B1865" s="102"/>
      <c r="C1865" s="94"/>
      <c r="D1865" s="94"/>
      <c r="E1865" s="94"/>
      <c r="F1865" s="94"/>
      <c r="G1865" s="94"/>
      <c r="H1865" s="94"/>
      <c r="I1865" s="94"/>
      <c r="J1865" s="94"/>
    </row>
    <row r="1866" spans="1:10" x14ac:dyDescent="0.25">
      <c r="A1866" s="94"/>
      <c r="B1866" s="102"/>
      <c r="C1866" s="94"/>
      <c r="D1866" s="94"/>
      <c r="E1866" s="94"/>
      <c r="F1866" s="94"/>
      <c r="G1866" s="94"/>
      <c r="H1866" s="94"/>
      <c r="I1866" s="94"/>
      <c r="J1866" s="94"/>
    </row>
    <row r="1867" spans="1:10" x14ac:dyDescent="0.25">
      <c r="A1867" s="94"/>
      <c r="B1867" s="102"/>
      <c r="C1867" s="94"/>
      <c r="D1867" s="94"/>
      <c r="E1867" s="94"/>
      <c r="F1867" s="94"/>
      <c r="G1867" s="94"/>
      <c r="H1867" s="94"/>
      <c r="I1867" s="94"/>
      <c r="J1867" s="94"/>
    </row>
    <row r="1868" spans="1:10" x14ac:dyDescent="0.25">
      <c r="A1868" s="94"/>
      <c r="B1868" s="102"/>
      <c r="C1868" s="94"/>
      <c r="D1868" s="94"/>
      <c r="E1868" s="94"/>
      <c r="F1868" s="94"/>
      <c r="G1868" s="94"/>
      <c r="H1868" s="94"/>
      <c r="I1868" s="94"/>
      <c r="J1868" s="94"/>
    </row>
    <row r="1869" spans="1:10" x14ac:dyDescent="0.25">
      <c r="A1869" s="94"/>
      <c r="B1869" s="102"/>
      <c r="C1869" s="94"/>
      <c r="D1869" s="94"/>
      <c r="E1869" s="94"/>
      <c r="F1869" s="94"/>
      <c r="G1869" s="94"/>
      <c r="H1869" s="94"/>
      <c r="I1869" s="94"/>
      <c r="J1869" s="94"/>
    </row>
    <row r="1870" spans="1:10" x14ac:dyDescent="0.25">
      <c r="A1870" s="127" t="s">
        <v>11</v>
      </c>
      <c r="B1870" s="102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</row>
    <row r="1873" spans="1:10" x14ac:dyDescent="0.25">
      <c r="A1873" s="127" t="s">
        <v>0</v>
      </c>
      <c r="B1873" s="155" t="s">
        <v>1192</v>
      </c>
      <c r="C1873" s="127" t="s">
        <v>1203</v>
      </c>
      <c r="D1873" s="127" t="s">
        <v>561</v>
      </c>
      <c r="E1873" s="127" t="s">
        <v>1724</v>
      </c>
      <c r="F1873" s="127" t="s">
        <v>1892</v>
      </c>
      <c r="G1873" s="127" t="s">
        <v>1889</v>
      </c>
      <c r="H1873" s="127" t="s">
        <v>1890</v>
      </c>
      <c r="I1873" s="127" t="s">
        <v>1891</v>
      </c>
      <c r="J1873" s="127" t="s">
        <v>174</v>
      </c>
    </row>
    <row r="1874" spans="1:10" x14ac:dyDescent="0.25">
      <c r="A1874" s="95">
        <v>45328</v>
      </c>
      <c r="B1874" s="118"/>
      <c r="C1874" s="98"/>
      <c r="D1874" s="98"/>
      <c r="E1874" s="98"/>
      <c r="F1874" s="98"/>
      <c r="G1874" s="98"/>
      <c r="H1874" s="98"/>
      <c r="I1874" s="98"/>
      <c r="J1874" s="94"/>
    </row>
    <row r="1875" spans="1:10" x14ac:dyDescent="0.25">
      <c r="A1875" s="94"/>
      <c r="B1875" s="102"/>
      <c r="C1875" s="94"/>
      <c r="D1875" s="94"/>
      <c r="E1875" s="94"/>
      <c r="F1875" s="94"/>
      <c r="G1875" s="94"/>
      <c r="H1875" s="94"/>
      <c r="I1875" s="94"/>
      <c r="J1875" s="94"/>
    </row>
    <row r="1876" spans="1:10" x14ac:dyDescent="0.25">
      <c r="A1876" s="94"/>
      <c r="B1876" s="102"/>
      <c r="C1876" s="101"/>
      <c r="D1876" s="94"/>
      <c r="E1876" s="94"/>
      <c r="F1876" s="94"/>
      <c r="G1876" s="94"/>
      <c r="H1876" s="94"/>
      <c r="I1876" s="94"/>
      <c r="J1876" s="94"/>
    </row>
    <row r="1877" spans="1:10" x14ac:dyDescent="0.25">
      <c r="A1877" s="94"/>
      <c r="B1877" s="102"/>
      <c r="C1877" s="94"/>
      <c r="D1877" s="94"/>
      <c r="E1877" s="94"/>
      <c r="F1877" s="94"/>
      <c r="G1877" s="94"/>
      <c r="H1877" s="94"/>
      <c r="I1877" s="94"/>
      <c r="J1877" s="94"/>
    </row>
    <row r="1878" spans="1:10" x14ac:dyDescent="0.25">
      <c r="A1878" s="94"/>
      <c r="B1878" s="102"/>
      <c r="C1878" s="94"/>
      <c r="D1878" s="94"/>
      <c r="E1878" s="94"/>
      <c r="F1878" s="94"/>
      <c r="G1878" s="94"/>
      <c r="H1878" s="94"/>
      <c r="I1878" s="94"/>
      <c r="J1878" s="94"/>
    </row>
    <row r="1879" spans="1:10" x14ac:dyDescent="0.25">
      <c r="A1879" s="94"/>
      <c r="B1879" s="102"/>
      <c r="C1879" s="94"/>
      <c r="D1879" s="94"/>
      <c r="E1879" s="94"/>
      <c r="F1879" s="94"/>
      <c r="G1879" s="94"/>
      <c r="H1879" s="94"/>
      <c r="I1879" s="94"/>
      <c r="J1879" s="94"/>
    </row>
    <row r="1880" spans="1:10" x14ac:dyDescent="0.25">
      <c r="A1880" s="94"/>
      <c r="B1880" s="102"/>
      <c r="C1880" s="94"/>
      <c r="D1880" s="94"/>
      <c r="E1880" s="94"/>
      <c r="F1880" s="94"/>
      <c r="G1880" s="94"/>
      <c r="H1880" s="94"/>
      <c r="I1880" s="94"/>
      <c r="J1880" s="94"/>
    </row>
    <row r="1881" spans="1:10" x14ac:dyDescent="0.25">
      <c r="A1881" s="94"/>
      <c r="B1881" s="102"/>
      <c r="C1881" s="94"/>
      <c r="D1881" s="94"/>
      <c r="E1881" s="94"/>
      <c r="F1881" s="94"/>
      <c r="G1881" s="94"/>
      <c r="H1881" s="94"/>
      <c r="I1881" s="94"/>
      <c r="J1881" s="94"/>
    </row>
    <row r="1882" spans="1:10" x14ac:dyDescent="0.25">
      <c r="A1882" s="94"/>
      <c r="B1882" s="102"/>
      <c r="C1882" s="94"/>
      <c r="D1882" s="94"/>
      <c r="E1882" s="94"/>
      <c r="F1882" s="94"/>
      <c r="G1882" s="94"/>
      <c r="H1882" s="94"/>
      <c r="I1882" s="94"/>
      <c r="J1882" s="94"/>
    </row>
    <row r="1883" spans="1:10" x14ac:dyDescent="0.25">
      <c r="A1883" s="94"/>
      <c r="B1883" s="102"/>
      <c r="C1883" s="94"/>
      <c r="D1883" s="94"/>
      <c r="E1883" s="94"/>
      <c r="F1883" s="94"/>
      <c r="G1883" s="94"/>
      <c r="H1883" s="94"/>
      <c r="I1883" s="94"/>
      <c r="J1883" s="94"/>
    </row>
    <row r="1884" spans="1:10" x14ac:dyDescent="0.25">
      <c r="A1884" s="94"/>
      <c r="B1884" s="102"/>
      <c r="C1884" s="94"/>
      <c r="D1884" s="94"/>
      <c r="E1884" s="94"/>
      <c r="F1884" s="94"/>
      <c r="G1884" s="94"/>
      <c r="H1884" s="94"/>
      <c r="I1884" s="94"/>
      <c r="J1884" s="94"/>
    </row>
    <row r="1885" spans="1:10" x14ac:dyDescent="0.25">
      <c r="A1885" s="94"/>
      <c r="B1885" s="102"/>
      <c r="C1885" s="94"/>
      <c r="D1885" s="94"/>
      <c r="E1885" s="94"/>
      <c r="F1885" s="94"/>
      <c r="G1885" s="94"/>
      <c r="H1885" s="94"/>
      <c r="I1885" s="94"/>
      <c r="J1885" s="94"/>
    </row>
    <row r="1886" spans="1:10" x14ac:dyDescent="0.25">
      <c r="A1886" s="94"/>
      <c r="B1886" s="102"/>
      <c r="C1886" s="94"/>
      <c r="D1886" s="94"/>
      <c r="E1886" s="94"/>
      <c r="F1886" s="94"/>
      <c r="G1886" s="94"/>
      <c r="H1886" s="94"/>
      <c r="I1886" s="94"/>
      <c r="J1886" s="94"/>
    </row>
    <row r="1887" spans="1:10" x14ac:dyDescent="0.25">
      <c r="A1887" s="94"/>
      <c r="B1887" s="102"/>
      <c r="C1887" s="94"/>
      <c r="D1887" s="94"/>
      <c r="E1887" s="94"/>
      <c r="F1887" s="94"/>
      <c r="G1887" s="94"/>
      <c r="H1887" s="94"/>
      <c r="I1887" s="94"/>
      <c r="J1887" s="94"/>
    </row>
    <row r="1888" spans="1:10" x14ac:dyDescent="0.25">
      <c r="A1888" s="94"/>
      <c r="B1888" s="102"/>
      <c r="C1888" s="94"/>
      <c r="D1888" s="94"/>
      <c r="E1888" s="94"/>
      <c r="F1888" s="94"/>
      <c r="G1888" s="94"/>
      <c r="H1888" s="94"/>
      <c r="I1888" s="94"/>
      <c r="J1888" s="94"/>
    </row>
    <row r="1889" spans="1:10" x14ac:dyDescent="0.25">
      <c r="A1889" s="94"/>
      <c r="B1889" s="102"/>
      <c r="C1889" s="94"/>
      <c r="D1889" s="94"/>
      <c r="E1889" s="94"/>
      <c r="F1889" s="94"/>
      <c r="G1889" s="94"/>
      <c r="H1889" s="94"/>
      <c r="I1889" s="94"/>
      <c r="J1889" s="94"/>
    </row>
    <row r="1890" spans="1:10" x14ac:dyDescent="0.25">
      <c r="A1890" s="94"/>
      <c r="B1890" s="102"/>
      <c r="C1890" s="94"/>
      <c r="D1890" s="94"/>
      <c r="E1890" s="94"/>
      <c r="F1890" s="94"/>
      <c r="G1890" s="94"/>
      <c r="H1890" s="94"/>
      <c r="I1890" s="94"/>
      <c r="J1890" s="94"/>
    </row>
    <row r="1891" spans="1:10" x14ac:dyDescent="0.25">
      <c r="A1891" s="94"/>
      <c r="B1891" s="102"/>
      <c r="C1891" s="94"/>
      <c r="D1891" s="94"/>
      <c r="E1891" s="94"/>
      <c r="F1891" s="94"/>
      <c r="G1891" s="94"/>
      <c r="H1891" s="94"/>
      <c r="I1891" s="94"/>
      <c r="J1891" s="94"/>
    </row>
    <row r="1892" spans="1:10" x14ac:dyDescent="0.25">
      <c r="A1892" s="94"/>
      <c r="B1892" s="102"/>
      <c r="C1892" s="94"/>
      <c r="D1892" s="94"/>
      <c r="E1892" s="94"/>
      <c r="F1892" s="94"/>
      <c r="G1892" s="94"/>
      <c r="H1892" s="94"/>
      <c r="I1892" s="94"/>
      <c r="J1892" s="94"/>
    </row>
    <row r="1893" spans="1:10" x14ac:dyDescent="0.25">
      <c r="A1893" s="94"/>
      <c r="B1893" s="102"/>
      <c r="C1893" s="94"/>
      <c r="D1893" s="94"/>
      <c r="E1893" s="94"/>
      <c r="F1893" s="94"/>
      <c r="G1893" s="94"/>
      <c r="H1893" s="94"/>
      <c r="I1893" s="94"/>
      <c r="J1893" s="94"/>
    </row>
    <row r="1894" spans="1:10" x14ac:dyDescent="0.25">
      <c r="A1894" s="94"/>
      <c r="B1894" s="102"/>
      <c r="C1894" s="94"/>
      <c r="D1894" s="94"/>
      <c r="E1894" s="94"/>
      <c r="F1894" s="94"/>
      <c r="G1894" s="94"/>
      <c r="H1894" s="94"/>
      <c r="I1894" s="94"/>
      <c r="J1894" s="94"/>
    </row>
    <row r="1895" spans="1:10" x14ac:dyDescent="0.25">
      <c r="A1895" s="94"/>
      <c r="B1895" s="102"/>
      <c r="C1895" s="94"/>
      <c r="D1895" s="94"/>
      <c r="E1895" s="94"/>
      <c r="F1895" s="94"/>
      <c r="G1895" s="94"/>
      <c r="H1895" s="94"/>
      <c r="I1895" s="94"/>
      <c r="J1895" s="94"/>
    </row>
    <row r="1896" spans="1:10" x14ac:dyDescent="0.25">
      <c r="A1896" s="94"/>
      <c r="B1896" s="102"/>
      <c r="C1896" s="94"/>
      <c r="D1896" s="94"/>
      <c r="E1896" s="94"/>
      <c r="F1896" s="94"/>
      <c r="G1896" s="94"/>
      <c r="H1896" s="94"/>
      <c r="I1896" s="94"/>
      <c r="J1896" s="94"/>
    </row>
    <row r="1897" spans="1:10" x14ac:dyDescent="0.25">
      <c r="A1897" s="94"/>
      <c r="B1897" s="102"/>
      <c r="C1897" s="94"/>
      <c r="D1897" s="94"/>
      <c r="E1897" s="94"/>
      <c r="F1897" s="94"/>
      <c r="G1897" s="94"/>
      <c r="H1897" s="94"/>
      <c r="I1897" s="94"/>
      <c r="J1897" s="94"/>
    </row>
    <row r="1898" spans="1:10" x14ac:dyDescent="0.25">
      <c r="A1898" s="94"/>
      <c r="B1898" s="102"/>
      <c r="C1898" s="94"/>
      <c r="D1898" s="94"/>
      <c r="E1898" s="94"/>
      <c r="F1898" s="94"/>
      <c r="G1898" s="94"/>
      <c r="H1898" s="94"/>
      <c r="I1898" s="94"/>
      <c r="J1898" s="94"/>
    </row>
    <row r="1899" spans="1:10" x14ac:dyDescent="0.25">
      <c r="A1899" s="94"/>
      <c r="B1899" s="102"/>
      <c r="C1899" s="94"/>
      <c r="D1899" s="94"/>
      <c r="E1899" s="94"/>
      <c r="F1899" s="94"/>
      <c r="G1899" s="94"/>
      <c r="H1899" s="94"/>
      <c r="I1899" s="94"/>
      <c r="J1899" s="94"/>
    </row>
    <row r="1900" spans="1:10" x14ac:dyDescent="0.25">
      <c r="A1900" s="94"/>
      <c r="B1900" s="102"/>
      <c r="C1900" s="94"/>
      <c r="D1900" s="94"/>
      <c r="E1900" s="94"/>
      <c r="F1900" s="94"/>
      <c r="G1900" s="94"/>
      <c r="H1900" s="94"/>
      <c r="I1900" s="94"/>
      <c r="J1900" s="94"/>
    </row>
    <row r="1901" spans="1:10" x14ac:dyDescent="0.25">
      <c r="A1901" s="94"/>
      <c r="B1901" s="102"/>
      <c r="C1901" s="94"/>
      <c r="D1901" s="94"/>
      <c r="E1901" s="94"/>
      <c r="F1901" s="94"/>
      <c r="G1901" s="94"/>
      <c r="H1901" s="94"/>
      <c r="I1901" s="94"/>
      <c r="J1901" s="94"/>
    </row>
    <row r="1902" spans="1:10" x14ac:dyDescent="0.25">
      <c r="A1902" s="94"/>
      <c r="B1902" s="102"/>
      <c r="C1902" s="94"/>
      <c r="D1902" s="94"/>
      <c r="E1902" s="94"/>
      <c r="F1902" s="94"/>
      <c r="G1902" s="94"/>
      <c r="H1902" s="94"/>
      <c r="I1902" s="94"/>
      <c r="J1902" s="94"/>
    </row>
    <row r="1903" spans="1:10" x14ac:dyDescent="0.25">
      <c r="A1903" s="94"/>
      <c r="B1903" s="102"/>
      <c r="C1903" s="94"/>
      <c r="D1903" s="94"/>
      <c r="E1903" s="94"/>
      <c r="F1903" s="94"/>
      <c r="G1903" s="94"/>
      <c r="H1903" s="94"/>
      <c r="I1903" s="94"/>
      <c r="J1903" s="94"/>
    </row>
    <row r="1904" spans="1:10" x14ac:dyDescent="0.25">
      <c r="A1904" s="94"/>
      <c r="B1904" s="102"/>
      <c r="C1904" s="94"/>
      <c r="D1904" s="94"/>
      <c r="E1904" s="94"/>
      <c r="F1904" s="94"/>
      <c r="G1904" s="94"/>
      <c r="H1904" s="94"/>
      <c r="I1904" s="94"/>
      <c r="J1904" s="94"/>
    </row>
    <row r="1905" spans="1:10" x14ac:dyDescent="0.25">
      <c r="A1905" s="94"/>
      <c r="B1905" s="102"/>
      <c r="C1905" s="94"/>
      <c r="D1905" s="94"/>
      <c r="E1905" s="94"/>
      <c r="F1905" s="94"/>
      <c r="G1905" s="94"/>
      <c r="H1905" s="94"/>
      <c r="I1905" s="94"/>
      <c r="J1905" s="94"/>
    </row>
    <row r="1906" spans="1:10" x14ac:dyDescent="0.25">
      <c r="A1906" s="94"/>
      <c r="B1906" s="102"/>
      <c r="C1906" s="94"/>
      <c r="D1906" s="94"/>
      <c r="E1906" s="94"/>
      <c r="F1906" s="94"/>
      <c r="G1906" s="94"/>
      <c r="H1906" s="94"/>
      <c r="I1906" s="94"/>
      <c r="J1906" s="94"/>
    </row>
    <row r="1907" spans="1:10" x14ac:dyDescent="0.25">
      <c r="A1907" s="94"/>
      <c r="B1907" s="102"/>
      <c r="C1907" s="94"/>
      <c r="D1907" s="94"/>
      <c r="E1907" s="94"/>
      <c r="F1907" s="94"/>
      <c r="G1907" s="94"/>
      <c r="H1907" s="94"/>
      <c r="I1907" s="94"/>
      <c r="J1907" s="94"/>
    </row>
    <row r="1908" spans="1:10" x14ac:dyDescent="0.25">
      <c r="A1908" s="94"/>
      <c r="B1908" s="102"/>
      <c r="C1908" s="94"/>
      <c r="D1908" s="94"/>
      <c r="E1908" s="94"/>
      <c r="F1908" s="94"/>
      <c r="G1908" s="94"/>
      <c r="H1908" s="94"/>
      <c r="I1908" s="94"/>
      <c r="J1908" s="94"/>
    </row>
    <row r="1909" spans="1:10" x14ac:dyDescent="0.25">
      <c r="A1909" s="94"/>
      <c r="B1909" s="102"/>
      <c r="C1909" s="94"/>
      <c r="D1909" s="94"/>
      <c r="E1909" s="94"/>
      <c r="F1909" s="94"/>
      <c r="G1909" s="94"/>
      <c r="H1909" s="94"/>
      <c r="I1909" s="94"/>
      <c r="J1909" s="94"/>
    </row>
    <row r="1910" spans="1:10" x14ac:dyDescent="0.25">
      <c r="A1910" s="94"/>
      <c r="B1910" s="102"/>
      <c r="C1910" s="94"/>
      <c r="D1910" s="94"/>
      <c r="E1910" s="94"/>
      <c r="F1910" s="94"/>
      <c r="G1910" s="94"/>
      <c r="H1910" s="94"/>
      <c r="I1910" s="94"/>
      <c r="J1910" s="94"/>
    </row>
    <row r="1911" spans="1:10" x14ac:dyDescent="0.25">
      <c r="A1911" s="94"/>
      <c r="B1911" s="102"/>
      <c r="C1911" s="94"/>
      <c r="D1911" s="94"/>
      <c r="E1911" s="94"/>
      <c r="F1911" s="94"/>
      <c r="G1911" s="94"/>
      <c r="H1911" s="94"/>
      <c r="I1911" s="94"/>
      <c r="J1911" s="94"/>
    </row>
    <row r="1912" spans="1:10" x14ac:dyDescent="0.25">
      <c r="A1912" s="94"/>
      <c r="B1912" s="102"/>
      <c r="C1912" s="94"/>
      <c r="D1912" s="94"/>
      <c r="E1912" s="94"/>
      <c r="F1912" s="94"/>
      <c r="G1912" s="94"/>
      <c r="H1912" s="94"/>
      <c r="I1912" s="94"/>
      <c r="J1912" s="94"/>
    </row>
    <row r="1913" spans="1:10" x14ac:dyDescent="0.25">
      <c r="A1913" s="94"/>
      <c r="B1913" s="102"/>
      <c r="C1913" s="94"/>
      <c r="D1913" s="94"/>
      <c r="E1913" s="94"/>
      <c r="F1913" s="94"/>
      <c r="G1913" s="94"/>
      <c r="H1913" s="94"/>
      <c r="I1913" s="94"/>
      <c r="J1913" s="94"/>
    </row>
    <row r="1914" spans="1:10" x14ac:dyDescent="0.25">
      <c r="A1914" s="94"/>
      <c r="B1914" s="102"/>
      <c r="C1914" s="94"/>
      <c r="D1914" s="94"/>
      <c r="E1914" s="94"/>
      <c r="F1914" s="94"/>
      <c r="G1914" s="94"/>
      <c r="H1914" s="94"/>
      <c r="I1914" s="94"/>
      <c r="J1914" s="94"/>
    </row>
    <row r="1915" spans="1:10" x14ac:dyDescent="0.25">
      <c r="A1915" s="94"/>
      <c r="B1915" s="102"/>
      <c r="C1915" s="94"/>
      <c r="D1915" s="94"/>
      <c r="E1915" s="94"/>
      <c r="F1915" s="94"/>
      <c r="G1915" s="94"/>
      <c r="H1915" s="94"/>
      <c r="I1915" s="94"/>
      <c r="J1915" s="94"/>
    </row>
    <row r="1916" spans="1:10" x14ac:dyDescent="0.25">
      <c r="A1916" s="94"/>
      <c r="B1916" s="102"/>
      <c r="C1916" s="94"/>
      <c r="D1916" s="94"/>
      <c r="E1916" s="94"/>
      <c r="F1916" s="94"/>
      <c r="G1916" s="94"/>
      <c r="H1916" s="94"/>
      <c r="I1916" s="94"/>
      <c r="J1916" s="94"/>
    </row>
    <row r="1917" spans="1:10" x14ac:dyDescent="0.25">
      <c r="A1917" s="94"/>
      <c r="B1917" s="102"/>
      <c r="C1917" s="94"/>
      <c r="D1917" s="94"/>
      <c r="E1917" s="94"/>
      <c r="F1917" s="94"/>
      <c r="G1917" s="94"/>
      <c r="H1917" s="94"/>
      <c r="I1917" s="94"/>
      <c r="J1917" s="94"/>
    </row>
    <row r="1918" spans="1:10" x14ac:dyDescent="0.25">
      <c r="A1918" s="94"/>
      <c r="B1918" s="102"/>
      <c r="C1918" s="94"/>
      <c r="D1918" s="94"/>
      <c r="E1918" s="94"/>
      <c r="F1918" s="94"/>
      <c r="G1918" s="94"/>
      <c r="H1918" s="94"/>
      <c r="I1918" s="94"/>
      <c r="J1918" s="94"/>
    </row>
    <row r="1919" spans="1:10" x14ac:dyDescent="0.25">
      <c r="A1919" s="94"/>
      <c r="B1919" s="102"/>
      <c r="C1919" s="94"/>
      <c r="D1919" s="94"/>
      <c r="E1919" s="94"/>
      <c r="F1919" s="94"/>
      <c r="G1919" s="94"/>
      <c r="H1919" s="94"/>
      <c r="I1919" s="94"/>
      <c r="J1919" s="94"/>
    </row>
    <row r="1920" spans="1:10" x14ac:dyDescent="0.25">
      <c r="A1920" s="94"/>
      <c r="B1920" s="102"/>
      <c r="C1920" s="94"/>
      <c r="D1920" s="94"/>
      <c r="E1920" s="94"/>
      <c r="F1920" s="94"/>
      <c r="G1920" s="94"/>
      <c r="H1920" s="94"/>
      <c r="I1920" s="94"/>
      <c r="J1920" s="94"/>
    </row>
    <row r="1921" spans="1:10" x14ac:dyDescent="0.25">
      <c r="A1921" s="94"/>
      <c r="B1921" s="102"/>
      <c r="C1921" s="94"/>
      <c r="D1921" s="94"/>
      <c r="E1921" s="94"/>
      <c r="F1921" s="94"/>
      <c r="G1921" s="94"/>
      <c r="H1921" s="94"/>
      <c r="I1921" s="94"/>
      <c r="J1921" s="94"/>
    </row>
    <row r="1922" spans="1:10" x14ac:dyDescent="0.25">
      <c r="A1922" s="127" t="s">
        <v>11</v>
      </c>
      <c r="B1922" s="102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</row>
    <row r="1925" spans="1:10" x14ac:dyDescent="0.25">
      <c r="A1925" s="127" t="s">
        <v>0</v>
      </c>
      <c r="B1925" s="155" t="s">
        <v>1192</v>
      </c>
      <c r="C1925" s="127" t="s">
        <v>1203</v>
      </c>
      <c r="D1925" s="127" t="s">
        <v>561</v>
      </c>
      <c r="E1925" s="127" t="s">
        <v>1724</v>
      </c>
      <c r="F1925" s="127" t="s">
        <v>1892</v>
      </c>
      <c r="G1925" s="127" t="s">
        <v>1889</v>
      </c>
      <c r="H1925" s="127" t="s">
        <v>1890</v>
      </c>
      <c r="I1925" s="127" t="s">
        <v>1891</v>
      </c>
      <c r="J1925" s="127" t="s">
        <v>174</v>
      </c>
    </row>
    <row r="1926" spans="1:10" x14ac:dyDescent="0.25">
      <c r="A1926" s="95">
        <v>45329</v>
      </c>
      <c r="B1926" s="118"/>
      <c r="C1926" s="98"/>
      <c r="D1926" s="98"/>
      <c r="E1926" s="98"/>
      <c r="F1926" s="98"/>
      <c r="G1926" s="98"/>
      <c r="H1926" s="98"/>
      <c r="I1926" s="98"/>
      <c r="J1926" s="94"/>
    </row>
    <row r="1927" spans="1:10" x14ac:dyDescent="0.25">
      <c r="A1927" s="94"/>
      <c r="B1927" s="102"/>
      <c r="C1927" s="94"/>
      <c r="D1927" s="94"/>
      <c r="E1927" s="94"/>
      <c r="F1927" s="94"/>
      <c r="G1927" s="94"/>
      <c r="H1927" s="94"/>
      <c r="I1927" s="94"/>
      <c r="J1927" s="94"/>
    </row>
    <row r="1928" spans="1:10" x14ac:dyDescent="0.25">
      <c r="A1928" s="94"/>
      <c r="B1928" s="102"/>
      <c r="C1928" s="101"/>
      <c r="D1928" s="94"/>
      <c r="E1928" s="94"/>
      <c r="F1928" s="94"/>
      <c r="G1928" s="94"/>
      <c r="H1928" s="94"/>
      <c r="I1928" s="94"/>
      <c r="J1928" s="94"/>
    </row>
    <row r="1929" spans="1:10" x14ac:dyDescent="0.25">
      <c r="A1929" s="94"/>
      <c r="B1929" s="102"/>
      <c r="C1929" s="94"/>
      <c r="D1929" s="94"/>
      <c r="E1929" s="94"/>
      <c r="F1929" s="94"/>
      <c r="G1929" s="94"/>
      <c r="H1929" s="94"/>
      <c r="I1929" s="94"/>
      <c r="J1929" s="94"/>
    </row>
    <row r="1930" spans="1:10" x14ac:dyDescent="0.25">
      <c r="A1930" s="94"/>
      <c r="B1930" s="102"/>
      <c r="C1930" s="94"/>
      <c r="D1930" s="94"/>
      <c r="E1930" s="94"/>
      <c r="F1930" s="94"/>
      <c r="G1930" s="94"/>
      <c r="H1930" s="94"/>
      <c r="I1930" s="94"/>
      <c r="J1930" s="94"/>
    </row>
    <row r="1931" spans="1:10" x14ac:dyDescent="0.25">
      <c r="A1931" s="94"/>
      <c r="B1931" s="102"/>
      <c r="C1931" s="94"/>
      <c r="D1931" s="94"/>
      <c r="E1931" s="94"/>
      <c r="F1931" s="94"/>
      <c r="G1931" s="94"/>
      <c r="H1931" s="94"/>
      <c r="I1931" s="94"/>
      <c r="J1931" s="94"/>
    </row>
    <row r="1932" spans="1:10" x14ac:dyDescent="0.25">
      <c r="A1932" s="94"/>
      <c r="B1932" s="102"/>
      <c r="C1932" s="94"/>
      <c r="D1932" s="94"/>
      <c r="E1932" s="94"/>
      <c r="F1932" s="94"/>
      <c r="G1932" s="94"/>
      <c r="H1932" s="94"/>
      <c r="I1932" s="94"/>
      <c r="J1932" s="94"/>
    </row>
    <row r="1933" spans="1:10" x14ac:dyDescent="0.25">
      <c r="A1933" s="94"/>
      <c r="B1933" s="102"/>
      <c r="C1933" s="94"/>
      <c r="D1933" s="94"/>
      <c r="E1933" s="94"/>
      <c r="F1933" s="94"/>
      <c r="G1933" s="94"/>
      <c r="H1933" s="94"/>
      <c r="I1933" s="94"/>
      <c r="J1933" s="94"/>
    </row>
    <row r="1934" spans="1:10" x14ac:dyDescent="0.25">
      <c r="A1934" s="94"/>
      <c r="B1934" s="102"/>
      <c r="C1934" s="94"/>
      <c r="D1934" s="94"/>
      <c r="E1934" s="94"/>
      <c r="F1934" s="94"/>
      <c r="G1934" s="94"/>
      <c r="H1934" s="94"/>
      <c r="I1934" s="94"/>
      <c r="J1934" s="94"/>
    </row>
    <row r="1935" spans="1:10" x14ac:dyDescent="0.25">
      <c r="A1935" s="94"/>
      <c r="B1935" s="102"/>
      <c r="C1935" s="94"/>
      <c r="D1935" s="94"/>
      <c r="E1935" s="94"/>
      <c r="F1935" s="94"/>
      <c r="G1935" s="94"/>
      <c r="H1935" s="94"/>
      <c r="I1935" s="94"/>
      <c r="J1935" s="94"/>
    </row>
    <row r="1936" spans="1:10" x14ac:dyDescent="0.25">
      <c r="A1936" s="94"/>
      <c r="B1936" s="102"/>
      <c r="C1936" s="94"/>
      <c r="D1936" s="94"/>
      <c r="E1936" s="94"/>
      <c r="F1936" s="94"/>
      <c r="G1936" s="94"/>
      <c r="H1936" s="94"/>
      <c r="I1936" s="94"/>
      <c r="J1936" s="94"/>
    </row>
    <row r="1937" spans="1:10" x14ac:dyDescent="0.25">
      <c r="A1937" s="94"/>
      <c r="B1937" s="102"/>
      <c r="C1937" s="94"/>
      <c r="D1937" s="94"/>
      <c r="E1937" s="94"/>
      <c r="F1937" s="94"/>
      <c r="G1937" s="94"/>
      <c r="H1937" s="94"/>
      <c r="I1937" s="94"/>
      <c r="J1937" s="94"/>
    </row>
    <row r="1938" spans="1:10" x14ac:dyDescent="0.25">
      <c r="A1938" s="94"/>
      <c r="B1938" s="102"/>
      <c r="C1938" s="94"/>
      <c r="D1938" s="94"/>
      <c r="E1938" s="94"/>
      <c r="F1938" s="94"/>
      <c r="G1938" s="94"/>
      <c r="H1938" s="94"/>
      <c r="I1938" s="94"/>
      <c r="J1938" s="94"/>
    </row>
    <row r="1939" spans="1:10" x14ac:dyDescent="0.25">
      <c r="A1939" s="94"/>
      <c r="B1939" s="102"/>
      <c r="C1939" s="94"/>
      <c r="D1939" s="94"/>
      <c r="E1939" s="94"/>
      <c r="F1939" s="94"/>
      <c r="G1939" s="94"/>
      <c r="H1939" s="94"/>
      <c r="I1939" s="94"/>
      <c r="J1939" s="94"/>
    </row>
    <row r="1940" spans="1:10" x14ac:dyDescent="0.25">
      <c r="A1940" s="94"/>
      <c r="B1940" s="102"/>
      <c r="C1940" s="94"/>
      <c r="D1940" s="94"/>
      <c r="E1940" s="94"/>
      <c r="F1940" s="94"/>
      <c r="G1940" s="94"/>
      <c r="H1940" s="94"/>
      <c r="I1940" s="94"/>
      <c r="J1940" s="94"/>
    </row>
    <row r="1941" spans="1:10" x14ac:dyDescent="0.25">
      <c r="A1941" s="94"/>
      <c r="B1941" s="102"/>
      <c r="C1941" s="94"/>
      <c r="D1941" s="94"/>
      <c r="E1941" s="94"/>
      <c r="F1941" s="94"/>
      <c r="G1941" s="94"/>
      <c r="H1941" s="94"/>
      <c r="I1941" s="94"/>
      <c r="J1941" s="94"/>
    </row>
    <row r="1942" spans="1:10" x14ac:dyDescent="0.25">
      <c r="A1942" s="94"/>
      <c r="B1942" s="102"/>
      <c r="C1942" s="94"/>
      <c r="D1942" s="94"/>
      <c r="E1942" s="94"/>
      <c r="F1942" s="94"/>
      <c r="G1942" s="94"/>
      <c r="H1942" s="94"/>
      <c r="I1942" s="94"/>
      <c r="J1942" s="94"/>
    </row>
    <row r="1943" spans="1:10" x14ac:dyDescent="0.25">
      <c r="A1943" s="94"/>
      <c r="B1943" s="102"/>
      <c r="C1943" s="94"/>
      <c r="D1943" s="94"/>
      <c r="E1943" s="94"/>
      <c r="F1943" s="94"/>
      <c r="G1943" s="94"/>
      <c r="H1943" s="94"/>
      <c r="I1943" s="94"/>
      <c r="J1943" s="94"/>
    </row>
    <row r="1944" spans="1:10" x14ac:dyDescent="0.25">
      <c r="A1944" s="94"/>
      <c r="B1944" s="102"/>
      <c r="C1944" s="94"/>
      <c r="D1944" s="94"/>
      <c r="E1944" s="94"/>
      <c r="F1944" s="94"/>
      <c r="G1944" s="94"/>
      <c r="H1944" s="94"/>
      <c r="I1944" s="94"/>
      <c r="J1944" s="94"/>
    </row>
    <row r="1945" spans="1:10" x14ac:dyDescent="0.25">
      <c r="A1945" s="94"/>
      <c r="B1945" s="102"/>
      <c r="C1945" s="94"/>
      <c r="D1945" s="94"/>
      <c r="E1945" s="94"/>
      <c r="F1945" s="94"/>
      <c r="G1945" s="94"/>
      <c r="H1945" s="94"/>
      <c r="I1945" s="94"/>
      <c r="J1945" s="94"/>
    </row>
    <row r="1946" spans="1:10" x14ac:dyDescent="0.25">
      <c r="A1946" s="94"/>
      <c r="B1946" s="102"/>
      <c r="C1946" s="94"/>
      <c r="D1946" s="94"/>
      <c r="E1946" s="94"/>
      <c r="F1946" s="94"/>
      <c r="G1946" s="94"/>
      <c r="H1946" s="94"/>
      <c r="I1946" s="94"/>
      <c r="J1946" s="94"/>
    </row>
    <row r="1947" spans="1:10" x14ac:dyDescent="0.25">
      <c r="A1947" s="94"/>
      <c r="B1947" s="102"/>
      <c r="C1947" s="94"/>
      <c r="D1947" s="94"/>
      <c r="E1947" s="94"/>
      <c r="F1947" s="94"/>
      <c r="G1947" s="94"/>
      <c r="H1947" s="94"/>
      <c r="I1947" s="94"/>
      <c r="J1947" s="94"/>
    </row>
    <row r="1948" spans="1:10" x14ac:dyDescent="0.25">
      <c r="A1948" s="94"/>
      <c r="B1948" s="102"/>
      <c r="C1948" s="94"/>
      <c r="D1948" s="94"/>
      <c r="E1948" s="94"/>
      <c r="F1948" s="94"/>
      <c r="G1948" s="94"/>
      <c r="H1948" s="94"/>
      <c r="I1948" s="94"/>
      <c r="J1948" s="94"/>
    </row>
    <row r="1949" spans="1:10" x14ac:dyDescent="0.25">
      <c r="A1949" s="94"/>
      <c r="B1949" s="102"/>
      <c r="C1949" s="94"/>
      <c r="D1949" s="94"/>
      <c r="E1949" s="94"/>
      <c r="F1949" s="94"/>
      <c r="G1949" s="94"/>
      <c r="H1949" s="94"/>
      <c r="I1949" s="94"/>
      <c r="J1949" s="94"/>
    </row>
    <row r="1950" spans="1:10" x14ac:dyDescent="0.25">
      <c r="A1950" s="94"/>
      <c r="B1950" s="102"/>
      <c r="C1950" s="94"/>
      <c r="D1950" s="94"/>
      <c r="E1950" s="94"/>
      <c r="F1950" s="94"/>
      <c r="G1950" s="94"/>
      <c r="H1950" s="94"/>
      <c r="I1950" s="94"/>
      <c r="J1950" s="94"/>
    </row>
    <row r="1951" spans="1:10" x14ac:dyDescent="0.25">
      <c r="A1951" s="94"/>
      <c r="B1951" s="102"/>
      <c r="C1951" s="94"/>
      <c r="D1951" s="94"/>
      <c r="E1951" s="94"/>
      <c r="F1951" s="94"/>
      <c r="G1951" s="94"/>
      <c r="H1951" s="94"/>
      <c r="I1951" s="94"/>
      <c r="J1951" s="94"/>
    </row>
    <row r="1952" spans="1:10" x14ac:dyDescent="0.25">
      <c r="A1952" s="94"/>
      <c r="B1952" s="102"/>
      <c r="C1952" s="94"/>
      <c r="D1952" s="94"/>
      <c r="E1952" s="94"/>
      <c r="F1952" s="94"/>
      <c r="G1952" s="94"/>
      <c r="H1952" s="94"/>
      <c r="I1952" s="94"/>
      <c r="J1952" s="94"/>
    </row>
    <row r="1953" spans="1:10" x14ac:dyDescent="0.25">
      <c r="A1953" s="94"/>
      <c r="B1953" s="102"/>
      <c r="C1953" s="94"/>
      <c r="D1953" s="94"/>
      <c r="E1953" s="94"/>
      <c r="F1953" s="94"/>
      <c r="G1953" s="94"/>
      <c r="H1953" s="94"/>
      <c r="I1953" s="94"/>
      <c r="J1953" s="94"/>
    </row>
    <row r="1954" spans="1:10" x14ac:dyDescent="0.25">
      <c r="A1954" s="94"/>
      <c r="B1954" s="102"/>
      <c r="C1954" s="94"/>
      <c r="D1954" s="94"/>
      <c r="E1954" s="94"/>
      <c r="F1954" s="94"/>
      <c r="G1954" s="94"/>
      <c r="H1954" s="94"/>
      <c r="I1954" s="94"/>
      <c r="J1954" s="94"/>
    </row>
    <row r="1955" spans="1:10" x14ac:dyDescent="0.25">
      <c r="A1955" s="94"/>
      <c r="B1955" s="102"/>
      <c r="C1955" s="94"/>
      <c r="D1955" s="94"/>
      <c r="E1955" s="94"/>
      <c r="F1955" s="94"/>
      <c r="G1955" s="94"/>
      <c r="H1955" s="94"/>
      <c r="I1955" s="94"/>
      <c r="J1955" s="94"/>
    </row>
    <row r="1956" spans="1:10" x14ac:dyDescent="0.25">
      <c r="A1956" s="94"/>
      <c r="B1956" s="102"/>
      <c r="C1956" s="94"/>
      <c r="D1956" s="94"/>
      <c r="E1956" s="94"/>
      <c r="F1956" s="94"/>
      <c r="G1956" s="94"/>
      <c r="H1956" s="94"/>
      <c r="I1956" s="94"/>
      <c r="J1956" s="94"/>
    </row>
    <row r="1957" spans="1:10" x14ac:dyDescent="0.25">
      <c r="A1957" s="94"/>
      <c r="B1957" s="102"/>
      <c r="C1957" s="94"/>
      <c r="D1957" s="94"/>
      <c r="E1957" s="94"/>
      <c r="F1957" s="94"/>
      <c r="G1957" s="94"/>
      <c r="H1957" s="94"/>
      <c r="I1957" s="94"/>
      <c r="J1957" s="94"/>
    </row>
    <row r="1958" spans="1:10" x14ac:dyDescent="0.25">
      <c r="A1958" s="94"/>
      <c r="B1958" s="102"/>
      <c r="C1958" s="94"/>
      <c r="D1958" s="94"/>
      <c r="E1958" s="94"/>
      <c r="F1958" s="94"/>
      <c r="G1958" s="94"/>
      <c r="H1958" s="94"/>
      <c r="I1958" s="94"/>
      <c r="J1958" s="94"/>
    </row>
    <row r="1959" spans="1:10" x14ac:dyDescent="0.25">
      <c r="A1959" s="94"/>
      <c r="B1959" s="102"/>
      <c r="C1959" s="94"/>
      <c r="D1959" s="94"/>
      <c r="E1959" s="94"/>
      <c r="F1959" s="94"/>
      <c r="G1959" s="94"/>
      <c r="H1959" s="94"/>
      <c r="I1959" s="94"/>
      <c r="J1959" s="94"/>
    </row>
    <row r="1960" spans="1:10" x14ac:dyDescent="0.25">
      <c r="A1960" s="94"/>
      <c r="B1960" s="102"/>
      <c r="C1960" s="94"/>
      <c r="D1960" s="94"/>
      <c r="E1960" s="94"/>
      <c r="F1960" s="94"/>
      <c r="G1960" s="94"/>
      <c r="H1960" s="94"/>
      <c r="I1960" s="94"/>
      <c r="J1960" s="94"/>
    </row>
    <row r="1961" spans="1:10" x14ac:dyDescent="0.25">
      <c r="A1961" s="94"/>
      <c r="B1961" s="102"/>
      <c r="C1961" s="94"/>
      <c r="D1961" s="94"/>
      <c r="E1961" s="94"/>
      <c r="F1961" s="94"/>
      <c r="G1961" s="94"/>
      <c r="H1961" s="94"/>
      <c r="I1961" s="94"/>
      <c r="J1961" s="94"/>
    </row>
    <row r="1962" spans="1:10" x14ac:dyDescent="0.25">
      <c r="A1962" s="94"/>
      <c r="B1962" s="102"/>
      <c r="C1962" s="94"/>
      <c r="D1962" s="94"/>
      <c r="E1962" s="94"/>
      <c r="F1962" s="94"/>
      <c r="G1962" s="94"/>
      <c r="H1962" s="94"/>
      <c r="I1962" s="94"/>
      <c r="J1962" s="94"/>
    </row>
    <row r="1963" spans="1:10" x14ac:dyDescent="0.25">
      <c r="A1963" s="94"/>
      <c r="B1963" s="102"/>
      <c r="C1963" s="94"/>
      <c r="D1963" s="94"/>
      <c r="E1963" s="94"/>
      <c r="F1963" s="94"/>
      <c r="G1963" s="94"/>
      <c r="H1963" s="94"/>
      <c r="I1963" s="94"/>
      <c r="J1963" s="94"/>
    </row>
    <row r="1964" spans="1:10" x14ac:dyDescent="0.25">
      <c r="A1964" s="94"/>
      <c r="B1964" s="102"/>
      <c r="C1964" s="94"/>
      <c r="D1964" s="94"/>
      <c r="E1964" s="94"/>
      <c r="F1964" s="94"/>
      <c r="G1964" s="94"/>
      <c r="H1964" s="94"/>
      <c r="I1964" s="94"/>
      <c r="J1964" s="94"/>
    </row>
    <row r="1965" spans="1:10" x14ac:dyDescent="0.25">
      <c r="A1965" s="94"/>
      <c r="B1965" s="102"/>
      <c r="C1965" s="94"/>
      <c r="D1965" s="94"/>
      <c r="E1965" s="94"/>
      <c r="F1965" s="94"/>
      <c r="G1965" s="94"/>
      <c r="H1965" s="94"/>
      <c r="I1965" s="94"/>
      <c r="J1965" s="94"/>
    </row>
    <row r="1966" spans="1:10" x14ac:dyDescent="0.25">
      <c r="A1966" s="94"/>
      <c r="B1966" s="102"/>
      <c r="C1966" s="94"/>
      <c r="D1966" s="94"/>
      <c r="E1966" s="94"/>
      <c r="F1966" s="94"/>
      <c r="G1966" s="94"/>
      <c r="H1966" s="94"/>
      <c r="I1966" s="94"/>
      <c r="J1966" s="94"/>
    </row>
    <row r="1967" spans="1:10" x14ac:dyDescent="0.25">
      <c r="A1967" s="94"/>
      <c r="B1967" s="102"/>
      <c r="C1967" s="94"/>
      <c r="D1967" s="94"/>
      <c r="E1967" s="94"/>
      <c r="F1967" s="94"/>
      <c r="G1967" s="94"/>
      <c r="H1967" s="94"/>
      <c r="I1967" s="94"/>
      <c r="J1967" s="94"/>
    </row>
    <row r="1968" spans="1:10" x14ac:dyDescent="0.25">
      <c r="A1968" s="94"/>
      <c r="B1968" s="102"/>
      <c r="C1968" s="94"/>
      <c r="D1968" s="94"/>
      <c r="E1968" s="94"/>
      <c r="F1968" s="94"/>
      <c r="G1968" s="94"/>
      <c r="H1968" s="94"/>
      <c r="I1968" s="94"/>
      <c r="J1968" s="94"/>
    </row>
    <row r="1969" spans="1:10" x14ac:dyDescent="0.25">
      <c r="A1969" s="94"/>
      <c r="B1969" s="102"/>
      <c r="C1969" s="94"/>
      <c r="D1969" s="94"/>
      <c r="E1969" s="94"/>
      <c r="F1969" s="94"/>
      <c r="G1969" s="94"/>
      <c r="H1969" s="94"/>
      <c r="I1969" s="94"/>
      <c r="J1969" s="94"/>
    </row>
    <row r="1970" spans="1:10" x14ac:dyDescent="0.25">
      <c r="A1970" s="94"/>
      <c r="B1970" s="102"/>
      <c r="C1970" s="94"/>
      <c r="D1970" s="94"/>
      <c r="E1970" s="94"/>
      <c r="F1970" s="94"/>
      <c r="G1970" s="94"/>
      <c r="H1970" s="94"/>
      <c r="I1970" s="94"/>
      <c r="J1970" s="94"/>
    </row>
    <row r="1971" spans="1:10" x14ac:dyDescent="0.25">
      <c r="A1971" s="94"/>
      <c r="B1971" s="102"/>
      <c r="C1971" s="94"/>
      <c r="D1971" s="94"/>
      <c r="E1971" s="94"/>
      <c r="F1971" s="94"/>
      <c r="G1971" s="94"/>
      <c r="H1971" s="94"/>
      <c r="I1971" s="94"/>
      <c r="J1971" s="94"/>
    </row>
    <row r="1972" spans="1:10" x14ac:dyDescent="0.25">
      <c r="A1972" s="94"/>
      <c r="B1972" s="102"/>
      <c r="C1972" s="94"/>
      <c r="D1972" s="94"/>
      <c r="E1972" s="94"/>
      <c r="F1972" s="94"/>
      <c r="G1972" s="94"/>
      <c r="H1972" s="94"/>
      <c r="I1972" s="94"/>
      <c r="J1972" s="94"/>
    </row>
    <row r="1973" spans="1:10" x14ac:dyDescent="0.25">
      <c r="A1973" s="94"/>
      <c r="B1973" s="102"/>
      <c r="C1973" s="94"/>
      <c r="D1973" s="94"/>
      <c r="E1973" s="94"/>
      <c r="F1973" s="94"/>
      <c r="G1973" s="94"/>
      <c r="H1973" s="94"/>
      <c r="I1973" s="94"/>
      <c r="J1973" s="94"/>
    </row>
    <row r="1974" spans="1:10" x14ac:dyDescent="0.25">
      <c r="A1974" s="127" t="s">
        <v>11</v>
      </c>
      <c r="B1974" s="102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</row>
    <row r="1977" spans="1:10" x14ac:dyDescent="0.25">
      <c r="A1977" s="127" t="s">
        <v>0</v>
      </c>
      <c r="B1977" s="155" t="s">
        <v>1192</v>
      </c>
      <c r="C1977" s="127" t="s">
        <v>1203</v>
      </c>
      <c r="D1977" s="127" t="s">
        <v>561</v>
      </c>
      <c r="E1977" s="127" t="s">
        <v>1724</v>
      </c>
      <c r="F1977" s="127" t="s">
        <v>1892</v>
      </c>
      <c r="G1977" s="127" t="s">
        <v>1889</v>
      </c>
      <c r="H1977" s="127" t="s">
        <v>1890</v>
      </c>
      <c r="I1977" s="127" t="s">
        <v>1891</v>
      </c>
      <c r="J1977" s="127" t="s">
        <v>174</v>
      </c>
    </row>
    <row r="1978" spans="1:10" x14ac:dyDescent="0.25">
      <c r="A1978" s="95">
        <v>45330</v>
      </c>
      <c r="B1978" s="118"/>
      <c r="C1978" s="98"/>
      <c r="D1978" s="98"/>
      <c r="E1978" s="98"/>
      <c r="F1978" s="98"/>
      <c r="G1978" s="98"/>
      <c r="H1978" s="98"/>
      <c r="I1978" s="98"/>
      <c r="J1978" s="94"/>
    </row>
    <row r="1979" spans="1:10" x14ac:dyDescent="0.25">
      <c r="A1979" s="94"/>
      <c r="B1979" s="102"/>
      <c r="C1979" s="94"/>
      <c r="D1979" s="94"/>
      <c r="E1979" s="94"/>
      <c r="F1979" s="94"/>
      <c r="G1979" s="94"/>
      <c r="H1979" s="94"/>
      <c r="I1979" s="94"/>
      <c r="J1979" s="94"/>
    </row>
    <row r="1980" spans="1:10" x14ac:dyDescent="0.25">
      <c r="A1980" s="94"/>
      <c r="B1980" s="102"/>
      <c r="C1980" s="101"/>
      <c r="D1980" s="94"/>
      <c r="E1980" s="94"/>
      <c r="F1980" s="94"/>
      <c r="G1980" s="94"/>
      <c r="H1980" s="94"/>
      <c r="I1980" s="94"/>
      <c r="J1980" s="94"/>
    </row>
    <row r="1981" spans="1:10" x14ac:dyDescent="0.25">
      <c r="A1981" s="94"/>
      <c r="B1981" s="102"/>
      <c r="C1981" s="94"/>
      <c r="D1981" s="94"/>
      <c r="E1981" s="94"/>
      <c r="F1981" s="94"/>
      <c r="G1981" s="94"/>
      <c r="H1981" s="94"/>
      <c r="I1981" s="94"/>
      <c r="J1981" s="94"/>
    </row>
    <row r="1982" spans="1:10" x14ac:dyDescent="0.25">
      <c r="A1982" s="94"/>
      <c r="B1982" s="102"/>
      <c r="C1982" s="94"/>
      <c r="D1982" s="94"/>
      <c r="E1982" s="94"/>
      <c r="F1982" s="94"/>
      <c r="G1982" s="94"/>
      <c r="H1982" s="94"/>
      <c r="I1982" s="94"/>
      <c r="J1982" s="94"/>
    </row>
    <row r="1983" spans="1:10" x14ac:dyDescent="0.25">
      <c r="A1983" s="94"/>
      <c r="B1983" s="102"/>
      <c r="C1983" s="94"/>
      <c r="D1983" s="94"/>
      <c r="E1983" s="94"/>
      <c r="F1983" s="94"/>
      <c r="G1983" s="94"/>
      <c r="H1983" s="94"/>
      <c r="I1983" s="94"/>
      <c r="J1983" s="94"/>
    </row>
    <row r="1984" spans="1:10" x14ac:dyDescent="0.25">
      <c r="A1984" s="94"/>
      <c r="B1984" s="102"/>
      <c r="C1984" s="94"/>
      <c r="D1984" s="94"/>
      <c r="E1984" s="94"/>
      <c r="F1984" s="94"/>
      <c r="G1984" s="94"/>
      <c r="H1984" s="94"/>
      <c r="I1984" s="94"/>
      <c r="J1984" s="94"/>
    </row>
    <row r="1985" spans="1:10" x14ac:dyDescent="0.25">
      <c r="A1985" s="94"/>
      <c r="B1985" s="102"/>
      <c r="C1985" s="94"/>
      <c r="D1985" s="94"/>
      <c r="E1985" s="94"/>
      <c r="F1985" s="94"/>
      <c r="G1985" s="94"/>
      <c r="H1985" s="94"/>
      <c r="I1985" s="94"/>
      <c r="J1985" s="94"/>
    </row>
    <row r="1986" spans="1:10" x14ac:dyDescent="0.25">
      <c r="A1986" s="94"/>
      <c r="B1986" s="102"/>
      <c r="C1986" s="94"/>
      <c r="D1986" s="94"/>
      <c r="E1986" s="94"/>
      <c r="F1986" s="94"/>
      <c r="G1986" s="94"/>
      <c r="H1986" s="94"/>
      <c r="I1986" s="94"/>
      <c r="J1986" s="94"/>
    </row>
    <row r="1987" spans="1:10" x14ac:dyDescent="0.25">
      <c r="A1987" s="94"/>
      <c r="B1987" s="102"/>
      <c r="C1987" s="94"/>
      <c r="D1987" s="94"/>
      <c r="E1987" s="94"/>
      <c r="F1987" s="94"/>
      <c r="G1987" s="94"/>
      <c r="H1987" s="94"/>
      <c r="I1987" s="94"/>
      <c r="J1987" s="94"/>
    </row>
    <row r="1988" spans="1:10" x14ac:dyDescent="0.25">
      <c r="A1988" s="94"/>
      <c r="B1988" s="102"/>
      <c r="C1988" s="94"/>
      <c r="D1988" s="94"/>
      <c r="E1988" s="94"/>
      <c r="F1988" s="94"/>
      <c r="G1988" s="94"/>
      <c r="H1988" s="94"/>
      <c r="I1988" s="94"/>
      <c r="J1988" s="94"/>
    </row>
    <row r="1989" spans="1:10" x14ac:dyDescent="0.25">
      <c r="A1989" s="94"/>
      <c r="B1989" s="102"/>
      <c r="C1989" s="94"/>
      <c r="D1989" s="94"/>
      <c r="E1989" s="94"/>
      <c r="F1989" s="94"/>
      <c r="G1989" s="94"/>
      <c r="H1989" s="94"/>
      <c r="I1989" s="94"/>
      <c r="J1989" s="94"/>
    </row>
    <row r="1990" spans="1:10" x14ac:dyDescent="0.25">
      <c r="A1990" s="94"/>
      <c r="B1990" s="102"/>
      <c r="C1990" s="94"/>
      <c r="D1990" s="94"/>
      <c r="E1990" s="94"/>
      <c r="F1990" s="94"/>
      <c r="G1990" s="94"/>
      <c r="H1990" s="94"/>
      <c r="I1990" s="94"/>
      <c r="J1990" s="94"/>
    </row>
    <row r="1991" spans="1:10" x14ac:dyDescent="0.25">
      <c r="A1991" s="94"/>
      <c r="B1991" s="102"/>
      <c r="C1991" s="94"/>
      <c r="D1991" s="94"/>
      <c r="E1991" s="94"/>
      <c r="F1991" s="94"/>
      <c r="G1991" s="94"/>
      <c r="H1991" s="94"/>
      <c r="I1991" s="94"/>
      <c r="J1991" s="94"/>
    </row>
    <row r="1992" spans="1:10" x14ac:dyDescent="0.25">
      <c r="A1992" s="94"/>
      <c r="B1992" s="102"/>
      <c r="C1992" s="94"/>
      <c r="D1992" s="94"/>
      <c r="E1992" s="94"/>
      <c r="F1992" s="94"/>
      <c r="G1992" s="94"/>
      <c r="H1992" s="94"/>
      <c r="I1992" s="94"/>
      <c r="J1992" s="94"/>
    </row>
    <row r="1993" spans="1:10" x14ac:dyDescent="0.25">
      <c r="A1993" s="94"/>
      <c r="B1993" s="102"/>
      <c r="C1993" s="94"/>
      <c r="D1993" s="94"/>
      <c r="E1993" s="94"/>
      <c r="F1993" s="94"/>
      <c r="G1993" s="94"/>
      <c r="H1993" s="94"/>
      <c r="I1993" s="94"/>
      <c r="J1993" s="94"/>
    </row>
    <row r="1994" spans="1:10" x14ac:dyDescent="0.25">
      <c r="A1994" s="94"/>
      <c r="B1994" s="102"/>
      <c r="C1994" s="94"/>
      <c r="D1994" s="94"/>
      <c r="E1994" s="94"/>
      <c r="F1994" s="94"/>
      <c r="G1994" s="94"/>
      <c r="H1994" s="94"/>
      <c r="I1994" s="94"/>
      <c r="J1994" s="94"/>
    </row>
    <row r="1995" spans="1:10" x14ac:dyDescent="0.25">
      <c r="A1995" s="94"/>
      <c r="B1995" s="102"/>
      <c r="C1995" s="94"/>
      <c r="D1995" s="94"/>
      <c r="E1995" s="94"/>
      <c r="F1995" s="94"/>
      <c r="G1995" s="94"/>
      <c r="H1995" s="94"/>
      <c r="I1995" s="94"/>
      <c r="J1995" s="94"/>
    </row>
    <row r="1996" spans="1:10" x14ac:dyDescent="0.25">
      <c r="A1996" s="94"/>
      <c r="B1996" s="102"/>
      <c r="C1996" s="94"/>
      <c r="D1996" s="94"/>
      <c r="E1996" s="94"/>
      <c r="F1996" s="94"/>
      <c r="G1996" s="94"/>
      <c r="H1996" s="94"/>
      <c r="I1996" s="94"/>
      <c r="J1996" s="94"/>
    </row>
    <row r="1997" spans="1:10" x14ac:dyDescent="0.25">
      <c r="A1997" s="94"/>
      <c r="B1997" s="102"/>
      <c r="C1997" s="94"/>
      <c r="D1997" s="94"/>
      <c r="E1997" s="94"/>
      <c r="F1997" s="94"/>
      <c r="G1997" s="94"/>
      <c r="H1997" s="94"/>
      <c r="I1997" s="94"/>
      <c r="J1997" s="94"/>
    </row>
    <row r="1998" spans="1:10" x14ac:dyDescent="0.25">
      <c r="A1998" s="94"/>
      <c r="B1998" s="102"/>
      <c r="C1998" s="94"/>
      <c r="D1998" s="94"/>
      <c r="E1998" s="94"/>
      <c r="F1998" s="94"/>
      <c r="G1998" s="94"/>
      <c r="H1998" s="94"/>
      <c r="I1998" s="94"/>
      <c r="J1998" s="94"/>
    </row>
    <row r="1999" spans="1:10" x14ac:dyDescent="0.25">
      <c r="A1999" s="94"/>
      <c r="B1999" s="102"/>
      <c r="C1999" s="94"/>
      <c r="D1999" s="94"/>
      <c r="E1999" s="94"/>
      <c r="F1999" s="94"/>
      <c r="G1999" s="94"/>
      <c r="H1999" s="94"/>
      <c r="I1999" s="94"/>
      <c r="J1999" s="94"/>
    </row>
    <row r="2000" spans="1:10" x14ac:dyDescent="0.25">
      <c r="A2000" s="94"/>
      <c r="B2000" s="102"/>
      <c r="C2000" s="94"/>
      <c r="D2000" s="94"/>
      <c r="E2000" s="94"/>
      <c r="F2000" s="94"/>
      <c r="G2000" s="94"/>
      <c r="H2000" s="94"/>
      <c r="I2000" s="94"/>
      <c r="J2000" s="94"/>
    </row>
    <row r="2001" spans="1:10" x14ac:dyDescent="0.25">
      <c r="A2001" s="94"/>
      <c r="B2001" s="102"/>
      <c r="C2001" s="94"/>
      <c r="D2001" s="94"/>
      <c r="E2001" s="94"/>
      <c r="F2001" s="94"/>
      <c r="G2001" s="94"/>
      <c r="H2001" s="94"/>
      <c r="I2001" s="94"/>
      <c r="J2001" s="94"/>
    </row>
    <row r="2002" spans="1:10" x14ac:dyDescent="0.25">
      <c r="A2002" s="94"/>
      <c r="B2002" s="102"/>
      <c r="C2002" s="94"/>
      <c r="D2002" s="94"/>
      <c r="E2002" s="94"/>
      <c r="F2002" s="94"/>
      <c r="G2002" s="94"/>
      <c r="H2002" s="94"/>
      <c r="I2002" s="94"/>
      <c r="J2002" s="94"/>
    </row>
    <row r="2003" spans="1:10" x14ac:dyDescent="0.25">
      <c r="A2003" s="94"/>
      <c r="B2003" s="102"/>
      <c r="C2003" s="94"/>
      <c r="D2003" s="94"/>
      <c r="E2003" s="94"/>
      <c r="F2003" s="94"/>
      <c r="G2003" s="94"/>
      <c r="H2003" s="94"/>
      <c r="I2003" s="94"/>
      <c r="J2003" s="94"/>
    </row>
    <row r="2004" spans="1:10" x14ac:dyDescent="0.25">
      <c r="A2004" s="94"/>
      <c r="B2004" s="102"/>
      <c r="C2004" s="94"/>
      <c r="D2004" s="94"/>
      <c r="E2004" s="94"/>
      <c r="F2004" s="94"/>
      <c r="G2004" s="94"/>
      <c r="H2004" s="94"/>
      <c r="I2004" s="94"/>
      <c r="J2004" s="94"/>
    </row>
    <row r="2005" spans="1:10" x14ac:dyDescent="0.25">
      <c r="A2005" s="94"/>
      <c r="B2005" s="102"/>
      <c r="C2005" s="94"/>
      <c r="D2005" s="94"/>
      <c r="E2005" s="94"/>
      <c r="F2005" s="94"/>
      <c r="G2005" s="94"/>
      <c r="H2005" s="94"/>
      <c r="I2005" s="94"/>
      <c r="J2005" s="94"/>
    </row>
    <row r="2006" spans="1:10" x14ac:dyDescent="0.25">
      <c r="A2006" s="94"/>
      <c r="B2006" s="102"/>
      <c r="C2006" s="94"/>
      <c r="D2006" s="94"/>
      <c r="E2006" s="94"/>
      <c r="F2006" s="94"/>
      <c r="G2006" s="94"/>
      <c r="H2006" s="94"/>
      <c r="I2006" s="94"/>
      <c r="J2006" s="94"/>
    </row>
    <row r="2007" spans="1:10" x14ac:dyDescent="0.25">
      <c r="A2007" s="94"/>
      <c r="B2007" s="102"/>
      <c r="C2007" s="94"/>
      <c r="D2007" s="94"/>
      <c r="E2007" s="94"/>
      <c r="F2007" s="94"/>
      <c r="G2007" s="94"/>
      <c r="H2007" s="94"/>
      <c r="I2007" s="94"/>
      <c r="J2007" s="94"/>
    </row>
    <row r="2008" spans="1:10" x14ac:dyDescent="0.25">
      <c r="A2008" s="94"/>
      <c r="B2008" s="102"/>
      <c r="C2008" s="94"/>
      <c r="D2008" s="94"/>
      <c r="E2008" s="94"/>
      <c r="F2008" s="94"/>
      <c r="G2008" s="94"/>
      <c r="H2008" s="94"/>
      <c r="I2008" s="94"/>
      <c r="J2008" s="94"/>
    </row>
    <row r="2009" spans="1:10" x14ac:dyDescent="0.25">
      <c r="A2009" s="94"/>
      <c r="B2009" s="102"/>
      <c r="C2009" s="94"/>
      <c r="D2009" s="94"/>
      <c r="E2009" s="94"/>
      <c r="F2009" s="94"/>
      <c r="G2009" s="94"/>
      <c r="H2009" s="94"/>
      <c r="I2009" s="94"/>
      <c r="J2009" s="94"/>
    </row>
    <row r="2010" spans="1:10" x14ac:dyDescent="0.25">
      <c r="A2010" s="94"/>
      <c r="B2010" s="102"/>
      <c r="C2010" s="94"/>
      <c r="D2010" s="94"/>
      <c r="E2010" s="94"/>
      <c r="F2010" s="94"/>
      <c r="G2010" s="94"/>
      <c r="H2010" s="94"/>
      <c r="I2010" s="94"/>
      <c r="J2010" s="94"/>
    </row>
    <row r="2011" spans="1:10" x14ac:dyDescent="0.25">
      <c r="A2011" s="94"/>
      <c r="B2011" s="102"/>
      <c r="C2011" s="94"/>
      <c r="D2011" s="94"/>
      <c r="E2011" s="94"/>
      <c r="F2011" s="94"/>
      <c r="G2011" s="94"/>
      <c r="H2011" s="94"/>
      <c r="I2011" s="94"/>
      <c r="J2011" s="94"/>
    </row>
    <row r="2012" spans="1:10" x14ac:dyDescent="0.25">
      <c r="A2012" s="94"/>
      <c r="B2012" s="102"/>
      <c r="C2012" s="94"/>
      <c r="D2012" s="94"/>
      <c r="E2012" s="94"/>
      <c r="F2012" s="94"/>
      <c r="G2012" s="94"/>
      <c r="H2012" s="94"/>
      <c r="I2012" s="94"/>
      <c r="J2012" s="94"/>
    </row>
    <row r="2013" spans="1:10" x14ac:dyDescent="0.25">
      <c r="A2013" s="94"/>
      <c r="B2013" s="102"/>
      <c r="C2013" s="94"/>
      <c r="D2013" s="94"/>
      <c r="E2013" s="94"/>
      <c r="F2013" s="94"/>
      <c r="G2013" s="94"/>
      <c r="H2013" s="94"/>
      <c r="I2013" s="94"/>
      <c r="J2013" s="94"/>
    </row>
    <row r="2014" spans="1:10" x14ac:dyDescent="0.25">
      <c r="A2014" s="94"/>
      <c r="B2014" s="102"/>
      <c r="C2014" s="94"/>
      <c r="D2014" s="94"/>
      <c r="E2014" s="94"/>
      <c r="F2014" s="94"/>
      <c r="G2014" s="94"/>
      <c r="H2014" s="94"/>
      <c r="I2014" s="94"/>
      <c r="J2014" s="94"/>
    </row>
    <row r="2015" spans="1:10" x14ac:dyDescent="0.25">
      <c r="A2015" s="94"/>
      <c r="B2015" s="102"/>
      <c r="C2015" s="94"/>
      <c r="D2015" s="94"/>
      <c r="E2015" s="94"/>
      <c r="F2015" s="94"/>
      <c r="G2015" s="94"/>
      <c r="H2015" s="94"/>
      <c r="I2015" s="94"/>
      <c r="J2015" s="94"/>
    </row>
    <row r="2016" spans="1:10" x14ac:dyDescent="0.25">
      <c r="A2016" s="94"/>
      <c r="B2016" s="102"/>
      <c r="C2016" s="94"/>
      <c r="D2016" s="94"/>
      <c r="E2016" s="94"/>
      <c r="F2016" s="94"/>
      <c r="G2016" s="94"/>
      <c r="H2016" s="94"/>
      <c r="I2016" s="94"/>
      <c r="J2016" s="94"/>
    </row>
    <row r="2017" spans="1:10" x14ac:dyDescent="0.25">
      <c r="A2017" s="94"/>
      <c r="B2017" s="102"/>
      <c r="C2017" s="94"/>
      <c r="D2017" s="94"/>
      <c r="E2017" s="94"/>
      <c r="F2017" s="94"/>
      <c r="G2017" s="94"/>
      <c r="H2017" s="94"/>
      <c r="I2017" s="94"/>
      <c r="J2017" s="94"/>
    </row>
    <row r="2018" spans="1:10" x14ac:dyDescent="0.25">
      <c r="A2018" s="94"/>
      <c r="B2018" s="102"/>
      <c r="C2018" s="94"/>
      <c r="D2018" s="94"/>
      <c r="E2018" s="94"/>
      <c r="F2018" s="94"/>
      <c r="G2018" s="94"/>
      <c r="H2018" s="94"/>
      <c r="I2018" s="94"/>
      <c r="J2018" s="94"/>
    </row>
    <row r="2019" spans="1:10" x14ac:dyDescent="0.25">
      <c r="A2019" s="94"/>
      <c r="B2019" s="102"/>
      <c r="C2019" s="94"/>
      <c r="D2019" s="94"/>
      <c r="E2019" s="94"/>
      <c r="F2019" s="94"/>
      <c r="G2019" s="94"/>
      <c r="H2019" s="94"/>
      <c r="I2019" s="94"/>
      <c r="J2019" s="94"/>
    </row>
    <row r="2020" spans="1:10" x14ac:dyDescent="0.25">
      <c r="A2020" s="94"/>
      <c r="B2020" s="102"/>
      <c r="C2020" s="94"/>
      <c r="D2020" s="94"/>
      <c r="E2020" s="94"/>
      <c r="F2020" s="94"/>
      <c r="G2020" s="94"/>
      <c r="H2020" s="94"/>
      <c r="I2020" s="94"/>
      <c r="J2020" s="94"/>
    </row>
    <row r="2021" spans="1:10" x14ac:dyDescent="0.25">
      <c r="A2021" s="94"/>
      <c r="B2021" s="102"/>
      <c r="C2021" s="94"/>
      <c r="D2021" s="94"/>
      <c r="E2021" s="94"/>
      <c r="F2021" s="94"/>
      <c r="G2021" s="94"/>
      <c r="H2021" s="94"/>
      <c r="I2021" s="94"/>
      <c r="J2021" s="94"/>
    </row>
    <row r="2022" spans="1:10" x14ac:dyDescent="0.25">
      <c r="A2022" s="94"/>
      <c r="B2022" s="102"/>
      <c r="C2022" s="94"/>
      <c r="D2022" s="94"/>
      <c r="E2022" s="94"/>
      <c r="F2022" s="94"/>
      <c r="G2022" s="94"/>
      <c r="H2022" s="94"/>
      <c r="I2022" s="94"/>
      <c r="J2022" s="94"/>
    </row>
    <row r="2023" spans="1:10" x14ac:dyDescent="0.25">
      <c r="A2023" s="94"/>
      <c r="B2023" s="102"/>
      <c r="C2023" s="94"/>
      <c r="D2023" s="94"/>
      <c r="E2023" s="94"/>
      <c r="F2023" s="94"/>
      <c r="G2023" s="94"/>
      <c r="H2023" s="94"/>
      <c r="I2023" s="94"/>
      <c r="J2023" s="94"/>
    </row>
    <row r="2024" spans="1:10" x14ac:dyDescent="0.25">
      <c r="A2024" s="94"/>
      <c r="B2024" s="102"/>
      <c r="C2024" s="94"/>
      <c r="D2024" s="94"/>
      <c r="E2024" s="94"/>
      <c r="F2024" s="94"/>
      <c r="G2024" s="94"/>
      <c r="H2024" s="94"/>
      <c r="I2024" s="94"/>
      <c r="J2024" s="94"/>
    </row>
    <row r="2025" spans="1:10" x14ac:dyDescent="0.25">
      <c r="A2025" s="94"/>
      <c r="B2025" s="102"/>
      <c r="C2025" s="94"/>
      <c r="D2025" s="94"/>
      <c r="E2025" s="94"/>
      <c r="F2025" s="94"/>
      <c r="G2025" s="94"/>
      <c r="H2025" s="94"/>
      <c r="I2025" s="94"/>
      <c r="J2025" s="94"/>
    </row>
    <row r="2026" spans="1:10" x14ac:dyDescent="0.25">
      <c r="A2026" s="127" t="s">
        <v>11</v>
      </c>
      <c r="B2026" s="102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</row>
    <row r="2029" spans="1:10" x14ac:dyDescent="0.25">
      <c r="A2029" s="127" t="s">
        <v>0</v>
      </c>
      <c r="B2029" s="155" t="s">
        <v>1192</v>
      </c>
      <c r="C2029" s="127" t="s">
        <v>1203</v>
      </c>
      <c r="D2029" s="127" t="s">
        <v>561</v>
      </c>
      <c r="E2029" s="127" t="s">
        <v>1724</v>
      </c>
      <c r="F2029" s="127" t="s">
        <v>1892</v>
      </c>
      <c r="G2029" s="127" t="s">
        <v>1889</v>
      </c>
      <c r="H2029" s="127" t="s">
        <v>1890</v>
      </c>
      <c r="I2029" s="127" t="s">
        <v>1891</v>
      </c>
      <c r="J2029" s="127" t="s">
        <v>174</v>
      </c>
    </row>
    <row r="2030" spans="1:10" x14ac:dyDescent="0.25">
      <c r="A2030" s="95">
        <v>45331</v>
      </c>
      <c r="B2030" s="118"/>
      <c r="C2030" s="98"/>
      <c r="D2030" s="98"/>
      <c r="E2030" s="98"/>
      <c r="F2030" s="98"/>
      <c r="G2030" s="98"/>
      <c r="H2030" s="98"/>
      <c r="I2030" s="98"/>
      <c r="J2030" s="94"/>
    </row>
    <row r="2031" spans="1:10" x14ac:dyDescent="0.25">
      <c r="A2031" s="94"/>
      <c r="B2031" s="102"/>
      <c r="C2031" s="94"/>
      <c r="D2031" s="94"/>
      <c r="E2031" s="94"/>
      <c r="F2031" s="94"/>
      <c r="G2031" s="94"/>
      <c r="H2031" s="94"/>
      <c r="I2031" s="94"/>
      <c r="J2031" s="94"/>
    </row>
    <row r="2032" spans="1:10" x14ac:dyDescent="0.25">
      <c r="A2032" s="94"/>
      <c r="B2032" s="102"/>
      <c r="C2032" s="101"/>
      <c r="D2032" s="94"/>
      <c r="E2032" s="94"/>
      <c r="F2032" s="94"/>
      <c r="G2032" s="94"/>
      <c r="H2032" s="94"/>
      <c r="I2032" s="94"/>
      <c r="J2032" s="94"/>
    </row>
    <row r="2033" spans="1:10" x14ac:dyDescent="0.25">
      <c r="A2033" s="94"/>
      <c r="B2033" s="102"/>
      <c r="C2033" s="94"/>
      <c r="D2033" s="94"/>
      <c r="E2033" s="94"/>
      <c r="F2033" s="94"/>
      <c r="G2033" s="94"/>
      <c r="H2033" s="94"/>
      <c r="I2033" s="94"/>
      <c r="J2033" s="94"/>
    </row>
    <row r="2034" spans="1:10" x14ac:dyDescent="0.25">
      <c r="A2034" s="94"/>
      <c r="B2034" s="102"/>
      <c r="C2034" s="94"/>
      <c r="D2034" s="94"/>
      <c r="E2034" s="94"/>
      <c r="F2034" s="94"/>
      <c r="G2034" s="94"/>
      <c r="H2034" s="94"/>
      <c r="I2034" s="94"/>
      <c r="J2034" s="94"/>
    </row>
    <row r="2035" spans="1:10" x14ac:dyDescent="0.25">
      <c r="A2035" s="94"/>
      <c r="B2035" s="102"/>
      <c r="C2035" s="94"/>
      <c r="D2035" s="94"/>
      <c r="E2035" s="94"/>
      <c r="F2035" s="94"/>
      <c r="G2035" s="94"/>
      <c r="H2035" s="94"/>
      <c r="I2035" s="94"/>
      <c r="J2035" s="94"/>
    </row>
    <row r="2036" spans="1:10" x14ac:dyDescent="0.25">
      <c r="A2036" s="94"/>
      <c r="B2036" s="102"/>
      <c r="C2036" s="94"/>
      <c r="D2036" s="94"/>
      <c r="E2036" s="94"/>
      <c r="F2036" s="94"/>
      <c r="G2036" s="94"/>
      <c r="H2036" s="94"/>
      <c r="I2036" s="94"/>
      <c r="J2036" s="94"/>
    </row>
    <row r="2037" spans="1:10" x14ac:dyDescent="0.25">
      <c r="A2037" s="94"/>
      <c r="B2037" s="102"/>
      <c r="C2037" s="94"/>
      <c r="D2037" s="94"/>
      <c r="E2037" s="94"/>
      <c r="F2037" s="94"/>
      <c r="G2037" s="94"/>
      <c r="H2037" s="94"/>
      <c r="I2037" s="94"/>
      <c r="J2037" s="94"/>
    </row>
    <row r="2038" spans="1:10" x14ac:dyDescent="0.25">
      <c r="A2038" s="94"/>
      <c r="B2038" s="102"/>
      <c r="C2038" s="94"/>
      <c r="D2038" s="94"/>
      <c r="E2038" s="94"/>
      <c r="F2038" s="94"/>
      <c r="G2038" s="94"/>
      <c r="H2038" s="94"/>
      <c r="I2038" s="94"/>
      <c r="J2038" s="94"/>
    </row>
    <row r="2039" spans="1:10" x14ac:dyDescent="0.25">
      <c r="A2039" s="94"/>
      <c r="B2039" s="102"/>
      <c r="C2039" s="94"/>
      <c r="D2039" s="94"/>
      <c r="E2039" s="94"/>
      <c r="F2039" s="94"/>
      <c r="G2039" s="94"/>
      <c r="H2039" s="94"/>
      <c r="I2039" s="94"/>
      <c r="J2039" s="94"/>
    </row>
    <row r="2040" spans="1:10" x14ac:dyDescent="0.25">
      <c r="A2040" s="94"/>
      <c r="B2040" s="102"/>
      <c r="C2040" s="94"/>
      <c r="D2040" s="94"/>
      <c r="E2040" s="94"/>
      <c r="F2040" s="94"/>
      <c r="G2040" s="94"/>
      <c r="H2040" s="94"/>
      <c r="I2040" s="94"/>
      <c r="J2040" s="94"/>
    </row>
    <row r="2041" spans="1:10" x14ac:dyDescent="0.25">
      <c r="A2041" s="94"/>
      <c r="B2041" s="102"/>
      <c r="C2041" s="94"/>
      <c r="D2041" s="94"/>
      <c r="E2041" s="94"/>
      <c r="F2041" s="94"/>
      <c r="G2041" s="94"/>
      <c r="H2041" s="94"/>
      <c r="I2041" s="94"/>
      <c r="J2041" s="94"/>
    </row>
    <row r="2042" spans="1:10" x14ac:dyDescent="0.25">
      <c r="A2042" s="94"/>
      <c r="B2042" s="102"/>
      <c r="C2042" s="94"/>
      <c r="D2042" s="94"/>
      <c r="E2042" s="94"/>
      <c r="F2042" s="94"/>
      <c r="G2042" s="94"/>
      <c r="H2042" s="94"/>
      <c r="I2042" s="94"/>
      <c r="J2042" s="94"/>
    </row>
    <row r="2043" spans="1:10" x14ac:dyDescent="0.25">
      <c r="A2043" s="94"/>
      <c r="B2043" s="102"/>
      <c r="C2043" s="94"/>
      <c r="D2043" s="94"/>
      <c r="E2043" s="94"/>
      <c r="F2043" s="94"/>
      <c r="G2043" s="94"/>
      <c r="H2043" s="94"/>
      <c r="I2043" s="94"/>
      <c r="J2043" s="94"/>
    </row>
    <row r="2044" spans="1:10" x14ac:dyDescent="0.25">
      <c r="A2044" s="94"/>
      <c r="B2044" s="102"/>
      <c r="C2044" s="94"/>
      <c r="D2044" s="94"/>
      <c r="E2044" s="94"/>
      <c r="F2044" s="94"/>
      <c r="G2044" s="94"/>
      <c r="H2044" s="94"/>
      <c r="I2044" s="94"/>
      <c r="J2044" s="94"/>
    </row>
    <row r="2045" spans="1:10" x14ac:dyDescent="0.25">
      <c r="A2045" s="94"/>
      <c r="B2045" s="102"/>
      <c r="C2045" s="94"/>
      <c r="D2045" s="94"/>
      <c r="E2045" s="94"/>
      <c r="F2045" s="94"/>
      <c r="G2045" s="94"/>
      <c r="H2045" s="94"/>
      <c r="I2045" s="94"/>
      <c r="J2045" s="94"/>
    </row>
    <row r="2046" spans="1:10" x14ac:dyDescent="0.25">
      <c r="A2046" s="94"/>
      <c r="B2046" s="102"/>
      <c r="C2046" s="94"/>
      <c r="D2046" s="94"/>
      <c r="E2046" s="94"/>
      <c r="F2046" s="94"/>
      <c r="G2046" s="94"/>
      <c r="H2046" s="94"/>
      <c r="I2046" s="94"/>
      <c r="J2046" s="94"/>
    </row>
    <row r="2047" spans="1:10" x14ac:dyDescent="0.25">
      <c r="A2047" s="94"/>
      <c r="B2047" s="102"/>
      <c r="C2047" s="94"/>
      <c r="D2047" s="94"/>
      <c r="E2047" s="94"/>
      <c r="F2047" s="94"/>
      <c r="G2047" s="94"/>
      <c r="H2047" s="94"/>
      <c r="I2047" s="94"/>
      <c r="J2047" s="94"/>
    </row>
    <row r="2048" spans="1:10" x14ac:dyDescent="0.25">
      <c r="A2048" s="94"/>
      <c r="B2048" s="102"/>
      <c r="C2048" s="94"/>
      <c r="D2048" s="94"/>
      <c r="E2048" s="94"/>
      <c r="F2048" s="94"/>
      <c r="G2048" s="94"/>
      <c r="H2048" s="94"/>
      <c r="I2048" s="94"/>
      <c r="J2048" s="94"/>
    </row>
    <row r="2049" spans="1:10" x14ac:dyDescent="0.25">
      <c r="A2049" s="94"/>
      <c r="B2049" s="102"/>
      <c r="C2049" s="94"/>
      <c r="D2049" s="94"/>
      <c r="E2049" s="94"/>
      <c r="F2049" s="94"/>
      <c r="G2049" s="94"/>
      <c r="H2049" s="94"/>
      <c r="I2049" s="94"/>
      <c r="J2049" s="94"/>
    </row>
    <row r="2050" spans="1:10" x14ac:dyDescent="0.25">
      <c r="A2050" s="94"/>
      <c r="B2050" s="102"/>
      <c r="C2050" s="94"/>
      <c r="D2050" s="94"/>
      <c r="E2050" s="94"/>
      <c r="F2050" s="94"/>
      <c r="G2050" s="94"/>
      <c r="H2050" s="94"/>
      <c r="I2050" s="94"/>
      <c r="J2050" s="94"/>
    </row>
    <row r="2051" spans="1:10" x14ac:dyDescent="0.25">
      <c r="A2051" s="94"/>
      <c r="B2051" s="102"/>
      <c r="C2051" s="94"/>
      <c r="D2051" s="94"/>
      <c r="E2051" s="94"/>
      <c r="F2051" s="94"/>
      <c r="G2051" s="94"/>
      <c r="H2051" s="94"/>
      <c r="I2051" s="94"/>
      <c r="J2051" s="94"/>
    </row>
    <row r="2052" spans="1:10" x14ac:dyDescent="0.25">
      <c r="A2052" s="94"/>
      <c r="B2052" s="102"/>
      <c r="C2052" s="94"/>
      <c r="D2052" s="94"/>
      <c r="E2052" s="94"/>
      <c r="F2052" s="94"/>
      <c r="G2052" s="94"/>
      <c r="H2052" s="94"/>
      <c r="I2052" s="94"/>
      <c r="J2052" s="94"/>
    </row>
    <row r="2053" spans="1:10" x14ac:dyDescent="0.25">
      <c r="A2053" s="94"/>
      <c r="B2053" s="102"/>
      <c r="C2053" s="94"/>
      <c r="D2053" s="94"/>
      <c r="E2053" s="94"/>
      <c r="F2053" s="94"/>
      <c r="G2053" s="94"/>
      <c r="H2053" s="94"/>
      <c r="I2053" s="94"/>
      <c r="J2053" s="94"/>
    </row>
    <row r="2054" spans="1:10" x14ac:dyDescent="0.25">
      <c r="A2054" s="94"/>
      <c r="B2054" s="102"/>
      <c r="C2054" s="94"/>
      <c r="D2054" s="94"/>
      <c r="E2054" s="94"/>
      <c r="F2054" s="94"/>
      <c r="G2054" s="94"/>
      <c r="H2054" s="94"/>
      <c r="I2054" s="94"/>
      <c r="J2054" s="94"/>
    </row>
    <row r="2055" spans="1:10" x14ac:dyDescent="0.25">
      <c r="A2055" s="94"/>
      <c r="B2055" s="102"/>
      <c r="C2055" s="94"/>
      <c r="D2055" s="94"/>
      <c r="E2055" s="94"/>
      <c r="F2055" s="94"/>
      <c r="G2055" s="94"/>
      <c r="H2055" s="94"/>
      <c r="I2055" s="94"/>
      <c r="J2055" s="94"/>
    </row>
    <row r="2056" spans="1:10" x14ac:dyDescent="0.25">
      <c r="A2056" s="94"/>
      <c r="B2056" s="102"/>
      <c r="C2056" s="94"/>
      <c r="D2056" s="94"/>
      <c r="E2056" s="94"/>
      <c r="F2056" s="94"/>
      <c r="G2056" s="94"/>
      <c r="H2056" s="94"/>
      <c r="I2056" s="94"/>
      <c r="J2056" s="94"/>
    </row>
    <row r="2057" spans="1:10" x14ac:dyDescent="0.25">
      <c r="A2057" s="94"/>
      <c r="B2057" s="102"/>
      <c r="C2057" s="94"/>
      <c r="D2057" s="94"/>
      <c r="E2057" s="94"/>
      <c r="F2057" s="94"/>
      <c r="G2057" s="94"/>
      <c r="H2057" s="94"/>
      <c r="I2057" s="94"/>
      <c r="J2057" s="94"/>
    </row>
    <row r="2058" spans="1:10" x14ac:dyDescent="0.25">
      <c r="A2058" s="94"/>
      <c r="B2058" s="102"/>
      <c r="C2058" s="94"/>
      <c r="D2058" s="94"/>
      <c r="E2058" s="94"/>
      <c r="F2058" s="94"/>
      <c r="G2058" s="94"/>
      <c r="H2058" s="94"/>
      <c r="I2058" s="94"/>
      <c r="J2058" s="94"/>
    </row>
    <row r="2059" spans="1:10" x14ac:dyDescent="0.25">
      <c r="A2059" s="94"/>
      <c r="B2059" s="102"/>
      <c r="C2059" s="94"/>
      <c r="D2059" s="94"/>
      <c r="E2059" s="94"/>
      <c r="F2059" s="94"/>
      <c r="G2059" s="94"/>
      <c r="H2059" s="94"/>
      <c r="I2059" s="94"/>
      <c r="J2059" s="94"/>
    </row>
    <row r="2060" spans="1:10" x14ac:dyDescent="0.25">
      <c r="A2060" s="94"/>
      <c r="B2060" s="102"/>
      <c r="C2060" s="94"/>
      <c r="D2060" s="94"/>
      <c r="E2060" s="94"/>
      <c r="F2060" s="94"/>
      <c r="G2060" s="94"/>
      <c r="H2060" s="94"/>
      <c r="I2060" s="94"/>
      <c r="J2060" s="94"/>
    </row>
    <row r="2061" spans="1:10" x14ac:dyDescent="0.25">
      <c r="A2061" s="94"/>
      <c r="B2061" s="102"/>
      <c r="C2061" s="94"/>
      <c r="D2061" s="94"/>
      <c r="E2061" s="94"/>
      <c r="F2061" s="94"/>
      <c r="G2061" s="94"/>
      <c r="H2061" s="94"/>
      <c r="I2061" s="94"/>
      <c r="J2061" s="94"/>
    </row>
    <row r="2062" spans="1:10" x14ac:dyDescent="0.25">
      <c r="A2062" s="94"/>
      <c r="B2062" s="102"/>
      <c r="C2062" s="94"/>
      <c r="D2062" s="94"/>
      <c r="E2062" s="94"/>
      <c r="F2062" s="94"/>
      <c r="G2062" s="94"/>
      <c r="H2062" s="94"/>
      <c r="I2062" s="94"/>
      <c r="J2062" s="94"/>
    </row>
    <row r="2063" spans="1:10" x14ac:dyDescent="0.25">
      <c r="A2063" s="94"/>
      <c r="B2063" s="102"/>
      <c r="C2063" s="94"/>
      <c r="D2063" s="94"/>
      <c r="E2063" s="94"/>
      <c r="F2063" s="94"/>
      <c r="G2063" s="94"/>
      <c r="H2063" s="94"/>
      <c r="I2063" s="94"/>
      <c r="J2063" s="94"/>
    </row>
    <row r="2064" spans="1:10" x14ac:dyDescent="0.25">
      <c r="A2064" s="94"/>
      <c r="B2064" s="102"/>
      <c r="C2064" s="94"/>
      <c r="D2064" s="94"/>
      <c r="E2064" s="94"/>
      <c r="F2064" s="94"/>
      <c r="G2064" s="94"/>
      <c r="H2064" s="94"/>
      <c r="I2064" s="94"/>
      <c r="J2064" s="94"/>
    </row>
    <row r="2065" spans="1:10" x14ac:dyDescent="0.25">
      <c r="A2065" s="94"/>
      <c r="B2065" s="102"/>
      <c r="C2065" s="94"/>
      <c r="D2065" s="94"/>
      <c r="E2065" s="94"/>
      <c r="F2065" s="94"/>
      <c r="G2065" s="94"/>
      <c r="H2065" s="94"/>
      <c r="I2065" s="94"/>
      <c r="J2065" s="94"/>
    </row>
    <row r="2066" spans="1:10" x14ac:dyDescent="0.25">
      <c r="A2066" s="94"/>
      <c r="B2066" s="102"/>
      <c r="C2066" s="94"/>
      <c r="D2066" s="94"/>
      <c r="E2066" s="94"/>
      <c r="F2066" s="94"/>
      <c r="G2066" s="94"/>
      <c r="H2066" s="94"/>
      <c r="I2066" s="94"/>
      <c r="J2066" s="94"/>
    </row>
    <row r="2067" spans="1:10" x14ac:dyDescent="0.25">
      <c r="A2067" s="94"/>
      <c r="B2067" s="102"/>
      <c r="C2067" s="94"/>
      <c r="D2067" s="94"/>
      <c r="E2067" s="94"/>
      <c r="F2067" s="94"/>
      <c r="G2067" s="94"/>
      <c r="H2067" s="94"/>
      <c r="I2067" s="94"/>
      <c r="J2067" s="94"/>
    </row>
    <row r="2068" spans="1:10" x14ac:dyDescent="0.25">
      <c r="A2068" s="94"/>
      <c r="B2068" s="102"/>
      <c r="C2068" s="94"/>
      <c r="D2068" s="94"/>
      <c r="E2068" s="94"/>
      <c r="F2068" s="94"/>
      <c r="G2068" s="94"/>
      <c r="H2068" s="94"/>
      <c r="I2068" s="94"/>
      <c r="J2068" s="94"/>
    </row>
    <row r="2069" spans="1:10" x14ac:dyDescent="0.25">
      <c r="A2069" s="94"/>
      <c r="B2069" s="102"/>
      <c r="C2069" s="94"/>
      <c r="D2069" s="94"/>
      <c r="E2069" s="94"/>
      <c r="F2069" s="94"/>
      <c r="G2069" s="94"/>
      <c r="H2069" s="94"/>
      <c r="I2069" s="94"/>
      <c r="J2069" s="94"/>
    </row>
    <row r="2070" spans="1:10" x14ac:dyDescent="0.25">
      <c r="A2070" s="94"/>
      <c r="B2070" s="102"/>
      <c r="C2070" s="94"/>
      <c r="D2070" s="94"/>
      <c r="E2070" s="94"/>
      <c r="F2070" s="94"/>
      <c r="G2070" s="94"/>
      <c r="H2070" s="94"/>
      <c r="I2070" s="94"/>
      <c r="J2070" s="94"/>
    </row>
    <row r="2071" spans="1:10" x14ac:dyDescent="0.25">
      <c r="A2071" s="94"/>
      <c r="B2071" s="102"/>
      <c r="C2071" s="94"/>
      <c r="D2071" s="94"/>
      <c r="E2071" s="94"/>
      <c r="F2071" s="94"/>
      <c r="G2071" s="94"/>
      <c r="H2071" s="94"/>
      <c r="I2071" s="94"/>
      <c r="J2071" s="94"/>
    </row>
    <row r="2072" spans="1:10" x14ac:dyDescent="0.25">
      <c r="A2072" s="94"/>
      <c r="B2072" s="102"/>
      <c r="C2072" s="94"/>
      <c r="D2072" s="94"/>
      <c r="E2072" s="94"/>
      <c r="F2072" s="94"/>
      <c r="G2072" s="94"/>
      <c r="H2072" s="94"/>
      <c r="I2072" s="94"/>
      <c r="J2072" s="94"/>
    </row>
    <row r="2073" spans="1:10" x14ac:dyDescent="0.25">
      <c r="A2073" s="94"/>
      <c r="B2073" s="102"/>
      <c r="C2073" s="94"/>
      <c r="D2073" s="94"/>
      <c r="E2073" s="94"/>
      <c r="F2073" s="94"/>
      <c r="G2073" s="94"/>
      <c r="H2073" s="94"/>
      <c r="I2073" s="94"/>
      <c r="J2073" s="94"/>
    </row>
    <row r="2074" spans="1:10" x14ac:dyDescent="0.25">
      <c r="A2074" s="94"/>
      <c r="B2074" s="102"/>
      <c r="C2074" s="94"/>
      <c r="D2074" s="94"/>
      <c r="E2074" s="94"/>
      <c r="F2074" s="94"/>
      <c r="G2074" s="94"/>
      <c r="H2074" s="94"/>
      <c r="I2074" s="94"/>
      <c r="J2074" s="94"/>
    </row>
    <row r="2075" spans="1:10" x14ac:dyDescent="0.25">
      <c r="A2075" s="94"/>
      <c r="B2075" s="102"/>
      <c r="C2075" s="94"/>
      <c r="D2075" s="94"/>
      <c r="E2075" s="94"/>
      <c r="F2075" s="94"/>
      <c r="G2075" s="94"/>
      <c r="H2075" s="94"/>
      <c r="I2075" s="94"/>
      <c r="J2075" s="94"/>
    </row>
    <row r="2076" spans="1:10" x14ac:dyDescent="0.25">
      <c r="A2076" s="94"/>
      <c r="B2076" s="102"/>
      <c r="C2076" s="94"/>
      <c r="D2076" s="94"/>
      <c r="E2076" s="94"/>
      <c r="F2076" s="94"/>
      <c r="G2076" s="94"/>
      <c r="H2076" s="94"/>
      <c r="I2076" s="94"/>
      <c r="J2076" s="94"/>
    </row>
    <row r="2077" spans="1:10" x14ac:dyDescent="0.25">
      <c r="A2077" s="94"/>
      <c r="B2077" s="102"/>
      <c r="C2077" s="94"/>
      <c r="D2077" s="94"/>
      <c r="E2077" s="94"/>
      <c r="F2077" s="94"/>
      <c r="G2077" s="94"/>
      <c r="H2077" s="94"/>
      <c r="I2077" s="94"/>
      <c r="J2077" s="94"/>
    </row>
    <row r="2078" spans="1:10" x14ac:dyDescent="0.25">
      <c r="A2078" s="127" t="s">
        <v>11</v>
      </c>
      <c r="B2078" s="102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</row>
    <row r="2081" spans="1:10" x14ac:dyDescent="0.25">
      <c r="A2081" s="127" t="s">
        <v>0</v>
      </c>
      <c r="B2081" s="155" t="s">
        <v>1192</v>
      </c>
      <c r="C2081" s="127" t="s">
        <v>1203</v>
      </c>
      <c r="D2081" s="127" t="s">
        <v>561</v>
      </c>
      <c r="E2081" s="127" t="s">
        <v>1724</v>
      </c>
      <c r="F2081" s="127" t="s">
        <v>1892</v>
      </c>
      <c r="G2081" s="127" t="s">
        <v>1889</v>
      </c>
      <c r="H2081" s="127" t="s">
        <v>1890</v>
      </c>
      <c r="I2081" s="127" t="s">
        <v>1891</v>
      </c>
      <c r="J2081" s="127" t="s">
        <v>174</v>
      </c>
    </row>
    <row r="2082" spans="1:10" x14ac:dyDescent="0.25">
      <c r="A2082" s="95">
        <v>45332</v>
      </c>
      <c r="B2082" s="118"/>
      <c r="C2082" s="98"/>
      <c r="D2082" s="98"/>
      <c r="E2082" s="98"/>
      <c r="F2082" s="98"/>
      <c r="G2082" s="98"/>
      <c r="H2082" s="98"/>
      <c r="I2082" s="98"/>
      <c r="J2082" s="94"/>
    </row>
    <row r="2083" spans="1:10" x14ac:dyDescent="0.25">
      <c r="A2083" s="94"/>
      <c r="B2083" s="102"/>
      <c r="C2083" s="94"/>
      <c r="D2083" s="94"/>
      <c r="E2083" s="94"/>
      <c r="F2083" s="94"/>
      <c r="G2083" s="94"/>
      <c r="H2083" s="94"/>
      <c r="I2083" s="94"/>
      <c r="J2083" s="94"/>
    </row>
    <row r="2084" spans="1:10" x14ac:dyDescent="0.25">
      <c r="A2084" s="94"/>
      <c r="B2084" s="102"/>
      <c r="C2084" s="101"/>
      <c r="D2084" s="94"/>
      <c r="E2084" s="94"/>
      <c r="F2084" s="94"/>
      <c r="G2084" s="94"/>
      <c r="H2084" s="94"/>
      <c r="I2084" s="94"/>
      <c r="J2084" s="94"/>
    </row>
    <row r="2085" spans="1:10" x14ac:dyDescent="0.25">
      <c r="A2085" s="94"/>
      <c r="B2085" s="102"/>
      <c r="C2085" s="94"/>
      <c r="D2085" s="94"/>
      <c r="E2085" s="94"/>
      <c r="F2085" s="94"/>
      <c r="G2085" s="94"/>
      <c r="H2085" s="94"/>
      <c r="I2085" s="94"/>
      <c r="J2085" s="94"/>
    </row>
    <row r="2086" spans="1:10" x14ac:dyDescent="0.25">
      <c r="A2086" s="94"/>
      <c r="B2086" s="102"/>
      <c r="C2086" s="94"/>
      <c r="D2086" s="94"/>
      <c r="E2086" s="94"/>
      <c r="F2086" s="94"/>
      <c r="G2086" s="94"/>
      <c r="H2086" s="94"/>
      <c r="I2086" s="94"/>
      <c r="J2086" s="94"/>
    </row>
    <row r="2087" spans="1:10" x14ac:dyDescent="0.25">
      <c r="A2087" s="94"/>
      <c r="B2087" s="102"/>
      <c r="C2087" s="94"/>
      <c r="D2087" s="94"/>
      <c r="E2087" s="94"/>
      <c r="F2087" s="94"/>
      <c r="G2087" s="94"/>
      <c r="H2087" s="94"/>
      <c r="I2087" s="94"/>
      <c r="J2087" s="94"/>
    </row>
    <row r="2088" spans="1:10" x14ac:dyDescent="0.25">
      <c r="A2088" s="94"/>
      <c r="B2088" s="102"/>
      <c r="C2088" s="94"/>
      <c r="D2088" s="94"/>
      <c r="E2088" s="94"/>
      <c r="F2088" s="94"/>
      <c r="G2088" s="94"/>
      <c r="H2088" s="94"/>
      <c r="I2088" s="94"/>
      <c r="J2088" s="94"/>
    </row>
    <row r="2089" spans="1:10" x14ac:dyDescent="0.25">
      <c r="A2089" s="94"/>
      <c r="B2089" s="102"/>
      <c r="C2089" s="94"/>
      <c r="D2089" s="94"/>
      <c r="E2089" s="94"/>
      <c r="F2089" s="94"/>
      <c r="G2089" s="94"/>
      <c r="H2089" s="94"/>
      <c r="I2089" s="94"/>
      <c r="J2089" s="94"/>
    </row>
    <row r="2090" spans="1:10" x14ac:dyDescent="0.25">
      <c r="A2090" s="94"/>
      <c r="B2090" s="102"/>
      <c r="C2090" s="94"/>
      <c r="D2090" s="94"/>
      <c r="E2090" s="94"/>
      <c r="F2090" s="94"/>
      <c r="G2090" s="94"/>
      <c r="H2090" s="94"/>
      <c r="I2090" s="94"/>
      <c r="J2090" s="94"/>
    </row>
    <row r="2091" spans="1:10" x14ac:dyDescent="0.25">
      <c r="A2091" s="94"/>
      <c r="B2091" s="102"/>
      <c r="C2091" s="94"/>
      <c r="D2091" s="94"/>
      <c r="E2091" s="94"/>
      <c r="F2091" s="94"/>
      <c r="G2091" s="94"/>
      <c r="H2091" s="94"/>
      <c r="I2091" s="94"/>
      <c r="J2091" s="94"/>
    </row>
    <row r="2092" spans="1:10" x14ac:dyDescent="0.25">
      <c r="A2092" s="94"/>
      <c r="B2092" s="102"/>
      <c r="C2092" s="94"/>
      <c r="D2092" s="94"/>
      <c r="E2092" s="94"/>
      <c r="F2092" s="94"/>
      <c r="G2092" s="94"/>
      <c r="H2092" s="94"/>
      <c r="I2092" s="94"/>
      <c r="J2092" s="94"/>
    </row>
    <row r="2093" spans="1:10" x14ac:dyDescent="0.25">
      <c r="A2093" s="94"/>
      <c r="B2093" s="102"/>
      <c r="C2093" s="94"/>
      <c r="D2093" s="94"/>
      <c r="E2093" s="94"/>
      <c r="F2093" s="94"/>
      <c r="G2093" s="94"/>
      <c r="H2093" s="94"/>
      <c r="I2093" s="94"/>
      <c r="J2093" s="94"/>
    </row>
    <row r="2094" spans="1:10" x14ac:dyDescent="0.25">
      <c r="A2094" s="94"/>
      <c r="B2094" s="102"/>
      <c r="C2094" s="94"/>
      <c r="D2094" s="94"/>
      <c r="E2094" s="94"/>
      <c r="F2094" s="94"/>
      <c r="G2094" s="94"/>
      <c r="H2094" s="94"/>
      <c r="I2094" s="94"/>
      <c r="J2094" s="94"/>
    </row>
    <row r="2095" spans="1:10" x14ac:dyDescent="0.25">
      <c r="A2095" s="94"/>
      <c r="B2095" s="102"/>
      <c r="C2095" s="94"/>
      <c r="D2095" s="94"/>
      <c r="E2095" s="94"/>
      <c r="F2095" s="94"/>
      <c r="G2095" s="94"/>
      <c r="H2095" s="94"/>
      <c r="I2095" s="94"/>
      <c r="J2095" s="94"/>
    </row>
    <row r="2096" spans="1:10" x14ac:dyDescent="0.25">
      <c r="A2096" s="94"/>
      <c r="B2096" s="102"/>
      <c r="C2096" s="94"/>
      <c r="D2096" s="94"/>
      <c r="E2096" s="94"/>
      <c r="F2096" s="94"/>
      <c r="G2096" s="94"/>
      <c r="H2096" s="94"/>
      <c r="I2096" s="94"/>
      <c r="J2096" s="94"/>
    </row>
    <row r="2097" spans="1:10" x14ac:dyDescent="0.25">
      <c r="A2097" s="94"/>
      <c r="B2097" s="102"/>
      <c r="C2097" s="94"/>
      <c r="D2097" s="94"/>
      <c r="E2097" s="94"/>
      <c r="F2097" s="94"/>
      <c r="G2097" s="94"/>
      <c r="H2097" s="94"/>
      <c r="I2097" s="94"/>
      <c r="J2097" s="94"/>
    </row>
    <row r="2098" spans="1:10" x14ac:dyDescent="0.25">
      <c r="A2098" s="94"/>
      <c r="B2098" s="102"/>
      <c r="C2098" s="94"/>
      <c r="D2098" s="94"/>
      <c r="E2098" s="94"/>
      <c r="F2098" s="94"/>
      <c r="G2098" s="94"/>
      <c r="H2098" s="94"/>
      <c r="I2098" s="94"/>
      <c r="J2098" s="94"/>
    </row>
    <row r="2099" spans="1:10" x14ac:dyDescent="0.25">
      <c r="A2099" s="94"/>
      <c r="B2099" s="102"/>
      <c r="C2099" s="94"/>
      <c r="D2099" s="94"/>
      <c r="E2099" s="94"/>
      <c r="F2099" s="94"/>
      <c r="G2099" s="94"/>
      <c r="H2099" s="94"/>
      <c r="I2099" s="94"/>
      <c r="J2099" s="94"/>
    </row>
    <row r="2100" spans="1:10" x14ac:dyDescent="0.25">
      <c r="A2100" s="94"/>
      <c r="B2100" s="102"/>
      <c r="C2100" s="94"/>
      <c r="D2100" s="94"/>
      <c r="E2100" s="94"/>
      <c r="F2100" s="94"/>
      <c r="G2100" s="94"/>
      <c r="H2100" s="94"/>
      <c r="I2100" s="94"/>
      <c r="J2100" s="94"/>
    </row>
    <row r="2101" spans="1:10" x14ac:dyDescent="0.25">
      <c r="A2101" s="94"/>
      <c r="B2101" s="102"/>
      <c r="C2101" s="94"/>
      <c r="D2101" s="94"/>
      <c r="E2101" s="94"/>
      <c r="F2101" s="94"/>
      <c r="G2101" s="94"/>
      <c r="H2101" s="94"/>
      <c r="I2101" s="94"/>
      <c r="J2101" s="94"/>
    </row>
    <row r="2102" spans="1:10" x14ac:dyDescent="0.25">
      <c r="A2102" s="94"/>
      <c r="B2102" s="102"/>
      <c r="C2102" s="94"/>
      <c r="D2102" s="94"/>
      <c r="E2102" s="94"/>
      <c r="F2102" s="94"/>
      <c r="G2102" s="94"/>
      <c r="H2102" s="94"/>
      <c r="I2102" s="94"/>
      <c r="J2102" s="94"/>
    </row>
    <row r="2103" spans="1:10" x14ac:dyDescent="0.25">
      <c r="A2103" s="94"/>
      <c r="B2103" s="102"/>
      <c r="C2103" s="94"/>
      <c r="D2103" s="94"/>
      <c r="E2103" s="94"/>
      <c r="F2103" s="94"/>
      <c r="G2103" s="94"/>
      <c r="H2103" s="94"/>
      <c r="I2103" s="94"/>
      <c r="J2103" s="94"/>
    </row>
    <row r="2104" spans="1:10" x14ac:dyDescent="0.25">
      <c r="A2104" s="94"/>
      <c r="B2104" s="102"/>
      <c r="C2104" s="94"/>
      <c r="D2104" s="94"/>
      <c r="E2104" s="94"/>
      <c r="F2104" s="94"/>
      <c r="G2104" s="94"/>
      <c r="H2104" s="94"/>
      <c r="I2104" s="94"/>
      <c r="J2104" s="94"/>
    </row>
    <row r="2105" spans="1:10" x14ac:dyDescent="0.25">
      <c r="A2105" s="94"/>
      <c r="B2105" s="102"/>
      <c r="C2105" s="94"/>
      <c r="D2105" s="94"/>
      <c r="E2105" s="94"/>
      <c r="F2105" s="94"/>
      <c r="G2105" s="94"/>
      <c r="H2105" s="94"/>
      <c r="I2105" s="94"/>
      <c r="J2105" s="94"/>
    </row>
    <row r="2106" spans="1:10" x14ac:dyDescent="0.25">
      <c r="A2106" s="94"/>
      <c r="B2106" s="102"/>
      <c r="C2106" s="94"/>
      <c r="D2106" s="94"/>
      <c r="E2106" s="94"/>
      <c r="F2106" s="94"/>
      <c r="G2106" s="94"/>
      <c r="H2106" s="94"/>
      <c r="I2106" s="94"/>
      <c r="J2106" s="94"/>
    </row>
    <row r="2107" spans="1:10" x14ac:dyDescent="0.25">
      <c r="A2107" s="94"/>
      <c r="B2107" s="102"/>
      <c r="C2107" s="94"/>
      <c r="D2107" s="94"/>
      <c r="E2107" s="94"/>
      <c r="F2107" s="94"/>
      <c r="G2107" s="94"/>
      <c r="H2107" s="94"/>
      <c r="I2107" s="94"/>
      <c r="J2107" s="94"/>
    </row>
    <row r="2108" spans="1:10" x14ac:dyDescent="0.25">
      <c r="A2108" s="94"/>
      <c r="B2108" s="102"/>
      <c r="C2108" s="94"/>
      <c r="D2108" s="94"/>
      <c r="E2108" s="94"/>
      <c r="F2108" s="94"/>
      <c r="G2108" s="94"/>
      <c r="H2108" s="94"/>
      <c r="I2108" s="94"/>
      <c r="J2108" s="94"/>
    </row>
    <row r="2109" spans="1:10" x14ac:dyDescent="0.25">
      <c r="A2109" s="94"/>
      <c r="B2109" s="102"/>
      <c r="C2109" s="94"/>
      <c r="D2109" s="94"/>
      <c r="E2109" s="94"/>
      <c r="F2109" s="94"/>
      <c r="G2109" s="94"/>
      <c r="H2109" s="94"/>
      <c r="I2109" s="94"/>
      <c r="J2109" s="94"/>
    </row>
    <row r="2110" spans="1:10" x14ac:dyDescent="0.25">
      <c r="A2110" s="94"/>
      <c r="B2110" s="102"/>
      <c r="C2110" s="94"/>
      <c r="D2110" s="94"/>
      <c r="E2110" s="94"/>
      <c r="F2110" s="94"/>
      <c r="G2110" s="94"/>
      <c r="H2110" s="94"/>
      <c r="I2110" s="94"/>
      <c r="J2110" s="94"/>
    </row>
    <row r="2111" spans="1:10" x14ac:dyDescent="0.25">
      <c r="A2111" s="94"/>
      <c r="B2111" s="102"/>
      <c r="C2111" s="94"/>
      <c r="D2111" s="94"/>
      <c r="E2111" s="94"/>
      <c r="F2111" s="94"/>
      <c r="G2111" s="94"/>
      <c r="H2111" s="94"/>
      <c r="I2111" s="94"/>
      <c r="J2111" s="94"/>
    </row>
    <row r="2112" spans="1:10" x14ac:dyDescent="0.25">
      <c r="A2112" s="94"/>
      <c r="B2112" s="102"/>
      <c r="C2112" s="94"/>
      <c r="D2112" s="94"/>
      <c r="E2112" s="94"/>
      <c r="F2112" s="94"/>
      <c r="G2112" s="94"/>
      <c r="H2112" s="94"/>
      <c r="I2112" s="94"/>
      <c r="J2112" s="94"/>
    </row>
    <row r="2113" spans="1:10" x14ac:dyDescent="0.25">
      <c r="A2113" s="94"/>
      <c r="B2113" s="102"/>
      <c r="C2113" s="94"/>
      <c r="D2113" s="94"/>
      <c r="E2113" s="94"/>
      <c r="F2113" s="94"/>
      <c r="G2113" s="94"/>
      <c r="H2113" s="94"/>
      <c r="I2113" s="94"/>
      <c r="J2113" s="94"/>
    </row>
    <row r="2114" spans="1:10" x14ac:dyDescent="0.25">
      <c r="A2114" s="94"/>
      <c r="B2114" s="102"/>
      <c r="C2114" s="94"/>
      <c r="D2114" s="94"/>
      <c r="E2114" s="94"/>
      <c r="F2114" s="94"/>
      <c r="G2114" s="94"/>
      <c r="H2114" s="94"/>
      <c r="I2114" s="94"/>
      <c r="J2114" s="94"/>
    </row>
    <row r="2115" spans="1:10" x14ac:dyDescent="0.25">
      <c r="A2115" s="94"/>
      <c r="B2115" s="102"/>
      <c r="C2115" s="94"/>
      <c r="D2115" s="94"/>
      <c r="E2115" s="94"/>
      <c r="F2115" s="94"/>
      <c r="G2115" s="94"/>
      <c r="H2115" s="94"/>
      <c r="I2115" s="94"/>
      <c r="J2115" s="94"/>
    </row>
    <row r="2116" spans="1:10" x14ac:dyDescent="0.25">
      <c r="A2116" s="94"/>
      <c r="B2116" s="102"/>
      <c r="C2116" s="94"/>
      <c r="D2116" s="94"/>
      <c r="E2116" s="94"/>
      <c r="F2116" s="94"/>
      <c r="G2116" s="94"/>
      <c r="H2116" s="94"/>
      <c r="I2116" s="94"/>
      <c r="J2116" s="94"/>
    </row>
    <row r="2117" spans="1:10" x14ac:dyDescent="0.25">
      <c r="A2117" s="94"/>
      <c r="B2117" s="102"/>
      <c r="C2117" s="94"/>
      <c r="D2117" s="94"/>
      <c r="E2117" s="94"/>
      <c r="F2117" s="94"/>
      <c r="G2117" s="94"/>
      <c r="H2117" s="94"/>
      <c r="I2117" s="94"/>
      <c r="J2117" s="94"/>
    </row>
    <row r="2118" spans="1:10" x14ac:dyDescent="0.25">
      <c r="A2118" s="94"/>
      <c r="B2118" s="102"/>
      <c r="C2118" s="94"/>
      <c r="D2118" s="94"/>
      <c r="E2118" s="94"/>
      <c r="F2118" s="94"/>
      <c r="G2118" s="94"/>
      <c r="H2118" s="94"/>
      <c r="I2118" s="94"/>
      <c r="J2118" s="94"/>
    </row>
    <row r="2119" spans="1:10" x14ac:dyDescent="0.25">
      <c r="A2119" s="94"/>
      <c r="B2119" s="102"/>
      <c r="C2119" s="94"/>
      <c r="D2119" s="94"/>
      <c r="E2119" s="94"/>
      <c r="F2119" s="94"/>
      <c r="G2119" s="94"/>
      <c r="H2119" s="94"/>
      <c r="I2119" s="94"/>
      <c r="J2119" s="94"/>
    </row>
    <row r="2120" spans="1:10" x14ac:dyDescent="0.25">
      <c r="A2120" s="94"/>
      <c r="B2120" s="102"/>
      <c r="C2120" s="94"/>
      <c r="D2120" s="94"/>
      <c r="E2120" s="94"/>
      <c r="F2120" s="94"/>
      <c r="G2120" s="94"/>
      <c r="H2120" s="94"/>
      <c r="I2120" s="94"/>
      <c r="J2120" s="94"/>
    </row>
    <row r="2121" spans="1:10" x14ac:dyDescent="0.25">
      <c r="A2121" s="94"/>
      <c r="B2121" s="102"/>
      <c r="C2121" s="94"/>
      <c r="D2121" s="94"/>
      <c r="E2121" s="94"/>
      <c r="F2121" s="94"/>
      <c r="G2121" s="94"/>
      <c r="H2121" s="94"/>
      <c r="I2121" s="94"/>
      <c r="J2121" s="94"/>
    </row>
    <row r="2122" spans="1:10" x14ac:dyDescent="0.25">
      <c r="A2122" s="94"/>
      <c r="B2122" s="102"/>
      <c r="C2122" s="94"/>
      <c r="D2122" s="94"/>
      <c r="E2122" s="94"/>
      <c r="F2122" s="94"/>
      <c r="G2122" s="94"/>
      <c r="H2122" s="94"/>
      <c r="I2122" s="94"/>
      <c r="J2122" s="94"/>
    </row>
    <row r="2123" spans="1:10" x14ac:dyDescent="0.25">
      <c r="A2123" s="94"/>
      <c r="B2123" s="102"/>
      <c r="C2123" s="94"/>
      <c r="D2123" s="94"/>
      <c r="E2123" s="94"/>
      <c r="F2123" s="94"/>
      <c r="G2123" s="94"/>
      <c r="H2123" s="94"/>
      <c r="I2123" s="94"/>
      <c r="J2123" s="94"/>
    </row>
    <row r="2124" spans="1:10" x14ac:dyDescent="0.25">
      <c r="A2124" s="94"/>
      <c r="B2124" s="102"/>
      <c r="C2124" s="94"/>
      <c r="D2124" s="94"/>
      <c r="E2124" s="94"/>
      <c r="F2124" s="94"/>
      <c r="G2124" s="94"/>
      <c r="H2124" s="94"/>
      <c r="I2124" s="94"/>
      <c r="J2124" s="94"/>
    </row>
    <row r="2125" spans="1:10" x14ac:dyDescent="0.25">
      <c r="A2125" s="94"/>
      <c r="B2125" s="102"/>
      <c r="C2125" s="94"/>
      <c r="D2125" s="94"/>
      <c r="E2125" s="94"/>
      <c r="F2125" s="94"/>
      <c r="G2125" s="94"/>
      <c r="H2125" s="94"/>
      <c r="I2125" s="94"/>
      <c r="J2125" s="94"/>
    </row>
    <row r="2126" spans="1:10" x14ac:dyDescent="0.25">
      <c r="A2126" s="94"/>
      <c r="B2126" s="102"/>
      <c r="C2126" s="94"/>
      <c r="D2126" s="94"/>
      <c r="E2126" s="94"/>
      <c r="F2126" s="94"/>
      <c r="G2126" s="94"/>
      <c r="H2126" s="94"/>
      <c r="I2126" s="94"/>
      <c r="J2126" s="94"/>
    </row>
    <row r="2127" spans="1:10" x14ac:dyDescent="0.25">
      <c r="A2127" s="94"/>
      <c r="B2127" s="102"/>
      <c r="C2127" s="94"/>
      <c r="D2127" s="94"/>
      <c r="E2127" s="94"/>
      <c r="F2127" s="94"/>
      <c r="G2127" s="94"/>
      <c r="H2127" s="94"/>
      <c r="I2127" s="94"/>
      <c r="J2127" s="94"/>
    </row>
    <row r="2128" spans="1:10" x14ac:dyDescent="0.25">
      <c r="A2128" s="94"/>
      <c r="B2128" s="102"/>
      <c r="C2128" s="94"/>
      <c r="D2128" s="94"/>
      <c r="E2128" s="94"/>
      <c r="F2128" s="94"/>
      <c r="G2128" s="94"/>
      <c r="H2128" s="94"/>
      <c r="I2128" s="94"/>
      <c r="J2128" s="94"/>
    </row>
    <row r="2129" spans="1:10" x14ac:dyDescent="0.25">
      <c r="A2129" s="94"/>
      <c r="B2129" s="102"/>
      <c r="C2129" s="94"/>
      <c r="D2129" s="94"/>
      <c r="E2129" s="94"/>
      <c r="F2129" s="94"/>
      <c r="G2129" s="94"/>
      <c r="H2129" s="94"/>
      <c r="I2129" s="94"/>
      <c r="J2129" s="94"/>
    </row>
    <row r="2130" spans="1:10" x14ac:dyDescent="0.25">
      <c r="A2130" s="127" t="s">
        <v>11</v>
      </c>
      <c r="B2130" s="102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</row>
    <row r="2133" spans="1:10" x14ac:dyDescent="0.25">
      <c r="A2133" s="127" t="s">
        <v>0</v>
      </c>
      <c r="B2133" s="155" t="s">
        <v>1192</v>
      </c>
      <c r="C2133" s="127" t="s">
        <v>1203</v>
      </c>
      <c r="D2133" s="127" t="s">
        <v>561</v>
      </c>
      <c r="E2133" s="127" t="s">
        <v>1724</v>
      </c>
      <c r="F2133" s="127" t="s">
        <v>1892</v>
      </c>
      <c r="G2133" s="127" t="s">
        <v>1889</v>
      </c>
      <c r="H2133" s="127" t="s">
        <v>1890</v>
      </c>
      <c r="I2133" s="127" t="s">
        <v>1891</v>
      </c>
      <c r="J2133" s="127" t="s">
        <v>174</v>
      </c>
    </row>
    <row r="2134" spans="1:10" x14ac:dyDescent="0.25">
      <c r="A2134" s="95">
        <v>45333</v>
      </c>
      <c r="B2134" s="118"/>
      <c r="C2134" s="98"/>
      <c r="D2134" s="98"/>
      <c r="E2134" s="98"/>
      <c r="F2134" s="98"/>
      <c r="G2134" s="98"/>
      <c r="H2134" s="98"/>
      <c r="I2134" s="98"/>
      <c r="J2134" s="94"/>
    </row>
    <row r="2135" spans="1:10" x14ac:dyDescent="0.25">
      <c r="A2135" s="94"/>
      <c r="B2135" s="102"/>
      <c r="C2135" s="94"/>
      <c r="D2135" s="94"/>
      <c r="E2135" s="94"/>
      <c r="F2135" s="94"/>
      <c r="G2135" s="94"/>
      <c r="H2135" s="94"/>
      <c r="I2135" s="94"/>
      <c r="J2135" s="94"/>
    </row>
    <row r="2136" spans="1:10" x14ac:dyDescent="0.25">
      <c r="A2136" s="94"/>
      <c r="B2136" s="102"/>
      <c r="C2136" s="101"/>
      <c r="D2136" s="94"/>
      <c r="E2136" s="94"/>
      <c r="F2136" s="94"/>
      <c r="G2136" s="94"/>
      <c r="H2136" s="94"/>
      <c r="I2136" s="94"/>
      <c r="J2136" s="94"/>
    </row>
    <row r="2137" spans="1:10" x14ac:dyDescent="0.25">
      <c r="A2137" s="94"/>
      <c r="B2137" s="102"/>
      <c r="C2137" s="94"/>
      <c r="D2137" s="94"/>
      <c r="E2137" s="94"/>
      <c r="F2137" s="94"/>
      <c r="G2137" s="94"/>
      <c r="H2137" s="94"/>
      <c r="I2137" s="94"/>
      <c r="J2137" s="94"/>
    </row>
    <row r="2138" spans="1:10" x14ac:dyDescent="0.25">
      <c r="A2138" s="94"/>
      <c r="B2138" s="102"/>
      <c r="C2138" s="94"/>
      <c r="D2138" s="94"/>
      <c r="E2138" s="94"/>
      <c r="F2138" s="94"/>
      <c r="G2138" s="94"/>
      <c r="H2138" s="94"/>
      <c r="I2138" s="94"/>
      <c r="J2138" s="94"/>
    </row>
    <row r="2139" spans="1:10" x14ac:dyDescent="0.25">
      <c r="A2139" s="94"/>
      <c r="B2139" s="102"/>
      <c r="C2139" s="94"/>
      <c r="D2139" s="94"/>
      <c r="E2139" s="94"/>
      <c r="F2139" s="94"/>
      <c r="G2139" s="94"/>
      <c r="H2139" s="94"/>
      <c r="I2139" s="94"/>
      <c r="J2139" s="94"/>
    </row>
    <row r="2140" spans="1:10" x14ac:dyDescent="0.25">
      <c r="A2140" s="94"/>
      <c r="B2140" s="102"/>
      <c r="C2140" s="94"/>
      <c r="D2140" s="94"/>
      <c r="E2140" s="94"/>
      <c r="F2140" s="94"/>
      <c r="G2140" s="94"/>
      <c r="H2140" s="94"/>
      <c r="I2140" s="94"/>
      <c r="J2140" s="94"/>
    </row>
    <row r="2141" spans="1:10" x14ac:dyDescent="0.25">
      <c r="A2141" s="94"/>
      <c r="B2141" s="102"/>
      <c r="C2141" s="94"/>
      <c r="D2141" s="94"/>
      <c r="E2141" s="94"/>
      <c r="F2141" s="94"/>
      <c r="G2141" s="94"/>
      <c r="H2141" s="94"/>
      <c r="I2141" s="94"/>
      <c r="J2141" s="94"/>
    </row>
    <row r="2142" spans="1:10" x14ac:dyDescent="0.25">
      <c r="A2142" s="94"/>
      <c r="B2142" s="102"/>
      <c r="C2142" s="94"/>
      <c r="D2142" s="94"/>
      <c r="E2142" s="94"/>
      <c r="F2142" s="94"/>
      <c r="G2142" s="94"/>
      <c r="H2142" s="94"/>
      <c r="I2142" s="94"/>
      <c r="J2142" s="94"/>
    </row>
    <row r="2143" spans="1:10" x14ac:dyDescent="0.25">
      <c r="A2143" s="94"/>
      <c r="B2143" s="102"/>
      <c r="C2143" s="94"/>
      <c r="D2143" s="94"/>
      <c r="E2143" s="94"/>
      <c r="F2143" s="94"/>
      <c r="G2143" s="94"/>
      <c r="H2143" s="94"/>
      <c r="I2143" s="94"/>
      <c r="J2143" s="94"/>
    </row>
    <row r="2144" spans="1:10" x14ac:dyDescent="0.25">
      <c r="A2144" s="94"/>
      <c r="B2144" s="102"/>
      <c r="C2144" s="94"/>
      <c r="D2144" s="94"/>
      <c r="E2144" s="94"/>
      <c r="F2144" s="94"/>
      <c r="G2144" s="94"/>
      <c r="H2144" s="94"/>
      <c r="I2144" s="94"/>
      <c r="J2144" s="94"/>
    </row>
    <row r="2145" spans="1:10" x14ac:dyDescent="0.25">
      <c r="A2145" s="94"/>
      <c r="B2145" s="102"/>
      <c r="C2145" s="94"/>
      <c r="D2145" s="94"/>
      <c r="E2145" s="94"/>
      <c r="F2145" s="94"/>
      <c r="G2145" s="94"/>
      <c r="H2145" s="94"/>
      <c r="I2145" s="94"/>
      <c r="J2145" s="94"/>
    </row>
    <row r="2146" spans="1:10" x14ac:dyDescent="0.25">
      <c r="A2146" s="94"/>
      <c r="B2146" s="102"/>
      <c r="C2146" s="94"/>
      <c r="D2146" s="94"/>
      <c r="E2146" s="94"/>
      <c r="F2146" s="94"/>
      <c r="G2146" s="94"/>
      <c r="H2146" s="94"/>
      <c r="I2146" s="94"/>
      <c r="J2146" s="94"/>
    </row>
    <row r="2147" spans="1:10" x14ac:dyDescent="0.25">
      <c r="A2147" s="94"/>
      <c r="B2147" s="102"/>
      <c r="C2147" s="94"/>
      <c r="D2147" s="94"/>
      <c r="E2147" s="94"/>
      <c r="F2147" s="94"/>
      <c r="G2147" s="94"/>
      <c r="H2147" s="94"/>
      <c r="I2147" s="94"/>
      <c r="J2147" s="94"/>
    </row>
    <row r="2148" spans="1:10" x14ac:dyDescent="0.25">
      <c r="A2148" s="94"/>
      <c r="B2148" s="102"/>
      <c r="C2148" s="94"/>
      <c r="D2148" s="94"/>
      <c r="E2148" s="94"/>
      <c r="F2148" s="94"/>
      <c r="G2148" s="94"/>
      <c r="H2148" s="94"/>
      <c r="I2148" s="94"/>
      <c r="J2148" s="94"/>
    </row>
    <row r="2149" spans="1:10" x14ac:dyDescent="0.25">
      <c r="A2149" s="94"/>
      <c r="B2149" s="102"/>
      <c r="C2149" s="94"/>
      <c r="D2149" s="94"/>
      <c r="E2149" s="94"/>
      <c r="F2149" s="94"/>
      <c r="G2149" s="94"/>
      <c r="H2149" s="94"/>
      <c r="I2149" s="94"/>
      <c r="J2149" s="94"/>
    </row>
    <row r="2150" spans="1:10" x14ac:dyDescent="0.25">
      <c r="A2150" s="94"/>
      <c r="B2150" s="102"/>
      <c r="C2150" s="94"/>
      <c r="D2150" s="94"/>
      <c r="E2150" s="94"/>
      <c r="F2150" s="94"/>
      <c r="G2150" s="94"/>
      <c r="H2150" s="94"/>
      <c r="I2150" s="94"/>
      <c r="J2150" s="94"/>
    </row>
    <row r="2151" spans="1:10" x14ac:dyDescent="0.25">
      <c r="A2151" s="94"/>
      <c r="B2151" s="102"/>
      <c r="C2151" s="94"/>
      <c r="D2151" s="94"/>
      <c r="E2151" s="94"/>
      <c r="F2151" s="94"/>
      <c r="G2151" s="94"/>
      <c r="H2151" s="94"/>
      <c r="I2151" s="94"/>
      <c r="J2151" s="94"/>
    </row>
    <row r="2152" spans="1:10" x14ac:dyDescent="0.25">
      <c r="A2152" s="94"/>
      <c r="B2152" s="102"/>
      <c r="C2152" s="94"/>
      <c r="D2152" s="94"/>
      <c r="E2152" s="94"/>
      <c r="F2152" s="94"/>
      <c r="G2152" s="94"/>
      <c r="H2152" s="94"/>
      <c r="I2152" s="94"/>
      <c r="J2152" s="94"/>
    </row>
    <row r="2153" spans="1:10" x14ac:dyDescent="0.25">
      <c r="A2153" s="94"/>
      <c r="B2153" s="102"/>
      <c r="C2153" s="94"/>
      <c r="D2153" s="94"/>
      <c r="E2153" s="94"/>
      <c r="F2153" s="94"/>
      <c r="G2153" s="94"/>
      <c r="H2153" s="94"/>
      <c r="I2153" s="94"/>
      <c r="J2153" s="94"/>
    </row>
    <row r="2154" spans="1:10" x14ac:dyDescent="0.25">
      <c r="A2154" s="94"/>
      <c r="B2154" s="102"/>
      <c r="C2154" s="94"/>
      <c r="D2154" s="94"/>
      <c r="E2154" s="94"/>
      <c r="F2154" s="94"/>
      <c r="G2154" s="94"/>
      <c r="H2154" s="94"/>
      <c r="I2154" s="94"/>
      <c r="J2154" s="94"/>
    </row>
    <row r="2155" spans="1:10" x14ac:dyDescent="0.25">
      <c r="A2155" s="94"/>
      <c r="B2155" s="102"/>
      <c r="C2155" s="94"/>
      <c r="D2155" s="94"/>
      <c r="E2155" s="94"/>
      <c r="F2155" s="94"/>
      <c r="G2155" s="94"/>
      <c r="H2155" s="94"/>
      <c r="I2155" s="94"/>
      <c r="J2155" s="94"/>
    </row>
    <row r="2156" spans="1:10" x14ac:dyDescent="0.25">
      <c r="A2156" s="94"/>
      <c r="B2156" s="102"/>
      <c r="C2156" s="94"/>
      <c r="D2156" s="94"/>
      <c r="E2156" s="94"/>
      <c r="F2156" s="94"/>
      <c r="G2156" s="94"/>
      <c r="H2156" s="94"/>
      <c r="I2156" s="94"/>
      <c r="J2156" s="94"/>
    </row>
    <row r="2157" spans="1:10" x14ac:dyDescent="0.25">
      <c r="A2157" s="94"/>
      <c r="B2157" s="102"/>
      <c r="C2157" s="94"/>
      <c r="D2157" s="94"/>
      <c r="E2157" s="94"/>
      <c r="F2157" s="94"/>
      <c r="G2157" s="94"/>
      <c r="H2157" s="94"/>
      <c r="I2157" s="94"/>
      <c r="J2157" s="94"/>
    </row>
    <row r="2158" spans="1:10" x14ac:dyDescent="0.25">
      <c r="A2158" s="94"/>
      <c r="B2158" s="102"/>
      <c r="C2158" s="94"/>
      <c r="D2158" s="94"/>
      <c r="E2158" s="94"/>
      <c r="F2158" s="94"/>
      <c r="G2158" s="94"/>
      <c r="H2158" s="94"/>
      <c r="I2158" s="94"/>
      <c r="J2158" s="94"/>
    </row>
    <row r="2159" spans="1:10" x14ac:dyDescent="0.25">
      <c r="A2159" s="94"/>
      <c r="B2159" s="102"/>
      <c r="C2159" s="94"/>
      <c r="D2159" s="94"/>
      <c r="E2159" s="94"/>
      <c r="F2159" s="94"/>
      <c r="G2159" s="94"/>
      <c r="H2159" s="94"/>
      <c r="I2159" s="94"/>
      <c r="J2159" s="94"/>
    </row>
    <row r="2160" spans="1:10" x14ac:dyDescent="0.25">
      <c r="A2160" s="94"/>
      <c r="B2160" s="102"/>
      <c r="C2160" s="94"/>
      <c r="D2160" s="94"/>
      <c r="E2160" s="94"/>
      <c r="F2160" s="94"/>
      <c r="G2160" s="94"/>
      <c r="H2160" s="94"/>
      <c r="I2160" s="94"/>
      <c r="J2160" s="94"/>
    </row>
    <row r="2161" spans="1:10" x14ac:dyDescent="0.25">
      <c r="A2161" s="94"/>
      <c r="B2161" s="102"/>
      <c r="C2161" s="94"/>
      <c r="D2161" s="94"/>
      <c r="E2161" s="94"/>
      <c r="F2161" s="94"/>
      <c r="G2161" s="94"/>
      <c r="H2161" s="94"/>
      <c r="I2161" s="94"/>
      <c r="J2161" s="94"/>
    </row>
    <row r="2162" spans="1:10" x14ac:dyDescent="0.25">
      <c r="A2162" s="94"/>
      <c r="B2162" s="102"/>
      <c r="C2162" s="94"/>
      <c r="D2162" s="94"/>
      <c r="E2162" s="94"/>
      <c r="F2162" s="94"/>
      <c r="G2162" s="94"/>
      <c r="H2162" s="94"/>
      <c r="I2162" s="94"/>
      <c r="J2162" s="94"/>
    </row>
    <row r="2163" spans="1:10" x14ac:dyDescent="0.25">
      <c r="A2163" s="94"/>
      <c r="B2163" s="102"/>
      <c r="C2163" s="94"/>
      <c r="D2163" s="94"/>
      <c r="E2163" s="94"/>
      <c r="F2163" s="94"/>
      <c r="G2163" s="94"/>
      <c r="H2163" s="94"/>
      <c r="I2163" s="94"/>
      <c r="J2163" s="94"/>
    </row>
    <row r="2164" spans="1:10" x14ac:dyDescent="0.25">
      <c r="A2164" s="94"/>
      <c r="B2164" s="102"/>
      <c r="C2164" s="94"/>
      <c r="D2164" s="94"/>
      <c r="E2164" s="94"/>
      <c r="F2164" s="94"/>
      <c r="G2164" s="94"/>
      <c r="H2164" s="94"/>
      <c r="I2164" s="94"/>
      <c r="J2164" s="94"/>
    </row>
    <row r="2165" spans="1:10" x14ac:dyDescent="0.25">
      <c r="A2165" s="94"/>
      <c r="B2165" s="102"/>
      <c r="C2165" s="94"/>
      <c r="D2165" s="94"/>
      <c r="E2165" s="94"/>
      <c r="F2165" s="94"/>
      <c r="G2165" s="94"/>
      <c r="H2165" s="94"/>
      <c r="I2165" s="94"/>
      <c r="J2165" s="94"/>
    </row>
    <row r="2166" spans="1:10" x14ac:dyDescent="0.25">
      <c r="A2166" s="94"/>
      <c r="B2166" s="102"/>
      <c r="C2166" s="94"/>
      <c r="D2166" s="94"/>
      <c r="E2166" s="94"/>
      <c r="F2166" s="94"/>
      <c r="G2166" s="94"/>
      <c r="H2166" s="94"/>
      <c r="I2166" s="94"/>
      <c r="J2166" s="94"/>
    </row>
    <row r="2167" spans="1:10" x14ac:dyDescent="0.25">
      <c r="A2167" s="94"/>
      <c r="B2167" s="102"/>
      <c r="C2167" s="94"/>
      <c r="D2167" s="94"/>
      <c r="E2167" s="94"/>
      <c r="F2167" s="94"/>
      <c r="G2167" s="94"/>
      <c r="H2167" s="94"/>
      <c r="I2167" s="94"/>
      <c r="J2167" s="94"/>
    </row>
    <row r="2168" spans="1:10" x14ac:dyDescent="0.25">
      <c r="A2168" s="94"/>
      <c r="B2168" s="102"/>
      <c r="C2168" s="94"/>
      <c r="D2168" s="94"/>
      <c r="E2168" s="94"/>
      <c r="F2168" s="94"/>
      <c r="G2168" s="94"/>
      <c r="H2168" s="94"/>
      <c r="I2168" s="94"/>
      <c r="J2168" s="94"/>
    </row>
    <row r="2169" spans="1:10" x14ac:dyDescent="0.25">
      <c r="A2169" s="94"/>
      <c r="B2169" s="102"/>
      <c r="C2169" s="94"/>
      <c r="D2169" s="94"/>
      <c r="E2169" s="94"/>
      <c r="F2169" s="94"/>
      <c r="G2169" s="94"/>
      <c r="H2169" s="94"/>
      <c r="I2169" s="94"/>
      <c r="J2169" s="94"/>
    </row>
    <row r="2170" spans="1:10" x14ac:dyDescent="0.25">
      <c r="A2170" s="94"/>
      <c r="B2170" s="102"/>
      <c r="C2170" s="94"/>
      <c r="D2170" s="94"/>
      <c r="E2170" s="94"/>
      <c r="F2170" s="94"/>
      <c r="G2170" s="94"/>
      <c r="H2170" s="94"/>
      <c r="I2170" s="94"/>
      <c r="J2170" s="94"/>
    </row>
    <row r="2171" spans="1:10" x14ac:dyDescent="0.25">
      <c r="A2171" s="94"/>
      <c r="B2171" s="102"/>
      <c r="C2171" s="94"/>
      <c r="D2171" s="94"/>
      <c r="E2171" s="94"/>
      <c r="F2171" s="94"/>
      <c r="G2171" s="94"/>
      <c r="H2171" s="94"/>
      <c r="I2171" s="94"/>
      <c r="J2171" s="94"/>
    </row>
    <row r="2172" spans="1:10" x14ac:dyDescent="0.25">
      <c r="A2172" s="94"/>
      <c r="B2172" s="102"/>
      <c r="C2172" s="94"/>
      <c r="D2172" s="94"/>
      <c r="E2172" s="94"/>
      <c r="F2172" s="94"/>
      <c r="G2172" s="94"/>
      <c r="H2172" s="94"/>
      <c r="I2172" s="94"/>
      <c r="J2172" s="94"/>
    </row>
    <row r="2173" spans="1:10" x14ac:dyDescent="0.25">
      <c r="A2173" s="94"/>
      <c r="B2173" s="102"/>
      <c r="C2173" s="94"/>
      <c r="D2173" s="94"/>
      <c r="E2173" s="94"/>
      <c r="F2173" s="94"/>
      <c r="G2173" s="94"/>
      <c r="H2173" s="94"/>
      <c r="I2173" s="94"/>
      <c r="J2173" s="94"/>
    </row>
    <row r="2174" spans="1:10" x14ac:dyDescent="0.25">
      <c r="A2174" s="94"/>
      <c r="B2174" s="102"/>
      <c r="C2174" s="94"/>
      <c r="D2174" s="94"/>
      <c r="E2174" s="94"/>
      <c r="F2174" s="94"/>
      <c r="G2174" s="94"/>
      <c r="H2174" s="94"/>
      <c r="I2174" s="94"/>
      <c r="J2174" s="94"/>
    </row>
    <row r="2175" spans="1:10" x14ac:dyDescent="0.25">
      <c r="A2175" s="94"/>
      <c r="B2175" s="102"/>
      <c r="C2175" s="94"/>
      <c r="D2175" s="94"/>
      <c r="E2175" s="94"/>
      <c r="F2175" s="94"/>
      <c r="G2175" s="94"/>
      <c r="H2175" s="94"/>
      <c r="I2175" s="94"/>
      <c r="J2175" s="94"/>
    </row>
    <row r="2176" spans="1:10" x14ac:dyDescent="0.25">
      <c r="A2176" s="94"/>
      <c r="B2176" s="102"/>
      <c r="C2176" s="94"/>
      <c r="D2176" s="94"/>
      <c r="E2176" s="94"/>
      <c r="F2176" s="94"/>
      <c r="G2176" s="94"/>
      <c r="H2176" s="94"/>
      <c r="I2176" s="94"/>
      <c r="J2176" s="94"/>
    </row>
    <row r="2177" spans="1:10" x14ac:dyDescent="0.25">
      <c r="A2177" s="94"/>
      <c r="B2177" s="102"/>
      <c r="C2177" s="94"/>
      <c r="D2177" s="94"/>
      <c r="E2177" s="94"/>
      <c r="F2177" s="94"/>
      <c r="G2177" s="94"/>
      <c r="H2177" s="94"/>
      <c r="I2177" s="94"/>
      <c r="J2177" s="94"/>
    </row>
    <row r="2178" spans="1:10" x14ac:dyDescent="0.25">
      <c r="A2178" s="94"/>
      <c r="B2178" s="102"/>
      <c r="C2178" s="94"/>
      <c r="D2178" s="94"/>
      <c r="E2178" s="94"/>
      <c r="F2178" s="94"/>
      <c r="G2178" s="94"/>
      <c r="H2178" s="94"/>
      <c r="I2178" s="94"/>
      <c r="J2178" s="94"/>
    </row>
    <row r="2179" spans="1:10" x14ac:dyDescent="0.25">
      <c r="A2179" s="94"/>
      <c r="B2179" s="102"/>
      <c r="C2179" s="94"/>
      <c r="D2179" s="94"/>
      <c r="E2179" s="94"/>
      <c r="F2179" s="94"/>
      <c r="G2179" s="94"/>
      <c r="H2179" s="94"/>
      <c r="I2179" s="94"/>
      <c r="J2179" s="94"/>
    </row>
    <row r="2180" spans="1:10" x14ac:dyDescent="0.25">
      <c r="A2180" s="94"/>
      <c r="B2180" s="102"/>
      <c r="C2180" s="94"/>
      <c r="D2180" s="94"/>
      <c r="E2180" s="94"/>
      <c r="F2180" s="94"/>
      <c r="G2180" s="94"/>
      <c r="H2180" s="94"/>
      <c r="I2180" s="94"/>
      <c r="J2180" s="94"/>
    </row>
    <row r="2181" spans="1:10" x14ac:dyDescent="0.25">
      <c r="A2181" s="94"/>
      <c r="B2181" s="102"/>
      <c r="C2181" s="94"/>
      <c r="D2181" s="94"/>
      <c r="E2181" s="94"/>
      <c r="F2181" s="94"/>
      <c r="G2181" s="94"/>
      <c r="H2181" s="94"/>
      <c r="I2181" s="94"/>
      <c r="J2181" s="94"/>
    </row>
    <row r="2182" spans="1:10" x14ac:dyDescent="0.25">
      <c r="A2182" s="127" t="s">
        <v>11</v>
      </c>
      <c r="B2182" s="102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</row>
    <row r="2185" spans="1:10" x14ac:dyDescent="0.25">
      <c r="A2185" s="127" t="s">
        <v>0</v>
      </c>
      <c r="B2185" s="155" t="s">
        <v>1192</v>
      </c>
      <c r="C2185" s="127" t="s">
        <v>1203</v>
      </c>
      <c r="D2185" s="127" t="s">
        <v>561</v>
      </c>
      <c r="E2185" s="127" t="s">
        <v>1724</v>
      </c>
      <c r="F2185" s="127" t="s">
        <v>1892</v>
      </c>
      <c r="G2185" s="127" t="s">
        <v>1889</v>
      </c>
      <c r="H2185" s="127" t="s">
        <v>1890</v>
      </c>
      <c r="I2185" s="127" t="s">
        <v>1891</v>
      </c>
      <c r="J2185" s="127" t="s">
        <v>174</v>
      </c>
    </row>
    <row r="2186" spans="1:10" x14ac:dyDescent="0.25">
      <c r="A2186" s="95">
        <v>45334</v>
      </c>
      <c r="B2186" s="118"/>
      <c r="C2186" s="98"/>
      <c r="D2186" s="98"/>
      <c r="E2186" s="98"/>
      <c r="F2186" s="98"/>
      <c r="G2186" s="98"/>
      <c r="H2186" s="98"/>
      <c r="I2186" s="98"/>
      <c r="J2186" s="94"/>
    </row>
    <row r="2187" spans="1:10" x14ac:dyDescent="0.25">
      <c r="A2187" s="94"/>
      <c r="B2187" s="102"/>
      <c r="C2187" s="94"/>
      <c r="D2187" s="94"/>
      <c r="E2187" s="94"/>
      <c r="F2187" s="94"/>
      <c r="G2187" s="94"/>
      <c r="H2187" s="94"/>
      <c r="I2187" s="94"/>
      <c r="J2187" s="94"/>
    </row>
    <row r="2188" spans="1:10" x14ac:dyDescent="0.25">
      <c r="A2188" s="94"/>
      <c r="B2188" s="102"/>
      <c r="C2188" s="101"/>
      <c r="D2188" s="94"/>
      <c r="E2188" s="94"/>
      <c r="F2188" s="94"/>
      <c r="G2188" s="94"/>
      <c r="H2188" s="94"/>
      <c r="I2188" s="94"/>
      <c r="J2188" s="94"/>
    </row>
    <row r="2189" spans="1:10" x14ac:dyDescent="0.25">
      <c r="A2189" s="94"/>
      <c r="B2189" s="102"/>
      <c r="C2189" s="94"/>
      <c r="D2189" s="94"/>
      <c r="E2189" s="94"/>
      <c r="F2189" s="94"/>
      <c r="G2189" s="94"/>
      <c r="H2189" s="94"/>
      <c r="I2189" s="94"/>
      <c r="J2189" s="94"/>
    </row>
    <row r="2190" spans="1:10" x14ac:dyDescent="0.25">
      <c r="A2190" s="94"/>
      <c r="B2190" s="102"/>
      <c r="C2190" s="94"/>
      <c r="D2190" s="94"/>
      <c r="E2190" s="94"/>
      <c r="F2190" s="94"/>
      <c r="G2190" s="94"/>
      <c r="H2190" s="94"/>
      <c r="I2190" s="94"/>
      <c r="J2190" s="94"/>
    </row>
    <row r="2191" spans="1:10" x14ac:dyDescent="0.25">
      <c r="A2191" s="94"/>
      <c r="B2191" s="102"/>
      <c r="C2191" s="94"/>
      <c r="D2191" s="94"/>
      <c r="E2191" s="94"/>
      <c r="F2191" s="94"/>
      <c r="G2191" s="94"/>
      <c r="H2191" s="94"/>
      <c r="I2191" s="94"/>
      <c r="J2191" s="94"/>
    </row>
    <row r="2192" spans="1:10" x14ac:dyDescent="0.25">
      <c r="A2192" s="94"/>
      <c r="B2192" s="102"/>
      <c r="C2192" s="94"/>
      <c r="D2192" s="94"/>
      <c r="E2192" s="94"/>
      <c r="F2192" s="94"/>
      <c r="G2192" s="94"/>
      <c r="H2192" s="94"/>
      <c r="I2192" s="94"/>
      <c r="J2192" s="94"/>
    </row>
    <row r="2193" spans="1:10" x14ac:dyDescent="0.25">
      <c r="A2193" s="94"/>
      <c r="B2193" s="102"/>
      <c r="C2193" s="94"/>
      <c r="D2193" s="94"/>
      <c r="E2193" s="94"/>
      <c r="F2193" s="94"/>
      <c r="G2193" s="94"/>
      <c r="H2193" s="94"/>
      <c r="I2193" s="94"/>
      <c r="J2193" s="94"/>
    </row>
    <row r="2194" spans="1:10" x14ac:dyDescent="0.25">
      <c r="A2194" s="94"/>
      <c r="B2194" s="102"/>
      <c r="C2194" s="94"/>
      <c r="D2194" s="94"/>
      <c r="E2194" s="94"/>
      <c r="F2194" s="94"/>
      <c r="G2194" s="94"/>
      <c r="H2194" s="94"/>
      <c r="I2194" s="94"/>
      <c r="J2194" s="94"/>
    </row>
    <row r="2195" spans="1:10" x14ac:dyDescent="0.25">
      <c r="A2195" s="94"/>
      <c r="B2195" s="102"/>
      <c r="C2195" s="94"/>
      <c r="D2195" s="94"/>
      <c r="E2195" s="94"/>
      <c r="F2195" s="94"/>
      <c r="G2195" s="94"/>
      <c r="H2195" s="94"/>
      <c r="I2195" s="94"/>
      <c r="J2195" s="94"/>
    </row>
    <row r="2196" spans="1:10" x14ac:dyDescent="0.25">
      <c r="A2196" s="94"/>
      <c r="B2196" s="102"/>
      <c r="C2196" s="94"/>
      <c r="D2196" s="94"/>
      <c r="E2196" s="94"/>
      <c r="F2196" s="94"/>
      <c r="G2196" s="94"/>
      <c r="H2196" s="94"/>
      <c r="I2196" s="94"/>
      <c r="J2196" s="94"/>
    </row>
    <row r="2197" spans="1:10" x14ac:dyDescent="0.25">
      <c r="A2197" s="94"/>
      <c r="B2197" s="102"/>
      <c r="C2197" s="94"/>
      <c r="D2197" s="94"/>
      <c r="E2197" s="94"/>
      <c r="F2197" s="94"/>
      <c r="G2197" s="94"/>
      <c r="H2197" s="94"/>
      <c r="I2197" s="94"/>
      <c r="J2197" s="94"/>
    </row>
    <row r="2198" spans="1:10" x14ac:dyDescent="0.25">
      <c r="A2198" s="94"/>
      <c r="B2198" s="102"/>
      <c r="C2198" s="94"/>
      <c r="D2198" s="94"/>
      <c r="E2198" s="94"/>
      <c r="F2198" s="94"/>
      <c r="G2198" s="94"/>
      <c r="H2198" s="94"/>
      <c r="I2198" s="94"/>
      <c r="J2198" s="94"/>
    </row>
    <row r="2199" spans="1:10" x14ac:dyDescent="0.25">
      <c r="A2199" s="94"/>
      <c r="B2199" s="102"/>
      <c r="C2199" s="94"/>
      <c r="D2199" s="94"/>
      <c r="E2199" s="94"/>
      <c r="F2199" s="94"/>
      <c r="G2199" s="94"/>
      <c r="H2199" s="94"/>
      <c r="I2199" s="94"/>
      <c r="J2199" s="94"/>
    </row>
    <row r="2200" spans="1:10" x14ac:dyDescent="0.25">
      <c r="A2200" s="94"/>
      <c r="B2200" s="102"/>
      <c r="C2200" s="94"/>
      <c r="D2200" s="94"/>
      <c r="E2200" s="94"/>
      <c r="F2200" s="94"/>
      <c r="G2200" s="94"/>
      <c r="H2200" s="94"/>
      <c r="I2200" s="94"/>
      <c r="J2200" s="94"/>
    </row>
    <row r="2201" spans="1:10" x14ac:dyDescent="0.25">
      <c r="A2201" s="94"/>
      <c r="B2201" s="102"/>
      <c r="C2201" s="94"/>
      <c r="D2201" s="94"/>
      <c r="E2201" s="94"/>
      <c r="F2201" s="94"/>
      <c r="G2201" s="94"/>
      <c r="H2201" s="94"/>
      <c r="I2201" s="94"/>
      <c r="J2201" s="94"/>
    </row>
    <row r="2202" spans="1:10" x14ac:dyDescent="0.25">
      <c r="A2202" s="94"/>
      <c r="B2202" s="102"/>
      <c r="C2202" s="94"/>
      <c r="D2202" s="94"/>
      <c r="E2202" s="94"/>
      <c r="F2202" s="94"/>
      <c r="G2202" s="94"/>
      <c r="H2202" s="94"/>
      <c r="I2202" s="94"/>
      <c r="J2202" s="94"/>
    </row>
    <row r="2203" spans="1:10" x14ac:dyDescent="0.25">
      <c r="A2203" s="94"/>
      <c r="B2203" s="102"/>
      <c r="C2203" s="94"/>
      <c r="D2203" s="94"/>
      <c r="E2203" s="94"/>
      <c r="F2203" s="94"/>
      <c r="G2203" s="94"/>
      <c r="H2203" s="94"/>
      <c r="I2203" s="94"/>
      <c r="J2203" s="94"/>
    </row>
    <row r="2204" spans="1:10" x14ac:dyDescent="0.25">
      <c r="A2204" s="94"/>
      <c r="B2204" s="102"/>
      <c r="C2204" s="94"/>
      <c r="D2204" s="94"/>
      <c r="E2204" s="94"/>
      <c r="F2204" s="94"/>
      <c r="G2204" s="94"/>
      <c r="H2204" s="94"/>
      <c r="I2204" s="94"/>
      <c r="J2204" s="94"/>
    </row>
    <row r="2205" spans="1:10" x14ac:dyDescent="0.25">
      <c r="A2205" s="94"/>
      <c r="B2205" s="102"/>
      <c r="C2205" s="94"/>
      <c r="D2205" s="94"/>
      <c r="E2205" s="94"/>
      <c r="F2205" s="94"/>
      <c r="G2205" s="94"/>
      <c r="H2205" s="94"/>
      <c r="I2205" s="94"/>
      <c r="J2205" s="94"/>
    </row>
    <row r="2206" spans="1:10" x14ac:dyDescent="0.25">
      <c r="A2206" s="94"/>
      <c r="B2206" s="102"/>
      <c r="C2206" s="94"/>
      <c r="D2206" s="94"/>
      <c r="E2206" s="94"/>
      <c r="F2206" s="94"/>
      <c r="G2206" s="94"/>
      <c r="H2206" s="94"/>
      <c r="I2206" s="94"/>
      <c r="J2206" s="94"/>
    </row>
    <row r="2207" spans="1:10" x14ac:dyDescent="0.25">
      <c r="A2207" s="94"/>
      <c r="B2207" s="102"/>
      <c r="C2207" s="94"/>
      <c r="D2207" s="94"/>
      <c r="E2207" s="94"/>
      <c r="F2207" s="94"/>
      <c r="G2207" s="94"/>
      <c r="H2207" s="94"/>
      <c r="I2207" s="94"/>
      <c r="J2207" s="94"/>
    </row>
    <row r="2208" spans="1:10" x14ac:dyDescent="0.25">
      <c r="A2208" s="94"/>
      <c r="B2208" s="102"/>
      <c r="C2208" s="94"/>
      <c r="D2208" s="94"/>
      <c r="E2208" s="94"/>
      <c r="F2208" s="94"/>
      <c r="G2208" s="94"/>
      <c r="H2208" s="94"/>
      <c r="I2208" s="94"/>
      <c r="J2208" s="94"/>
    </row>
    <row r="2209" spans="1:10" x14ac:dyDescent="0.25">
      <c r="A2209" s="94"/>
      <c r="B2209" s="102"/>
      <c r="C2209" s="94"/>
      <c r="D2209" s="94"/>
      <c r="E2209" s="94"/>
      <c r="F2209" s="94"/>
      <c r="G2209" s="94"/>
      <c r="H2209" s="94"/>
      <c r="I2209" s="94"/>
      <c r="J2209" s="94"/>
    </row>
    <row r="2210" spans="1:10" x14ac:dyDescent="0.25">
      <c r="A2210" s="94"/>
      <c r="B2210" s="102"/>
      <c r="C2210" s="94"/>
      <c r="D2210" s="94"/>
      <c r="E2210" s="94"/>
      <c r="F2210" s="94"/>
      <c r="G2210" s="94"/>
      <c r="H2210" s="94"/>
      <c r="I2210" s="94"/>
      <c r="J2210" s="94"/>
    </row>
    <row r="2211" spans="1:10" x14ac:dyDescent="0.25">
      <c r="A2211" s="94"/>
      <c r="B2211" s="102"/>
      <c r="C2211" s="94"/>
      <c r="D2211" s="94"/>
      <c r="E2211" s="94"/>
      <c r="F2211" s="94"/>
      <c r="G2211" s="94"/>
      <c r="H2211" s="94"/>
      <c r="I2211" s="94"/>
      <c r="J2211" s="94"/>
    </row>
    <row r="2212" spans="1:10" x14ac:dyDescent="0.25">
      <c r="A2212" s="94"/>
      <c r="B2212" s="102"/>
      <c r="C2212" s="94"/>
      <c r="D2212" s="94"/>
      <c r="E2212" s="94"/>
      <c r="F2212" s="94"/>
      <c r="G2212" s="94"/>
      <c r="H2212" s="94"/>
      <c r="I2212" s="94"/>
      <c r="J2212" s="94"/>
    </row>
    <row r="2213" spans="1:10" x14ac:dyDescent="0.25">
      <c r="A2213" s="94"/>
      <c r="B2213" s="102"/>
      <c r="C2213" s="94"/>
      <c r="D2213" s="94"/>
      <c r="E2213" s="94"/>
      <c r="F2213" s="94"/>
      <c r="G2213" s="94"/>
      <c r="H2213" s="94"/>
      <c r="I2213" s="94"/>
      <c r="J2213" s="94"/>
    </row>
    <row r="2214" spans="1:10" x14ac:dyDescent="0.25">
      <c r="A2214" s="94"/>
      <c r="B2214" s="102"/>
      <c r="C2214" s="94"/>
      <c r="D2214" s="94"/>
      <c r="E2214" s="94"/>
      <c r="F2214" s="94"/>
      <c r="G2214" s="94"/>
      <c r="H2214" s="94"/>
      <c r="I2214" s="94"/>
      <c r="J2214" s="94"/>
    </row>
    <row r="2215" spans="1:10" x14ac:dyDescent="0.25">
      <c r="A2215" s="94"/>
      <c r="B2215" s="102"/>
      <c r="C2215" s="94"/>
      <c r="D2215" s="94"/>
      <c r="E2215" s="94"/>
      <c r="F2215" s="94"/>
      <c r="G2215" s="94"/>
      <c r="H2215" s="94"/>
      <c r="I2215" s="94"/>
      <c r="J2215" s="94"/>
    </row>
    <row r="2216" spans="1:10" x14ac:dyDescent="0.25">
      <c r="A2216" s="94"/>
      <c r="B2216" s="102"/>
      <c r="C2216" s="94"/>
      <c r="D2216" s="94"/>
      <c r="E2216" s="94"/>
      <c r="F2216" s="94"/>
      <c r="G2216" s="94"/>
      <c r="H2216" s="94"/>
      <c r="I2216" s="94"/>
      <c r="J2216" s="94"/>
    </row>
    <row r="2217" spans="1:10" x14ac:dyDescent="0.25">
      <c r="A2217" s="94"/>
      <c r="B2217" s="102"/>
      <c r="C2217" s="94"/>
      <c r="D2217" s="94"/>
      <c r="E2217" s="94"/>
      <c r="F2217" s="94"/>
      <c r="G2217" s="94"/>
      <c r="H2217" s="94"/>
      <c r="I2217" s="94"/>
      <c r="J2217" s="94"/>
    </row>
    <row r="2218" spans="1:10" x14ac:dyDescent="0.25">
      <c r="A2218" s="94"/>
      <c r="B2218" s="102"/>
      <c r="C2218" s="94"/>
      <c r="D2218" s="94"/>
      <c r="E2218" s="94"/>
      <c r="F2218" s="94"/>
      <c r="G2218" s="94"/>
      <c r="H2218" s="94"/>
      <c r="I2218" s="94"/>
      <c r="J2218" s="94"/>
    </row>
    <row r="2219" spans="1:10" x14ac:dyDescent="0.25">
      <c r="A2219" s="94"/>
      <c r="B2219" s="102"/>
      <c r="C2219" s="94"/>
      <c r="D2219" s="94"/>
      <c r="E2219" s="94"/>
      <c r="F2219" s="94"/>
      <c r="G2219" s="94"/>
      <c r="H2219" s="94"/>
      <c r="I2219" s="94"/>
      <c r="J2219" s="94"/>
    </row>
    <row r="2220" spans="1:10" x14ac:dyDescent="0.25">
      <c r="A2220" s="94"/>
      <c r="B2220" s="102"/>
      <c r="C2220" s="94"/>
      <c r="D2220" s="94"/>
      <c r="E2220" s="94"/>
      <c r="F2220" s="94"/>
      <c r="G2220" s="94"/>
      <c r="H2220" s="94"/>
      <c r="I2220" s="94"/>
      <c r="J2220" s="94"/>
    </row>
    <row r="2221" spans="1:10" x14ac:dyDescent="0.25">
      <c r="A2221" s="94"/>
      <c r="B2221" s="102"/>
      <c r="C2221" s="94"/>
      <c r="D2221" s="94"/>
      <c r="E2221" s="94"/>
      <c r="F2221" s="94"/>
      <c r="G2221" s="94"/>
      <c r="H2221" s="94"/>
      <c r="I2221" s="94"/>
      <c r="J2221" s="94"/>
    </row>
    <row r="2222" spans="1:10" x14ac:dyDescent="0.25">
      <c r="A2222" s="94"/>
      <c r="B2222" s="102"/>
      <c r="C2222" s="94"/>
      <c r="D2222" s="94"/>
      <c r="E2222" s="94"/>
      <c r="F2222" s="94"/>
      <c r="G2222" s="94"/>
      <c r="H2222" s="94"/>
      <c r="I2222" s="94"/>
      <c r="J2222" s="94"/>
    </row>
    <row r="2223" spans="1:10" x14ac:dyDescent="0.25">
      <c r="A2223" s="94"/>
      <c r="B2223" s="102"/>
      <c r="C2223" s="94"/>
      <c r="D2223" s="94"/>
      <c r="E2223" s="94"/>
      <c r="F2223" s="94"/>
      <c r="G2223" s="94"/>
      <c r="H2223" s="94"/>
      <c r="I2223" s="94"/>
      <c r="J2223" s="94"/>
    </row>
    <row r="2224" spans="1:10" x14ac:dyDescent="0.25">
      <c r="A2224" s="94"/>
      <c r="B2224" s="102"/>
      <c r="C2224" s="94"/>
      <c r="D2224" s="94"/>
      <c r="E2224" s="94"/>
      <c r="F2224" s="94"/>
      <c r="G2224" s="94"/>
      <c r="H2224" s="94"/>
      <c r="I2224" s="94"/>
      <c r="J2224" s="94"/>
    </row>
    <row r="2225" spans="1:10" x14ac:dyDescent="0.25">
      <c r="A2225" s="94"/>
      <c r="B2225" s="102"/>
      <c r="C2225" s="94"/>
      <c r="D2225" s="94"/>
      <c r="E2225" s="94"/>
      <c r="F2225" s="94"/>
      <c r="G2225" s="94"/>
      <c r="H2225" s="94"/>
      <c r="I2225" s="94"/>
      <c r="J2225" s="94"/>
    </row>
    <row r="2226" spans="1:10" x14ac:dyDescent="0.25">
      <c r="A2226" s="94"/>
      <c r="B2226" s="102"/>
      <c r="C2226" s="94"/>
      <c r="D2226" s="94"/>
      <c r="E2226" s="94"/>
      <c r="F2226" s="94"/>
      <c r="G2226" s="94"/>
      <c r="H2226" s="94"/>
      <c r="I2226" s="94"/>
      <c r="J2226" s="94"/>
    </row>
    <row r="2227" spans="1:10" x14ac:dyDescent="0.25">
      <c r="A2227" s="94"/>
      <c r="B2227" s="102"/>
      <c r="C2227" s="94"/>
      <c r="D2227" s="94"/>
      <c r="E2227" s="94"/>
      <c r="F2227" s="94"/>
      <c r="G2227" s="94"/>
      <c r="H2227" s="94"/>
      <c r="I2227" s="94"/>
      <c r="J2227" s="94"/>
    </row>
    <row r="2228" spans="1:10" x14ac:dyDescent="0.25">
      <c r="A2228" s="94"/>
      <c r="B2228" s="102"/>
      <c r="C2228" s="94"/>
      <c r="D2228" s="94"/>
      <c r="E2228" s="94"/>
      <c r="F2228" s="94"/>
      <c r="G2228" s="94"/>
      <c r="H2228" s="94"/>
      <c r="I2228" s="94"/>
      <c r="J2228" s="94"/>
    </row>
    <row r="2229" spans="1:10" x14ac:dyDescent="0.25">
      <c r="A2229" s="94"/>
      <c r="B2229" s="102"/>
      <c r="C2229" s="94"/>
      <c r="D2229" s="94"/>
      <c r="E2229" s="94"/>
      <c r="F2229" s="94"/>
      <c r="G2229" s="94"/>
      <c r="H2229" s="94"/>
      <c r="I2229" s="94"/>
      <c r="J2229" s="94"/>
    </row>
    <row r="2230" spans="1:10" x14ac:dyDescent="0.25">
      <c r="A2230" s="94"/>
      <c r="B2230" s="102"/>
      <c r="C2230" s="94"/>
      <c r="D2230" s="94"/>
      <c r="E2230" s="94"/>
      <c r="F2230" s="94"/>
      <c r="G2230" s="94"/>
      <c r="H2230" s="94"/>
      <c r="I2230" s="94"/>
      <c r="J2230" s="94"/>
    </row>
    <row r="2231" spans="1:10" x14ac:dyDescent="0.25">
      <c r="A2231" s="94"/>
      <c r="B2231" s="102"/>
      <c r="C2231" s="94"/>
      <c r="D2231" s="94"/>
      <c r="E2231" s="94"/>
      <c r="F2231" s="94"/>
      <c r="G2231" s="94"/>
      <c r="H2231" s="94"/>
      <c r="I2231" s="94"/>
      <c r="J2231" s="94"/>
    </row>
    <row r="2232" spans="1:10" x14ac:dyDescent="0.25">
      <c r="A2232" s="94"/>
      <c r="B2232" s="102"/>
      <c r="C2232" s="94"/>
      <c r="D2232" s="94"/>
      <c r="E2232" s="94"/>
      <c r="F2232" s="94"/>
      <c r="G2232" s="94"/>
      <c r="H2232" s="94"/>
      <c r="I2232" s="94"/>
      <c r="J2232" s="94"/>
    </row>
    <row r="2233" spans="1:10" x14ac:dyDescent="0.25">
      <c r="A2233" s="94"/>
      <c r="B2233" s="102"/>
      <c r="C2233" s="94"/>
      <c r="D2233" s="94"/>
      <c r="E2233" s="94"/>
      <c r="F2233" s="94"/>
      <c r="G2233" s="94"/>
      <c r="H2233" s="94"/>
      <c r="I2233" s="94"/>
      <c r="J2233" s="94"/>
    </row>
    <row r="2234" spans="1:10" x14ac:dyDescent="0.25">
      <c r="A2234" s="127" t="s">
        <v>11</v>
      </c>
      <c r="B2234" s="102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</row>
    <row r="2237" spans="1:10" x14ac:dyDescent="0.25">
      <c r="A2237" s="127" t="s">
        <v>0</v>
      </c>
      <c r="B2237" s="155" t="s">
        <v>1192</v>
      </c>
      <c r="C2237" s="127" t="s">
        <v>1203</v>
      </c>
      <c r="D2237" s="127" t="s">
        <v>561</v>
      </c>
      <c r="E2237" s="127" t="s">
        <v>1724</v>
      </c>
      <c r="F2237" s="127" t="s">
        <v>1892</v>
      </c>
      <c r="G2237" s="127" t="s">
        <v>1889</v>
      </c>
      <c r="H2237" s="127" t="s">
        <v>1890</v>
      </c>
      <c r="I2237" s="127" t="s">
        <v>1891</v>
      </c>
      <c r="J2237" s="127" t="s">
        <v>174</v>
      </c>
    </row>
    <row r="2238" spans="1:10" x14ac:dyDescent="0.25">
      <c r="A2238" s="95">
        <v>45335</v>
      </c>
      <c r="B2238" s="118"/>
      <c r="C2238" s="98"/>
      <c r="D2238" s="98"/>
      <c r="E2238" s="98"/>
      <c r="F2238" s="98"/>
      <c r="G2238" s="98"/>
      <c r="H2238" s="98"/>
      <c r="I2238" s="98"/>
      <c r="J2238" s="94"/>
    </row>
    <row r="2239" spans="1:10" x14ac:dyDescent="0.25">
      <c r="A2239" s="94"/>
      <c r="B2239" s="102"/>
      <c r="C2239" s="94"/>
      <c r="D2239" s="94"/>
      <c r="E2239" s="94"/>
      <c r="F2239" s="94"/>
      <c r="G2239" s="94"/>
      <c r="H2239" s="94"/>
      <c r="I2239" s="94"/>
      <c r="J2239" s="94"/>
    </row>
    <row r="2240" spans="1:10" x14ac:dyDescent="0.25">
      <c r="A2240" s="94"/>
      <c r="B2240" s="102"/>
      <c r="C2240" s="101"/>
      <c r="D2240" s="94"/>
      <c r="E2240" s="94"/>
      <c r="F2240" s="94"/>
      <c r="G2240" s="94"/>
      <c r="H2240" s="94"/>
      <c r="I2240" s="94"/>
      <c r="J2240" s="94"/>
    </row>
    <row r="2241" spans="1:10" x14ac:dyDescent="0.25">
      <c r="A2241" s="94"/>
      <c r="B2241" s="102"/>
      <c r="C2241" s="94"/>
      <c r="D2241" s="94"/>
      <c r="E2241" s="94"/>
      <c r="F2241" s="94"/>
      <c r="G2241" s="94"/>
      <c r="H2241" s="94"/>
      <c r="I2241" s="94"/>
      <c r="J2241" s="94"/>
    </row>
    <row r="2242" spans="1:10" x14ac:dyDescent="0.25">
      <c r="A2242" s="94"/>
      <c r="B2242" s="102"/>
      <c r="C2242" s="94"/>
      <c r="D2242" s="94"/>
      <c r="E2242" s="94"/>
      <c r="F2242" s="94"/>
      <c r="G2242" s="94"/>
      <c r="H2242" s="94"/>
      <c r="I2242" s="94"/>
      <c r="J2242" s="94"/>
    </row>
    <row r="2243" spans="1:10" x14ac:dyDescent="0.25">
      <c r="A2243" s="94"/>
      <c r="B2243" s="102"/>
      <c r="C2243" s="94"/>
      <c r="D2243" s="94"/>
      <c r="E2243" s="94"/>
      <c r="F2243" s="94"/>
      <c r="G2243" s="94"/>
      <c r="H2243" s="94"/>
      <c r="I2243" s="94"/>
      <c r="J2243" s="94"/>
    </row>
    <row r="2244" spans="1:10" x14ac:dyDescent="0.25">
      <c r="A2244" s="94"/>
      <c r="B2244" s="102"/>
      <c r="C2244" s="94"/>
      <c r="D2244" s="94"/>
      <c r="E2244" s="94"/>
      <c r="F2244" s="94"/>
      <c r="G2244" s="94"/>
      <c r="H2244" s="94"/>
      <c r="I2244" s="94"/>
      <c r="J2244" s="94"/>
    </row>
    <row r="2245" spans="1:10" x14ac:dyDescent="0.25">
      <c r="A2245" s="94"/>
      <c r="B2245" s="102"/>
      <c r="C2245" s="94"/>
      <c r="D2245" s="94"/>
      <c r="E2245" s="94"/>
      <c r="F2245" s="94"/>
      <c r="G2245" s="94"/>
      <c r="H2245" s="94"/>
      <c r="I2245" s="94"/>
      <c r="J2245" s="94"/>
    </row>
    <row r="2246" spans="1:10" x14ac:dyDescent="0.25">
      <c r="A2246" s="94"/>
      <c r="B2246" s="102"/>
      <c r="C2246" s="94"/>
      <c r="D2246" s="94"/>
      <c r="E2246" s="94"/>
      <c r="F2246" s="94"/>
      <c r="G2246" s="94"/>
      <c r="H2246" s="94"/>
      <c r="I2246" s="94"/>
      <c r="J2246" s="94"/>
    </row>
    <row r="2247" spans="1:10" x14ac:dyDescent="0.25">
      <c r="A2247" s="94"/>
      <c r="B2247" s="102"/>
      <c r="C2247" s="94"/>
      <c r="D2247" s="94"/>
      <c r="E2247" s="94"/>
      <c r="F2247" s="94"/>
      <c r="G2247" s="94"/>
      <c r="H2247" s="94"/>
      <c r="I2247" s="94"/>
      <c r="J2247" s="94"/>
    </row>
    <row r="2248" spans="1:10" x14ac:dyDescent="0.25">
      <c r="A2248" s="94"/>
      <c r="B2248" s="102"/>
      <c r="C2248" s="94"/>
      <c r="D2248" s="94"/>
      <c r="E2248" s="94"/>
      <c r="F2248" s="94"/>
      <c r="G2248" s="94"/>
      <c r="H2248" s="94"/>
      <c r="I2248" s="94"/>
      <c r="J2248" s="94"/>
    </row>
    <row r="2249" spans="1:10" x14ac:dyDescent="0.25">
      <c r="A2249" s="94"/>
      <c r="B2249" s="102"/>
      <c r="C2249" s="94"/>
      <c r="D2249" s="94"/>
      <c r="E2249" s="94"/>
      <c r="F2249" s="94"/>
      <c r="G2249" s="94"/>
      <c r="H2249" s="94"/>
      <c r="I2249" s="94"/>
      <c r="J2249" s="94"/>
    </row>
    <row r="2250" spans="1:10" x14ac:dyDescent="0.25">
      <c r="A2250" s="94"/>
      <c r="B2250" s="102"/>
      <c r="C2250" s="94"/>
      <c r="D2250" s="94"/>
      <c r="E2250" s="94"/>
      <c r="F2250" s="94"/>
      <c r="G2250" s="94"/>
      <c r="H2250" s="94"/>
      <c r="I2250" s="94"/>
      <c r="J2250" s="94"/>
    </row>
    <row r="2251" spans="1:10" x14ac:dyDescent="0.25">
      <c r="A2251" s="94"/>
      <c r="B2251" s="102"/>
      <c r="C2251" s="94"/>
      <c r="D2251" s="94"/>
      <c r="E2251" s="94"/>
      <c r="F2251" s="94"/>
      <c r="G2251" s="94"/>
      <c r="H2251" s="94"/>
      <c r="I2251" s="94"/>
      <c r="J2251" s="94"/>
    </row>
    <row r="2252" spans="1:10" x14ac:dyDescent="0.25">
      <c r="A2252" s="94"/>
      <c r="B2252" s="102"/>
      <c r="C2252" s="94"/>
      <c r="D2252" s="94"/>
      <c r="E2252" s="94"/>
      <c r="F2252" s="94"/>
      <c r="G2252" s="94"/>
      <c r="H2252" s="94"/>
      <c r="I2252" s="94"/>
      <c r="J2252" s="94"/>
    </row>
    <row r="2253" spans="1:10" x14ac:dyDescent="0.25">
      <c r="A2253" s="94"/>
      <c r="B2253" s="102"/>
      <c r="C2253" s="94"/>
      <c r="D2253" s="94"/>
      <c r="E2253" s="94"/>
      <c r="F2253" s="94"/>
      <c r="G2253" s="94"/>
      <c r="H2253" s="94"/>
      <c r="I2253" s="94"/>
      <c r="J2253" s="94"/>
    </row>
    <row r="2254" spans="1:10" x14ac:dyDescent="0.25">
      <c r="A2254" s="94"/>
      <c r="B2254" s="102"/>
      <c r="C2254" s="94"/>
      <c r="D2254" s="94"/>
      <c r="E2254" s="94"/>
      <c r="F2254" s="94"/>
      <c r="G2254" s="94"/>
      <c r="H2254" s="94"/>
      <c r="I2254" s="94"/>
      <c r="J2254" s="94"/>
    </row>
    <row r="2255" spans="1:10" x14ac:dyDescent="0.25">
      <c r="A2255" s="94"/>
      <c r="B2255" s="102"/>
      <c r="C2255" s="94"/>
      <c r="D2255" s="94"/>
      <c r="E2255" s="94"/>
      <c r="F2255" s="94"/>
      <c r="G2255" s="94"/>
      <c r="H2255" s="94"/>
      <c r="I2255" s="94"/>
      <c r="J2255" s="94"/>
    </row>
    <row r="2256" spans="1:10" x14ac:dyDescent="0.25">
      <c r="A2256" s="94"/>
      <c r="B2256" s="102"/>
      <c r="C2256" s="94"/>
      <c r="D2256" s="94"/>
      <c r="E2256" s="94"/>
      <c r="F2256" s="94"/>
      <c r="G2256" s="94"/>
      <c r="H2256" s="94"/>
      <c r="I2256" s="94"/>
      <c r="J2256" s="94"/>
    </row>
    <row r="2257" spans="1:10" x14ac:dyDescent="0.25">
      <c r="A2257" s="94"/>
      <c r="B2257" s="102"/>
      <c r="C2257" s="94"/>
      <c r="D2257" s="94"/>
      <c r="E2257" s="94"/>
      <c r="F2257" s="94"/>
      <c r="G2257" s="94"/>
      <c r="H2257" s="94"/>
      <c r="I2257" s="94"/>
      <c r="J2257" s="94"/>
    </row>
    <row r="2258" spans="1:10" x14ac:dyDescent="0.25">
      <c r="A2258" s="94"/>
      <c r="B2258" s="102"/>
      <c r="C2258" s="94"/>
      <c r="D2258" s="94"/>
      <c r="E2258" s="94"/>
      <c r="F2258" s="94"/>
      <c r="G2258" s="94"/>
      <c r="H2258" s="94"/>
      <c r="I2258" s="94"/>
      <c r="J2258" s="94"/>
    </row>
    <row r="2259" spans="1:10" x14ac:dyDescent="0.25">
      <c r="A2259" s="94"/>
      <c r="B2259" s="102"/>
      <c r="C2259" s="94"/>
      <c r="D2259" s="94"/>
      <c r="E2259" s="94"/>
      <c r="F2259" s="94"/>
      <c r="G2259" s="94"/>
      <c r="H2259" s="94"/>
      <c r="I2259" s="94"/>
      <c r="J2259" s="94"/>
    </row>
    <row r="2260" spans="1:10" x14ac:dyDescent="0.25">
      <c r="A2260" s="94"/>
      <c r="B2260" s="102"/>
      <c r="C2260" s="94"/>
      <c r="D2260" s="94"/>
      <c r="E2260" s="94"/>
      <c r="F2260" s="94"/>
      <c r="G2260" s="94"/>
      <c r="H2260" s="94"/>
      <c r="I2260" s="94"/>
      <c r="J2260" s="94"/>
    </row>
    <row r="2261" spans="1:10" x14ac:dyDescent="0.25">
      <c r="A2261" s="94"/>
      <c r="B2261" s="102"/>
      <c r="C2261" s="94"/>
      <c r="D2261" s="94"/>
      <c r="E2261" s="94"/>
      <c r="F2261" s="94"/>
      <c r="G2261" s="94"/>
      <c r="H2261" s="94"/>
      <c r="I2261" s="94"/>
      <c r="J2261" s="94"/>
    </row>
    <row r="2262" spans="1:10" x14ac:dyDescent="0.25">
      <c r="A2262" s="94"/>
      <c r="B2262" s="102"/>
      <c r="C2262" s="94"/>
      <c r="D2262" s="94"/>
      <c r="E2262" s="94"/>
      <c r="F2262" s="94"/>
      <c r="G2262" s="94"/>
      <c r="H2262" s="94"/>
      <c r="I2262" s="94"/>
      <c r="J2262" s="94"/>
    </row>
    <row r="2263" spans="1:10" x14ac:dyDescent="0.25">
      <c r="A2263" s="94"/>
      <c r="B2263" s="102"/>
      <c r="C2263" s="94"/>
      <c r="D2263" s="94"/>
      <c r="E2263" s="94"/>
      <c r="F2263" s="94"/>
      <c r="G2263" s="94"/>
      <c r="H2263" s="94"/>
      <c r="I2263" s="94"/>
      <c r="J2263" s="94"/>
    </row>
    <row r="2264" spans="1:10" x14ac:dyDescent="0.25">
      <c r="A2264" s="94"/>
      <c r="B2264" s="102"/>
      <c r="C2264" s="94"/>
      <c r="D2264" s="94"/>
      <c r="E2264" s="94"/>
      <c r="F2264" s="94"/>
      <c r="G2264" s="94"/>
      <c r="H2264" s="94"/>
      <c r="I2264" s="94"/>
      <c r="J2264" s="94"/>
    </row>
    <row r="2265" spans="1:10" x14ac:dyDescent="0.25">
      <c r="A2265" s="94"/>
      <c r="B2265" s="102"/>
      <c r="C2265" s="94"/>
      <c r="D2265" s="94"/>
      <c r="E2265" s="94"/>
      <c r="F2265" s="94"/>
      <c r="G2265" s="94"/>
      <c r="H2265" s="94"/>
      <c r="I2265" s="94"/>
      <c r="J2265" s="94"/>
    </row>
    <row r="2266" spans="1:10" x14ac:dyDescent="0.25">
      <c r="A2266" s="94"/>
      <c r="B2266" s="102"/>
      <c r="C2266" s="94"/>
      <c r="D2266" s="94"/>
      <c r="E2266" s="94"/>
      <c r="F2266" s="94"/>
      <c r="G2266" s="94"/>
      <c r="H2266" s="94"/>
      <c r="I2266" s="94"/>
      <c r="J2266" s="94"/>
    </row>
    <row r="2267" spans="1:10" x14ac:dyDescent="0.25">
      <c r="A2267" s="94"/>
      <c r="B2267" s="102"/>
      <c r="C2267" s="94"/>
      <c r="D2267" s="94"/>
      <c r="E2267" s="94"/>
      <c r="F2267" s="94"/>
      <c r="G2267" s="94"/>
      <c r="H2267" s="94"/>
      <c r="I2267" s="94"/>
      <c r="J2267" s="94"/>
    </row>
    <row r="2268" spans="1:10" x14ac:dyDescent="0.25">
      <c r="A2268" s="94"/>
      <c r="B2268" s="102"/>
      <c r="C2268" s="94"/>
      <c r="D2268" s="94"/>
      <c r="E2268" s="94"/>
      <c r="F2268" s="94"/>
      <c r="G2268" s="94"/>
      <c r="H2268" s="94"/>
      <c r="I2268" s="94"/>
      <c r="J2268" s="94"/>
    </row>
    <row r="2269" spans="1:10" x14ac:dyDescent="0.25">
      <c r="A2269" s="94"/>
      <c r="B2269" s="102"/>
      <c r="C2269" s="94"/>
      <c r="D2269" s="94"/>
      <c r="E2269" s="94"/>
      <c r="F2269" s="94"/>
      <c r="G2269" s="94"/>
      <c r="H2269" s="94"/>
      <c r="I2269" s="94"/>
      <c r="J2269" s="94"/>
    </row>
    <row r="2270" spans="1:10" x14ac:dyDescent="0.25">
      <c r="A2270" s="94"/>
      <c r="B2270" s="102"/>
      <c r="C2270" s="94"/>
      <c r="D2270" s="94"/>
      <c r="E2270" s="94"/>
      <c r="F2270" s="94"/>
      <c r="G2270" s="94"/>
      <c r="H2270" s="94"/>
      <c r="I2270" s="94"/>
      <c r="J2270" s="94"/>
    </row>
    <row r="2271" spans="1:10" x14ac:dyDescent="0.25">
      <c r="A2271" s="94"/>
      <c r="B2271" s="102"/>
      <c r="C2271" s="94"/>
      <c r="D2271" s="94"/>
      <c r="E2271" s="94"/>
      <c r="F2271" s="94"/>
      <c r="G2271" s="94"/>
      <c r="H2271" s="94"/>
      <c r="I2271" s="94"/>
      <c r="J2271" s="94"/>
    </row>
    <row r="2272" spans="1:10" x14ac:dyDescent="0.25">
      <c r="A2272" s="94"/>
      <c r="B2272" s="102"/>
      <c r="C2272" s="94"/>
      <c r="D2272" s="94"/>
      <c r="E2272" s="94"/>
      <c r="F2272" s="94"/>
      <c r="G2272" s="94"/>
      <c r="H2272" s="94"/>
      <c r="I2272" s="94"/>
      <c r="J2272" s="94"/>
    </row>
    <row r="2273" spans="1:10" x14ac:dyDescent="0.25">
      <c r="A2273" s="94"/>
      <c r="B2273" s="102"/>
      <c r="C2273" s="94"/>
      <c r="D2273" s="94"/>
      <c r="E2273" s="94"/>
      <c r="F2273" s="94"/>
      <c r="G2273" s="94"/>
      <c r="H2273" s="94"/>
      <c r="I2273" s="94"/>
      <c r="J2273" s="94"/>
    </row>
    <row r="2274" spans="1:10" x14ac:dyDescent="0.25">
      <c r="A2274" s="94"/>
      <c r="B2274" s="102"/>
      <c r="C2274" s="94"/>
      <c r="D2274" s="94"/>
      <c r="E2274" s="94"/>
      <c r="F2274" s="94"/>
      <c r="G2274" s="94"/>
      <c r="H2274" s="94"/>
      <c r="I2274" s="94"/>
      <c r="J2274" s="94"/>
    </row>
    <row r="2275" spans="1:10" x14ac:dyDescent="0.25">
      <c r="A2275" s="94"/>
      <c r="B2275" s="102"/>
      <c r="C2275" s="94"/>
      <c r="D2275" s="94"/>
      <c r="E2275" s="94"/>
      <c r="F2275" s="94"/>
      <c r="G2275" s="94"/>
      <c r="H2275" s="94"/>
      <c r="I2275" s="94"/>
      <c r="J2275" s="94"/>
    </row>
    <row r="2276" spans="1:10" x14ac:dyDescent="0.25">
      <c r="A2276" s="94"/>
      <c r="B2276" s="102"/>
      <c r="C2276" s="94"/>
      <c r="D2276" s="94"/>
      <c r="E2276" s="94"/>
      <c r="F2276" s="94"/>
      <c r="G2276" s="94"/>
      <c r="H2276" s="94"/>
      <c r="I2276" s="94"/>
      <c r="J2276" s="94"/>
    </row>
    <row r="2277" spans="1:10" x14ac:dyDescent="0.25">
      <c r="A2277" s="94"/>
      <c r="B2277" s="102"/>
      <c r="C2277" s="94"/>
      <c r="D2277" s="94"/>
      <c r="E2277" s="94"/>
      <c r="F2277" s="94"/>
      <c r="G2277" s="94"/>
      <c r="H2277" s="94"/>
      <c r="I2277" s="94"/>
      <c r="J2277" s="94"/>
    </row>
    <row r="2278" spans="1:10" x14ac:dyDescent="0.25">
      <c r="A2278" s="94"/>
      <c r="B2278" s="102"/>
      <c r="C2278" s="94"/>
      <c r="D2278" s="94"/>
      <c r="E2278" s="94"/>
      <c r="F2278" s="94"/>
      <c r="G2278" s="94"/>
      <c r="H2278" s="94"/>
      <c r="I2278" s="94"/>
      <c r="J2278" s="94"/>
    </row>
    <row r="2279" spans="1:10" x14ac:dyDescent="0.25">
      <c r="A2279" s="94"/>
      <c r="B2279" s="102"/>
      <c r="C2279" s="94"/>
      <c r="D2279" s="94"/>
      <c r="E2279" s="94"/>
      <c r="F2279" s="94"/>
      <c r="G2279" s="94"/>
      <c r="H2279" s="94"/>
      <c r="I2279" s="94"/>
      <c r="J2279" s="94"/>
    </row>
    <row r="2280" spans="1:10" x14ac:dyDescent="0.25">
      <c r="A2280" s="94"/>
      <c r="B2280" s="102"/>
      <c r="C2280" s="94"/>
      <c r="D2280" s="94"/>
      <c r="E2280" s="94"/>
      <c r="F2280" s="94"/>
      <c r="G2280" s="94"/>
      <c r="H2280" s="94"/>
      <c r="I2280" s="94"/>
      <c r="J2280" s="94"/>
    </row>
    <row r="2281" spans="1:10" x14ac:dyDescent="0.25">
      <c r="A2281" s="94"/>
      <c r="B2281" s="102"/>
      <c r="C2281" s="94"/>
      <c r="D2281" s="94"/>
      <c r="E2281" s="94"/>
      <c r="F2281" s="94"/>
      <c r="G2281" s="94"/>
      <c r="H2281" s="94"/>
      <c r="I2281" s="94"/>
      <c r="J2281" s="94"/>
    </row>
    <row r="2282" spans="1:10" x14ac:dyDescent="0.25">
      <c r="A2282" s="94"/>
      <c r="B2282" s="102"/>
      <c r="C2282" s="94"/>
      <c r="D2282" s="94"/>
      <c r="E2282" s="94"/>
      <c r="F2282" s="94"/>
      <c r="G2282" s="94"/>
      <c r="H2282" s="94"/>
      <c r="I2282" s="94"/>
      <c r="J2282" s="94"/>
    </row>
    <row r="2283" spans="1:10" x14ac:dyDescent="0.25">
      <c r="A2283" s="94"/>
      <c r="B2283" s="102"/>
      <c r="C2283" s="94"/>
      <c r="D2283" s="94"/>
      <c r="E2283" s="94"/>
      <c r="F2283" s="94"/>
      <c r="G2283" s="94"/>
      <c r="H2283" s="94"/>
      <c r="I2283" s="94"/>
      <c r="J2283" s="94"/>
    </row>
    <row r="2284" spans="1:10" x14ac:dyDescent="0.25">
      <c r="A2284" s="94"/>
      <c r="B2284" s="102"/>
      <c r="C2284" s="94"/>
      <c r="D2284" s="94"/>
      <c r="E2284" s="94"/>
      <c r="F2284" s="94"/>
      <c r="G2284" s="94"/>
      <c r="H2284" s="94"/>
      <c r="I2284" s="94"/>
      <c r="J2284" s="94"/>
    </row>
    <row r="2285" spans="1:10" x14ac:dyDescent="0.25">
      <c r="A2285" s="94"/>
      <c r="B2285" s="102"/>
      <c r="C2285" s="94"/>
      <c r="D2285" s="94"/>
      <c r="E2285" s="94"/>
      <c r="F2285" s="94"/>
      <c r="G2285" s="94"/>
      <c r="H2285" s="94"/>
      <c r="I2285" s="94"/>
      <c r="J2285" s="94"/>
    </row>
    <row r="2286" spans="1:10" x14ac:dyDescent="0.25">
      <c r="A2286" s="127" t="s">
        <v>11</v>
      </c>
      <c r="B2286" s="102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</row>
    <row r="2289" spans="1:10" x14ac:dyDescent="0.25">
      <c r="A2289" s="127" t="s">
        <v>0</v>
      </c>
      <c r="B2289" s="155" t="s">
        <v>1192</v>
      </c>
      <c r="C2289" s="127" t="s">
        <v>1203</v>
      </c>
      <c r="D2289" s="127" t="s">
        <v>561</v>
      </c>
      <c r="E2289" s="127" t="s">
        <v>1724</v>
      </c>
      <c r="F2289" s="127" t="s">
        <v>1892</v>
      </c>
      <c r="G2289" s="127" t="s">
        <v>1889</v>
      </c>
      <c r="H2289" s="127" t="s">
        <v>1890</v>
      </c>
      <c r="I2289" s="127" t="s">
        <v>1891</v>
      </c>
      <c r="J2289" s="127" t="s">
        <v>174</v>
      </c>
    </row>
    <row r="2290" spans="1:10" x14ac:dyDescent="0.25">
      <c r="A2290" s="95">
        <v>45336</v>
      </c>
      <c r="B2290" s="118"/>
      <c r="C2290" s="98"/>
      <c r="D2290" s="98"/>
      <c r="E2290" s="98"/>
      <c r="F2290" s="98"/>
      <c r="G2290" s="98"/>
      <c r="H2290" s="98"/>
      <c r="I2290" s="98"/>
      <c r="J2290" s="94"/>
    </row>
    <row r="2291" spans="1:10" x14ac:dyDescent="0.25">
      <c r="A2291" s="94"/>
      <c r="B2291" s="102"/>
      <c r="C2291" s="94"/>
      <c r="D2291" s="94"/>
      <c r="E2291" s="94"/>
      <c r="F2291" s="94"/>
      <c r="G2291" s="94"/>
      <c r="H2291" s="94"/>
      <c r="I2291" s="94"/>
      <c r="J2291" s="94"/>
    </row>
    <row r="2292" spans="1:10" x14ac:dyDescent="0.25">
      <c r="A2292" s="94"/>
      <c r="B2292" s="102"/>
      <c r="C2292" s="101"/>
      <c r="D2292" s="94"/>
      <c r="E2292" s="94"/>
      <c r="F2292" s="94"/>
      <c r="G2292" s="94"/>
      <c r="H2292" s="94"/>
      <c r="I2292" s="94"/>
      <c r="J2292" s="94"/>
    </row>
    <row r="2293" spans="1:10" x14ac:dyDescent="0.25">
      <c r="A2293" s="94"/>
      <c r="B2293" s="102"/>
      <c r="C2293" s="94"/>
      <c r="D2293" s="94"/>
      <c r="E2293" s="94"/>
      <c r="F2293" s="94"/>
      <c r="G2293" s="94"/>
      <c r="H2293" s="94"/>
      <c r="I2293" s="94"/>
      <c r="J2293" s="94"/>
    </row>
    <row r="2294" spans="1:10" x14ac:dyDescent="0.25">
      <c r="A2294" s="94"/>
      <c r="B2294" s="102"/>
      <c r="C2294" s="94"/>
      <c r="D2294" s="94"/>
      <c r="E2294" s="94"/>
      <c r="F2294" s="94"/>
      <c r="G2294" s="94"/>
      <c r="H2294" s="94"/>
      <c r="I2294" s="94"/>
      <c r="J2294" s="94"/>
    </row>
    <row r="2295" spans="1:10" x14ac:dyDescent="0.25">
      <c r="A2295" s="94"/>
      <c r="B2295" s="102"/>
      <c r="C2295" s="94"/>
      <c r="D2295" s="94"/>
      <c r="E2295" s="94"/>
      <c r="F2295" s="94"/>
      <c r="G2295" s="94"/>
      <c r="H2295" s="94"/>
      <c r="I2295" s="94"/>
      <c r="J2295" s="94"/>
    </row>
    <row r="2296" spans="1:10" x14ac:dyDescent="0.25">
      <c r="A2296" s="94"/>
      <c r="B2296" s="102"/>
      <c r="C2296" s="94"/>
      <c r="D2296" s="94"/>
      <c r="E2296" s="94"/>
      <c r="F2296" s="94"/>
      <c r="G2296" s="94"/>
      <c r="H2296" s="94"/>
      <c r="I2296" s="94"/>
      <c r="J2296" s="94"/>
    </row>
    <row r="2297" spans="1:10" x14ac:dyDescent="0.25">
      <c r="A2297" s="94"/>
      <c r="B2297" s="102"/>
      <c r="C2297" s="94"/>
      <c r="D2297" s="94"/>
      <c r="E2297" s="94"/>
      <c r="F2297" s="94"/>
      <c r="G2297" s="94"/>
      <c r="H2297" s="94"/>
      <c r="I2297" s="94"/>
      <c r="J2297" s="94"/>
    </row>
    <row r="2298" spans="1:10" x14ac:dyDescent="0.25">
      <c r="A2298" s="94"/>
      <c r="B2298" s="102"/>
      <c r="C2298" s="94"/>
      <c r="D2298" s="94"/>
      <c r="E2298" s="94"/>
      <c r="F2298" s="94"/>
      <c r="G2298" s="94"/>
      <c r="H2298" s="94"/>
      <c r="I2298" s="94"/>
      <c r="J2298" s="94"/>
    </row>
    <row r="2299" spans="1:10" x14ac:dyDescent="0.25">
      <c r="A2299" s="94"/>
      <c r="B2299" s="102"/>
      <c r="C2299" s="94"/>
      <c r="D2299" s="94"/>
      <c r="E2299" s="94"/>
      <c r="F2299" s="94"/>
      <c r="G2299" s="94"/>
      <c r="H2299" s="94"/>
      <c r="I2299" s="94"/>
      <c r="J2299" s="94"/>
    </row>
    <row r="2300" spans="1:10" x14ac:dyDescent="0.25">
      <c r="A2300" s="94"/>
      <c r="B2300" s="102"/>
      <c r="C2300" s="94"/>
      <c r="D2300" s="94"/>
      <c r="E2300" s="94"/>
      <c r="F2300" s="94"/>
      <c r="G2300" s="94"/>
      <c r="H2300" s="94"/>
      <c r="I2300" s="94"/>
      <c r="J2300" s="94"/>
    </row>
    <row r="2301" spans="1:10" x14ac:dyDescent="0.25">
      <c r="A2301" s="94"/>
      <c r="B2301" s="102"/>
      <c r="C2301" s="94"/>
      <c r="D2301" s="94"/>
      <c r="E2301" s="94"/>
      <c r="F2301" s="94"/>
      <c r="G2301" s="94"/>
      <c r="H2301" s="94"/>
      <c r="I2301" s="94"/>
      <c r="J2301" s="94"/>
    </row>
    <row r="2302" spans="1:10" x14ac:dyDescent="0.25">
      <c r="A2302" s="94"/>
      <c r="B2302" s="102"/>
      <c r="C2302" s="94"/>
      <c r="D2302" s="94"/>
      <c r="E2302" s="94"/>
      <c r="F2302" s="94"/>
      <c r="G2302" s="94"/>
      <c r="H2302" s="94"/>
      <c r="I2302" s="94"/>
      <c r="J2302" s="94"/>
    </row>
    <row r="2303" spans="1:10" x14ac:dyDescent="0.25">
      <c r="A2303" s="94"/>
      <c r="B2303" s="102"/>
      <c r="C2303" s="94"/>
      <c r="D2303" s="94"/>
      <c r="E2303" s="94"/>
      <c r="F2303" s="94"/>
      <c r="G2303" s="94"/>
      <c r="H2303" s="94"/>
      <c r="I2303" s="94"/>
      <c r="J2303" s="94"/>
    </row>
    <row r="2304" spans="1:10" x14ac:dyDescent="0.25">
      <c r="A2304" s="94"/>
      <c r="B2304" s="102"/>
      <c r="C2304" s="94"/>
      <c r="D2304" s="94"/>
      <c r="E2304" s="94"/>
      <c r="F2304" s="94"/>
      <c r="G2304" s="94"/>
      <c r="H2304" s="94"/>
      <c r="I2304" s="94"/>
      <c r="J2304" s="94"/>
    </row>
    <row r="2305" spans="1:10" x14ac:dyDescent="0.25">
      <c r="A2305" s="94"/>
      <c r="B2305" s="102"/>
      <c r="C2305" s="94"/>
      <c r="D2305" s="94"/>
      <c r="E2305" s="94"/>
      <c r="F2305" s="94"/>
      <c r="G2305" s="94"/>
      <c r="H2305" s="94"/>
      <c r="I2305" s="94"/>
      <c r="J2305" s="94"/>
    </row>
    <row r="2306" spans="1:10" x14ac:dyDescent="0.25">
      <c r="A2306" s="94"/>
      <c r="B2306" s="102"/>
      <c r="C2306" s="94"/>
      <c r="D2306" s="94"/>
      <c r="E2306" s="94"/>
      <c r="F2306" s="94"/>
      <c r="G2306" s="94"/>
      <c r="H2306" s="94"/>
      <c r="I2306" s="94"/>
      <c r="J2306" s="94"/>
    </row>
    <row r="2307" spans="1:10" x14ac:dyDescent="0.25">
      <c r="A2307" s="94"/>
      <c r="B2307" s="102"/>
      <c r="C2307" s="94"/>
      <c r="D2307" s="94"/>
      <c r="E2307" s="94"/>
      <c r="F2307" s="94"/>
      <c r="G2307" s="94"/>
      <c r="H2307" s="94"/>
      <c r="I2307" s="94"/>
      <c r="J2307" s="94"/>
    </row>
    <row r="2308" spans="1:10" x14ac:dyDescent="0.25">
      <c r="A2308" s="94"/>
      <c r="B2308" s="102"/>
      <c r="C2308" s="94"/>
      <c r="D2308" s="94"/>
      <c r="E2308" s="94"/>
      <c r="F2308" s="94"/>
      <c r="G2308" s="94"/>
      <c r="H2308" s="94"/>
      <c r="I2308" s="94"/>
      <c r="J2308" s="94"/>
    </row>
    <row r="2309" spans="1:10" x14ac:dyDescent="0.25">
      <c r="A2309" s="94"/>
      <c r="B2309" s="102"/>
      <c r="C2309" s="94"/>
      <c r="D2309" s="94"/>
      <c r="E2309" s="94"/>
      <c r="F2309" s="94"/>
      <c r="G2309" s="94"/>
      <c r="H2309" s="94"/>
      <c r="I2309" s="94"/>
      <c r="J2309" s="94"/>
    </row>
    <row r="2310" spans="1:10" x14ac:dyDescent="0.25">
      <c r="A2310" s="94"/>
      <c r="B2310" s="102"/>
      <c r="C2310" s="94"/>
      <c r="D2310" s="94"/>
      <c r="E2310" s="94"/>
      <c r="F2310" s="94"/>
      <c r="G2310" s="94"/>
      <c r="H2310" s="94"/>
      <c r="I2310" s="94"/>
      <c r="J2310" s="94"/>
    </row>
    <row r="2311" spans="1:10" x14ac:dyDescent="0.25">
      <c r="A2311" s="94"/>
      <c r="B2311" s="102"/>
      <c r="C2311" s="94"/>
      <c r="D2311" s="94"/>
      <c r="E2311" s="94"/>
      <c r="F2311" s="94"/>
      <c r="G2311" s="94"/>
      <c r="H2311" s="94"/>
      <c r="I2311" s="94"/>
      <c r="J2311" s="94"/>
    </row>
    <row r="2312" spans="1:10" x14ac:dyDescent="0.25">
      <c r="A2312" s="94"/>
      <c r="B2312" s="102"/>
      <c r="C2312" s="94"/>
      <c r="D2312" s="94"/>
      <c r="E2312" s="94"/>
      <c r="F2312" s="94"/>
      <c r="G2312" s="94"/>
      <c r="H2312" s="94"/>
      <c r="I2312" s="94"/>
      <c r="J2312" s="94"/>
    </row>
    <row r="2313" spans="1:10" x14ac:dyDescent="0.25">
      <c r="A2313" s="94"/>
      <c r="B2313" s="102"/>
      <c r="C2313" s="94"/>
      <c r="D2313" s="94"/>
      <c r="E2313" s="94"/>
      <c r="F2313" s="94"/>
      <c r="G2313" s="94"/>
      <c r="H2313" s="94"/>
      <c r="I2313" s="94"/>
      <c r="J2313" s="94"/>
    </row>
    <row r="2314" spans="1:10" x14ac:dyDescent="0.25">
      <c r="A2314" s="94"/>
      <c r="B2314" s="102"/>
      <c r="C2314" s="94"/>
      <c r="D2314" s="94"/>
      <c r="E2314" s="94"/>
      <c r="F2314" s="94"/>
      <c r="G2314" s="94"/>
      <c r="H2314" s="94"/>
      <c r="I2314" s="94"/>
      <c r="J2314" s="94"/>
    </row>
    <row r="2315" spans="1:10" x14ac:dyDescent="0.25">
      <c r="A2315" s="94"/>
      <c r="B2315" s="102"/>
      <c r="C2315" s="94"/>
      <c r="D2315" s="94"/>
      <c r="E2315" s="94"/>
      <c r="F2315" s="94"/>
      <c r="G2315" s="94"/>
      <c r="H2315" s="94"/>
      <c r="I2315" s="94"/>
      <c r="J2315" s="94"/>
    </row>
    <row r="2316" spans="1:10" x14ac:dyDescent="0.25">
      <c r="A2316" s="94"/>
      <c r="B2316" s="102"/>
      <c r="C2316" s="94"/>
      <c r="D2316" s="94"/>
      <c r="E2316" s="94"/>
      <c r="F2316" s="94"/>
      <c r="G2316" s="94"/>
      <c r="H2316" s="94"/>
      <c r="I2316" s="94"/>
      <c r="J2316" s="94"/>
    </row>
    <row r="2317" spans="1:10" x14ac:dyDescent="0.25">
      <c r="A2317" s="94"/>
      <c r="B2317" s="102"/>
      <c r="C2317" s="94"/>
      <c r="D2317" s="94"/>
      <c r="E2317" s="94"/>
      <c r="F2317" s="94"/>
      <c r="G2317" s="94"/>
      <c r="H2317" s="94"/>
      <c r="I2317" s="94"/>
      <c r="J2317" s="94"/>
    </row>
    <row r="2318" spans="1:10" x14ac:dyDescent="0.25">
      <c r="A2318" s="94"/>
      <c r="B2318" s="102"/>
      <c r="C2318" s="94"/>
      <c r="D2318" s="94"/>
      <c r="E2318" s="94"/>
      <c r="F2318" s="94"/>
      <c r="G2318" s="94"/>
      <c r="H2318" s="94"/>
      <c r="I2318" s="94"/>
      <c r="J2318" s="94"/>
    </row>
    <row r="2319" spans="1:10" x14ac:dyDescent="0.25">
      <c r="A2319" s="94"/>
      <c r="B2319" s="102"/>
      <c r="C2319" s="94"/>
      <c r="D2319" s="94"/>
      <c r="E2319" s="94"/>
      <c r="F2319" s="94"/>
      <c r="G2319" s="94"/>
      <c r="H2319" s="94"/>
      <c r="I2319" s="94"/>
      <c r="J2319" s="94"/>
    </row>
    <row r="2320" spans="1:10" x14ac:dyDescent="0.25">
      <c r="A2320" s="94"/>
      <c r="B2320" s="102"/>
      <c r="C2320" s="94"/>
      <c r="D2320" s="94"/>
      <c r="E2320" s="94"/>
      <c r="F2320" s="94"/>
      <c r="G2320" s="94"/>
      <c r="H2320" s="94"/>
      <c r="I2320" s="94"/>
      <c r="J2320" s="94"/>
    </row>
    <row r="2321" spans="1:10" x14ac:dyDescent="0.25">
      <c r="A2321" s="94"/>
      <c r="B2321" s="102"/>
      <c r="C2321" s="94"/>
      <c r="D2321" s="94"/>
      <c r="E2321" s="94"/>
      <c r="F2321" s="94"/>
      <c r="G2321" s="94"/>
      <c r="H2321" s="94"/>
      <c r="I2321" s="94"/>
      <c r="J2321" s="94"/>
    </row>
    <row r="2322" spans="1:10" x14ac:dyDescent="0.25">
      <c r="A2322" s="94"/>
      <c r="B2322" s="102"/>
      <c r="C2322" s="94"/>
      <c r="D2322" s="94"/>
      <c r="E2322" s="94"/>
      <c r="F2322" s="94"/>
      <c r="G2322" s="94"/>
      <c r="H2322" s="94"/>
      <c r="I2322" s="94"/>
      <c r="J2322" s="94"/>
    </row>
    <row r="2323" spans="1:10" x14ac:dyDescent="0.25">
      <c r="A2323" s="94"/>
      <c r="B2323" s="102"/>
      <c r="C2323" s="94"/>
      <c r="D2323" s="94"/>
      <c r="E2323" s="94"/>
      <c r="F2323" s="94"/>
      <c r="G2323" s="94"/>
      <c r="H2323" s="94"/>
      <c r="I2323" s="94"/>
      <c r="J2323" s="94"/>
    </row>
    <row r="2324" spans="1:10" x14ac:dyDescent="0.25">
      <c r="A2324" s="94"/>
      <c r="B2324" s="102"/>
      <c r="C2324" s="94"/>
      <c r="D2324" s="94"/>
      <c r="E2324" s="94"/>
      <c r="F2324" s="94"/>
      <c r="G2324" s="94"/>
      <c r="H2324" s="94"/>
      <c r="I2324" s="94"/>
      <c r="J2324" s="94"/>
    </row>
    <row r="2325" spans="1:10" x14ac:dyDescent="0.25">
      <c r="A2325" s="94"/>
      <c r="B2325" s="102"/>
      <c r="C2325" s="94"/>
      <c r="D2325" s="94"/>
      <c r="E2325" s="94"/>
      <c r="F2325" s="94"/>
      <c r="G2325" s="94"/>
      <c r="H2325" s="94"/>
      <c r="I2325" s="94"/>
      <c r="J2325" s="94"/>
    </row>
    <row r="2326" spans="1:10" x14ac:dyDescent="0.25">
      <c r="A2326" s="94"/>
      <c r="B2326" s="102"/>
      <c r="C2326" s="94"/>
      <c r="D2326" s="94"/>
      <c r="E2326" s="94"/>
      <c r="F2326" s="94"/>
      <c r="G2326" s="94"/>
      <c r="H2326" s="94"/>
      <c r="I2326" s="94"/>
      <c r="J2326" s="94"/>
    </row>
    <row r="2327" spans="1:10" x14ac:dyDescent="0.25">
      <c r="A2327" s="94"/>
      <c r="B2327" s="102"/>
      <c r="C2327" s="94"/>
      <c r="D2327" s="94"/>
      <c r="E2327" s="94"/>
      <c r="F2327" s="94"/>
      <c r="G2327" s="94"/>
      <c r="H2327" s="94"/>
      <c r="I2327" s="94"/>
      <c r="J2327" s="94"/>
    </row>
    <row r="2328" spans="1:10" x14ac:dyDescent="0.25">
      <c r="A2328" s="94"/>
      <c r="B2328" s="102"/>
      <c r="C2328" s="94"/>
      <c r="D2328" s="94"/>
      <c r="E2328" s="94"/>
      <c r="F2328" s="94"/>
      <c r="G2328" s="94"/>
      <c r="H2328" s="94"/>
      <c r="I2328" s="94"/>
      <c r="J2328" s="94"/>
    </row>
    <row r="2329" spans="1:10" x14ac:dyDescent="0.25">
      <c r="A2329" s="94"/>
      <c r="B2329" s="102"/>
      <c r="C2329" s="94"/>
      <c r="D2329" s="94"/>
      <c r="E2329" s="94"/>
      <c r="F2329" s="94"/>
      <c r="G2329" s="94"/>
      <c r="H2329" s="94"/>
      <c r="I2329" s="94"/>
      <c r="J2329" s="94"/>
    </row>
    <row r="2330" spans="1:10" x14ac:dyDescent="0.25">
      <c r="A2330" s="94"/>
      <c r="B2330" s="102"/>
      <c r="C2330" s="94"/>
      <c r="D2330" s="94"/>
      <c r="E2330" s="94"/>
      <c r="F2330" s="94"/>
      <c r="G2330" s="94"/>
      <c r="H2330" s="94"/>
      <c r="I2330" s="94"/>
      <c r="J2330" s="94"/>
    </row>
    <row r="2331" spans="1:10" x14ac:dyDescent="0.25">
      <c r="A2331" s="94"/>
      <c r="B2331" s="102"/>
      <c r="C2331" s="94"/>
      <c r="D2331" s="94"/>
      <c r="E2331" s="94"/>
      <c r="F2331" s="94"/>
      <c r="G2331" s="94"/>
      <c r="H2331" s="94"/>
      <c r="I2331" s="94"/>
      <c r="J2331" s="94"/>
    </row>
    <row r="2332" spans="1:10" x14ac:dyDescent="0.25">
      <c r="A2332" s="94"/>
      <c r="B2332" s="102"/>
      <c r="C2332" s="94"/>
      <c r="D2332" s="94"/>
      <c r="E2332" s="94"/>
      <c r="F2332" s="94"/>
      <c r="G2332" s="94"/>
      <c r="H2332" s="94"/>
      <c r="I2332" s="94"/>
      <c r="J2332" s="94"/>
    </row>
    <row r="2333" spans="1:10" x14ac:dyDescent="0.25">
      <c r="A2333" s="94"/>
      <c r="B2333" s="102"/>
      <c r="C2333" s="94"/>
      <c r="D2333" s="94"/>
      <c r="E2333" s="94"/>
      <c r="F2333" s="94"/>
      <c r="G2333" s="94"/>
      <c r="H2333" s="94"/>
      <c r="I2333" s="94"/>
      <c r="J2333" s="94"/>
    </row>
    <row r="2334" spans="1:10" x14ac:dyDescent="0.25">
      <c r="A2334" s="94"/>
      <c r="B2334" s="102"/>
      <c r="C2334" s="94"/>
      <c r="D2334" s="94"/>
      <c r="E2334" s="94"/>
      <c r="F2334" s="94"/>
      <c r="G2334" s="94"/>
      <c r="H2334" s="94"/>
      <c r="I2334" s="94"/>
      <c r="J2334" s="94"/>
    </row>
    <row r="2335" spans="1:10" x14ac:dyDescent="0.25">
      <c r="A2335" s="94"/>
      <c r="B2335" s="102"/>
      <c r="C2335" s="94"/>
      <c r="D2335" s="94"/>
      <c r="E2335" s="94"/>
      <c r="F2335" s="94"/>
      <c r="G2335" s="94"/>
      <c r="H2335" s="94"/>
      <c r="I2335" s="94"/>
      <c r="J2335" s="94"/>
    </row>
    <row r="2336" spans="1:10" x14ac:dyDescent="0.25">
      <c r="A2336" s="94"/>
      <c r="B2336" s="102"/>
      <c r="C2336" s="94"/>
      <c r="D2336" s="94"/>
      <c r="E2336" s="94"/>
      <c r="F2336" s="94"/>
      <c r="G2336" s="94"/>
      <c r="H2336" s="94"/>
      <c r="I2336" s="94"/>
      <c r="J2336" s="94"/>
    </row>
    <row r="2337" spans="1:10" x14ac:dyDescent="0.25">
      <c r="A2337" s="94"/>
      <c r="B2337" s="102"/>
      <c r="C2337" s="94"/>
      <c r="D2337" s="94"/>
      <c r="E2337" s="94"/>
      <c r="F2337" s="94"/>
      <c r="G2337" s="94"/>
      <c r="H2337" s="94"/>
      <c r="I2337" s="94"/>
      <c r="J2337" s="94"/>
    </row>
    <row r="2338" spans="1:10" x14ac:dyDescent="0.25">
      <c r="A2338" s="127" t="s">
        <v>11</v>
      </c>
      <c r="B2338" s="102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</row>
    <row r="2341" spans="1:10" x14ac:dyDescent="0.25">
      <c r="A2341" s="127" t="s">
        <v>0</v>
      </c>
      <c r="B2341" s="155" t="s">
        <v>1192</v>
      </c>
      <c r="C2341" s="127" t="s">
        <v>1203</v>
      </c>
      <c r="D2341" s="127" t="s">
        <v>561</v>
      </c>
      <c r="E2341" s="127" t="s">
        <v>1724</v>
      </c>
      <c r="F2341" s="127" t="s">
        <v>1892</v>
      </c>
      <c r="G2341" s="127" t="s">
        <v>1889</v>
      </c>
      <c r="H2341" s="127" t="s">
        <v>1890</v>
      </c>
      <c r="I2341" s="127" t="s">
        <v>1891</v>
      </c>
      <c r="J2341" s="127" t="s">
        <v>174</v>
      </c>
    </row>
    <row r="2342" spans="1:10" x14ac:dyDescent="0.25">
      <c r="A2342" s="95">
        <v>45337</v>
      </c>
      <c r="B2342" s="118"/>
      <c r="C2342" s="98"/>
      <c r="D2342" s="98"/>
      <c r="E2342" s="98"/>
      <c r="F2342" s="98"/>
      <c r="G2342" s="98"/>
      <c r="H2342" s="98"/>
      <c r="I2342" s="98"/>
      <c r="J2342" s="94"/>
    </row>
    <row r="2343" spans="1:10" x14ac:dyDescent="0.25">
      <c r="A2343" s="94"/>
      <c r="B2343" s="102"/>
      <c r="C2343" s="94"/>
      <c r="D2343" s="94"/>
      <c r="E2343" s="94"/>
      <c r="F2343" s="94"/>
      <c r="G2343" s="94"/>
      <c r="H2343" s="94"/>
      <c r="I2343" s="94"/>
      <c r="J2343" s="94"/>
    </row>
    <row r="2344" spans="1:10" x14ac:dyDescent="0.25">
      <c r="A2344" s="94"/>
      <c r="B2344" s="102"/>
      <c r="C2344" s="101"/>
      <c r="D2344" s="94"/>
      <c r="E2344" s="94"/>
      <c r="F2344" s="94"/>
      <c r="G2344" s="94"/>
      <c r="H2344" s="94"/>
      <c r="I2344" s="94"/>
      <c r="J2344" s="94"/>
    </row>
    <row r="2345" spans="1:10" x14ac:dyDescent="0.25">
      <c r="A2345" s="94"/>
      <c r="B2345" s="102"/>
      <c r="C2345" s="94"/>
      <c r="D2345" s="94"/>
      <c r="E2345" s="94"/>
      <c r="F2345" s="94"/>
      <c r="G2345" s="94"/>
      <c r="H2345" s="94"/>
      <c r="I2345" s="94"/>
      <c r="J2345" s="94"/>
    </row>
    <row r="2346" spans="1:10" x14ac:dyDescent="0.25">
      <c r="A2346" s="94"/>
      <c r="B2346" s="102"/>
      <c r="C2346" s="94"/>
      <c r="D2346" s="94"/>
      <c r="E2346" s="94"/>
      <c r="F2346" s="94"/>
      <c r="G2346" s="94"/>
      <c r="H2346" s="94"/>
      <c r="I2346" s="94"/>
      <c r="J2346" s="94"/>
    </row>
    <row r="2347" spans="1:10" x14ac:dyDescent="0.25">
      <c r="A2347" s="94"/>
      <c r="B2347" s="102"/>
      <c r="C2347" s="94"/>
      <c r="D2347" s="94"/>
      <c r="E2347" s="94"/>
      <c r="F2347" s="94"/>
      <c r="G2347" s="94"/>
      <c r="H2347" s="94"/>
      <c r="I2347" s="94"/>
      <c r="J2347" s="94"/>
    </row>
    <row r="2348" spans="1:10" x14ac:dyDescent="0.25">
      <c r="A2348" s="94"/>
      <c r="B2348" s="102"/>
      <c r="C2348" s="94"/>
      <c r="D2348" s="94"/>
      <c r="E2348" s="94"/>
      <c r="F2348" s="94"/>
      <c r="G2348" s="94"/>
      <c r="H2348" s="94"/>
      <c r="I2348" s="94"/>
      <c r="J2348" s="94"/>
    </row>
    <row r="2349" spans="1:10" x14ac:dyDescent="0.25">
      <c r="A2349" s="94"/>
      <c r="B2349" s="102"/>
      <c r="C2349" s="94"/>
      <c r="D2349" s="94"/>
      <c r="E2349" s="94"/>
      <c r="F2349" s="94"/>
      <c r="G2349" s="94"/>
      <c r="H2349" s="94"/>
      <c r="I2349" s="94"/>
      <c r="J2349" s="94"/>
    </row>
    <row r="2350" spans="1:10" x14ac:dyDescent="0.25">
      <c r="A2350" s="94"/>
      <c r="B2350" s="102"/>
      <c r="C2350" s="94"/>
      <c r="D2350" s="94"/>
      <c r="E2350" s="94"/>
      <c r="F2350" s="94"/>
      <c r="G2350" s="94"/>
      <c r="H2350" s="94"/>
      <c r="I2350" s="94"/>
      <c r="J2350" s="94"/>
    </row>
    <row r="2351" spans="1:10" x14ac:dyDescent="0.25">
      <c r="A2351" s="94"/>
      <c r="B2351" s="102"/>
      <c r="C2351" s="94"/>
      <c r="D2351" s="94"/>
      <c r="E2351" s="94"/>
      <c r="F2351" s="94"/>
      <c r="G2351" s="94"/>
      <c r="H2351" s="94"/>
      <c r="I2351" s="94"/>
      <c r="J2351" s="94"/>
    </row>
    <row r="2352" spans="1:10" x14ac:dyDescent="0.25">
      <c r="A2352" s="94"/>
      <c r="B2352" s="102"/>
      <c r="C2352" s="94"/>
      <c r="D2352" s="94"/>
      <c r="E2352" s="94"/>
      <c r="F2352" s="94"/>
      <c r="G2352" s="94"/>
      <c r="H2352" s="94"/>
      <c r="I2352" s="94"/>
      <c r="J2352" s="94"/>
    </row>
    <row r="2353" spans="1:10" x14ac:dyDescent="0.25">
      <c r="A2353" s="94"/>
      <c r="B2353" s="102"/>
      <c r="C2353" s="94"/>
      <c r="D2353" s="94"/>
      <c r="E2353" s="94"/>
      <c r="F2353" s="94"/>
      <c r="G2353" s="94"/>
      <c r="H2353" s="94"/>
      <c r="I2353" s="94"/>
      <c r="J2353" s="94"/>
    </row>
    <row r="2354" spans="1:10" x14ac:dyDescent="0.25">
      <c r="A2354" s="94"/>
      <c r="B2354" s="102"/>
      <c r="C2354" s="94"/>
      <c r="D2354" s="94"/>
      <c r="E2354" s="94"/>
      <c r="F2354" s="94"/>
      <c r="G2354" s="94"/>
      <c r="H2354" s="94"/>
      <c r="I2354" s="94"/>
      <c r="J2354" s="94"/>
    </row>
    <row r="2355" spans="1:10" x14ac:dyDescent="0.25">
      <c r="A2355" s="94"/>
      <c r="B2355" s="102"/>
      <c r="C2355" s="94"/>
      <c r="D2355" s="94"/>
      <c r="E2355" s="94"/>
      <c r="F2355" s="94"/>
      <c r="G2355" s="94"/>
      <c r="H2355" s="94"/>
      <c r="I2355" s="94"/>
      <c r="J2355" s="94"/>
    </row>
    <row r="2356" spans="1:10" x14ac:dyDescent="0.25">
      <c r="A2356" s="94"/>
      <c r="B2356" s="102"/>
      <c r="C2356" s="94"/>
      <c r="D2356" s="94"/>
      <c r="E2356" s="94"/>
      <c r="F2356" s="94"/>
      <c r="G2356" s="94"/>
      <c r="H2356" s="94"/>
      <c r="I2356" s="94"/>
      <c r="J2356" s="94"/>
    </row>
    <row r="2357" spans="1:10" x14ac:dyDescent="0.25">
      <c r="A2357" s="94"/>
      <c r="B2357" s="102"/>
      <c r="C2357" s="94"/>
      <c r="D2357" s="94"/>
      <c r="E2357" s="94"/>
      <c r="F2357" s="94"/>
      <c r="G2357" s="94"/>
      <c r="H2357" s="94"/>
      <c r="I2357" s="94"/>
      <c r="J2357" s="94"/>
    </row>
    <row r="2358" spans="1:10" x14ac:dyDescent="0.25">
      <c r="A2358" s="94"/>
      <c r="B2358" s="102"/>
      <c r="C2358" s="94"/>
      <c r="D2358" s="94"/>
      <c r="E2358" s="94"/>
      <c r="F2358" s="94"/>
      <c r="G2358" s="94"/>
      <c r="H2358" s="94"/>
      <c r="I2358" s="94"/>
      <c r="J2358" s="94"/>
    </row>
    <row r="2359" spans="1:10" x14ac:dyDescent="0.25">
      <c r="A2359" s="94"/>
      <c r="B2359" s="102"/>
      <c r="C2359" s="94"/>
      <c r="D2359" s="94"/>
      <c r="E2359" s="94"/>
      <c r="F2359" s="94"/>
      <c r="G2359" s="94"/>
      <c r="H2359" s="94"/>
      <c r="I2359" s="94"/>
      <c r="J2359" s="94"/>
    </row>
    <row r="2360" spans="1:10" x14ac:dyDescent="0.25">
      <c r="A2360" s="94"/>
      <c r="B2360" s="102"/>
      <c r="C2360" s="94"/>
      <c r="D2360" s="94"/>
      <c r="E2360" s="94"/>
      <c r="F2360" s="94"/>
      <c r="G2360" s="94"/>
      <c r="H2360" s="94"/>
      <c r="I2360" s="94"/>
      <c r="J2360" s="94"/>
    </row>
    <row r="2361" spans="1:10" x14ac:dyDescent="0.25">
      <c r="A2361" s="94"/>
      <c r="B2361" s="102"/>
      <c r="C2361" s="94"/>
      <c r="D2361" s="94"/>
      <c r="E2361" s="94"/>
      <c r="F2361" s="94"/>
      <c r="G2361" s="94"/>
      <c r="H2361" s="94"/>
      <c r="I2361" s="94"/>
      <c r="J2361" s="94"/>
    </row>
    <row r="2362" spans="1:10" x14ac:dyDescent="0.25">
      <c r="A2362" s="94"/>
      <c r="B2362" s="102"/>
      <c r="C2362" s="94"/>
      <c r="D2362" s="94"/>
      <c r="E2362" s="94"/>
      <c r="F2362" s="94"/>
      <c r="G2362" s="94"/>
      <c r="H2362" s="94"/>
      <c r="I2362" s="94"/>
      <c r="J2362" s="94"/>
    </row>
    <row r="2363" spans="1:10" x14ac:dyDescent="0.25">
      <c r="A2363" s="94"/>
      <c r="B2363" s="102"/>
      <c r="C2363" s="94"/>
      <c r="D2363" s="94"/>
      <c r="E2363" s="94"/>
      <c r="F2363" s="94"/>
      <c r="G2363" s="94"/>
      <c r="H2363" s="94"/>
      <c r="I2363" s="94"/>
      <c r="J2363" s="94"/>
    </row>
    <row r="2364" spans="1:10" x14ac:dyDescent="0.25">
      <c r="A2364" s="94"/>
      <c r="B2364" s="102"/>
      <c r="C2364" s="94"/>
      <c r="D2364" s="94"/>
      <c r="E2364" s="94"/>
      <c r="F2364" s="94"/>
      <c r="G2364" s="94"/>
      <c r="H2364" s="94"/>
      <c r="I2364" s="94"/>
      <c r="J2364" s="94"/>
    </row>
    <row r="2365" spans="1:10" x14ac:dyDescent="0.25">
      <c r="A2365" s="94"/>
      <c r="B2365" s="102"/>
      <c r="C2365" s="94"/>
      <c r="D2365" s="94"/>
      <c r="E2365" s="94"/>
      <c r="F2365" s="94"/>
      <c r="G2365" s="94"/>
      <c r="H2365" s="94"/>
      <c r="I2365" s="94"/>
      <c r="J2365" s="94"/>
    </row>
    <row r="2366" spans="1:10" x14ac:dyDescent="0.25">
      <c r="A2366" s="94"/>
      <c r="B2366" s="102"/>
      <c r="C2366" s="94"/>
      <c r="D2366" s="94"/>
      <c r="E2366" s="94"/>
      <c r="F2366" s="94"/>
      <c r="G2366" s="94"/>
      <c r="H2366" s="94"/>
      <c r="I2366" s="94"/>
      <c r="J2366" s="94"/>
    </row>
    <row r="2367" spans="1:10" x14ac:dyDescent="0.25">
      <c r="A2367" s="94"/>
      <c r="B2367" s="102"/>
      <c r="C2367" s="94"/>
      <c r="D2367" s="94"/>
      <c r="E2367" s="94"/>
      <c r="F2367" s="94"/>
      <c r="G2367" s="94"/>
      <c r="H2367" s="94"/>
      <c r="I2367" s="94"/>
      <c r="J2367" s="94"/>
    </row>
    <row r="2368" spans="1:10" x14ac:dyDescent="0.25">
      <c r="A2368" s="94"/>
      <c r="B2368" s="102"/>
      <c r="C2368" s="94"/>
      <c r="D2368" s="94"/>
      <c r="E2368" s="94"/>
      <c r="F2368" s="94"/>
      <c r="G2368" s="94"/>
      <c r="H2368" s="94"/>
      <c r="I2368" s="94"/>
      <c r="J2368" s="94"/>
    </row>
    <row r="2369" spans="1:10" x14ac:dyDescent="0.25">
      <c r="A2369" s="94"/>
      <c r="B2369" s="102"/>
      <c r="C2369" s="94"/>
      <c r="D2369" s="94"/>
      <c r="E2369" s="94"/>
      <c r="F2369" s="94"/>
      <c r="G2369" s="94"/>
      <c r="H2369" s="94"/>
      <c r="I2369" s="94"/>
      <c r="J2369" s="94"/>
    </row>
    <row r="2370" spans="1:10" x14ac:dyDescent="0.25">
      <c r="A2370" s="94"/>
      <c r="B2370" s="102"/>
      <c r="C2370" s="94"/>
      <c r="D2370" s="94"/>
      <c r="E2370" s="94"/>
      <c r="F2370" s="94"/>
      <c r="G2370" s="94"/>
      <c r="H2370" s="94"/>
      <c r="I2370" s="94"/>
      <c r="J2370" s="94"/>
    </row>
    <row r="2371" spans="1:10" x14ac:dyDescent="0.25">
      <c r="A2371" s="94"/>
      <c r="B2371" s="102"/>
      <c r="C2371" s="94"/>
      <c r="D2371" s="94"/>
      <c r="E2371" s="94"/>
      <c r="F2371" s="94"/>
      <c r="G2371" s="94"/>
      <c r="H2371" s="94"/>
      <c r="I2371" s="94"/>
      <c r="J2371" s="94"/>
    </row>
    <row r="2372" spans="1:10" x14ac:dyDescent="0.25">
      <c r="A2372" s="94"/>
      <c r="B2372" s="102"/>
      <c r="C2372" s="94"/>
      <c r="D2372" s="94"/>
      <c r="E2372" s="94"/>
      <c r="F2372" s="94"/>
      <c r="G2372" s="94"/>
      <c r="H2372" s="94"/>
      <c r="I2372" s="94"/>
      <c r="J2372" s="94"/>
    </row>
    <row r="2373" spans="1:10" x14ac:dyDescent="0.25">
      <c r="A2373" s="94"/>
      <c r="B2373" s="102"/>
      <c r="C2373" s="94"/>
      <c r="D2373" s="94"/>
      <c r="E2373" s="94"/>
      <c r="F2373" s="94"/>
      <c r="G2373" s="94"/>
      <c r="H2373" s="94"/>
      <c r="I2373" s="94"/>
      <c r="J2373" s="94"/>
    </row>
    <row r="2374" spans="1:10" x14ac:dyDescent="0.25">
      <c r="A2374" s="94"/>
      <c r="B2374" s="102"/>
      <c r="C2374" s="94"/>
      <c r="D2374" s="94"/>
      <c r="E2374" s="94"/>
      <c r="F2374" s="94"/>
      <c r="G2374" s="94"/>
      <c r="H2374" s="94"/>
      <c r="I2374" s="94"/>
      <c r="J2374" s="94"/>
    </row>
    <row r="2375" spans="1:10" x14ac:dyDescent="0.25">
      <c r="A2375" s="94"/>
      <c r="B2375" s="102"/>
      <c r="C2375" s="94"/>
      <c r="D2375" s="94"/>
      <c r="E2375" s="94"/>
      <c r="F2375" s="94"/>
      <c r="G2375" s="94"/>
      <c r="H2375" s="94"/>
      <c r="I2375" s="94"/>
      <c r="J2375" s="94"/>
    </row>
    <row r="2376" spans="1:10" x14ac:dyDescent="0.25">
      <c r="A2376" s="94"/>
      <c r="B2376" s="102"/>
      <c r="C2376" s="94"/>
      <c r="D2376" s="94"/>
      <c r="E2376" s="94"/>
      <c r="F2376" s="94"/>
      <c r="G2376" s="94"/>
      <c r="H2376" s="94"/>
      <c r="I2376" s="94"/>
      <c r="J2376" s="94"/>
    </row>
    <row r="2377" spans="1:10" x14ac:dyDescent="0.25">
      <c r="A2377" s="94"/>
      <c r="B2377" s="102"/>
      <c r="C2377" s="94"/>
      <c r="D2377" s="94"/>
      <c r="E2377" s="94"/>
      <c r="F2377" s="94"/>
      <c r="G2377" s="94"/>
      <c r="H2377" s="94"/>
      <c r="I2377" s="94"/>
      <c r="J2377" s="94"/>
    </row>
    <row r="2378" spans="1:10" x14ac:dyDescent="0.25">
      <c r="A2378" s="94"/>
      <c r="B2378" s="102"/>
      <c r="C2378" s="94"/>
      <c r="D2378" s="94"/>
      <c r="E2378" s="94"/>
      <c r="F2378" s="94"/>
      <c r="G2378" s="94"/>
      <c r="H2378" s="94"/>
      <c r="I2378" s="94"/>
      <c r="J2378" s="94"/>
    </row>
    <row r="2379" spans="1:10" x14ac:dyDescent="0.25">
      <c r="A2379" s="94"/>
      <c r="B2379" s="102"/>
      <c r="C2379" s="94"/>
      <c r="D2379" s="94"/>
      <c r="E2379" s="94"/>
      <c r="F2379" s="94"/>
      <c r="G2379" s="94"/>
      <c r="H2379" s="94"/>
      <c r="I2379" s="94"/>
      <c r="J2379" s="94"/>
    </row>
    <row r="2380" spans="1:10" x14ac:dyDescent="0.25">
      <c r="A2380" s="94"/>
      <c r="B2380" s="102"/>
      <c r="C2380" s="94"/>
      <c r="D2380" s="94"/>
      <c r="E2380" s="94"/>
      <c r="F2380" s="94"/>
      <c r="G2380" s="94"/>
      <c r="H2380" s="94"/>
      <c r="I2380" s="94"/>
      <c r="J2380" s="94"/>
    </row>
    <row r="2381" spans="1:10" x14ac:dyDescent="0.25">
      <c r="A2381" s="94"/>
      <c r="B2381" s="102"/>
      <c r="C2381" s="94"/>
      <c r="D2381" s="94"/>
      <c r="E2381" s="94"/>
      <c r="F2381" s="94"/>
      <c r="G2381" s="94"/>
      <c r="H2381" s="94"/>
      <c r="I2381" s="94"/>
      <c r="J2381" s="94"/>
    </row>
    <row r="2382" spans="1:10" x14ac:dyDescent="0.25">
      <c r="A2382" s="94"/>
      <c r="B2382" s="102"/>
      <c r="C2382" s="94"/>
      <c r="D2382" s="94"/>
      <c r="E2382" s="94"/>
      <c r="F2382" s="94"/>
      <c r="G2382" s="94"/>
      <c r="H2382" s="94"/>
      <c r="I2382" s="94"/>
      <c r="J2382" s="94"/>
    </row>
    <row r="2383" spans="1:10" x14ac:dyDescent="0.25">
      <c r="A2383" s="94"/>
      <c r="B2383" s="102"/>
      <c r="C2383" s="94"/>
      <c r="D2383" s="94"/>
      <c r="E2383" s="94"/>
      <c r="F2383" s="94"/>
      <c r="G2383" s="94"/>
      <c r="H2383" s="94"/>
      <c r="I2383" s="94"/>
      <c r="J2383" s="94"/>
    </row>
    <row r="2384" spans="1:10" x14ac:dyDescent="0.25">
      <c r="A2384" s="94"/>
      <c r="B2384" s="102"/>
      <c r="C2384" s="94"/>
      <c r="D2384" s="94"/>
      <c r="E2384" s="94"/>
      <c r="F2384" s="94"/>
      <c r="G2384" s="94"/>
      <c r="H2384" s="94"/>
      <c r="I2384" s="94"/>
      <c r="J2384" s="94"/>
    </row>
    <row r="2385" spans="1:10" x14ac:dyDescent="0.25">
      <c r="A2385" s="94"/>
      <c r="B2385" s="102"/>
      <c r="C2385" s="94"/>
      <c r="D2385" s="94"/>
      <c r="E2385" s="94"/>
      <c r="F2385" s="94"/>
      <c r="G2385" s="94"/>
      <c r="H2385" s="94"/>
      <c r="I2385" s="94"/>
      <c r="J2385" s="94"/>
    </row>
    <row r="2386" spans="1:10" x14ac:dyDescent="0.25">
      <c r="A2386" s="94"/>
      <c r="B2386" s="102"/>
      <c r="C2386" s="94"/>
      <c r="D2386" s="94"/>
      <c r="E2386" s="94"/>
      <c r="F2386" s="94"/>
      <c r="G2386" s="94"/>
      <c r="H2386" s="94"/>
      <c r="I2386" s="94"/>
      <c r="J2386" s="94"/>
    </row>
    <row r="2387" spans="1:10" x14ac:dyDescent="0.25">
      <c r="A2387" s="94"/>
      <c r="B2387" s="102"/>
      <c r="C2387" s="94"/>
      <c r="D2387" s="94"/>
      <c r="E2387" s="94"/>
      <c r="F2387" s="94"/>
      <c r="G2387" s="94"/>
      <c r="H2387" s="94"/>
      <c r="I2387" s="94"/>
      <c r="J2387" s="94"/>
    </row>
    <row r="2388" spans="1:10" x14ac:dyDescent="0.25">
      <c r="A2388" s="94"/>
      <c r="B2388" s="102"/>
      <c r="C2388" s="94"/>
      <c r="D2388" s="94"/>
      <c r="E2388" s="94"/>
      <c r="F2388" s="94"/>
      <c r="G2388" s="94"/>
      <c r="H2388" s="94"/>
      <c r="I2388" s="94"/>
      <c r="J2388" s="94"/>
    </row>
    <row r="2389" spans="1:10" x14ac:dyDescent="0.25">
      <c r="A2389" s="94"/>
      <c r="B2389" s="102"/>
      <c r="C2389" s="94"/>
      <c r="D2389" s="94"/>
      <c r="E2389" s="94"/>
      <c r="F2389" s="94"/>
      <c r="G2389" s="94"/>
      <c r="H2389" s="94"/>
      <c r="I2389" s="94"/>
      <c r="J2389" s="94"/>
    </row>
    <row r="2390" spans="1:10" x14ac:dyDescent="0.25">
      <c r="A2390" s="127" t="s">
        <v>11</v>
      </c>
      <c r="B2390" s="102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</row>
    <row r="2393" spans="1:10" x14ac:dyDescent="0.25">
      <c r="A2393" s="127" t="s">
        <v>0</v>
      </c>
      <c r="B2393" s="155" t="s">
        <v>1192</v>
      </c>
      <c r="C2393" s="127" t="s">
        <v>1203</v>
      </c>
      <c r="D2393" s="127" t="s">
        <v>561</v>
      </c>
      <c r="E2393" s="127" t="s">
        <v>1724</v>
      </c>
      <c r="F2393" s="127" t="s">
        <v>1892</v>
      </c>
      <c r="G2393" s="127" t="s">
        <v>1889</v>
      </c>
      <c r="H2393" s="127" t="s">
        <v>1890</v>
      </c>
      <c r="I2393" s="127" t="s">
        <v>1891</v>
      </c>
      <c r="J2393" s="127" t="s">
        <v>174</v>
      </c>
    </row>
    <row r="2394" spans="1:10" x14ac:dyDescent="0.25">
      <c r="A2394" s="95">
        <v>45338</v>
      </c>
      <c r="B2394" s="118"/>
      <c r="C2394" s="98"/>
      <c r="D2394" s="98"/>
      <c r="E2394" s="98"/>
      <c r="F2394" s="98"/>
      <c r="G2394" s="98"/>
      <c r="H2394" s="98"/>
      <c r="I2394" s="98"/>
      <c r="J2394" s="94"/>
    </row>
    <row r="2395" spans="1:10" x14ac:dyDescent="0.25">
      <c r="A2395" s="94"/>
      <c r="B2395" s="102"/>
      <c r="C2395" s="94"/>
      <c r="D2395" s="94"/>
      <c r="E2395" s="94"/>
      <c r="F2395" s="94"/>
      <c r="G2395" s="94"/>
      <c r="H2395" s="94"/>
      <c r="I2395" s="94"/>
      <c r="J2395" s="94"/>
    </row>
    <row r="2396" spans="1:10" x14ac:dyDescent="0.25">
      <c r="A2396" s="94"/>
      <c r="B2396" s="102"/>
      <c r="C2396" s="101"/>
      <c r="D2396" s="94"/>
      <c r="E2396" s="94"/>
      <c r="F2396" s="94"/>
      <c r="G2396" s="94"/>
      <c r="H2396" s="94"/>
      <c r="I2396" s="94"/>
      <c r="J2396" s="94"/>
    </row>
    <row r="2397" spans="1:10" x14ac:dyDescent="0.25">
      <c r="A2397" s="94"/>
      <c r="B2397" s="102"/>
      <c r="C2397" s="94"/>
      <c r="D2397" s="94"/>
      <c r="E2397" s="94"/>
      <c r="F2397" s="94"/>
      <c r="G2397" s="94"/>
      <c r="H2397" s="94"/>
      <c r="I2397" s="94"/>
      <c r="J2397" s="94"/>
    </row>
    <row r="2398" spans="1:10" x14ac:dyDescent="0.25">
      <c r="A2398" s="94"/>
      <c r="B2398" s="102"/>
      <c r="C2398" s="94"/>
      <c r="D2398" s="94"/>
      <c r="E2398" s="94"/>
      <c r="F2398" s="94"/>
      <c r="G2398" s="94"/>
      <c r="H2398" s="94"/>
      <c r="I2398" s="94"/>
      <c r="J2398" s="94"/>
    </row>
    <row r="2399" spans="1:10" x14ac:dyDescent="0.25">
      <c r="A2399" s="94"/>
      <c r="B2399" s="102"/>
      <c r="C2399" s="94"/>
      <c r="D2399" s="94"/>
      <c r="E2399" s="94"/>
      <c r="F2399" s="94"/>
      <c r="G2399" s="94"/>
      <c r="H2399" s="94"/>
      <c r="I2399" s="94"/>
      <c r="J2399" s="94"/>
    </row>
    <row r="2400" spans="1:10" x14ac:dyDescent="0.25">
      <c r="A2400" s="94"/>
      <c r="B2400" s="102"/>
      <c r="C2400" s="94"/>
      <c r="D2400" s="94"/>
      <c r="E2400" s="94"/>
      <c r="F2400" s="94"/>
      <c r="G2400" s="94"/>
      <c r="H2400" s="94"/>
      <c r="I2400" s="94"/>
      <c r="J2400" s="94"/>
    </row>
    <row r="2401" spans="1:10" x14ac:dyDescent="0.25">
      <c r="A2401" s="94"/>
      <c r="B2401" s="102"/>
      <c r="C2401" s="94"/>
      <c r="D2401" s="94"/>
      <c r="E2401" s="94"/>
      <c r="F2401" s="94"/>
      <c r="G2401" s="94"/>
      <c r="H2401" s="94"/>
      <c r="I2401" s="94"/>
      <c r="J2401" s="94"/>
    </row>
    <row r="2402" spans="1:10" x14ac:dyDescent="0.25">
      <c r="A2402" s="94"/>
      <c r="B2402" s="102"/>
      <c r="C2402" s="94"/>
      <c r="D2402" s="94"/>
      <c r="E2402" s="94"/>
      <c r="F2402" s="94"/>
      <c r="G2402" s="94"/>
      <c r="H2402" s="94"/>
      <c r="I2402" s="94"/>
      <c r="J2402" s="94"/>
    </row>
    <row r="2403" spans="1:10" x14ac:dyDescent="0.25">
      <c r="A2403" s="94"/>
      <c r="B2403" s="102"/>
      <c r="C2403" s="94"/>
      <c r="D2403" s="94"/>
      <c r="E2403" s="94"/>
      <c r="F2403" s="94"/>
      <c r="G2403" s="94"/>
      <c r="H2403" s="94"/>
      <c r="I2403" s="94"/>
      <c r="J2403" s="94"/>
    </row>
    <row r="2404" spans="1:10" x14ac:dyDescent="0.25">
      <c r="A2404" s="94"/>
      <c r="B2404" s="102"/>
      <c r="C2404" s="94"/>
      <c r="D2404" s="94"/>
      <c r="E2404" s="94"/>
      <c r="F2404" s="94"/>
      <c r="G2404" s="94"/>
      <c r="H2404" s="94"/>
      <c r="I2404" s="94"/>
      <c r="J2404" s="94"/>
    </row>
    <row r="2405" spans="1:10" x14ac:dyDescent="0.25">
      <c r="A2405" s="94"/>
      <c r="B2405" s="102"/>
      <c r="C2405" s="94"/>
      <c r="D2405" s="94"/>
      <c r="E2405" s="94"/>
      <c r="F2405" s="94"/>
      <c r="G2405" s="94"/>
      <c r="H2405" s="94"/>
      <c r="I2405" s="94"/>
      <c r="J2405" s="94"/>
    </row>
    <row r="2406" spans="1:10" x14ac:dyDescent="0.25">
      <c r="A2406" s="94"/>
      <c r="B2406" s="102"/>
      <c r="C2406" s="94"/>
      <c r="D2406" s="94"/>
      <c r="E2406" s="94"/>
      <c r="F2406" s="94"/>
      <c r="G2406" s="94"/>
      <c r="H2406" s="94"/>
      <c r="I2406" s="94"/>
      <c r="J2406" s="94"/>
    </row>
    <row r="2407" spans="1:10" x14ac:dyDescent="0.25">
      <c r="A2407" s="94"/>
      <c r="B2407" s="102"/>
      <c r="C2407" s="94"/>
      <c r="D2407" s="94"/>
      <c r="E2407" s="94"/>
      <c r="F2407" s="94"/>
      <c r="G2407" s="94"/>
      <c r="H2407" s="94"/>
      <c r="I2407" s="94"/>
      <c r="J2407" s="94"/>
    </row>
    <row r="2408" spans="1:10" x14ac:dyDescent="0.25">
      <c r="A2408" s="94"/>
      <c r="B2408" s="102"/>
      <c r="C2408" s="94"/>
      <c r="D2408" s="94"/>
      <c r="E2408" s="94"/>
      <c r="F2408" s="94"/>
      <c r="G2408" s="94"/>
      <c r="H2408" s="94"/>
      <c r="I2408" s="94"/>
      <c r="J2408" s="94"/>
    </row>
    <row r="2409" spans="1:10" x14ac:dyDescent="0.25">
      <c r="A2409" s="94"/>
      <c r="B2409" s="102"/>
      <c r="C2409" s="94"/>
      <c r="D2409" s="94"/>
      <c r="E2409" s="94"/>
      <c r="F2409" s="94"/>
      <c r="G2409" s="94"/>
      <c r="H2409" s="94"/>
      <c r="I2409" s="94"/>
      <c r="J2409" s="94"/>
    </row>
    <row r="2410" spans="1:10" x14ac:dyDescent="0.25">
      <c r="A2410" s="94"/>
      <c r="B2410" s="102"/>
      <c r="C2410" s="94"/>
      <c r="D2410" s="94"/>
      <c r="E2410" s="94"/>
      <c r="F2410" s="94"/>
      <c r="G2410" s="94"/>
      <c r="H2410" s="94"/>
      <c r="I2410" s="94"/>
      <c r="J2410" s="94"/>
    </row>
    <row r="2411" spans="1:10" x14ac:dyDescent="0.25">
      <c r="A2411" s="94"/>
      <c r="B2411" s="102"/>
      <c r="C2411" s="94"/>
      <c r="D2411" s="94"/>
      <c r="E2411" s="94"/>
      <c r="F2411" s="94"/>
      <c r="G2411" s="94"/>
      <c r="H2411" s="94"/>
      <c r="I2411" s="94"/>
      <c r="J2411" s="94"/>
    </row>
    <row r="2412" spans="1:10" x14ac:dyDescent="0.25">
      <c r="A2412" s="94"/>
      <c r="B2412" s="102"/>
      <c r="C2412" s="94"/>
      <c r="D2412" s="94"/>
      <c r="E2412" s="94"/>
      <c r="F2412" s="94"/>
      <c r="G2412" s="94"/>
      <c r="H2412" s="94"/>
      <c r="I2412" s="94"/>
      <c r="J2412" s="94"/>
    </row>
    <row r="2413" spans="1:10" x14ac:dyDescent="0.25">
      <c r="A2413" s="94"/>
      <c r="B2413" s="102"/>
      <c r="C2413" s="94"/>
      <c r="D2413" s="94"/>
      <c r="E2413" s="94"/>
      <c r="F2413" s="94"/>
      <c r="G2413" s="94"/>
      <c r="H2413" s="94"/>
      <c r="I2413" s="94"/>
      <c r="J2413" s="94"/>
    </row>
    <row r="2414" spans="1:10" x14ac:dyDescent="0.25">
      <c r="A2414" s="94"/>
      <c r="B2414" s="102"/>
      <c r="C2414" s="94"/>
      <c r="D2414" s="94"/>
      <c r="E2414" s="94"/>
      <c r="F2414" s="94"/>
      <c r="G2414" s="94"/>
      <c r="H2414" s="94"/>
      <c r="I2414" s="94"/>
      <c r="J2414" s="94"/>
    </row>
    <row r="2415" spans="1:10" x14ac:dyDescent="0.25">
      <c r="A2415" s="94"/>
      <c r="B2415" s="102"/>
      <c r="C2415" s="94"/>
      <c r="D2415" s="94"/>
      <c r="E2415" s="94"/>
      <c r="F2415" s="94"/>
      <c r="G2415" s="94"/>
      <c r="H2415" s="94"/>
      <c r="I2415" s="94"/>
      <c r="J2415" s="94"/>
    </row>
    <row r="2416" spans="1:10" x14ac:dyDescent="0.25">
      <c r="A2416" s="94"/>
      <c r="B2416" s="102"/>
      <c r="C2416" s="94"/>
      <c r="D2416" s="94"/>
      <c r="E2416" s="94"/>
      <c r="F2416" s="94"/>
      <c r="G2416" s="94"/>
      <c r="H2416" s="94"/>
      <c r="I2416" s="94"/>
      <c r="J2416" s="94"/>
    </row>
    <row r="2417" spans="1:10" x14ac:dyDescent="0.25">
      <c r="A2417" s="94"/>
      <c r="B2417" s="102"/>
      <c r="C2417" s="94"/>
      <c r="D2417" s="94"/>
      <c r="E2417" s="94"/>
      <c r="F2417" s="94"/>
      <c r="G2417" s="94"/>
      <c r="H2417" s="94"/>
      <c r="I2417" s="94"/>
      <c r="J2417" s="94"/>
    </row>
    <row r="2418" spans="1:10" x14ac:dyDescent="0.25">
      <c r="A2418" s="94"/>
      <c r="B2418" s="102"/>
      <c r="C2418" s="94"/>
      <c r="D2418" s="94"/>
      <c r="E2418" s="94"/>
      <c r="F2418" s="94"/>
      <c r="G2418" s="94"/>
      <c r="H2418" s="94"/>
      <c r="I2418" s="94"/>
      <c r="J2418" s="94"/>
    </row>
    <row r="2419" spans="1:10" x14ac:dyDescent="0.25">
      <c r="A2419" s="94"/>
      <c r="B2419" s="102"/>
      <c r="C2419" s="94"/>
      <c r="D2419" s="94"/>
      <c r="E2419" s="94"/>
      <c r="F2419" s="94"/>
      <c r="G2419" s="94"/>
      <c r="H2419" s="94"/>
      <c r="I2419" s="94"/>
      <c r="J2419" s="94"/>
    </row>
    <row r="2420" spans="1:10" x14ac:dyDescent="0.25">
      <c r="A2420" s="94"/>
      <c r="B2420" s="102"/>
      <c r="C2420" s="94"/>
      <c r="D2420" s="94"/>
      <c r="E2420" s="94"/>
      <c r="F2420" s="94"/>
      <c r="G2420" s="94"/>
      <c r="H2420" s="94"/>
      <c r="I2420" s="94"/>
      <c r="J2420" s="94"/>
    </row>
    <row r="2421" spans="1:10" x14ac:dyDescent="0.25">
      <c r="A2421" s="94"/>
      <c r="B2421" s="102"/>
      <c r="C2421" s="94"/>
      <c r="D2421" s="94"/>
      <c r="E2421" s="94"/>
      <c r="F2421" s="94"/>
      <c r="G2421" s="94"/>
      <c r="H2421" s="94"/>
      <c r="I2421" s="94"/>
      <c r="J2421" s="94"/>
    </row>
    <row r="2422" spans="1:10" x14ac:dyDescent="0.25">
      <c r="A2422" s="94"/>
      <c r="B2422" s="102"/>
      <c r="C2422" s="94"/>
      <c r="D2422" s="94"/>
      <c r="E2422" s="94"/>
      <c r="F2422" s="94"/>
      <c r="G2422" s="94"/>
      <c r="H2422" s="94"/>
      <c r="I2422" s="94"/>
      <c r="J2422" s="94"/>
    </row>
    <row r="2423" spans="1:10" x14ac:dyDescent="0.25">
      <c r="A2423" s="94"/>
      <c r="B2423" s="102"/>
      <c r="C2423" s="94"/>
      <c r="D2423" s="94"/>
      <c r="E2423" s="94"/>
      <c r="F2423" s="94"/>
      <c r="G2423" s="94"/>
      <c r="H2423" s="94"/>
      <c r="I2423" s="94"/>
      <c r="J2423" s="94"/>
    </row>
    <row r="2424" spans="1:10" x14ac:dyDescent="0.25">
      <c r="A2424" s="94"/>
      <c r="B2424" s="102"/>
      <c r="C2424" s="94"/>
      <c r="D2424" s="94"/>
      <c r="E2424" s="94"/>
      <c r="F2424" s="94"/>
      <c r="G2424" s="94"/>
      <c r="H2424" s="94"/>
      <c r="I2424" s="94"/>
      <c r="J2424" s="94"/>
    </row>
    <row r="2425" spans="1:10" x14ac:dyDescent="0.25">
      <c r="A2425" s="94"/>
      <c r="B2425" s="102"/>
      <c r="C2425" s="94"/>
      <c r="D2425" s="94"/>
      <c r="E2425" s="94"/>
      <c r="F2425" s="94"/>
      <c r="G2425" s="94"/>
      <c r="H2425" s="94"/>
      <c r="I2425" s="94"/>
      <c r="J2425" s="94"/>
    </row>
    <row r="2426" spans="1:10" x14ac:dyDescent="0.25">
      <c r="A2426" s="94"/>
      <c r="B2426" s="102"/>
      <c r="C2426" s="94"/>
      <c r="D2426" s="94"/>
      <c r="E2426" s="94"/>
      <c r="F2426" s="94"/>
      <c r="G2426" s="94"/>
      <c r="H2426" s="94"/>
      <c r="I2426" s="94"/>
      <c r="J2426" s="94"/>
    </row>
    <row r="2427" spans="1:10" x14ac:dyDescent="0.25">
      <c r="A2427" s="94"/>
      <c r="B2427" s="102"/>
      <c r="C2427" s="94"/>
      <c r="D2427" s="94"/>
      <c r="E2427" s="94"/>
      <c r="F2427" s="94"/>
      <c r="G2427" s="94"/>
      <c r="H2427" s="94"/>
      <c r="I2427" s="94"/>
      <c r="J2427" s="94"/>
    </row>
    <row r="2428" spans="1:10" x14ac:dyDescent="0.25">
      <c r="A2428" s="94"/>
      <c r="B2428" s="102"/>
      <c r="C2428" s="94"/>
      <c r="D2428" s="94"/>
      <c r="E2428" s="94"/>
      <c r="F2428" s="94"/>
      <c r="G2428" s="94"/>
      <c r="H2428" s="94"/>
      <c r="I2428" s="94"/>
      <c r="J2428" s="94"/>
    </row>
    <row r="2429" spans="1:10" x14ac:dyDescent="0.25">
      <c r="A2429" s="94"/>
      <c r="B2429" s="102"/>
      <c r="C2429" s="94"/>
      <c r="D2429" s="94"/>
      <c r="E2429" s="94"/>
      <c r="F2429" s="94"/>
      <c r="G2429" s="94"/>
      <c r="H2429" s="94"/>
      <c r="I2429" s="94"/>
      <c r="J2429" s="94"/>
    </row>
    <row r="2430" spans="1:10" x14ac:dyDescent="0.25">
      <c r="A2430" s="94"/>
      <c r="B2430" s="102"/>
      <c r="C2430" s="94"/>
      <c r="D2430" s="94"/>
      <c r="E2430" s="94"/>
      <c r="F2430" s="94"/>
      <c r="G2430" s="94"/>
      <c r="H2430" s="94"/>
      <c r="I2430" s="94"/>
      <c r="J2430" s="94"/>
    </row>
    <row r="2431" spans="1:10" x14ac:dyDescent="0.25">
      <c r="A2431" s="94"/>
      <c r="B2431" s="102"/>
      <c r="C2431" s="94"/>
      <c r="D2431" s="94"/>
      <c r="E2431" s="94"/>
      <c r="F2431" s="94"/>
      <c r="G2431" s="94"/>
      <c r="H2431" s="94"/>
      <c r="I2431" s="94"/>
      <c r="J2431" s="94"/>
    </row>
    <row r="2432" spans="1:10" x14ac:dyDescent="0.25">
      <c r="A2432" s="94"/>
      <c r="B2432" s="102"/>
      <c r="C2432" s="94"/>
      <c r="D2432" s="94"/>
      <c r="E2432" s="94"/>
      <c r="F2432" s="94"/>
      <c r="G2432" s="94"/>
      <c r="H2432" s="94"/>
      <c r="I2432" s="94"/>
      <c r="J2432" s="94"/>
    </row>
    <row r="2433" spans="1:10" x14ac:dyDescent="0.25">
      <c r="A2433" s="94"/>
      <c r="B2433" s="102"/>
      <c r="C2433" s="94"/>
      <c r="D2433" s="94"/>
      <c r="E2433" s="94"/>
      <c r="F2433" s="94"/>
      <c r="G2433" s="94"/>
      <c r="H2433" s="94"/>
      <c r="I2433" s="94"/>
      <c r="J2433" s="94"/>
    </row>
    <row r="2434" spans="1:10" x14ac:dyDescent="0.25">
      <c r="A2434" s="94"/>
      <c r="B2434" s="102"/>
      <c r="C2434" s="94"/>
      <c r="D2434" s="94"/>
      <c r="E2434" s="94"/>
      <c r="F2434" s="94"/>
      <c r="G2434" s="94"/>
      <c r="H2434" s="94"/>
      <c r="I2434" s="94"/>
      <c r="J2434" s="94"/>
    </row>
    <row r="2435" spans="1:10" x14ac:dyDescent="0.25">
      <c r="A2435" s="94"/>
      <c r="B2435" s="102"/>
      <c r="C2435" s="94"/>
      <c r="D2435" s="94"/>
      <c r="E2435" s="94"/>
      <c r="F2435" s="94"/>
      <c r="G2435" s="94"/>
      <c r="H2435" s="94"/>
      <c r="I2435" s="94"/>
      <c r="J2435" s="94"/>
    </row>
    <row r="2436" spans="1:10" x14ac:dyDescent="0.25">
      <c r="A2436" s="94"/>
      <c r="B2436" s="102"/>
      <c r="C2436" s="94"/>
      <c r="D2436" s="94"/>
      <c r="E2436" s="94"/>
      <c r="F2436" s="94"/>
      <c r="G2436" s="94"/>
      <c r="H2436" s="94"/>
      <c r="I2436" s="94"/>
      <c r="J2436" s="94"/>
    </row>
    <row r="2437" spans="1:10" x14ac:dyDescent="0.25">
      <c r="A2437" s="94"/>
      <c r="B2437" s="102"/>
      <c r="C2437" s="94"/>
      <c r="D2437" s="94"/>
      <c r="E2437" s="94"/>
      <c r="F2437" s="94"/>
      <c r="G2437" s="94"/>
      <c r="H2437" s="94"/>
      <c r="I2437" s="94"/>
      <c r="J2437" s="94"/>
    </row>
    <row r="2438" spans="1:10" x14ac:dyDescent="0.25">
      <c r="A2438" s="94"/>
      <c r="B2438" s="102"/>
      <c r="C2438" s="94"/>
      <c r="D2438" s="94"/>
      <c r="E2438" s="94"/>
      <c r="F2438" s="94"/>
      <c r="G2438" s="94"/>
      <c r="H2438" s="94"/>
      <c r="I2438" s="94"/>
      <c r="J2438" s="94"/>
    </row>
    <row r="2439" spans="1:10" x14ac:dyDescent="0.25">
      <c r="A2439" s="94"/>
      <c r="B2439" s="102"/>
      <c r="C2439" s="94"/>
      <c r="D2439" s="94"/>
      <c r="E2439" s="94"/>
      <c r="F2439" s="94"/>
      <c r="G2439" s="94"/>
      <c r="H2439" s="94"/>
      <c r="I2439" s="94"/>
      <c r="J2439" s="94"/>
    </row>
    <row r="2440" spans="1:10" x14ac:dyDescent="0.25">
      <c r="A2440" s="94"/>
      <c r="B2440" s="102"/>
      <c r="C2440" s="94"/>
      <c r="D2440" s="94"/>
      <c r="E2440" s="94"/>
      <c r="F2440" s="94"/>
      <c r="G2440" s="94"/>
      <c r="H2440" s="94"/>
      <c r="I2440" s="94"/>
      <c r="J2440" s="94"/>
    </row>
    <row r="2441" spans="1:10" x14ac:dyDescent="0.25">
      <c r="A2441" s="94"/>
      <c r="B2441" s="102"/>
      <c r="C2441" s="94"/>
      <c r="D2441" s="94"/>
      <c r="E2441" s="94"/>
      <c r="F2441" s="94"/>
      <c r="G2441" s="94"/>
      <c r="H2441" s="94"/>
      <c r="I2441" s="94"/>
      <c r="J2441" s="94"/>
    </row>
    <row r="2442" spans="1:10" x14ac:dyDescent="0.25">
      <c r="A2442" s="127" t="s">
        <v>11</v>
      </c>
      <c r="B2442" s="102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</row>
    <row r="2445" spans="1:10" x14ac:dyDescent="0.25">
      <c r="A2445" s="127" t="s">
        <v>0</v>
      </c>
      <c r="B2445" s="155" t="s">
        <v>1192</v>
      </c>
      <c r="C2445" s="127" t="s">
        <v>1203</v>
      </c>
      <c r="D2445" s="127" t="s">
        <v>561</v>
      </c>
      <c r="E2445" s="127" t="s">
        <v>1724</v>
      </c>
      <c r="F2445" s="127" t="s">
        <v>1892</v>
      </c>
      <c r="G2445" s="127" t="s">
        <v>1889</v>
      </c>
      <c r="H2445" s="127" t="s">
        <v>1890</v>
      </c>
      <c r="I2445" s="127" t="s">
        <v>1891</v>
      </c>
      <c r="J2445" s="127" t="s">
        <v>174</v>
      </c>
    </row>
    <row r="2446" spans="1:10" x14ac:dyDescent="0.25">
      <c r="A2446" s="95">
        <v>45339</v>
      </c>
      <c r="B2446" s="118"/>
      <c r="C2446" s="98"/>
      <c r="D2446" s="98"/>
      <c r="E2446" s="98"/>
      <c r="F2446" s="98"/>
      <c r="G2446" s="98"/>
      <c r="H2446" s="98"/>
      <c r="I2446" s="98"/>
      <c r="J2446" s="94"/>
    </row>
    <row r="2447" spans="1:10" x14ac:dyDescent="0.25">
      <c r="A2447" s="94"/>
      <c r="B2447" s="102"/>
      <c r="C2447" s="94"/>
      <c r="D2447" s="94"/>
      <c r="E2447" s="94"/>
      <c r="F2447" s="94"/>
      <c r="G2447" s="94"/>
      <c r="H2447" s="94"/>
      <c r="I2447" s="94"/>
      <c r="J2447" s="94"/>
    </row>
    <row r="2448" spans="1:10" x14ac:dyDescent="0.25">
      <c r="A2448" s="94"/>
      <c r="B2448" s="102"/>
      <c r="C2448" s="101"/>
      <c r="D2448" s="94"/>
      <c r="E2448" s="94"/>
      <c r="F2448" s="94"/>
      <c r="G2448" s="94"/>
      <c r="H2448" s="94"/>
      <c r="I2448" s="94"/>
      <c r="J2448" s="94"/>
    </row>
    <row r="2449" spans="1:10" x14ac:dyDescent="0.25">
      <c r="A2449" s="94"/>
      <c r="B2449" s="102"/>
      <c r="C2449" s="94"/>
      <c r="D2449" s="94"/>
      <c r="E2449" s="94"/>
      <c r="F2449" s="94"/>
      <c r="G2449" s="94"/>
      <c r="H2449" s="94"/>
      <c r="I2449" s="94"/>
      <c r="J2449" s="94"/>
    </row>
    <row r="2450" spans="1:10" x14ac:dyDescent="0.25">
      <c r="A2450" s="94"/>
      <c r="B2450" s="102"/>
      <c r="C2450" s="94"/>
      <c r="D2450" s="94"/>
      <c r="E2450" s="94"/>
      <c r="F2450" s="94"/>
      <c r="G2450" s="94"/>
      <c r="H2450" s="94"/>
      <c r="I2450" s="94"/>
      <c r="J2450" s="94"/>
    </row>
    <row r="2451" spans="1:10" x14ac:dyDescent="0.25">
      <c r="A2451" s="94"/>
      <c r="B2451" s="102"/>
      <c r="C2451" s="94"/>
      <c r="D2451" s="94"/>
      <c r="E2451" s="94"/>
      <c r="F2451" s="94"/>
      <c r="G2451" s="94"/>
      <c r="H2451" s="94"/>
      <c r="I2451" s="94"/>
      <c r="J2451" s="94"/>
    </row>
    <row r="2452" spans="1:10" x14ac:dyDescent="0.25">
      <c r="A2452" s="94"/>
      <c r="B2452" s="102"/>
      <c r="C2452" s="94"/>
      <c r="D2452" s="94"/>
      <c r="E2452" s="94"/>
      <c r="F2452" s="94"/>
      <c r="G2452" s="94"/>
      <c r="H2452" s="94"/>
      <c r="I2452" s="94"/>
      <c r="J2452" s="94"/>
    </row>
    <row r="2453" spans="1:10" x14ac:dyDescent="0.25">
      <c r="A2453" s="94"/>
      <c r="B2453" s="102"/>
      <c r="C2453" s="94"/>
      <c r="D2453" s="94"/>
      <c r="E2453" s="94"/>
      <c r="F2453" s="94"/>
      <c r="G2453" s="94"/>
      <c r="H2453" s="94"/>
      <c r="I2453" s="94"/>
      <c r="J2453" s="94"/>
    </row>
    <row r="2454" spans="1:10" x14ac:dyDescent="0.25">
      <c r="A2454" s="94"/>
      <c r="B2454" s="102"/>
      <c r="C2454" s="94"/>
      <c r="D2454" s="94"/>
      <c r="E2454" s="94"/>
      <c r="F2454" s="94"/>
      <c r="G2454" s="94"/>
      <c r="H2454" s="94"/>
      <c r="I2454" s="94"/>
      <c r="J2454" s="94"/>
    </row>
    <row r="2455" spans="1:10" x14ac:dyDescent="0.25">
      <c r="A2455" s="94"/>
      <c r="B2455" s="102"/>
      <c r="C2455" s="94"/>
      <c r="D2455" s="94"/>
      <c r="E2455" s="94"/>
      <c r="F2455" s="94"/>
      <c r="G2455" s="94"/>
      <c r="H2455" s="94"/>
      <c r="I2455" s="94"/>
      <c r="J2455" s="94"/>
    </row>
    <row r="2456" spans="1:10" x14ac:dyDescent="0.25">
      <c r="A2456" s="94"/>
      <c r="B2456" s="102"/>
      <c r="C2456" s="94"/>
      <c r="D2456" s="94"/>
      <c r="E2456" s="94"/>
      <c r="F2456" s="94"/>
      <c r="G2456" s="94"/>
      <c r="H2456" s="94"/>
      <c r="I2456" s="94"/>
      <c r="J2456" s="94"/>
    </row>
    <row r="2457" spans="1:10" x14ac:dyDescent="0.25">
      <c r="A2457" s="94"/>
      <c r="B2457" s="102"/>
      <c r="C2457" s="94"/>
      <c r="D2457" s="94"/>
      <c r="E2457" s="94"/>
      <c r="F2457" s="94"/>
      <c r="G2457" s="94"/>
      <c r="H2457" s="94"/>
      <c r="I2457" s="94"/>
      <c r="J2457" s="94"/>
    </row>
    <row r="2458" spans="1:10" x14ac:dyDescent="0.25">
      <c r="A2458" s="94"/>
      <c r="B2458" s="102"/>
      <c r="C2458" s="94"/>
      <c r="D2458" s="94"/>
      <c r="E2458" s="94"/>
      <c r="F2458" s="94"/>
      <c r="G2458" s="94"/>
      <c r="H2458" s="94"/>
      <c r="I2458" s="94"/>
      <c r="J2458" s="94"/>
    </row>
    <row r="2459" spans="1:10" x14ac:dyDescent="0.25">
      <c r="A2459" s="94"/>
      <c r="B2459" s="102"/>
      <c r="C2459" s="94"/>
      <c r="D2459" s="94"/>
      <c r="E2459" s="94"/>
      <c r="F2459" s="94"/>
      <c r="G2459" s="94"/>
      <c r="H2459" s="94"/>
      <c r="I2459" s="94"/>
      <c r="J2459" s="94"/>
    </row>
    <row r="2460" spans="1:10" x14ac:dyDescent="0.25">
      <c r="A2460" s="94"/>
      <c r="B2460" s="102"/>
      <c r="C2460" s="94"/>
      <c r="D2460" s="94"/>
      <c r="E2460" s="94"/>
      <c r="F2460" s="94"/>
      <c r="G2460" s="94"/>
      <c r="H2460" s="94"/>
      <c r="I2460" s="94"/>
      <c r="J2460" s="94"/>
    </row>
    <row r="2461" spans="1:10" x14ac:dyDescent="0.25">
      <c r="A2461" s="94"/>
      <c r="B2461" s="102"/>
      <c r="C2461" s="94"/>
      <c r="D2461" s="94"/>
      <c r="E2461" s="94"/>
      <c r="F2461" s="94"/>
      <c r="G2461" s="94"/>
      <c r="H2461" s="94"/>
      <c r="I2461" s="94"/>
      <c r="J2461" s="94"/>
    </row>
    <row r="2462" spans="1:10" x14ac:dyDescent="0.25">
      <c r="A2462" s="94"/>
      <c r="B2462" s="102"/>
      <c r="C2462" s="94"/>
      <c r="D2462" s="94"/>
      <c r="E2462" s="94"/>
      <c r="F2462" s="94"/>
      <c r="G2462" s="94"/>
      <c r="H2462" s="94"/>
      <c r="I2462" s="94"/>
      <c r="J2462" s="94"/>
    </row>
    <row r="2463" spans="1:10" x14ac:dyDescent="0.25">
      <c r="A2463" s="94"/>
      <c r="B2463" s="102"/>
      <c r="C2463" s="94"/>
      <c r="D2463" s="94"/>
      <c r="E2463" s="94"/>
      <c r="F2463" s="94"/>
      <c r="G2463" s="94"/>
      <c r="H2463" s="94"/>
      <c r="I2463" s="94"/>
      <c r="J2463" s="94"/>
    </row>
    <row r="2464" spans="1:10" x14ac:dyDescent="0.25">
      <c r="A2464" s="94"/>
      <c r="B2464" s="102"/>
      <c r="C2464" s="94"/>
      <c r="D2464" s="94"/>
      <c r="E2464" s="94"/>
      <c r="F2464" s="94"/>
      <c r="G2464" s="94"/>
      <c r="H2464" s="94"/>
      <c r="I2464" s="94"/>
      <c r="J2464" s="94"/>
    </row>
    <row r="2465" spans="1:10" x14ac:dyDescent="0.25">
      <c r="A2465" s="94"/>
      <c r="B2465" s="102"/>
      <c r="C2465" s="94"/>
      <c r="D2465" s="94"/>
      <c r="E2465" s="94"/>
      <c r="F2465" s="94"/>
      <c r="G2465" s="94"/>
      <c r="H2465" s="94"/>
      <c r="I2465" s="94"/>
      <c r="J2465" s="94"/>
    </row>
    <row r="2466" spans="1:10" x14ac:dyDescent="0.25">
      <c r="A2466" s="94"/>
      <c r="B2466" s="102"/>
      <c r="C2466" s="94"/>
      <c r="D2466" s="94"/>
      <c r="E2466" s="94"/>
      <c r="F2466" s="94"/>
      <c r="G2466" s="94"/>
      <c r="H2466" s="94"/>
      <c r="I2466" s="94"/>
      <c r="J2466" s="94"/>
    </row>
    <row r="2467" spans="1:10" x14ac:dyDescent="0.25">
      <c r="A2467" s="94"/>
      <c r="B2467" s="102"/>
      <c r="C2467" s="94"/>
      <c r="D2467" s="94"/>
      <c r="E2467" s="94"/>
      <c r="F2467" s="94"/>
      <c r="G2467" s="94"/>
      <c r="H2467" s="94"/>
      <c r="I2467" s="94"/>
      <c r="J2467" s="94"/>
    </row>
    <row r="2468" spans="1:10" x14ac:dyDescent="0.25">
      <c r="A2468" s="94"/>
      <c r="B2468" s="102"/>
      <c r="C2468" s="94"/>
      <c r="D2468" s="94"/>
      <c r="E2468" s="94"/>
      <c r="F2468" s="94"/>
      <c r="G2468" s="94"/>
      <c r="H2468" s="94"/>
      <c r="I2468" s="94"/>
      <c r="J2468" s="94"/>
    </row>
    <row r="2469" spans="1:10" x14ac:dyDescent="0.25">
      <c r="A2469" s="94"/>
      <c r="B2469" s="102"/>
      <c r="C2469" s="94"/>
      <c r="D2469" s="94"/>
      <c r="E2469" s="94"/>
      <c r="F2469" s="94"/>
      <c r="G2469" s="94"/>
      <c r="H2469" s="94"/>
      <c r="I2469" s="94"/>
      <c r="J2469" s="94"/>
    </row>
    <row r="2470" spans="1:10" x14ac:dyDescent="0.25">
      <c r="A2470" s="94"/>
      <c r="B2470" s="102"/>
      <c r="C2470" s="94"/>
      <c r="D2470" s="94"/>
      <c r="E2470" s="94"/>
      <c r="F2470" s="94"/>
      <c r="G2470" s="94"/>
      <c r="H2470" s="94"/>
      <c r="I2470" s="94"/>
      <c r="J2470" s="94"/>
    </row>
    <row r="2471" spans="1:10" x14ac:dyDescent="0.25">
      <c r="A2471" s="94"/>
      <c r="B2471" s="102"/>
      <c r="C2471" s="94"/>
      <c r="D2471" s="94"/>
      <c r="E2471" s="94"/>
      <c r="F2471" s="94"/>
      <c r="G2471" s="94"/>
      <c r="H2471" s="94"/>
      <c r="I2471" s="94"/>
      <c r="J2471" s="94"/>
    </row>
    <row r="2472" spans="1:10" x14ac:dyDescent="0.25">
      <c r="A2472" s="94"/>
      <c r="B2472" s="102"/>
      <c r="C2472" s="94"/>
      <c r="D2472" s="94"/>
      <c r="E2472" s="94"/>
      <c r="F2472" s="94"/>
      <c r="G2472" s="94"/>
      <c r="H2472" s="94"/>
      <c r="I2472" s="94"/>
      <c r="J2472" s="94"/>
    </row>
    <row r="2473" spans="1:10" x14ac:dyDescent="0.25">
      <c r="A2473" s="94"/>
      <c r="B2473" s="102"/>
      <c r="C2473" s="94"/>
      <c r="D2473" s="94"/>
      <c r="E2473" s="94"/>
      <c r="F2473" s="94"/>
      <c r="G2473" s="94"/>
      <c r="H2473" s="94"/>
      <c r="I2473" s="94"/>
      <c r="J2473" s="94"/>
    </row>
    <row r="2474" spans="1:10" x14ac:dyDescent="0.25">
      <c r="A2474" s="94"/>
      <c r="B2474" s="102"/>
      <c r="C2474" s="94"/>
      <c r="D2474" s="94"/>
      <c r="E2474" s="94"/>
      <c r="F2474" s="94"/>
      <c r="G2474" s="94"/>
      <c r="H2474" s="94"/>
      <c r="I2474" s="94"/>
      <c r="J2474" s="94"/>
    </row>
    <row r="2475" spans="1:10" x14ac:dyDescent="0.25">
      <c r="A2475" s="94"/>
      <c r="B2475" s="102"/>
      <c r="C2475" s="94"/>
      <c r="D2475" s="94"/>
      <c r="E2475" s="94"/>
      <c r="F2475" s="94"/>
      <c r="G2475" s="94"/>
      <c r="H2475" s="94"/>
      <c r="I2475" s="94"/>
      <c r="J2475" s="94"/>
    </row>
    <row r="2476" spans="1:10" x14ac:dyDescent="0.25">
      <c r="A2476" s="94"/>
      <c r="B2476" s="102"/>
      <c r="C2476" s="94"/>
      <c r="D2476" s="94"/>
      <c r="E2476" s="94"/>
      <c r="F2476" s="94"/>
      <c r="G2476" s="94"/>
      <c r="H2476" s="94"/>
      <c r="I2476" s="94"/>
      <c r="J2476" s="94"/>
    </row>
    <row r="2477" spans="1:10" x14ac:dyDescent="0.25">
      <c r="A2477" s="94"/>
      <c r="B2477" s="102"/>
      <c r="C2477" s="94"/>
      <c r="D2477" s="94"/>
      <c r="E2477" s="94"/>
      <c r="F2477" s="94"/>
      <c r="G2477" s="94"/>
      <c r="H2477" s="94"/>
      <c r="I2477" s="94"/>
      <c r="J2477" s="94"/>
    </row>
    <row r="2478" spans="1:10" x14ac:dyDescent="0.25">
      <c r="A2478" s="94"/>
      <c r="B2478" s="102"/>
      <c r="C2478" s="94"/>
      <c r="D2478" s="94"/>
      <c r="E2478" s="94"/>
      <c r="F2478" s="94"/>
      <c r="G2478" s="94"/>
      <c r="H2478" s="94"/>
      <c r="I2478" s="94"/>
      <c r="J2478" s="94"/>
    </row>
    <row r="2479" spans="1:10" x14ac:dyDescent="0.25">
      <c r="A2479" s="94"/>
      <c r="B2479" s="102"/>
      <c r="C2479" s="94"/>
      <c r="D2479" s="94"/>
      <c r="E2479" s="94"/>
      <c r="F2479" s="94"/>
      <c r="G2479" s="94"/>
      <c r="H2479" s="94"/>
      <c r="I2479" s="94"/>
      <c r="J2479" s="94"/>
    </row>
    <row r="2480" spans="1:10" x14ac:dyDescent="0.25">
      <c r="A2480" s="94"/>
      <c r="B2480" s="102"/>
      <c r="C2480" s="94"/>
      <c r="D2480" s="94"/>
      <c r="E2480" s="94"/>
      <c r="F2480" s="94"/>
      <c r="G2480" s="94"/>
      <c r="H2480" s="94"/>
      <c r="I2480" s="94"/>
      <c r="J2480" s="94"/>
    </row>
    <row r="2481" spans="1:10" x14ac:dyDescent="0.25">
      <c r="A2481" s="94"/>
      <c r="B2481" s="102"/>
      <c r="C2481" s="94"/>
      <c r="D2481" s="94"/>
      <c r="E2481" s="94"/>
      <c r="F2481" s="94"/>
      <c r="G2481" s="94"/>
      <c r="H2481" s="94"/>
      <c r="I2481" s="94"/>
      <c r="J2481" s="94"/>
    </row>
    <row r="2482" spans="1:10" x14ac:dyDescent="0.25">
      <c r="A2482" s="94"/>
      <c r="B2482" s="102"/>
      <c r="C2482" s="94"/>
      <c r="D2482" s="94"/>
      <c r="E2482" s="94"/>
      <c r="F2482" s="94"/>
      <c r="G2482" s="94"/>
      <c r="H2482" s="94"/>
      <c r="I2482" s="94"/>
      <c r="J2482" s="94"/>
    </row>
    <row r="2483" spans="1:10" x14ac:dyDescent="0.25">
      <c r="A2483" s="94"/>
      <c r="B2483" s="102"/>
      <c r="C2483" s="94"/>
      <c r="D2483" s="94"/>
      <c r="E2483" s="94"/>
      <c r="F2483" s="94"/>
      <c r="G2483" s="94"/>
      <c r="H2483" s="94"/>
      <c r="I2483" s="94"/>
      <c r="J2483" s="94"/>
    </row>
    <row r="2484" spans="1:10" x14ac:dyDescent="0.25">
      <c r="A2484" s="94"/>
      <c r="B2484" s="102"/>
      <c r="C2484" s="94"/>
      <c r="D2484" s="94"/>
      <c r="E2484" s="94"/>
      <c r="F2484" s="94"/>
      <c r="G2484" s="94"/>
      <c r="H2484" s="94"/>
      <c r="I2484" s="94"/>
      <c r="J2484" s="94"/>
    </row>
    <row r="2485" spans="1:10" x14ac:dyDescent="0.25">
      <c r="A2485" s="94"/>
      <c r="B2485" s="102"/>
      <c r="C2485" s="94"/>
      <c r="D2485" s="94"/>
      <c r="E2485" s="94"/>
      <c r="F2485" s="94"/>
      <c r="G2485" s="94"/>
      <c r="H2485" s="94"/>
      <c r="I2485" s="94"/>
      <c r="J2485" s="94"/>
    </row>
    <row r="2486" spans="1:10" x14ac:dyDescent="0.25">
      <c r="A2486" s="94"/>
      <c r="B2486" s="102"/>
      <c r="C2486" s="94"/>
      <c r="D2486" s="94"/>
      <c r="E2486" s="94"/>
      <c r="F2486" s="94"/>
      <c r="G2486" s="94"/>
      <c r="H2486" s="94"/>
      <c r="I2486" s="94"/>
      <c r="J2486" s="94"/>
    </row>
    <row r="2487" spans="1:10" x14ac:dyDescent="0.25">
      <c r="A2487" s="94"/>
      <c r="B2487" s="102"/>
      <c r="C2487" s="94"/>
      <c r="D2487" s="94"/>
      <c r="E2487" s="94"/>
      <c r="F2487" s="94"/>
      <c r="G2487" s="94"/>
      <c r="H2487" s="94"/>
      <c r="I2487" s="94"/>
      <c r="J2487" s="94"/>
    </row>
    <row r="2488" spans="1:10" x14ac:dyDescent="0.25">
      <c r="A2488" s="94"/>
      <c r="B2488" s="102"/>
      <c r="C2488" s="94"/>
      <c r="D2488" s="94"/>
      <c r="E2488" s="94"/>
      <c r="F2488" s="94"/>
      <c r="G2488" s="94"/>
      <c r="H2488" s="94"/>
      <c r="I2488" s="94"/>
      <c r="J2488" s="94"/>
    </row>
    <row r="2489" spans="1:10" x14ac:dyDescent="0.25">
      <c r="A2489" s="94"/>
      <c r="B2489" s="102"/>
      <c r="C2489" s="94"/>
      <c r="D2489" s="94"/>
      <c r="E2489" s="94"/>
      <c r="F2489" s="94"/>
      <c r="G2489" s="94"/>
      <c r="H2489" s="94"/>
      <c r="I2489" s="94"/>
      <c r="J2489" s="94"/>
    </row>
    <row r="2490" spans="1:10" x14ac:dyDescent="0.25">
      <c r="A2490" s="94"/>
      <c r="B2490" s="102"/>
      <c r="C2490" s="94"/>
      <c r="D2490" s="94"/>
      <c r="E2490" s="94"/>
      <c r="F2490" s="94"/>
      <c r="G2490" s="94"/>
      <c r="H2490" s="94"/>
      <c r="I2490" s="94"/>
      <c r="J2490" s="94"/>
    </row>
    <row r="2491" spans="1:10" x14ac:dyDescent="0.25">
      <c r="A2491" s="94"/>
      <c r="B2491" s="102"/>
      <c r="C2491" s="94"/>
      <c r="D2491" s="94"/>
      <c r="E2491" s="94"/>
      <c r="F2491" s="94"/>
      <c r="G2491" s="94"/>
      <c r="H2491" s="94"/>
      <c r="I2491" s="94"/>
      <c r="J2491" s="94"/>
    </row>
    <row r="2492" spans="1:10" x14ac:dyDescent="0.25">
      <c r="A2492" s="94"/>
      <c r="B2492" s="102"/>
      <c r="C2492" s="94"/>
      <c r="D2492" s="94"/>
      <c r="E2492" s="94"/>
      <c r="F2492" s="94"/>
      <c r="G2492" s="94"/>
      <c r="H2492" s="94"/>
      <c r="I2492" s="94"/>
      <c r="J2492" s="94"/>
    </row>
    <row r="2493" spans="1:10" x14ac:dyDescent="0.25">
      <c r="A2493" s="94"/>
      <c r="B2493" s="102"/>
      <c r="C2493" s="94"/>
      <c r="D2493" s="94"/>
      <c r="E2493" s="94"/>
      <c r="F2493" s="94"/>
      <c r="G2493" s="94"/>
      <c r="H2493" s="94"/>
      <c r="I2493" s="94"/>
      <c r="J2493" s="94"/>
    </row>
    <row r="2494" spans="1:10" x14ac:dyDescent="0.25">
      <c r="A2494" s="127" t="s">
        <v>11</v>
      </c>
      <c r="B2494" s="102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</row>
    <row r="2497" spans="1:10" x14ac:dyDescent="0.25">
      <c r="A2497" s="127" t="s">
        <v>0</v>
      </c>
      <c r="B2497" s="155" t="s">
        <v>1192</v>
      </c>
      <c r="C2497" s="127" t="s">
        <v>1203</v>
      </c>
      <c r="D2497" s="127" t="s">
        <v>561</v>
      </c>
      <c r="E2497" s="127" t="s">
        <v>1724</v>
      </c>
      <c r="F2497" s="127" t="s">
        <v>1892</v>
      </c>
      <c r="G2497" s="127" t="s">
        <v>1889</v>
      </c>
      <c r="H2497" s="127" t="s">
        <v>1890</v>
      </c>
      <c r="I2497" s="127" t="s">
        <v>1891</v>
      </c>
      <c r="J2497" s="127" t="s">
        <v>174</v>
      </c>
    </row>
    <row r="2498" spans="1:10" x14ac:dyDescent="0.25">
      <c r="A2498" s="95">
        <v>45340</v>
      </c>
      <c r="B2498" s="118"/>
      <c r="C2498" s="98"/>
      <c r="D2498" s="98"/>
      <c r="E2498" s="98"/>
      <c r="F2498" s="98"/>
      <c r="G2498" s="98"/>
      <c r="H2498" s="98"/>
      <c r="I2498" s="98"/>
      <c r="J2498" s="94"/>
    </row>
    <row r="2499" spans="1:10" x14ac:dyDescent="0.25">
      <c r="A2499" s="94"/>
      <c r="B2499" s="102"/>
      <c r="C2499" s="94"/>
      <c r="D2499" s="94"/>
      <c r="E2499" s="94"/>
      <c r="F2499" s="94"/>
      <c r="G2499" s="94"/>
      <c r="H2499" s="94"/>
      <c r="I2499" s="94"/>
      <c r="J2499" s="94"/>
    </row>
    <row r="2500" spans="1:10" x14ac:dyDescent="0.25">
      <c r="A2500" s="94"/>
      <c r="B2500" s="102"/>
      <c r="C2500" s="101"/>
      <c r="D2500" s="94"/>
      <c r="E2500" s="94"/>
      <c r="F2500" s="94"/>
      <c r="G2500" s="94"/>
      <c r="H2500" s="94"/>
      <c r="I2500" s="94"/>
      <c r="J2500" s="94"/>
    </row>
    <row r="2501" spans="1:10" x14ac:dyDescent="0.25">
      <c r="A2501" s="94"/>
      <c r="B2501" s="102"/>
      <c r="C2501" s="94"/>
      <c r="D2501" s="94"/>
      <c r="E2501" s="94"/>
      <c r="F2501" s="94"/>
      <c r="G2501" s="94"/>
      <c r="H2501" s="94"/>
      <c r="I2501" s="94"/>
      <c r="J2501" s="94"/>
    </row>
    <row r="2502" spans="1:10" x14ac:dyDescent="0.25">
      <c r="A2502" s="94"/>
      <c r="B2502" s="102"/>
      <c r="C2502" s="94"/>
      <c r="D2502" s="94"/>
      <c r="E2502" s="94"/>
      <c r="F2502" s="94"/>
      <c r="G2502" s="94"/>
      <c r="H2502" s="94"/>
      <c r="I2502" s="94"/>
      <c r="J2502" s="94"/>
    </row>
    <row r="2503" spans="1:10" x14ac:dyDescent="0.25">
      <c r="A2503" s="94"/>
      <c r="B2503" s="102"/>
      <c r="C2503" s="94"/>
      <c r="D2503" s="94"/>
      <c r="E2503" s="94"/>
      <c r="F2503" s="94"/>
      <c r="G2503" s="94"/>
      <c r="H2503" s="94"/>
      <c r="I2503" s="94"/>
      <c r="J2503" s="94"/>
    </row>
    <row r="2504" spans="1:10" x14ac:dyDescent="0.25">
      <c r="A2504" s="94"/>
      <c r="B2504" s="102"/>
      <c r="C2504" s="94"/>
      <c r="D2504" s="94"/>
      <c r="E2504" s="94"/>
      <c r="F2504" s="94"/>
      <c r="G2504" s="94"/>
      <c r="H2504" s="94"/>
      <c r="I2504" s="94"/>
      <c r="J2504" s="94"/>
    </row>
    <row r="2505" spans="1:10" x14ac:dyDescent="0.25">
      <c r="A2505" s="94"/>
      <c r="B2505" s="102"/>
      <c r="C2505" s="94"/>
      <c r="D2505" s="94"/>
      <c r="E2505" s="94"/>
      <c r="F2505" s="94"/>
      <c r="G2505" s="94"/>
      <c r="H2505" s="94"/>
      <c r="I2505" s="94"/>
      <c r="J2505" s="94"/>
    </row>
    <row r="2506" spans="1:10" x14ac:dyDescent="0.25">
      <c r="A2506" s="94"/>
      <c r="B2506" s="102"/>
      <c r="C2506" s="94"/>
      <c r="D2506" s="94"/>
      <c r="E2506" s="94"/>
      <c r="F2506" s="94"/>
      <c r="G2506" s="94"/>
      <c r="H2506" s="94"/>
      <c r="I2506" s="94"/>
      <c r="J2506" s="94"/>
    </row>
    <row r="2507" spans="1:10" x14ac:dyDescent="0.25">
      <c r="A2507" s="94"/>
      <c r="B2507" s="102"/>
      <c r="C2507" s="94"/>
      <c r="D2507" s="94"/>
      <c r="E2507" s="94"/>
      <c r="F2507" s="94"/>
      <c r="G2507" s="94"/>
      <c r="H2507" s="94"/>
      <c r="I2507" s="94"/>
      <c r="J2507" s="94"/>
    </row>
    <row r="2508" spans="1:10" x14ac:dyDescent="0.25">
      <c r="A2508" s="94"/>
      <c r="B2508" s="102"/>
      <c r="C2508" s="94"/>
      <c r="D2508" s="94"/>
      <c r="E2508" s="94"/>
      <c r="F2508" s="94"/>
      <c r="G2508" s="94"/>
      <c r="H2508" s="94"/>
      <c r="I2508" s="94"/>
      <c r="J2508" s="94"/>
    </row>
    <row r="2509" spans="1:10" x14ac:dyDescent="0.25">
      <c r="A2509" s="94"/>
      <c r="B2509" s="102"/>
      <c r="C2509" s="94"/>
      <c r="D2509" s="94"/>
      <c r="E2509" s="94"/>
      <c r="F2509" s="94"/>
      <c r="G2509" s="94"/>
      <c r="H2509" s="94"/>
      <c r="I2509" s="94"/>
      <c r="J2509" s="94"/>
    </row>
    <row r="2510" spans="1:10" x14ac:dyDescent="0.25">
      <c r="A2510" s="94"/>
      <c r="B2510" s="102"/>
      <c r="C2510" s="94"/>
      <c r="D2510" s="94"/>
      <c r="E2510" s="94"/>
      <c r="F2510" s="94"/>
      <c r="G2510" s="94"/>
      <c r="H2510" s="94"/>
      <c r="I2510" s="94"/>
      <c r="J2510" s="94"/>
    </row>
    <row r="2511" spans="1:10" x14ac:dyDescent="0.25">
      <c r="A2511" s="94"/>
      <c r="B2511" s="102"/>
      <c r="C2511" s="94"/>
      <c r="D2511" s="94"/>
      <c r="E2511" s="94"/>
      <c r="F2511" s="94"/>
      <c r="G2511" s="94"/>
      <c r="H2511" s="94"/>
      <c r="I2511" s="94"/>
      <c r="J2511" s="94"/>
    </row>
    <row r="2512" spans="1:10" x14ac:dyDescent="0.25">
      <c r="A2512" s="94"/>
      <c r="B2512" s="102"/>
      <c r="C2512" s="94"/>
      <c r="D2512" s="94"/>
      <c r="E2512" s="94"/>
      <c r="F2512" s="94"/>
      <c r="G2512" s="94"/>
      <c r="H2512" s="94"/>
      <c r="I2512" s="94"/>
      <c r="J2512" s="94"/>
    </row>
    <row r="2513" spans="1:10" x14ac:dyDescent="0.25">
      <c r="A2513" s="94"/>
      <c r="B2513" s="102"/>
      <c r="C2513" s="94"/>
      <c r="D2513" s="94"/>
      <c r="E2513" s="94"/>
      <c r="F2513" s="94"/>
      <c r="G2513" s="94"/>
      <c r="H2513" s="94"/>
      <c r="I2513" s="94"/>
      <c r="J2513" s="94"/>
    </row>
    <row r="2514" spans="1:10" x14ac:dyDescent="0.25">
      <c r="A2514" s="94"/>
      <c r="B2514" s="102"/>
      <c r="C2514" s="94"/>
      <c r="D2514" s="94"/>
      <c r="E2514" s="94"/>
      <c r="F2514" s="94"/>
      <c r="G2514" s="94"/>
      <c r="H2514" s="94"/>
      <c r="I2514" s="94"/>
      <c r="J2514" s="94"/>
    </row>
    <row r="2515" spans="1:10" x14ac:dyDescent="0.25">
      <c r="A2515" s="94"/>
      <c r="B2515" s="102"/>
      <c r="C2515" s="94"/>
      <c r="D2515" s="94"/>
      <c r="E2515" s="94"/>
      <c r="F2515" s="94"/>
      <c r="G2515" s="94"/>
      <c r="H2515" s="94"/>
      <c r="I2515" s="94"/>
      <c r="J2515" s="94"/>
    </row>
    <row r="2516" spans="1:10" x14ac:dyDescent="0.25">
      <c r="A2516" s="94"/>
      <c r="B2516" s="102"/>
      <c r="C2516" s="94"/>
      <c r="D2516" s="94"/>
      <c r="E2516" s="94"/>
      <c r="F2516" s="94"/>
      <c r="G2516" s="94"/>
      <c r="H2516" s="94"/>
      <c r="I2516" s="94"/>
      <c r="J2516" s="94"/>
    </row>
    <row r="2517" spans="1:10" x14ac:dyDescent="0.25">
      <c r="A2517" s="94"/>
      <c r="B2517" s="102"/>
      <c r="C2517" s="94"/>
      <c r="D2517" s="94"/>
      <c r="E2517" s="94"/>
      <c r="F2517" s="94"/>
      <c r="G2517" s="94"/>
      <c r="H2517" s="94"/>
      <c r="I2517" s="94"/>
      <c r="J2517" s="94"/>
    </row>
    <row r="2518" spans="1:10" x14ac:dyDescent="0.25">
      <c r="A2518" s="94"/>
      <c r="B2518" s="102"/>
      <c r="C2518" s="94"/>
      <c r="D2518" s="94"/>
      <c r="E2518" s="94"/>
      <c r="F2518" s="94"/>
      <c r="G2518" s="94"/>
      <c r="H2518" s="94"/>
      <c r="I2518" s="94"/>
      <c r="J2518" s="94"/>
    </row>
    <row r="2519" spans="1:10" x14ac:dyDescent="0.25">
      <c r="A2519" s="94"/>
      <c r="B2519" s="102"/>
      <c r="C2519" s="94"/>
      <c r="D2519" s="94"/>
      <c r="E2519" s="94"/>
      <c r="F2519" s="94"/>
      <c r="G2519" s="94"/>
      <c r="H2519" s="94"/>
      <c r="I2519" s="94"/>
      <c r="J2519" s="94"/>
    </row>
    <row r="2520" spans="1:10" x14ac:dyDescent="0.25">
      <c r="A2520" s="94"/>
      <c r="B2520" s="102"/>
      <c r="C2520" s="94"/>
      <c r="D2520" s="94"/>
      <c r="E2520" s="94"/>
      <c r="F2520" s="94"/>
      <c r="G2520" s="94"/>
      <c r="H2520" s="94"/>
      <c r="I2520" s="94"/>
      <c r="J2520" s="94"/>
    </row>
    <row r="2521" spans="1:10" x14ac:dyDescent="0.25">
      <c r="A2521" s="94"/>
      <c r="B2521" s="102"/>
      <c r="C2521" s="94"/>
      <c r="D2521" s="94"/>
      <c r="E2521" s="94"/>
      <c r="F2521" s="94"/>
      <c r="G2521" s="94"/>
      <c r="H2521" s="94"/>
      <c r="I2521" s="94"/>
      <c r="J2521" s="94"/>
    </row>
    <row r="2522" spans="1:10" x14ac:dyDescent="0.25">
      <c r="A2522" s="94"/>
      <c r="B2522" s="102"/>
      <c r="C2522" s="94"/>
      <c r="D2522" s="94"/>
      <c r="E2522" s="94"/>
      <c r="F2522" s="94"/>
      <c r="G2522" s="94"/>
      <c r="H2522" s="94"/>
      <c r="I2522" s="94"/>
      <c r="J2522" s="94"/>
    </row>
    <row r="2523" spans="1:10" x14ac:dyDescent="0.25">
      <c r="A2523" s="94"/>
      <c r="B2523" s="102"/>
      <c r="C2523" s="94"/>
      <c r="D2523" s="94"/>
      <c r="E2523" s="94"/>
      <c r="F2523" s="94"/>
      <c r="G2523" s="94"/>
      <c r="H2523" s="94"/>
      <c r="I2523" s="94"/>
      <c r="J2523" s="94"/>
    </row>
    <row r="2524" spans="1:10" x14ac:dyDescent="0.25">
      <c r="A2524" s="94"/>
      <c r="B2524" s="102"/>
      <c r="C2524" s="94"/>
      <c r="D2524" s="94"/>
      <c r="E2524" s="94"/>
      <c r="F2524" s="94"/>
      <c r="G2524" s="94"/>
      <c r="H2524" s="94"/>
      <c r="I2524" s="94"/>
      <c r="J2524" s="94"/>
    </row>
    <row r="2525" spans="1:10" x14ac:dyDescent="0.25">
      <c r="A2525" s="94"/>
      <c r="B2525" s="102"/>
      <c r="C2525" s="94"/>
      <c r="D2525" s="94"/>
      <c r="E2525" s="94"/>
      <c r="F2525" s="94"/>
      <c r="G2525" s="94"/>
      <c r="H2525" s="94"/>
      <c r="I2525" s="94"/>
      <c r="J2525" s="94"/>
    </row>
    <row r="2526" spans="1:10" x14ac:dyDescent="0.25">
      <c r="A2526" s="94"/>
      <c r="B2526" s="102"/>
      <c r="C2526" s="94"/>
      <c r="D2526" s="94"/>
      <c r="E2526" s="94"/>
      <c r="F2526" s="94"/>
      <c r="G2526" s="94"/>
      <c r="H2526" s="94"/>
      <c r="I2526" s="94"/>
      <c r="J2526" s="94"/>
    </row>
    <row r="2527" spans="1:10" x14ac:dyDescent="0.25">
      <c r="A2527" s="94"/>
      <c r="B2527" s="102"/>
      <c r="C2527" s="94"/>
      <c r="D2527" s="94"/>
      <c r="E2527" s="94"/>
      <c r="F2527" s="94"/>
      <c r="G2527" s="94"/>
      <c r="H2527" s="94"/>
      <c r="I2527" s="94"/>
      <c r="J2527" s="94"/>
    </row>
    <row r="2528" spans="1:10" x14ac:dyDescent="0.25">
      <c r="A2528" s="94"/>
      <c r="B2528" s="102"/>
      <c r="C2528" s="94"/>
      <c r="D2528" s="94"/>
      <c r="E2528" s="94"/>
      <c r="F2528" s="94"/>
      <c r="G2528" s="94"/>
      <c r="H2528" s="94"/>
      <c r="I2528" s="94"/>
      <c r="J2528" s="94"/>
    </row>
    <row r="2529" spans="1:10" x14ac:dyDescent="0.25">
      <c r="A2529" s="94"/>
      <c r="B2529" s="102"/>
      <c r="C2529" s="94"/>
      <c r="D2529" s="94"/>
      <c r="E2529" s="94"/>
      <c r="F2529" s="94"/>
      <c r="G2529" s="94"/>
      <c r="H2529" s="94"/>
      <c r="I2529" s="94"/>
      <c r="J2529" s="94"/>
    </row>
    <row r="2530" spans="1:10" x14ac:dyDescent="0.25">
      <c r="A2530" s="94"/>
      <c r="B2530" s="102"/>
      <c r="C2530" s="94"/>
      <c r="D2530" s="94"/>
      <c r="E2530" s="94"/>
      <c r="F2530" s="94"/>
      <c r="G2530" s="94"/>
      <c r="H2530" s="94"/>
      <c r="I2530" s="94"/>
      <c r="J2530" s="94"/>
    </row>
    <row r="2531" spans="1:10" x14ac:dyDescent="0.25">
      <c r="A2531" s="94"/>
      <c r="B2531" s="102"/>
      <c r="C2531" s="94"/>
      <c r="D2531" s="94"/>
      <c r="E2531" s="94"/>
      <c r="F2531" s="94"/>
      <c r="G2531" s="94"/>
      <c r="H2531" s="94"/>
      <c r="I2531" s="94"/>
      <c r="J2531" s="94"/>
    </row>
    <row r="2532" spans="1:10" x14ac:dyDescent="0.25">
      <c r="A2532" s="94"/>
      <c r="B2532" s="102"/>
      <c r="C2532" s="94"/>
      <c r="D2532" s="94"/>
      <c r="E2532" s="94"/>
      <c r="F2532" s="94"/>
      <c r="G2532" s="94"/>
      <c r="H2532" s="94"/>
      <c r="I2532" s="94"/>
      <c r="J2532" s="94"/>
    </row>
    <row r="2533" spans="1:10" x14ac:dyDescent="0.25">
      <c r="A2533" s="94"/>
      <c r="B2533" s="102"/>
      <c r="C2533" s="94"/>
      <c r="D2533" s="94"/>
      <c r="E2533" s="94"/>
      <c r="F2533" s="94"/>
      <c r="G2533" s="94"/>
      <c r="H2533" s="94"/>
      <c r="I2533" s="94"/>
      <c r="J2533" s="94"/>
    </row>
    <row r="2534" spans="1:10" x14ac:dyDescent="0.25">
      <c r="A2534" s="94"/>
      <c r="B2534" s="102"/>
      <c r="C2534" s="94"/>
      <c r="D2534" s="94"/>
      <c r="E2534" s="94"/>
      <c r="F2534" s="94"/>
      <c r="G2534" s="94"/>
      <c r="H2534" s="94"/>
      <c r="I2534" s="94"/>
      <c r="J2534" s="94"/>
    </row>
    <row r="2535" spans="1:10" x14ac:dyDescent="0.25">
      <c r="A2535" s="94"/>
      <c r="B2535" s="102"/>
      <c r="C2535" s="94"/>
      <c r="D2535" s="94"/>
      <c r="E2535" s="94"/>
      <c r="F2535" s="94"/>
      <c r="G2535" s="94"/>
      <c r="H2535" s="94"/>
      <c r="I2535" s="94"/>
      <c r="J2535" s="94"/>
    </row>
    <row r="2536" spans="1:10" x14ac:dyDescent="0.25">
      <c r="A2536" s="94"/>
      <c r="B2536" s="102"/>
      <c r="C2536" s="94"/>
      <c r="D2536" s="94"/>
      <c r="E2536" s="94"/>
      <c r="F2536" s="94"/>
      <c r="G2536" s="94"/>
      <c r="H2536" s="94"/>
      <c r="I2536" s="94"/>
      <c r="J2536" s="94"/>
    </row>
    <row r="2537" spans="1:10" x14ac:dyDescent="0.25">
      <c r="A2537" s="94"/>
      <c r="B2537" s="102"/>
      <c r="C2537" s="94"/>
      <c r="D2537" s="94"/>
      <c r="E2537" s="94"/>
      <c r="F2537" s="94"/>
      <c r="G2537" s="94"/>
      <c r="H2537" s="94"/>
      <c r="I2537" s="94"/>
      <c r="J2537" s="94"/>
    </row>
    <row r="2538" spans="1:10" x14ac:dyDescent="0.25">
      <c r="A2538" s="94"/>
      <c r="B2538" s="102"/>
      <c r="C2538" s="94"/>
      <c r="D2538" s="94"/>
      <c r="E2538" s="94"/>
      <c r="F2538" s="94"/>
      <c r="G2538" s="94"/>
      <c r="H2538" s="94"/>
      <c r="I2538" s="94"/>
      <c r="J2538" s="94"/>
    </row>
    <row r="2539" spans="1:10" x14ac:dyDescent="0.25">
      <c r="A2539" s="94"/>
      <c r="B2539" s="102"/>
      <c r="C2539" s="94"/>
      <c r="D2539" s="94"/>
      <c r="E2539" s="94"/>
      <c r="F2539" s="94"/>
      <c r="G2539" s="94"/>
      <c r="H2539" s="94"/>
      <c r="I2539" s="94"/>
      <c r="J2539" s="94"/>
    </row>
    <row r="2540" spans="1:10" x14ac:dyDescent="0.25">
      <c r="A2540" s="94"/>
      <c r="B2540" s="102"/>
      <c r="C2540" s="94"/>
      <c r="D2540" s="94"/>
      <c r="E2540" s="94"/>
      <c r="F2540" s="94"/>
      <c r="G2540" s="94"/>
      <c r="H2540" s="94"/>
      <c r="I2540" s="94"/>
      <c r="J2540" s="94"/>
    </row>
    <row r="2541" spans="1:10" x14ac:dyDescent="0.25">
      <c r="A2541" s="94"/>
      <c r="B2541" s="102"/>
      <c r="C2541" s="94"/>
      <c r="D2541" s="94"/>
      <c r="E2541" s="94"/>
      <c r="F2541" s="94"/>
      <c r="G2541" s="94"/>
      <c r="H2541" s="94"/>
      <c r="I2541" s="94"/>
      <c r="J2541" s="94"/>
    </row>
    <row r="2542" spans="1:10" x14ac:dyDescent="0.25">
      <c r="A2542" s="94"/>
      <c r="B2542" s="102"/>
      <c r="C2542" s="94"/>
      <c r="D2542" s="94"/>
      <c r="E2542" s="94"/>
      <c r="F2542" s="94"/>
      <c r="G2542" s="94"/>
      <c r="H2542" s="94"/>
      <c r="I2542" s="94"/>
      <c r="J2542" s="94"/>
    </row>
    <row r="2543" spans="1:10" x14ac:dyDescent="0.25">
      <c r="A2543" s="94"/>
      <c r="B2543" s="102"/>
      <c r="C2543" s="94"/>
      <c r="D2543" s="94"/>
      <c r="E2543" s="94"/>
      <c r="F2543" s="94"/>
      <c r="G2543" s="94"/>
      <c r="H2543" s="94"/>
      <c r="I2543" s="94"/>
      <c r="J2543" s="94"/>
    </row>
    <row r="2544" spans="1:10" x14ac:dyDescent="0.25">
      <c r="A2544" s="94"/>
      <c r="B2544" s="102"/>
      <c r="C2544" s="94"/>
      <c r="D2544" s="94"/>
      <c r="E2544" s="94"/>
      <c r="F2544" s="94"/>
      <c r="G2544" s="94"/>
      <c r="H2544" s="94"/>
      <c r="I2544" s="94"/>
      <c r="J2544" s="94"/>
    </row>
    <row r="2545" spans="1:10" x14ac:dyDescent="0.25">
      <c r="A2545" s="94"/>
      <c r="B2545" s="102"/>
      <c r="C2545" s="94"/>
      <c r="D2545" s="94"/>
      <c r="E2545" s="94"/>
      <c r="F2545" s="94"/>
      <c r="G2545" s="94"/>
      <c r="H2545" s="94"/>
      <c r="I2545" s="94"/>
      <c r="J2545" s="94"/>
    </row>
    <row r="2546" spans="1:10" x14ac:dyDescent="0.25">
      <c r="A2546" s="127" t="s">
        <v>11</v>
      </c>
      <c r="B2546" s="102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</row>
    <row r="2549" spans="1:10" x14ac:dyDescent="0.25">
      <c r="A2549" s="127" t="s">
        <v>0</v>
      </c>
      <c r="B2549" s="155" t="s">
        <v>1192</v>
      </c>
      <c r="C2549" s="127" t="s">
        <v>1203</v>
      </c>
      <c r="D2549" s="127" t="s">
        <v>561</v>
      </c>
      <c r="E2549" s="127" t="s">
        <v>1724</v>
      </c>
      <c r="F2549" s="127" t="s">
        <v>1892</v>
      </c>
      <c r="G2549" s="127" t="s">
        <v>1889</v>
      </c>
      <c r="H2549" s="127" t="s">
        <v>1890</v>
      </c>
      <c r="I2549" s="127" t="s">
        <v>1891</v>
      </c>
      <c r="J2549" s="127" t="s">
        <v>174</v>
      </c>
    </row>
    <row r="2550" spans="1:10" x14ac:dyDescent="0.25">
      <c r="A2550" s="95">
        <v>45341</v>
      </c>
      <c r="B2550" s="118"/>
      <c r="C2550" s="98"/>
      <c r="D2550" s="98"/>
      <c r="E2550" s="98"/>
      <c r="F2550" s="98"/>
      <c r="G2550" s="98"/>
      <c r="H2550" s="98"/>
      <c r="I2550" s="98"/>
      <c r="J2550" s="94"/>
    </row>
    <row r="2551" spans="1:10" x14ac:dyDescent="0.25">
      <c r="A2551" s="94"/>
      <c r="B2551" s="102"/>
      <c r="C2551" s="94"/>
      <c r="D2551" s="94"/>
      <c r="E2551" s="94"/>
      <c r="F2551" s="94"/>
      <c r="G2551" s="94"/>
      <c r="H2551" s="94"/>
      <c r="I2551" s="94"/>
      <c r="J2551" s="94"/>
    </row>
    <row r="2552" spans="1:10" x14ac:dyDescent="0.25">
      <c r="A2552" s="94"/>
      <c r="B2552" s="102"/>
      <c r="C2552" s="101"/>
      <c r="D2552" s="94"/>
      <c r="E2552" s="94"/>
      <c r="F2552" s="94"/>
      <c r="G2552" s="94"/>
      <c r="H2552" s="94"/>
      <c r="I2552" s="94"/>
      <c r="J2552" s="94"/>
    </row>
    <row r="2553" spans="1:10" x14ac:dyDescent="0.25">
      <c r="A2553" s="94"/>
      <c r="B2553" s="102"/>
      <c r="C2553" s="94"/>
      <c r="D2553" s="94"/>
      <c r="E2553" s="94"/>
      <c r="F2553" s="94"/>
      <c r="G2553" s="94"/>
      <c r="H2553" s="94"/>
      <c r="I2553" s="94"/>
      <c r="J2553" s="94"/>
    </row>
    <row r="2554" spans="1:10" x14ac:dyDescent="0.25">
      <c r="A2554" s="94"/>
      <c r="B2554" s="102"/>
      <c r="C2554" s="94"/>
      <c r="D2554" s="94"/>
      <c r="E2554" s="94"/>
      <c r="F2554" s="94"/>
      <c r="G2554" s="94"/>
      <c r="H2554" s="94"/>
      <c r="I2554" s="94"/>
      <c r="J2554" s="94"/>
    </row>
    <row r="2555" spans="1:10" x14ac:dyDescent="0.25">
      <c r="A2555" s="94"/>
      <c r="B2555" s="102"/>
      <c r="C2555" s="94"/>
      <c r="D2555" s="94"/>
      <c r="E2555" s="94"/>
      <c r="F2555" s="94"/>
      <c r="G2555" s="94"/>
      <c r="H2555" s="94"/>
      <c r="I2555" s="94"/>
      <c r="J2555" s="94"/>
    </row>
    <row r="2556" spans="1:10" x14ac:dyDescent="0.25">
      <c r="A2556" s="94"/>
      <c r="B2556" s="102"/>
      <c r="C2556" s="94"/>
      <c r="D2556" s="94"/>
      <c r="E2556" s="94"/>
      <c r="F2556" s="94"/>
      <c r="G2556" s="94"/>
      <c r="H2556" s="94"/>
      <c r="I2556" s="94"/>
      <c r="J2556" s="94"/>
    </row>
    <row r="2557" spans="1:10" x14ac:dyDescent="0.25">
      <c r="A2557" s="94"/>
      <c r="B2557" s="102"/>
      <c r="C2557" s="94"/>
      <c r="D2557" s="94"/>
      <c r="E2557" s="94"/>
      <c r="F2557" s="94"/>
      <c r="G2557" s="94"/>
      <c r="H2557" s="94"/>
      <c r="I2557" s="94"/>
      <c r="J2557" s="94"/>
    </row>
    <row r="2558" spans="1:10" x14ac:dyDescent="0.25">
      <c r="A2558" s="94"/>
      <c r="B2558" s="102"/>
      <c r="C2558" s="94"/>
      <c r="D2558" s="94"/>
      <c r="E2558" s="94"/>
      <c r="F2558" s="94"/>
      <c r="G2558" s="94"/>
      <c r="H2558" s="94"/>
      <c r="I2558" s="94"/>
      <c r="J2558" s="94"/>
    </row>
    <row r="2559" spans="1:10" x14ac:dyDescent="0.25">
      <c r="A2559" s="94"/>
      <c r="B2559" s="102"/>
      <c r="C2559" s="94"/>
      <c r="D2559" s="94"/>
      <c r="E2559" s="94"/>
      <c r="F2559" s="94"/>
      <c r="G2559" s="94"/>
      <c r="H2559" s="94"/>
      <c r="I2559" s="94"/>
      <c r="J2559" s="94"/>
    </row>
    <row r="2560" spans="1:10" x14ac:dyDescent="0.25">
      <c r="A2560" s="94"/>
      <c r="B2560" s="102"/>
      <c r="C2560" s="94"/>
      <c r="D2560" s="94"/>
      <c r="E2560" s="94"/>
      <c r="F2560" s="94"/>
      <c r="G2560" s="94"/>
      <c r="H2560" s="94"/>
      <c r="I2560" s="94"/>
      <c r="J2560" s="94"/>
    </row>
    <row r="2561" spans="1:10" x14ac:dyDescent="0.25">
      <c r="A2561" s="94"/>
      <c r="B2561" s="102"/>
      <c r="C2561" s="94"/>
      <c r="D2561" s="94"/>
      <c r="E2561" s="94"/>
      <c r="F2561" s="94"/>
      <c r="G2561" s="94"/>
      <c r="H2561" s="94"/>
      <c r="I2561" s="94"/>
      <c r="J2561" s="94"/>
    </row>
    <row r="2562" spans="1:10" x14ac:dyDescent="0.25">
      <c r="A2562" s="94"/>
      <c r="B2562" s="102"/>
      <c r="C2562" s="94"/>
      <c r="D2562" s="94"/>
      <c r="E2562" s="94"/>
      <c r="F2562" s="94"/>
      <c r="G2562" s="94"/>
      <c r="H2562" s="94"/>
      <c r="I2562" s="94"/>
      <c r="J2562" s="94"/>
    </row>
    <row r="2563" spans="1:10" x14ac:dyDescent="0.25">
      <c r="A2563" s="94"/>
      <c r="B2563" s="102"/>
      <c r="C2563" s="94"/>
      <c r="D2563" s="94"/>
      <c r="E2563" s="94"/>
      <c r="F2563" s="94"/>
      <c r="G2563" s="94"/>
      <c r="H2563" s="94"/>
      <c r="I2563" s="94"/>
      <c r="J2563" s="94"/>
    </row>
    <row r="2564" spans="1:10" x14ac:dyDescent="0.25">
      <c r="A2564" s="94"/>
      <c r="B2564" s="102"/>
      <c r="C2564" s="94"/>
      <c r="D2564" s="94"/>
      <c r="E2564" s="94"/>
      <c r="F2564" s="94"/>
      <c r="G2564" s="94"/>
      <c r="H2564" s="94"/>
      <c r="I2564" s="94"/>
      <c r="J2564" s="94"/>
    </row>
    <row r="2565" spans="1:10" x14ac:dyDescent="0.25">
      <c r="A2565" s="94"/>
      <c r="B2565" s="102"/>
      <c r="C2565" s="94"/>
      <c r="D2565" s="94"/>
      <c r="E2565" s="94"/>
      <c r="F2565" s="94"/>
      <c r="G2565" s="94"/>
      <c r="H2565" s="94"/>
      <c r="I2565" s="94"/>
      <c r="J2565" s="94"/>
    </row>
    <row r="2566" spans="1:10" x14ac:dyDescent="0.25">
      <c r="A2566" s="94"/>
      <c r="B2566" s="102"/>
      <c r="C2566" s="94"/>
      <c r="D2566" s="94"/>
      <c r="E2566" s="94"/>
      <c r="F2566" s="94"/>
      <c r="G2566" s="94"/>
      <c r="H2566" s="94"/>
      <c r="I2566" s="94"/>
      <c r="J2566" s="94"/>
    </row>
    <row r="2567" spans="1:10" x14ac:dyDescent="0.25">
      <c r="A2567" s="94"/>
      <c r="B2567" s="102"/>
      <c r="C2567" s="94"/>
      <c r="D2567" s="94"/>
      <c r="E2567" s="94"/>
      <c r="F2567" s="94"/>
      <c r="G2567" s="94"/>
      <c r="H2567" s="94"/>
      <c r="I2567" s="94"/>
      <c r="J2567" s="94"/>
    </row>
    <row r="2568" spans="1:10" x14ac:dyDescent="0.25">
      <c r="A2568" s="94"/>
      <c r="B2568" s="102"/>
      <c r="C2568" s="94"/>
      <c r="D2568" s="94"/>
      <c r="E2568" s="94"/>
      <c r="F2568" s="94"/>
      <c r="G2568" s="94"/>
      <c r="H2568" s="94"/>
      <c r="I2568" s="94"/>
      <c r="J2568" s="94"/>
    </row>
    <row r="2569" spans="1:10" x14ac:dyDescent="0.25">
      <c r="A2569" s="94"/>
      <c r="B2569" s="102"/>
      <c r="C2569" s="94"/>
      <c r="D2569" s="94"/>
      <c r="E2569" s="94"/>
      <c r="F2569" s="94"/>
      <c r="G2569" s="94"/>
      <c r="H2569" s="94"/>
      <c r="I2569" s="94"/>
      <c r="J2569" s="94"/>
    </row>
    <row r="2570" spans="1:10" x14ac:dyDescent="0.25">
      <c r="A2570" s="94"/>
      <c r="B2570" s="102"/>
      <c r="C2570" s="94"/>
      <c r="D2570" s="94"/>
      <c r="E2570" s="94"/>
      <c r="F2570" s="94"/>
      <c r="G2570" s="94"/>
      <c r="H2570" s="94"/>
      <c r="I2570" s="94"/>
      <c r="J2570" s="94"/>
    </row>
    <row r="2571" spans="1:10" x14ac:dyDescent="0.25">
      <c r="A2571" s="94"/>
      <c r="B2571" s="102"/>
      <c r="C2571" s="94"/>
      <c r="D2571" s="94"/>
      <c r="E2571" s="94"/>
      <c r="F2571" s="94"/>
      <c r="G2571" s="94"/>
      <c r="H2571" s="94"/>
      <c r="I2571" s="94"/>
      <c r="J2571" s="94"/>
    </row>
    <row r="2572" spans="1:10" x14ac:dyDescent="0.25">
      <c r="A2572" s="94"/>
      <c r="B2572" s="102"/>
      <c r="C2572" s="94"/>
      <c r="D2572" s="94"/>
      <c r="E2572" s="94"/>
      <c r="F2572" s="94"/>
      <c r="G2572" s="94"/>
      <c r="H2572" s="94"/>
      <c r="I2572" s="94"/>
      <c r="J2572" s="94"/>
    </row>
    <row r="2573" spans="1:10" x14ac:dyDescent="0.25">
      <c r="A2573" s="94"/>
      <c r="B2573" s="102"/>
      <c r="C2573" s="94"/>
      <c r="D2573" s="94"/>
      <c r="E2573" s="94"/>
      <c r="F2573" s="94"/>
      <c r="G2573" s="94"/>
      <c r="H2573" s="94"/>
      <c r="I2573" s="94"/>
      <c r="J2573" s="94"/>
    </row>
    <row r="2574" spans="1:10" x14ac:dyDescent="0.25">
      <c r="A2574" s="94"/>
      <c r="B2574" s="102"/>
      <c r="C2574" s="94"/>
      <c r="D2574" s="94"/>
      <c r="E2574" s="94"/>
      <c r="F2574" s="94"/>
      <c r="G2574" s="94"/>
      <c r="H2574" s="94"/>
      <c r="I2574" s="94"/>
      <c r="J2574" s="94"/>
    </row>
    <row r="2575" spans="1:10" x14ac:dyDescent="0.25">
      <c r="A2575" s="94"/>
      <c r="B2575" s="102"/>
      <c r="C2575" s="94"/>
      <c r="D2575" s="94"/>
      <c r="E2575" s="94"/>
      <c r="F2575" s="94"/>
      <c r="G2575" s="94"/>
      <c r="H2575" s="94"/>
      <c r="I2575" s="94"/>
      <c r="J2575" s="94"/>
    </row>
    <row r="2576" spans="1:10" x14ac:dyDescent="0.25">
      <c r="A2576" s="94"/>
      <c r="B2576" s="102"/>
      <c r="C2576" s="94"/>
      <c r="D2576" s="94"/>
      <c r="E2576" s="94"/>
      <c r="F2576" s="94"/>
      <c r="G2576" s="94"/>
      <c r="H2576" s="94"/>
      <c r="I2576" s="94"/>
      <c r="J2576" s="94"/>
    </row>
    <row r="2577" spans="1:10" x14ac:dyDescent="0.25">
      <c r="A2577" s="94"/>
      <c r="B2577" s="102"/>
      <c r="C2577" s="94"/>
      <c r="D2577" s="94"/>
      <c r="E2577" s="94"/>
      <c r="F2577" s="94"/>
      <c r="G2577" s="94"/>
      <c r="H2577" s="94"/>
      <c r="I2577" s="94"/>
      <c r="J2577" s="94"/>
    </row>
    <row r="2578" spans="1:10" x14ac:dyDescent="0.25">
      <c r="A2578" s="94"/>
      <c r="B2578" s="102"/>
      <c r="C2578" s="94"/>
      <c r="D2578" s="94"/>
      <c r="E2578" s="94"/>
      <c r="F2578" s="94"/>
      <c r="G2578" s="94"/>
      <c r="H2578" s="94"/>
      <c r="I2578" s="94"/>
      <c r="J2578" s="94"/>
    </row>
    <row r="2579" spans="1:10" x14ac:dyDescent="0.25">
      <c r="A2579" s="94"/>
      <c r="B2579" s="102"/>
      <c r="C2579" s="94"/>
      <c r="D2579" s="94"/>
      <c r="E2579" s="94"/>
      <c r="F2579" s="94"/>
      <c r="G2579" s="94"/>
      <c r="H2579" s="94"/>
      <c r="I2579" s="94"/>
      <c r="J2579" s="94"/>
    </row>
    <row r="2580" spans="1:10" x14ac:dyDescent="0.25">
      <c r="A2580" s="94"/>
      <c r="B2580" s="102"/>
      <c r="C2580" s="94"/>
      <c r="D2580" s="94"/>
      <c r="E2580" s="94"/>
      <c r="F2580" s="94"/>
      <c r="G2580" s="94"/>
      <c r="H2580" s="94"/>
      <c r="I2580" s="94"/>
      <c r="J2580" s="94"/>
    </row>
    <row r="2581" spans="1:10" x14ac:dyDescent="0.25">
      <c r="A2581" s="94"/>
      <c r="B2581" s="102"/>
      <c r="C2581" s="94"/>
      <c r="D2581" s="94"/>
      <c r="E2581" s="94"/>
      <c r="F2581" s="94"/>
      <c r="G2581" s="94"/>
      <c r="H2581" s="94"/>
      <c r="I2581" s="94"/>
      <c r="J2581" s="94"/>
    </row>
    <row r="2582" spans="1:10" x14ac:dyDescent="0.25">
      <c r="A2582" s="94"/>
      <c r="B2582" s="102"/>
      <c r="C2582" s="94"/>
      <c r="D2582" s="94"/>
      <c r="E2582" s="94"/>
      <c r="F2582" s="94"/>
      <c r="G2582" s="94"/>
      <c r="H2582" s="94"/>
      <c r="I2582" s="94"/>
      <c r="J2582" s="94"/>
    </row>
    <row r="2583" spans="1:10" x14ac:dyDescent="0.25">
      <c r="A2583" s="94"/>
      <c r="B2583" s="102"/>
      <c r="C2583" s="94"/>
      <c r="D2583" s="94"/>
      <c r="E2583" s="94"/>
      <c r="F2583" s="94"/>
      <c r="G2583" s="94"/>
      <c r="H2583" s="94"/>
      <c r="I2583" s="94"/>
      <c r="J2583" s="94"/>
    </row>
    <row r="2584" spans="1:10" x14ac:dyDescent="0.25">
      <c r="A2584" s="94"/>
      <c r="B2584" s="102"/>
      <c r="C2584" s="94"/>
      <c r="D2584" s="94"/>
      <c r="E2584" s="94"/>
      <c r="F2584" s="94"/>
      <c r="G2584" s="94"/>
      <c r="H2584" s="94"/>
      <c r="I2584" s="94"/>
      <c r="J2584" s="94"/>
    </row>
    <row r="2585" spans="1:10" x14ac:dyDescent="0.25">
      <c r="A2585" s="94"/>
      <c r="B2585" s="102"/>
      <c r="C2585" s="94"/>
      <c r="D2585" s="94"/>
      <c r="E2585" s="94"/>
      <c r="F2585" s="94"/>
      <c r="G2585" s="94"/>
      <c r="H2585" s="94"/>
      <c r="I2585" s="94"/>
      <c r="J2585" s="94"/>
    </row>
    <row r="2586" spans="1:10" x14ac:dyDescent="0.25">
      <c r="A2586" s="94"/>
      <c r="B2586" s="102"/>
      <c r="C2586" s="94"/>
      <c r="D2586" s="94"/>
      <c r="E2586" s="94"/>
      <c r="F2586" s="94"/>
      <c r="G2586" s="94"/>
      <c r="H2586" s="94"/>
      <c r="I2586" s="94"/>
      <c r="J2586" s="94"/>
    </row>
    <row r="2587" spans="1:10" x14ac:dyDescent="0.25">
      <c r="A2587" s="94"/>
      <c r="B2587" s="102"/>
      <c r="C2587" s="94"/>
      <c r="D2587" s="94"/>
      <c r="E2587" s="94"/>
      <c r="F2587" s="94"/>
      <c r="G2587" s="94"/>
      <c r="H2587" s="94"/>
      <c r="I2587" s="94"/>
      <c r="J2587" s="94"/>
    </row>
    <row r="2588" spans="1:10" x14ac:dyDescent="0.25">
      <c r="A2588" s="94"/>
      <c r="B2588" s="102"/>
      <c r="C2588" s="94"/>
      <c r="D2588" s="94"/>
      <c r="E2588" s="94"/>
      <c r="F2588" s="94"/>
      <c r="G2588" s="94"/>
      <c r="H2588" s="94"/>
      <c r="I2588" s="94"/>
      <c r="J2588" s="94"/>
    </row>
    <row r="2589" spans="1:10" x14ac:dyDescent="0.25">
      <c r="A2589" s="94"/>
      <c r="B2589" s="102"/>
      <c r="C2589" s="94"/>
      <c r="D2589" s="94"/>
      <c r="E2589" s="94"/>
      <c r="F2589" s="94"/>
      <c r="G2589" s="94"/>
      <c r="H2589" s="94"/>
      <c r="I2589" s="94"/>
      <c r="J2589" s="94"/>
    </row>
    <row r="2590" spans="1:10" x14ac:dyDescent="0.25">
      <c r="A2590" s="94"/>
      <c r="B2590" s="102"/>
      <c r="C2590" s="94"/>
      <c r="D2590" s="94"/>
      <c r="E2590" s="94"/>
      <c r="F2590" s="94"/>
      <c r="G2590" s="94"/>
      <c r="H2590" s="94"/>
      <c r="I2590" s="94"/>
      <c r="J2590" s="94"/>
    </row>
    <row r="2591" spans="1:10" x14ac:dyDescent="0.25">
      <c r="A2591" s="94"/>
      <c r="B2591" s="102"/>
      <c r="C2591" s="94"/>
      <c r="D2591" s="94"/>
      <c r="E2591" s="94"/>
      <c r="F2591" s="94"/>
      <c r="G2591" s="94"/>
      <c r="H2591" s="94"/>
      <c r="I2591" s="94"/>
      <c r="J2591" s="94"/>
    </row>
    <row r="2592" spans="1:10" x14ac:dyDescent="0.25">
      <c r="A2592" s="94"/>
      <c r="B2592" s="102"/>
      <c r="C2592" s="94"/>
      <c r="D2592" s="94"/>
      <c r="E2592" s="94"/>
      <c r="F2592" s="94"/>
      <c r="G2592" s="94"/>
      <c r="H2592" s="94"/>
      <c r="I2592" s="94"/>
      <c r="J2592" s="94"/>
    </row>
    <row r="2593" spans="1:10" x14ac:dyDescent="0.25">
      <c r="A2593" s="94"/>
      <c r="B2593" s="102"/>
      <c r="C2593" s="94"/>
      <c r="D2593" s="94"/>
      <c r="E2593" s="94"/>
      <c r="F2593" s="94"/>
      <c r="G2593" s="94"/>
      <c r="H2593" s="94"/>
      <c r="I2593" s="94"/>
      <c r="J2593" s="94"/>
    </row>
    <row r="2594" spans="1:10" x14ac:dyDescent="0.25">
      <c r="A2594" s="94"/>
      <c r="B2594" s="102"/>
      <c r="C2594" s="94"/>
      <c r="D2594" s="94"/>
      <c r="E2594" s="94"/>
      <c r="F2594" s="94"/>
      <c r="G2594" s="94"/>
      <c r="H2594" s="94"/>
      <c r="I2594" s="94"/>
      <c r="J2594" s="94"/>
    </row>
    <row r="2595" spans="1:10" x14ac:dyDescent="0.25">
      <c r="A2595" s="94"/>
      <c r="B2595" s="102"/>
      <c r="C2595" s="94"/>
      <c r="D2595" s="94"/>
      <c r="E2595" s="94"/>
      <c r="F2595" s="94"/>
      <c r="G2595" s="94"/>
      <c r="H2595" s="94"/>
      <c r="I2595" s="94"/>
      <c r="J2595" s="94"/>
    </row>
    <row r="2596" spans="1:10" x14ac:dyDescent="0.25">
      <c r="A2596" s="94"/>
      <c r="B2596" s="102"/>
      <c r="C2596" s="94"/>
      <c r="D2596" s="94"/>
      <c r="E2596" s="94"/>
      <c r="F2596" s="94"/>
      <c r="G2596" s="94"/>
      <c r="H2596" s="94"/>
      <c r="I2596" s="94"/>
      <c r="J2596" s="94"/>
    </row>
    <row r="2597" spans="1:10" x14ac:dyDescent="0.25">
      <c r="A2597" s="94"/>
      <c r="B2597" s="102"/>
      <c r="C2597" s="94"/>
      <c r="D2597" s="94"/>
      <c r="E2597" s="94"/>
      <c r="F2597" s="94"/>
      <c r="G2597" s="94"/>
      <c r="H2597" s="94"/>
      <c r="I2597" s="94"/>
      <c r="J2597" s="94"/>
    </row>
    <row r="2598" spans="1:10" x14ac:dyDescent="0.25">
      <c r="A2598" s="127" t="s">
        <v>11</v>
      </c>
      <c r="B2598" s="102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</row>
    <row r="2601" spans="1:10" x14ac:dyDescent="0.25">
      <c r="A2601" s="127" t="s">
        <v>0</v>
      </c>
      <c r="B2601" s="155" t="s">
        <v>1192</v>
      </c>
      <c r="C2601" s="127" t="s">
        <v>1203</v>
      </c>
      <c r="D2601" s="127" t="s">
        <v>561</v>
      </c>
      <c r="E2601" s="127" t="s">
        <v>1724</v>
      </c>
      <c r="F2601" s="127" t="s">
        <v>1892</v>
      </c>
      <c r="G2601" s="127" t="s">
        <v>1889</v>
      </c>
      <c r="H2601" s="127" t="s">
        <v>1890</v>
      </c>
      <c r="I2601" s="127" t="s">
        <v>1891</v>
      </c>
      <c r="J2601" s="127" t="s">
        <v>174</v>
      </c>
    </row>
    <row r="2602" spans="1:10" x14ac:dyDescent="0.25">
      <c r="A2602" s="95">
        <v>45342</v>
      </c>
      <c r="B2602" s="118"/>
      <c r="C2602" s="98"/>
      <c r="D2602" s="98"/>
      <c r="E2602" s="98"/>
      <c r="F2602" s="98"/>
      <c r="G2602" s="98"/>
      <c r="H2602" s="98"/>
      <c r="I2602" s="98"/>
      <c r="J2602" s="94"/>
    </row>
    <row r="2603" spans="1:10" x14ac:dyDescent="0.25">
      <c r="A2603" s="94"/>
      <c r="B2603" s="102"/>
      <c r="C2603" s="94"/>
      <c r="D2603" s="94"/>
      <c r="E2603" s="94"/>
      <c r="F2603" s="94"/>
      <c r="G2603" s="94"/>
      <c r="H2603" s="94"/>
      <c r="I2603" s="94"/>
      <c r="J2603" s="94"/>
    </row>
    <row r="2604" spans="1:10" x14ac:dyDescent="0.25">
      <c r="A2604" s="94"/>
      <c r="B2604" s="102"/>
      <c r="C2604" s="101"/>
      <c r="D2604" s="94"/>
      <c r="E2604" s="94"/>
      <c r="F2604" s="94"/>
      <c r="G2604" s="94"/>
      <c r="H2604" s="94"/>
      <c r="I2604" s="94"/>
      <c r="J2604" s="94"/>
    </row>
    <row r="2605" spans="1:10" x14ac:dyDescent="0.25">
      <c r="A2605" s="94"/>
      <c r="B2605" s="102"/>
      <c r="C2605" s="94"/>
      <c r="D2605" s="94"/>
      <c r="E2605" s="94"/>
      <c r="F2605" s="94"/>
      <c r="G2605" s="94"/>
      <c r="H2605" s="94"/>
      <c r="I2605" s="94"/>
      <c r="J2605" s="94"/>
    </row>
    <row r="2606" spans="1:10" x14ac:dyDescent="0.25">
      <c r="A2606" s="94"/>
      <c r="B2606" s="102"/>
      <c r="C2606" s="94"/>
      <c r="D2606" s="94"/>
      <c r="E2606" s="94"/>
      <c r="F2606" s="94"/>
      <c r="G2606" s="94"/>
      <c r="H2606" s="94"/>
      <c r="I2606" s="94"/>
      <c r="J2606" s="94"/>
    </row>
    <row r="2607" spans="1:10" x14ac:dyDescent="0.25">
      <c r="A2607" s="94"/>
      <c r="B2607" s="102"/>
      <c r="C2607" s="94"/>
      <c r="D2607" s="94"/>
      <c r="E2607" s="94"/>
      <c r="F2607" s="94"/>
      <c r="G2607" s="94"/>
      <c r="H2607" s="94"/>
      <c r="I2607" s="94"/>
      <c r="J2607" s="94"/>
    </row>
    <row r="2608" spans="1:10" x14ac:dyDescent="0.25">
      <c r="A2608" s="94"/>
      <c r="B2608" s="102"/>
      <c r="C2608" s="94"/>
      <c r="D2608" s="94"/>
      <c r="E2608" s="94"/>
      <c r="F2608" s="94"/>
      <c r="G2608" s="94"/>
      <c r="H2608" s="94"/>
      <c r="I2608" s="94"/>
      <c r="J2608" s="94"/>
    </row>
    <row r="2609" spans="1:10" x14ac:dyDescent="0.25">
      <c r="A2609" s="94"/>
      <c r="B2609" s="102"/>
      <c r="C2609" s="94"/>
      <c r="D2609" s="94"/>
      <c r="E2609" s="94"/>
      <c r="F2609" s="94"/>
      <c r="G2609" s="94"/>
      <c r="H2609" s="94"/>
      <c r="I2609" s="94"/>
      <c r="J2609" s="94"/>
    </row>
    <row r="2610" spans="1:10" x14ac:dyDescent="0.25">
      <c r="A2610" s="94"/>
      <c r="B2610" s="102"/>
      <c r="C2610" s="94"/>
      <c r="D2610" s="94"/>
      <c r="E2610" s="94"/>
      <c r="F2610" s="94"/>
      <c r="G2610" s="94"/>
      <c r="H2610" s="94"/>
      <c r="I2610" s="94"/>
      <c r="J2610" s="94"/>
    </row>
    <row r="2611" spans="1:10" x14ac:dyDescent="0.25">
      <c r="A2611" s="94"/>
      <c r="B2611" s="102"/>
      <c r="C2611" s="94"/>
      <c r="D2611" s="94"/>
      <c r="E2611" s="94"/>
      <c r="F2611" s="94"/>
      <c r="G2611" s="94"/>
      <c r="H2611" s="94"/>
      <c r="I2611" s="94"/>
      <c r="J2611" s="94"/>
    </row>
    <row r="2612" spans="1:10" x14ac:dyDescent="0.25">
      <c r="A2612" s="94"/>
      <c r="B2612" s="102"/>
      <c r="C2612" s="94"/>
      <c r="D2612" s="94"/>
      <c r="E2612" s="94"/>
      <c r="F2612" s="94"/>
      <c r="G2612" s="94"/>
      <c r="H2612" s="94"/>
      <c r="I2612" s="94"/>
      <c r="J2612" s="94"/>
    </row>
    <row r="2613" spans="1:10" x14ac:dyDescent="0.25">
      <c r="A2613" s="94"/>
      <c r="B2613" s="102"/>
      <c r="C2613" s="94"/>
      <c r="D2613" s="94"/>
      <c r="E2613" s="94"/>
      <c r="F2613" s="94"/>
      <c r="G2613" s="94"/>
      <c r="H2613" s="94"/>
      <c r="I2613" s="94"/>
      <c r="J2613" s="94"/>
    </row>
    <row r="2614" spans="1:10" x14ac:dyDescent="0.25">
      <c r="A2614" s="94"/>
      <c r="B2614" s="102"/>
      <c r="C2614" s="94"/>
      <c r="D2614" s="94"/>
      <c r="E2614" s="94"/>
      <c r="F2614" s="94"/>
      <c r="G2614" s="94"/>
      <c r="H2614" s="94"/>
      <c r="I2614" s="94"/>
      <c r="J2614" s="94"/>
    </row>
    <row r="2615" spans="1:10" x14ac:dyDescent="0.25">
      <c r="A2615" s="94"/>
      <c r="B2615" s="102"/>
      <c r="C2615" s="94"/>
      <c r="D2615" s="94"/>
      <c r="E2615" s="94"/>
      <c r="F2615" s="94"/>
      <c r="G2615" s="94"/>
      <c r="H2615" s="94"/>
      <c r="I2615" s="94"/>
      <c r="J2615" s="94"/>
    </row>
    <row r="2616" spans="1:10" x14ac:dyDescent="0.25">
      <c r="A2616" s="94"/>
      <c r="B2616" s="102"/>
      <c r="C2616" s="94"/>
      <c r="D2616" s="94"/>
      <c r="E2616" s="94"/>
      <c r="F2616" s="94"/>
      <c r="G2616" s="94"/>
      <c r="H2616" s="94"/>
      <c r="I2616" s="94"/>
      <c r="J2616" s="94"/>
    </row>
    <row r="2617" spans="1:10" x14ac:dyDescent="0.25">
      <c r="A2617" s="94"/>
      <c r="B2617" s="102"/>
      <c r="C2617" s="94"/>
      <c r="D2617" s="94"/>
      <c r="E2617" s="94"/>
      <c r="F2617" s="94"/>
      <c r="G2617" s="94"/>
      <c r="H2617" s="94"/>
      <c r="I2617" s="94"/>
      <c r="J2617" s="94"/>
    </row>
    <row r="2618" spans="1:10" x14ac:dyDescent="0.25">
      <c r="A2618" s="94"/>
      <c r="B2618" s="102"/>
      <c r="C2618" s="94"/>
      <c r="D2618" s="94"/>
      <c r="E2618" s="94"/>
      <c r="F2618" s="94"/>
      <c r="G2618" s="94"/>
      <c r="H2618" s="94"/>
      <c r="I2618" s="94"/>
      <c r="J2618" s="94"/>
    </row>
    <row r="2619" spans="1:10" x14ac:dyDescent="0.25">
      <c r="A2619" s="94"/>
      <c r="B2619" s="102"/>
      <c r="C2619" s="94"/>
      <c r="D2619" s="94"/>
      <c r="E2619" s="94"/>
      <c r="F2619" s="94"/>
      <c r="G2619" s="94"/>
      <c r="H2619" s="94"/>
      <c r="I2619" s="94"/>
      <c r="J2619" s="94"/>
    </row>
    <row r="2620" spans="1:10" x14ac:dyDescent="0.25">
      <c r="A2620" s="94"/>
      <c r="B2620" s="102"/>
      <c r="C2620" s="94"/>
      <c r="D2620" s="94"/>
      <c r="E2620" s="94"/>
      <c r="F2620" s="94"/>
      <c r="G2620" s="94"/>
      <c r="H2620" s="94"/>
      <c r="I2620" s="94"/>
      <c r="J2620" s="94"/>
    </row>
    <row r="2621" spans="1:10" x14ac:dyDescent="0.25">
      <c r="A2621" s="94"/>
      <c r="B2621" s="102"/>
      <c r="C2621" s="94"/>
      <c r="D2621" s="94"/>
      <c r="E2621" s="94"/>
      <c r="F2621" s="94"/>
      <c r="G2621" s="94"/>
      <c r="H2621" s="94"/>
      <c r="I2621" s="94"/>
      <c r="J2621" s="94"/>
    </row>
    <row r="2622" spans="1:10" x14ac:dyDescent="0.25">
      <c r="A2622" s="94"/>
      <c r="B2622" s="102"/>
      <c r="C2622" s="94"/>
      <c r="D2622" s="94"/>
      <c r="E2622" s="94"/>
      <c r="F2622" s="94"/>
      <c r="G2622" s="94"/>
      <c r="H2622" s="94"/>
      <c r="I2622" s="94"/>
      <c r="J2622" s="94"/>
    </row>
    <row r="2623" spans="1:10" x14ac:dyDescent="0.25">
      <c r="A2623" s="94"/>
      <c r="B2623" s="102"/>
      <c r="C2623" s="94"/>
      <c r="D2623" s="94"/>
      <c r="E2623" s="94"/>
      <c r="F2623" s="94"/>
      <c r="G2623" s="94"/>
      <c r="H2623" s="94"/>
      <c r="I2623" s="94"/>
      <c r="J2623" s="94"/>
    </row>
    <row r="2624" spans="1:10" x14ac:dyDescent="0.25">
      <c r="A2624" s="94"/>
      <c r="B2624" s="102"/>
      <c r="C2624" s="94"/>
      <c r="D2624" s="94"/>
      <c r="E2624" s="94"/>
      <c r="F2624" s="94"/>
      <c r="G2624" s="94"/>
      <c r="H2624" s="94"/>
      <c r="I2624" s="94"/>
      <c r="J2624" s="94"/>
    </row>
    <row r="2625" spans="1:10" x14ac:dyDescent="0.25">
      <c r="A2625" s="94"/>
      <c r="B2625" s="102"/>
      <c r="C2625" s="94"/>
      <c r="D2625" s="94"/>
      <c r="E2625" s="94"/>
      <c r="F2625" s="94"/>
      <c r="G2625" s="94"/>
      <c r="H2625" s="94"/>
      <c r="I2625" s="94"/>
      <c r="J2625" s="94"/>
    </row>
    <row r="2626" spans="1:10" x14ac:dyDescent="0.25">
      <c r="A2626" s="94"/>
      <c r="B2626" s="102"/>
      <c r="C2626" s="94"/>
      <c r="D2626" s="94"/>
      <c r="E2626" s="94"/>
      <c r="F2626" s="94"/>
      <c r="G2626" s="94"/>
      <c r="H2626" s="94"/>
      <c r="I2626" s="94"/>
      <c r="J2626" s="94"/>
    </row>
    <row r="2627" spans="1:10" x14ac:dyDescent="0.25">
      <c r="A2627" s="94"/>
      <c r="B2627" s="102"/>
      <c r="C2627" s="94"/>
      <c r="D2627" s="94"/>
      <c r="E2627" s="94"/>
      <c r="F2627" s="94"/>
      <c r="G2627" s="94"/>
      <c r="H2627" s="94"/>
      <c r="I2627" s="94"/>
      <c r="J2627" s="94"/>
    </row>
    <row r="2628" spans="1:10" x14ac:dyDescent="0.25">
      <c r="A2628" s="94"/>
      <c r="B2628" s="102"/>
      <c r="C2628" s="94"/>
      <c r="D2628" s="94"/>
      <c r="E2628" s="94"/>
      <c r="F2628" s="94"/>
      <c r="G2628" s="94"/>
      <c r="H2628" s="94"/>
      <c r="I2628" s="94"/>
      <c r="J2628" s="94"/>
    </row>
    <row r="2629" spans="1:10" x14ac:dyDescent="0.25">
      <c r="A2629" s="94"/>
      <c r="B2629" s="102"/>
      <c r="C2629" s="94"/>
      <c r="D2629" s="94"/>
      <c r="E2629" s="94"/>
      <c r="F2629" s="94"/>
      <c r="G2629" s="94"/>
      <c r="H2629" s="94"/>
      <c r="I2629" s="94"/>
      <c r="J2629" s="94"/>
    </row>
    <row r="2630" spans="1:10" x14ac:dyDescent="0.25">
      <c r="A2630" s="94"/>
      <c r="B2630" s="102"/>
      <c r="C2630" s="94"/>
      <c r="D2630" s="94"/>
      <c r="E2630" s="94"/>
      <c r="F2630" s="94"/>
      <c r="G2630" s="94"/>
      <c r="H2630" s="94"/>
      <c r="I2630" s="94"/>
      <c r="J2630" s="94"/>
    </row>
    <row r="2631" spans="1:10" x14ac:dyDescent="0.25">
      <c r="A2631" s="94"/>
      <c r="B2631" s="102"/>
      <c r="C2631" s="94"/>
      <c r="D2631" s="94"/>
      <c r="E2631" s="94"/>
      <c r="F2631" s="94"/>
      <c r="G2631" s="94"/>
      <c r="H2631" s="94"/>
      <c r="I2631" s="94"/>
      <c r="J2631" s="94"/>
    </row>
    <row r="2632" spans="1:10" x14ac:dyDescent="0.25">
      <c r="A2632" s="94"/>
      <c r="B2632" s="102"/>
      <c r="C2632" s="94"/>
      <c r="D2632" s="94"/>
      <c r="E2632" s="94"/>
      <c r="F2632" s="94"/>
      <c r="G2632" s="94"/>
      <c r="H2632" s="94"/>
      <c r="I2632" s="94"/>
      <c r="J2632" s="94"/>
    </row>
    <row r="2633" spans="1:10" x14ac:dyDescent="0.25">
      <c r="A2633" s="94"/>
      <c r="B2633" s="102"/>
      <c r="C2633" s="94"/>
      <c r="D2633" s="94"/>
      <c r="E2633" s="94"/>
      <c r="F2633" s="94"/>
      <c r="G2633" s="94"/>
      <c r="H2633" s="94"/>
      <c r="I2633" s="94"/>
      <c r="J2633" s="94"/>
    </row>
    <row r="2634" spans="1:10" x14ac:dyDescent="0.25">
      <c r="A2634" s="94"/>
      <c r="B2634" s="102"/>
      <c r="C2634" s="94"/>
      <c r="D2634" s="94"/>
      <c r="E2634" s="94"/>
      <c r="F2634" s="94"/>
      <c r="G2634" s="94"/>
      <c r="H2634" s="94"/>
      <c r="I2634" s="94"/>
      <c r="J2634" s="94"/>
    </row>
    <row r="2635" spans="1:10" x14ac:dyDescent="0.25">
      <c r="A2635" s="94"/>
      <c r="B2635" s="102"/>
      <c r="C2635" s="94"/>
      <c r="D2635" s="94"/>
      <c r="E2635" s="94"/>
      <c r="F2635" s="94"/>
      <c r="G2635" s="94"/>
      <c r="H2635" s="94"/>
      <c r="I2635" s="94"/>
      <c r="J2635" s="94"/>
    </row>
    <row r="2636" spans="1:10" x14ac:dyDescent="0.25">
      <c r="A2636" s="94"/>
      <c r="B2636" s="102"/>
      <c r="C2636" s="94"/>
      <c r="D2636" s="94"/>
      <c r="E2636" s="94"/>
      <c r="F2636" s="94"/>
      <c r="G2636" s="94"/>
      <c r="H2636" s="94"/>
      <c r="I2636" s="94"/>
      <c r="J2636" s="94"/>
    </row>
    <row r="2637" spans="1:10" x14ac:dyDescent="0.25">
      <c r="A2637" s="94"/>
      <c r="B2637" s="102"/>
      <c r="C2637" s="94"/>
      <c r="D2637" s="94"/>
      <c r="E2637" s="94"/>
      <c r="F2637" s="94"/>
      <c r="G2637" s="94"/>
      <c r="H2637" s="94"/>
      <c r="I2637" s="94"/>
      <c r="J2637" s="94"/>
    </row>
    <row r="2638" spans="1:10" x14ac:dyDescent="0.25">
      <c r="A2638" s="94"/>
      <c r="B2638" s="102"/>
      <c r="C2638" s="94"/>
      <c r="D2638" s="94"/>
      <c r="E2638" s="94"/>
      <c r="F2638" s="94"/>
      <c r="G2638" s="94"/>
      <c r="H2638" s="94"/>
      <c r="I2638" s="94"/>
      <c r="J2638" s="94"/>
    </row>
    <row r="2639" spans="1:10" x14ac:dyDescent="0.25">
      <c r="A2639" s="94"/>
      <c r="B2639" s="102"/>
      <c r="C2639" s="94"/>
      <c r="D2639" s="94"/>
      <c r="E2639" s="94"/>
      <c r="F2639" s="94"/>
      <c r="G2639" s="94"/>
      <c r="H2639" s="94"/>
      <c r="I2639" s="94"/>
      <c r="J2639" s="94"/>
    </row>
    <row r="2640" spans="1:10" x14ac:dyDescent="0.25">
      <c r="A2640" s="94"/>
      <c r="B2640" s="102"/>
      <c r="C2640" s="94"/>
      <c r="D2640" s="94"/>
      <c r="E2640" s="94"/>
      <c r="F2640" s="94"/>
      <c r="G2640" s="94"/>
      <c r="H2640" s="94"/>
      <c r="I2640" s="94"/>
      <c r="J2640" s="94"/>
    </row>
    <row r="2641" spans="1:10" x14ac:dyDescent="0.25">
      <c r="A2641" s="94"/>
      <c r="B2641" s="102"/>
      <c r="C2641" s="94"/>
      <c r="D2641" s="94"/>
      <c r="E2641" s="94"/>
      <c r="F2641" s="94"/>
      <c r="G2641" s="94"/>
      <c r="H2641" s="94"/>
      <c r="I2641" s="94"/>
      <c r="J2641" s="94"/>
    </row>
    <row r="2642" spans="1:10" x14ac:dyDescent="0.25">
      <c r="A2642" s="94"/>
      <c r="B2642" s="102"/>
      <c r="C2642" s="94"/>
      <c r="D2642" s="94"/>
      <c r="E2642" s="94"/>
      <c r="F2642" s="94"/>
      <c r="G2642" s="94"/>
      <c r="H2642" s="94"/>
      <c r="I2642" s="94"/>
      <c r="J2642" s="94"/>
    </row>
    <row r="2643" spans="1:10" x14ac:dyDescent="0.25">
      <c r="A2643" s="94"/>
      <c r="B2643" s="102"/>
      <c r="C2643" s="94"/>
      <c r="D2643" s="94"/>
      <c r="E2643" s="94"/>
      <c r="F2643" s="94"/>
      <c r="G2643" s="94"/>
      <c r="H2643" s="94"/>
      <c r="I2643" s="94"/>
      <c r="J2643" s="94"/>
    </row>
    <row r="2644" spans="1:10" x14ac:dyDescent="0.25">
      <c r="A2644" s="94"/>
      <c r="B2644" s="102"/>
      <c r="C2644" s="94"/>
      <c r="D2644" s="94"/>
      <c r="E2644" s="94"/>
      <c r="F2644" s="94"/>
      <c r="G2644" s="94"/>
      <c r="H2644" s="94"/>
      <c r="I2644" s="94"/>
      <c r="J2644" s="94"/>
    </row>
    <row r="2645" spans="1:10" x14ac:dyDescent="0.25">
      <c r="A2645" s="94"/>
      <c r="B2645" s="102"/>
      <c r="C2645" s="94"/>
      <c r="D2645" s="94"/>
      <c r="E2645" s="94"/>
      <c r="F2645" s="94"/>
      <c r="G2645" s="94"/>
      <c r="H2645" s="94"/>
      <c r="I2645" s="94"/>
      <c r="J2645" s="94"/>
    </row>
    <row r="2646" spans="1:10" x14ac:dyDescent="0.25">
      <c r="A2646" s="94"/>
      <c r="B2646" s="102"/>
      <c r="C2646" s="94"/>
      <c r="D2646" s="94"/>
      <c r="E2646" s="94"/>
      <c r="F2646" s="94"/>
      <c r="G2646" s="94"/>
      <c r="H2646" s="94"/>
      <c r="I2646" s="94"/>
      <c r="J2646" s="94"/>
    </row>
    <row r="2647" spans="1:10" x14ac:dyDescent="0.25">
      <c r="A2647" s="94"/>
      <c r="B2647" s="102"/>
      <c r="C2647" s="94"/>
      <c r="D2647" s="94"/>
      <c r="E2647" s="94"/>
      <c r="F2647" s="94"/>
      <c r="G2647" s="94"/>
      <c r="H2647" s="94"/>
      <c r="I2647" s="94"/>
      <c r="J2647" s="94"/>
    </row>
    <row r="2648" spans="1:10" x14ac:dyDescent="0.25">
      <c r="A2648" s="94"/>
      <c r="B2648" s="102"/>
      <c r="C2648" s="94"/>
      <c r="D2648" s="94"/>
      <c r="E2648" s="94"/>
      <c r="F2648" s="94"/>
      <c r="G2648" s="94"/>
      <c r="H2648" s="94"/>
      <c r="I2648" s="94"/>
      <c r="J2648" s="94"/>
    </row>
    <row r="2649" spans="1:10" x14ac:dyDescent="0.25">
      <c r="A2649" s="94"/>
      <c r="B2649" s="102"/>
      <c r="C2649" s="94"/>
      <c r="D2649" s="94"/>
      <c r="E2649" s="94"/>
      <c r="F2649" s="94"/>
      <c r="G2649" s="94"/>
      <c r="H2649" s="94"/>
      <c r="I2649" s="94"/>
      <c r="J2649" s="94"/>
    </row>
    <row r="2650" spans="1:10" x14ac:dyDescent="0.25">
      <c r="A2650" s="127" t="s">
        <v>11</v>
      </c>
      <c r="B2650" s="102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</row>
    <row r="2653" spans="1:10" x14ac:dyDescent="0.25">
      <c r="A2653" s="127" t="s">
        <v>0</v>
      </c>
      <c r="B2653" s="155" t="s">
        <v>1192</v>
      </c>
      <c r="C2653" s="127" t="s">
        <v>1203</v>
      </c>
      <c r="D2653" s="127" t="s">
        <v>561</v>
      </c>
      <c r="E2653" s="127" t="s">
        <v>1724</v>
      </c>
      <c r="F2653" s="127" t="s">
        <v>1892</v>
      </c>
      <c r="G2653" s="127" t="s">
        <v>1889</v>
      </c>
      <c r="H2653" s="127" t="s">
        <v>1890</v>
      </c>
      <c r="I2653" s="127" t="s">
        <v>1891</v>
      </c>
      <c r="J2653" s="127" t="s">
        <v>174</v>
      </c>
    </row>
    <row r="2654" spans="1:10" x14ac:dyDescent="0.25">
      <c r="A2654" s="95">
        <v>45343</v>
      </c>
      <c r="B2654" s="118"/>
      <c r="C2654" s="98"/>
      <c r="D2654" s="98"/>
      <c r="E2654" s="98"/>
      <c r="F2654" s="98"/>
      <c r="G2654" s="98"/>
      <c r="H2654" s="98"/>
      <c r="I2654" s="98"/>
      <c r="J2654" s="94"/>
    </row>
    <row r="2655" spans="1:10" x14ac:dyDescent="0.25">
      <c r="A2655" s="94"/>
      <c r="B2655" s="102"/>
      <c r="C2655" s="94"/>
      <c r="D2655" s="94"/>
      <c r="E2655" s="94"/>
      <c r="F2655" s="94"/>
      <c r="G2655" s="94"/>
      <c r="H2655" s="94"/>
      <c r="I2655" s="94"/>
      <c r="J2655" s="94"/>
    </row>
    <row r="2656" spans="1:10" x14ac:dyDescent="0.25">
      <c r="A2656" s="94"/>
      <c r="B2656" s="102"/>
      <c r="C2656" s="101"/>
      <c r="D2656" s="94"/>
      <c r="E2656" s="94"/>
      <c r="F2656" s="94"/>
      <c r="G2656" s="94"/>
      <c r="H2656" s="94"/>
      <c r="I2656" s="94"/>
      <c r="J2656" s="94"/>
    </row>
    <row r="2657" spans="1:10" x14ac:dyDescent="0.25">
      <c r="A2657" s="94"/>
      <c r="B2657" s="102"/>
      <c r="C2657" s="94"/>
      <c r="D2657" s="94"/>
      <c r="E2657" s="94"/>
      <c r="F2657" s="94"/>
      <c r="G2657" s="94"/>
      <c r="H2657" s="94"/>
      <c r="I2657" s="94"/>
      <c r="J2657" s="94"/>
    </row>
    <row r="2658" spans="1:10" x14ac:dyDescent="0.25">
      <c r="A2658" s="94"/>
      <c r="B2658" s="102"/>
      <c r="C2658" s="94"/>
      <c r="D2658" s="94"/>
      <c r="E2658" s="94"/>
      <c r="F2658" s="94"/>
      <c r="G2658" s="94"/>
      <c r="H2658" s="94"/>
      <c r="I2658" s="94"/>
      <c r="J2658" s="94"/>
    </row>
    <row r="2659" spans="1:10" x14ac:dyDescent="0.25">
      <c r="A2659" s="94"/>
      <c r="B2659" s="102"/>
      <c r="C2659" s="94"/>
      <c r="D2659" s="94"/>
      <c r="E2659" s="94"/>
      <c r="F2659" s="94"/>
      <c r="G2659" s="94"/>
      <c r="H2659" s="94"/>
      <c r="I2659" s="94"/>
      <c r="J2659" s="94"/>
    </row>
    <row r="2660" spans="1:10" x14ac:dyDescent="0.25">
      <c r="A2660" s="94"/>
      <c r="B2660" s="102"/>
      <c r="C2660" s="94"/>
      <c r="D2660" s="94"/>
      <c r="E2660" s="94"/>
      <c r="F2660" s="94"/>
      <c r="G2660" s="94"/>
      <c r="H2660" s="94"/>
      <c r="I2660" s="94"/>
      <c r="J2660" s="94"/>
    </row>
    <row r="2661" spans="1:10" x14ac:dyDescent="0.25">
      <c r="A2661" s="94"/>
      <c r="B2661" s="102"/>
      <c r="C2661" s="94"/>
      <c r="D2661" s="94"/>
      <c r="E2661" s="94"/>
      <c r="F2661" s="94"/>
      <c r="G2661" s="94"/>
      <c r="H2661" s="94"/>
      <c r="I2661" s="94"/>
      <c r="J2661" s="94"/>
    </row>
    <row r="2662" spans="1:10" x14ac:dyDescent="0.25">
      <c r="A2662" s="94"/>
      <c r="B2662" s="102"/>
      <c r="C2662" s="94"/>
      <c r="D2662" s="94"/>
      <c r="E2662" s="94"/>
      <c r="F2662" s="94"/>
      <c r="G2662" s="94"/>
      <c r="H2662" s="94"/>
      <c r="I2662" s="94"/>
      <c r="J2662" s="94"/>
    </row>
    <row r="2663" spans="1:10" x14ac:dyDescent="0.25">
      <c r="A2663" s="94"/>
      <c r="B2663" s="102"/>
      <c r="C2663" s="94"/>
      <c r="D2663" s="94"/>
      <c r="E2663" s="94"/>
      <c r="F2663" s="94"/>
      <c r="G2663" s="94"/>
      <c r="H2663" s="94"/>
      <c r="I2663" s="94"/>
      <c r="J2663" s="94"/>
    </row>
    <row r="2664" spans="1:10" x14ac:dyDescent="0.25">
      <c r="A2664" s="94"/>
      <c r="B2664" s="102"/>
      <c r="C2664" s="94"/>
      <c r="D2664" s="94"/>
      <c r="E2664" s="94"/>
      <c r="F2664" s="94"/>
      <c r="G2664" s="94"/>
      <c r="H2664" s="94"/>
      <c r="I2664" s="94"/>
      <c r="J2664" s="94"/>
    </row>
    <row r="2665" spans="1:10" x14ac:dyDescent="0.25">
      <c r="A2665" s="94"/>
      <c r="B2665" s="102"/>
      <c r="C2665" s="94"/>
      <c r="D2665" s="94"/>
      <c r="E2665" s="94"/>
      <c r="F2665" s="94"/>
      <c r="G2665" s="94"/>
      <c r="H2665" s="94"/>
      <c r="I2665" s="94"/>
      <c r="J2665" s="94"/>
    </row>
    <row r="2666" spans="1:10" x14ac:dyDescent="0.25">
      <c r="A2666" s="94"/>
      <c r="B2666" s="102"/>
      <c r="C2666" s="94"/>
      <c r="D2666" s="94"/>
      <c r="E2666" s="94"/>
      <c r="F2666" s="94"/>
      <c r="G2666" s="94"/>
      <c r="H2666" s="94"/>
      <c r="I2666" s="94"/>
      <c r="J2666" s="94"/>
    </row>
    <row r="2667" spans="1:10" x14ac:dyDescent="0.25">
      <c r="A2667" s="94"/>
      <c r="B2667" s="102"/>
      <c r="C2667" s="94"/>
      <c r="D2667" s="94"/>
      <c r="E2667" s="94"/>
      <c r="F2667" s="94"/>
      <c r="G2667" s="94"/>
      <c r="H2667" s="94"/>
      <c r="I2667" s="94"/>
      <c r="J2667" s="94"/>
    </row>
    <row r="2668" spans="1:10" x14ac:dyDescent="0.25">
      <c r="A2668" s="94"/>
      <c r="B2668" s="102"/>
      <c r="C2668" s="94"/>
      <c r="D2668" s="94"/>
      <c r="E2668" s="94"/>
      <c r="F2668" s="94"/>
      <c r="G2668" s="94"/>
      <c r="H2668" s="94"/>
      <c r="I2668" s="94"/>
      <c r="J2668" s="94"/>
    </row>
    <row r="2669" spans="1:10" x14ac:dyDescent="0.25">
      <c r="A2669" s="94"/>
      <c r="B2669" s="102"/>
      <c r="C2669" s="94"/>
      <c r="D2669" s="94"/>
      <c r="E2669" s="94"/>
      <c r="F2669" s="94"/>
      <c r="G2669" s="94"/>
      <c r="H2669" s="94"/>
      <c r="I2669" s="94"/>
      <c r="J2669" s="94"/>
    </row>
    <row r="2670" spans="1:10" x14ac:dyDescent="0.25">
      <c r="A2670" s="94"/>
      <c r="B2670" s="102"/>
      <c r="C2670" s="94"/>
      <c r="D2670" s="94"/>
      <c r="E2670" s="94"/>
      <c r="F2670" s="94"/>
      <c r="G2670" s="94"/>
      <c r="H2670" s="94"/>
      <c r="I2670" s="94"/>
      <c r="J2670" s="94"/>
    </row>
    <row r="2671" spans="1:10" x14ac:dyDescent="0.25">
      <c r="A2671" s="94"/>
      <c r="B2671" s="102"/>
      <c r="C2671" s="94"/>
      <c r="D2671" s="94"/>
      <c r="E2671" s="94"/>
      <c r="F2671" s="94"/>
      <c r="G2671" s="94"/>
      <c r="H2671" s="94"/>
      <c r="I2671" s="94"/>
      <c r="J2671" s="94"/>
    </row>
    <row r="2672" spans="1:10" x14ac:dyDescent="0.25">
      <c r="A2672" s="94"/>
      <c r="B2672" s="102"/>
      <c r="C2672" s="94"/>
      <c r="D2672" s="94"/>
      <c r="E2672" s="94"/>
      <c r="F2672" s="94"/>
      <c r="G2672" s="94"/>
      <c r="H2672" s="94"/>
      <c r="I2672" s="94"/>
      <c r="J2672" s="94"/>
    </row>
    <row r="2673" spans="1:10" x14ac:dyDescent="0.25">
      <c r="A2673" s="94"/>
      <c r="B2673" s="102"/>
      <c r="C2673" s="94"/>
      <c r="D2673" s="94"/>
      <c r="E2673" s="94"/>
      <c r="F2673" s="94"/>
      <c r="G2673" s="94"/>
      <c r="H2673" s="94"/>
      <c r="I2673" s="94"/>
      <c r="J2673" s="94"/>
    </row>
    <row r="2674" spans="1:10" x14ac:dyDescent="0.25">
      <c r="A2674" s="94"/>
      <c r="B2674" s="102"/>
      <c r="C2674" s="94"/>
      <c r="D2674" s="94"/>
      <c r="E2674" s="94"/>
      <c r="F2674" s="94"/>
      <c r="G2674" s="94"/>
      <c r="H2674" s="94"/>
      <c r="I2674" s="94"/>
      <c r="J2674" s="94"/>
    </row>
    <row r="2675" spans="1:10" x14ac:dyDescent="0.25">
      <c r="A2675" s="94"/>
      <c r="B2675" s="102"/>
      <c r="C2675" s="94"/>
      <c r="D2675" s="94"/>
      <c r="E2675" s="94"/>
      <c r="F2675" s="94"/>
      <c r="G2675" s="94"/>
      <c r="H2675" s="94"/>
      <c r="I2675" s="94"/>
      <c r="J2675" s="94"/>
    </row>
    <row r="2676" spans="1:10" x14ac:dyDescent="0.25">
      <c r="A2676" s="94"/>
      <c r="B2676" s="102"/>
      <c r="C2676" s="94"/>
      <c r="D2676" s="94"/>
      <c r="E2676" s="94"/>
      <c r="F2676" s="94"/>
      <c r="G2676" s="94"/>
      <c r="H2676" s="94"/>
      <c r="I2676" s="94"/>
      <c r="J2676" s="94"/>
    </row>
    <row r="2677" spans="1:10" x14ac:dyDescent="0.25">
      <c r="A2677" s="94"/>
      <c r="B2677" s="102"/>
      <c r="C2677" s="94"/>
      <c r="D2677" s="94"/>
      <c r="E2677" s="94"/>
      <c r="F2677" s="94"/>
      <c r="G2677" s="94"/>
      <c r="H2677" s="94"/>
      <c r="I2677" s="94"/>
      <c r="J2677" s="94"/>
    </row>
    <row r="2678" spans="1:10" x14ac:dyDescent="0.25">
      <c r="A2678" s="94"/>
      <c r="B2678" s="102"/>
      <c r="C2678" s="94"/>
      <c r="D2678" s="94"/>
      <c r="E2678" s="94"/>
      <c r="F2678" s="94"/>
      <c r="G2678" s="94"/>
      <c r="H2678" s="94"/>
      <c r="I2678" s="94"/>
      <c r="J2678" s="94"/>
    </row>
    <row r="2679" spans="1:10" x14ac:dyDescent="0.25">
      <c r="A2679" s="94"/>
      <c r="B2679" s="102"/>
      <c r="C2679" s="94"/>
      <c r="D2679" s="94"/>
      <c r="E2679" s="94"/>
      <c r="F2679" s="94"/>
      <c r="G2679" s="94"/>
      <c r="H2679" s="94"/>
      <c r="I2679" s="94"/>
      <c r="J2679" s="94"/>
    </row>
    <row r="2680" spans="1:10" x14ac:dyDescent="0.25">
      <c r="A2680" s="94"/>
      <c r="B2680" s="102"/>
      <c r="C2680" s="94"/>
      <c r="D2680" s="94"/>
      <c r="E2680" s="94"/>
      <c r="F2680" s="94"/>
      <c r="G2680" s="94"/>
      <c r="H2680" s="94"/>
      <c r="I2680" s="94"/>
      <c r="J2680" s="94"/>
    </row>
    <row r="2681" spans="1:10" x14ac:dyDescent="0.25">
      <c r="A2681" s="94"/>
      <c r="B2681" s="102"/>
      <c r="C2681" s="94"/>
      <c r="D2681" s="94"/>
      <c r="E2681" s="94"/>
      <c r="F2681" s="94"/>
      <c r="G2681" s="94"/>
      <c r="H2681" s="94"/>
      <c r="I2681" s="94"/>
      <c r="J2681" s="94"/>
    </row>
    <row r="2682" spans="1:10" x14ac:dyDescent="0.25">
      <c r="A2682" s="94"/>
      <c r="B2682" s="102"/>
      <c r="C2682" s="94"/>
      <c r="D2682" s="94"/>
      <c r="E2682" s="94"/>
      <c r="F2682" s="94"/>
      <c r="G2682" s="94"/>
      <c r="H2682" s="94"/>
      <c r="I2682" s="94"/>
      <c r="J2682" s="94"/>
    </row>
    <row r="2683" spans="1:10" x14ac:dyDescent="0.25">
      <c r="A2683" s="94"/>
      <c r="B2683" s="102"/>
      <c r="C2683" s="94"/>
      <c r="D2683" s="94"/>
      <c r="E2683" s="94"/>
      <c r="F2683" s="94"/>
      <c r="G2683" s="94"/>
      <c r="H2683" s="94"/>
      <c r="I2683" s="94"/>
      <c r="J2683" s="94"/>
    </row>
    <row r="2684" spans="1:10" x14ac:dyDescent="0.25">
      <c r="A2684" s="94"/>
      <c r="B2684" s="102"/>
      <c r="C2684" s="94"/>
      <c r="D2684" s="94"/>
      <c r="E2684" s="94"/>
      <c r="F2684" s="94"/>
      <c r="G2684" s="94"/>
      <c r="H2684" s="94"/>
      <c r="I2684" s="94"/>
      <c r="J2684" s="94"/>
    </row>
    <row r="2685" spans="1:10" x14ac:dyDescent="0.25">
      <c r="A2685" s="94"/>
      <c r="B2685" s="102"/>
      <c r="C2685" s="94"/>
      <c r="D2685" s="94"/>
      <c r="E2685" s="94"/>
      <c r="F2685" s="94"/>
      <c r="G2685" s="94"/>
      <c r="H2685" s="94"/>
      <c r="I2685" s="94"/>
      <c r="J2685" s="94"/>
    </row>
    <row r="2686" spans="1:10" x14ac:dyDescent="0.25">
      <c r="A2686" s="94"/>
      <c r="B2686" s="102"/>
      <c r="C2686" s="94"/>
      <c r="D2686" s="94"/>
      <c r="E2686" s="94"/>
      <c r="F2686" s="94"/>
      <c r="G2686" s="94"/>
      <c r="H2686" s="94"/>
      <c r="I2686" s="94"/>
      <c r="J2686" s="94"/>
    </row>
    <row r="2687" spans="1:10" x14ac:dyDescent="0.25">
      <c r="A2687" s="94"/>
      <c r="B2687" s="102"/>
      <c r="C2687" s="94"/>
      <c r="D2687" s="94"/>
      <c r="E2687" s="94"/>
      <c r="F2687" s="94"/>
      <c r="G2687" s="94"/>
      <c r="H2687" s="94"/>
      <c r="I2687" s="94"/>
      <c r="J2687" s="94"/>
    </row>
    <row r="2688" spans="1:10" x14ac:dyDescent="0.25">
      <c r="A2688" s="94"/>
      <c r="B2688" s="102"/>
      <c r="C2688" s="94"/>
      <c r="D2688" s="94"/>
      <c r="E2688" s="94"/>
      <c r="F2688" s="94"/>
      <c r="G2688" s="94"/>
      <c r="H2688" s="94"/>
      <c r="I2688" s="94"/>
      <c r="J2688" s="94"/>
    </row>
    <row r="2689" spans="1:10" x14ac:dyDescent="0.25">
      <c r="A2689" s="94"/>
      <c r="B2689" s="102"/>
      <c r="C2689" s="94"/>
      <c r="D2689" s="94"/>
      <c r="E2689" s="94"/>
      <c r="F2689" s="94"/>
      <c r="G2689" s="94"/>
      <c r="H2689" s="94"/>
      <c r="I2689" s="94"/>
      <c r="J2689" s="94"/>
    </row>
    <row r="2690" spans="1:10" x14ac:dyDescent="0.25">
      <c r="A2690" s="94"/>
      <c r="B2690" s="102"/>
      <c r="C2690" s="94"/>
      <c r="D2690" s="94"/>
      <c r="E2690" s="94"/>
      <c r="F2690" s="94"/>
      <c r="G2690" s="94"/>
      <c r="H2690" s="94"/>
      <c r="I2690" s="94"/>
      <c r="J2690" s="94"/>
    </row>
    <row r="2691" spans="1:10" x14ac:dyDescent="0.25">
      <c r="A2691" s="94"/>
      <c r="B2691" s="102"/>
      <c r="C2691" s="94"/>
      <c r="D2691" s="94"/>
      <c r="E2691" s="94"/>
      <c r="F2691" s="94"/>
      <c r="G2691" s="94"/>
      <c r="H2691" s="94"/>
      <c r="I2691" s="94"/>
      <c r="J2691" s="94"/>
    </row>
    <row r="2692" spans="1:10" x14ac:dyDescent="0.25">
      <c r="A2692" s="94"/>
      <c r="B2692" s="102"/>
      <c r="C2692" s="94"/>
      <c r="D2692" s="94"/>
      <c r="E2692" s="94"/>
      <c r="F2692" s="94"/>
      <c r="G2692" s="94"/>
      <c r="H2692" s="94"/>
      <c r="I2692" s="94"/>
      <c r="J2692" s="94"/>
    </row>
    <row r="2693" spans="1:10" x14ac:dyDescent="0.25">
      <c r="A2693" s="94"/>
      <c r="B2693" s="102"/>
      <c r="C2693" s="94"/>
      <c r="D2693" s="94"/>
      <c r="E2693" s="94"/>
      <c r="F2693" s="94"/>
      <c r="G2693" s="94"/>
      <c r="H2693" s="94"/>
      <c r="I2693" s="94"/>
      <c r="J2693" s="94"/>
    </row>
    <row r="2694" spans="1:10" x14ac:dyDescent="0.25">
      <c r="A2694" s="94"/>
      <c r="B2694" s="102"/>
      <c r="C2694" s="94"/>
      <c r="D2694" s="94"/>
      <c r="E2694" s="94"/>
      <c r="F2694" s="94"/>
      <c r="G2694" s="94"/>
      <c r="H2694" s="94"/>
      <c r="I2694" s="94"/>
      <c r="J2694" s="94"/>
    </row>
    <row r="2695" spans="1:10" x14ac:dyDescent="0.25">
      <c r="A2695" s="94"/>
      <c r="B2695" s="102"/>
      <c r="C2695" s="94"/>
      <c r="D2695" s="94"/>
      <c r="E2695" s="94"/>
      <c r="F2695" s="94"/>
      <c r="G2695" s="94"/>
      <c r="H2695" s="94"/>
      <c r="I2695" s="94"/>
      <c r="J2695" s="94"/>
    </row>
    <row r="2696" spans="1:10" x14ac:dyDescent="0.25">
      <c r="A2696" s="94"/>
      <c r="B2696" s="102"/>
      <c r="C2696" s="94"/>
      <c r="D2696" s="94"/>
      <c r="E2696" s="94"/>
      <c r="F2696" s="94"/>
      <c r="G2696" s="94"/>
      <c r="H2696" s="94"/>
      <c r="I2696" s="94"/>
      <c r="J2696" s="94"/>
    </row>
    <row r="2697" spans="1:10" x14ac:dyDescent="0.25">
      <c r="A2697" s="94"/>
      <c r="B2697" s="102"/>
      <c r="C2697" s="94"/>
      <c r="D2697" s="94"/>
      <c r="E2697" s="94"/>
      <c r="F2697" s="94"/>
      <c r="G2697" s="94"/>
      <c r="H2697" s="94"/>
      <c r="I2697" s="94"/>
      <c r="J2697" s="94"/>
    </row>
    <row r="2698" spans="1:10" x14ac:dyDescent="0.25">
      <c r="A2698" s="94"/>
      <c r="B2698" s="102"/>
      <c r="C2698" s="94"/>
      <c r="D2698" s="94"/>
      <c r="E2698" s="94"/>
      <c r="F2698" s="94"/>
      <c r="G2698" s="94"/>
      <c r="H2698" s="94"/>
      <c r="I2698" s="94"/>
      <c r="J2698" s="94"/>
    </row>
    <row r="2699" spans="1:10" x14ac:dyDescent="0.25">
      <c r="A2699" s="94"/>
      <c r="B2699" s="102"/>
      <c r="C2699" s="94"/>
      <c r="D2699" s="94"/>
      <c r="E2699" s="94"/>
      <c r="F2699" s="94"/>
      <c r="G2699" s="94"/>
      <c r="H2699" s="94"/>
      <c r="I2699" s="94"/>
      <c r="J2699" s="94"/>
    </row>
    <row r="2700" spans="1:10" x14ac:dyDescent="0.25">
      <c r="A2700" s="94"/>
      <c r="B2700" s="102"/>
      <c r="C2700" s="94"/>
      <c r="D2700" s="94"/>
      <c r="E2700" s="94"/>
      <c r="F2700" s="94"/>
      <c r="G2700" s="94"/>
      <c r="H2700" s="94"/>
      <c r="I2700" s="94"/>
      <c r="J2700" s="94"/>
    </row>
    <row r="2701" spans="1:10" x14ac:dyDescent="0.25">
      <c r="A2701" s="94"/>
      <c r="B2701" s="102"/>
      <c r="C2701" s="94"/>
      <c r="D2701" s="94"/>
      <c r="E2701" s="94"/>
      <c r="F2701" s="94"/>
      <c r="G2701" s="94"/>
      <c r="H2701" s="94"/>
      <c r="I2701" s="94"/>
      <c r="J2701" s="94"/>
    </row>
    <row r="2702" spans="1:10" x14ac:dyDescent="0.25">
      <c r="A2702" s="127" t="s">
        <v>11</v>
      </c>
      <c r="B2702" s="102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</row>
    <row r="2705" spans="1:10" x14ac:dyDescent="0.25">
      <c r="A2705" s="127" t="s">
        <v>0</v>
      </c>
      <c r="B2705" s="155" t="s">
        <v>1192</v>
      </c>
      <c r="C2705" s="127" t="s">
        <v>1203</v>
      </c>
      <c r="D2705" s="127" t="s">
        <v>561</v>
      </c>
      <c r="E2705" s="127" t="s">
        <v>1724</v>
      </c>
      <c r="F2705" s="127" t="s">
        <v>1892</v>
      </c>
      <c r="G2705" s="127" t="s">
        <v>1889</v>
      </c>
      <c r="H2705" s="127" t="s">
        <v>1890</v>
      </c>
      <c r="I2705" s="127" t="s">
        <v>1891</v>
      </c>
      <c r="J2705" s="127" t="s">
        <v>174</v>
      </c>
    </row>
    <row r="2706" spans="1:10" x14ac:dyDescent="0.25">
      <c r="A2706" s="95">
        <v>45344</v>
      </c>
      <c r="B2706" s="118"/>
      <c r="C2706" s="98"/>
      <c r="D2706" s="98"/>
      <c r="E2706" s="98"/>
      <c r="F2706" s="98"/>
      <c r="G2706" s="98"/>
      <c r="H2706" s="98"/>
      <c r="I2706" s="98"/>
      <c r="J2706" s="94"/>
    </row>
    <row r="2707" spans="1:10" x14ac:dyDescent="0.25">
      <c r="A2707" s="94"/>
      <c r="B2707" s="102"/>
      <c r="C2707" s="94"/>
      <c r="D2707" s="94"/>
      <c r="E2707" s="94"/>
      <c r="F2707" s="94"/>
      <c r="G2707" s="94"/>
      <c r="H2707" s="94"/>
      <c r="I2707" s="94"/>
      <c r="J2707" s="94"/>
    </row>
    <row r="2708" spans="1:10" x14ac:dyDescent="0.25">
      <c r="A2708" s="94"/>
      <c r="B2708" s="102"/>
      <c r="C2708" s="101"/>
      <c r="D2708" s="94"/>
      <c r="E2708" s="94"/>
      <c r="F2708" s="94"/>
      <c r="G2708" s="94"/>
      <c r="H2708" s="94"/>
      <c r="I2708" s="94"/>
      <c r="J2708" s="94"/>
    </row>
    <row r="2709" spans="1:10" x14ac:dyDescent="0.25">
      <c r="A2709" s="94"/>
      <c r="B2709" s="102"/>
      <c r="C2709" s="94"/>
      <c r="D2709" s="94"/>
      <c r="E2709" s="94"/>
      <c r="F2709" s="94"/>
      <c r="G2709" s="94"/>
      <c r="H2709" s="94"/>
      <c r="I2709" s="94"/>
      <c r="J2709" s="94"/>
    </row>
    <row r="2710" spans="1:10" x14ac:dyDescent="0.25">
      <c r="A2710" s="94"/>
      <c r="B2710" s="102"/>
      <c r="C2710" s="94"/>
      <c r="D2710" s="94"/>
      <c r="E2710" s="94"/>
      <c r="F2710" s="94"/>
      <c r="G2710" s="94"/>
      <c r="H2710" s="94"/>
      <c r="I2710" s="94"/>
      <c r="J2710" s="94"/>
    </row>
    <row r="2711" spans="1:10" x14ac:dyDescent="0.25">
      <c r="A2711" s="94"/>
      <c r="B2711" s="102"/>
      <c r="C2711" s="94"/>
      <c r="D2711" s="94"/>
      <c r="E2711" s="94"/>
      <c r="F2711" s="94"/>
      <c r="G2711" s="94"/>
      <c r="H2711" s="94"/>
      <c r="I2711" s="94"/>
      <c r="J2711" s="94"/>
    </row>
    <row r="2712" spans="1:10" x14ac:dyDescent="0.25">
      <c r="A2712" s="94"/>
      <c r="B2712" s="102"/>
      <c r="C2712" s="94"/>
      <c r="D2712" s="94"/>
      <c r="E2712" s="94"/>
      <c r="F2712" s="94"/>
      <c r="G2712" s="94"/>
      <c r="H2712" s="94"/>
      <c r="I2712" s="94"/>
      <c r="J2712" s="94"/>
    </row>
    <row r="2713" spans="1:10" x14ac:dyDescent="0.25">
      <c r="A2713" s="94"/>
      <c r="B2713" s="102"/>
      <c r="C2713" s="94"/>
      <c r="D2713" s="94"/>
      <c r="E2713" s="94"/>
      <c r="F2713" s="94"/>
      <c r="G2713" s="94"/>
      <c r="H2713" s="94"/>
      <c r="I2713" s="94"/>
      <c r="J2713" s="94"/>
    </row>
    <row r="2714" spans="1:10" x14ac:dyDescent="0.25">
      <c r="A2714" s="94"/>
      <c r="B2714" s="102"/>
      <c r="C2714" s="94"/>
      <c r="D2714" s="94"/>
      <c r="E2714" s="94"/>
      <c r="F2714" s="94"/>
      <c r="G2714" s="94"/>
      <c r="H2714" s="94"/>
      <c r="I2714" s="94"/>
      <c r="J2714" s="94"/>
    </row>
    <row r="2715" spans="1:10" x14ac:dyDescent="0.25">
      <c r="A2715" s="94"/>
      <c r="B2715" s="102"/>
      <c r="C2715" s="94"/>
      <c r="D2715" s="94"/>
      <c r="E2715" s="94"/>
      <c r="F2715" s="94"/>
      <c r="G2715" s="94"/>
      <c r="H2715" s="94"/>
      <c r="I2715" s="94"/>
      <c r="J2715" s="94"/>
    </row>
    <row r="2716" spans="1:10" x14ac:dyDescent="0.25">
      <c r="A2716" s="94"/>
      <c r="B2716" s="102"/>
      <c r="C2716" s="94"/>
      <c r="D2716" s="94"/>
      <c r="E2716" s="94"/>
      <c r="F2716" s="94"/>
      <c r="G2716" s="94"/>
      <c r="H2716" s="94"/>
      <c r="I2716" s="94"/>
      <c r="J2716" s="94"/>
    </row>
    <row r="2717" spans="1:10" x14ac:dyDescent="0.25">
      <c r="A2717" s="94"/>
      <c r="B2717" s="102"/>
      <c r="C2717" s="94"/>
      <c r="D2717" s="94"/>
      <c r="E2717" s="94"/>
      <c r="F2717" s="94"/>
      <c r="G2717" s="94"/>
      <c r="H2717" s="94"/>
      <c r="I2717" s="94"/>
      <c r="J2717" s="94"/>
    </row>
    <row r="2718" spans="1:10" x14ac:dyDescent="0.25">
      <c r="A2718" s="94"/>
      <c r="B2718" s="102"/>
      <c r="C2718" s="94"/>
      <c r="D2718" s="94"/>
      <c r="E2718" s="94"/>
      <c r="F2718" s="94"/>
      <c r="G2718" s="94"/>
      <c r="H2718" s="94"/>
      <c r="I2718" s="94"/>
      <c r="J2718" s="94"/>
    </row>
    <row r="2719" spans="1:10" x14ac:dyDescent="0.25">
      <c r="A2719" s="94"/>
      <c r="B2719" s="102"/>
      <c r="C2719" s="94"/>
      <c r="D2719" s="94"/>
      <c r="E2719" s="94"/>
      <c r="F2719" s="94"/>
      <c r="G2719" s="94"/>
      <c r="H2719" s="94"/>
      <c r="I2719" s="94"/>
      <c r="J2719" s="94"/>
    </row>
    <row r="2720" spans="1:10" x14ac:dyDescent="0.25">
      <c r="A2720" s="94"/>
      <c r="B2720" s="102"/>
      <c r="C2720" s="94"/>
      <c r="D2720" s="94"/>
      <c r="E2720" s="94"/>
      <c r="F2720" s="94"/>
      <c r="G2720" s="94"/>
      <c r="H2720" s="94"/>
      <c r="I2720" s="94"/>
      <c r="J2720" s="94"/>
    </row>
    <row r="2721" spans="1:10" x14ac:dyDescent="0.25">
      <c r="A2721" s="94"/>
      <c r="B2721" s="102"/>
      <c r="C2721" s="94"/>
      <c r="D2721" s="94"/>
      <c r="E2721" s="94"/>
      <c r="F2721" s="94"/>
      <c r="G2721" s="94"/>
      <c r="H2721" s="94"/>
      <c r="I2721" s="94"/>
      <c r="J2721" s="94"/>
    </row>
    <row r="2722" spans="1:10" x14ac:dyDescent="0.25">
      <c r="A2722" s="94"/>
      <c r="B2722" s="102"/>
      <c r="C2722" s="94"/>
      <c r="D2722" s="94"/>
      <c r="E2722" s="94"/>
      <c r="F2722" s="94"/>
      <c r="G2722" s="94"/>
      <c r="H2722" s="94"/>
      <c r="I2722" s="94"/>
      <c r="J2722" s="94"/>
    </row>
    <row r="2723" spans="1:10" x14ac:dyDescent="0.25">
      <c r="A2723" s="94"/>
      <c r="B2723" s="102"/>
      <c r="C2723" s="94"/>
      <c r="D2723" s="94"/>
      <c r="E2723" s="94"/>
      <c r="F2723" s="94"/>
      <c r="G2723" s="94"/>
      <c r="H2723" s="94"/>
      <c r="I2723" s="94"/>
      <c r="J2723" s="94"/>
    </row>
    <row r="2724" spans="1:10" x14ac:dyDescent="0.25">
      <c r="A2724" s="94"/>
      <c r="B2724" s="102"/>
      <c r="C2724" s="94"/>
      <c r="D2724" s="94"/>
      <c r="E2724" s="94"/>
      <c r="F2724" s="94"/>
      <c r="G2724" s="94"/>
      <c r="H2724" s="94"/>
      <c r="I2724" s="94"/>
      <c r="J2724" s="94"/>
    </row>
    <row r="2725" spans="1:10" x14ac:dyDescent="0.25">
      <c r="A2725" s="94"/>
      <c r="B2725" s="102"/>
      <c r="C2725" s="94"/>
      <c r="D2725" s="94"/>
      <c r="E2725" s="94"/>
      <c r="F2725" s="94"/>
      <c r="G2725" s="94"/>
      <c r="H2725" s="94"/>
      <c r="I2725" s="94"/>
      <c r="J2725" s="94"/>
    </row>
    <row r="2726" spans="1:10" x14ac:dyDescent="0.25">
      <c r="A2726" s="94"/>
      <c r="B2726" s="102"/>
      <c r="C2726" s="94"/>
      <c r="D2726" s="94"/>
      <c r="E2726" s="94"/>
      <c r="F2726" s="94"/>
      <c r="G2726" s="94"/>
      <c r="H2726" s="94"/>
      <c r="I2726" s="94"/>
      <c r="J2726" s="94"/>
    </row>
    <row r="2727" spans="1:10" x14ac:dyDescent="0.25">
      <c r="A2727" s="94"/>
      <c r="B2727" s="102"/>
      <c r="C2727" s="94"/>
      <c r="D2727" s="94"/>
      <c r="E2727" s="94"/>
      <c r="F2727" s="94"/>
      <c r="G2727" s="94"/>
      <c r="H2727" s="94"/>
      <c r="I2727" s="94"/>
      <c r="J2727" s="94"/>
    </row>
    <row r="2728" spans="1:10" x14ac:dyDescent="0.25">
      <c r="A2728" s="94"/>
      <c r="B2728" s="102"/>
      <c r="C2728" s="94"/>
      <c r="D2728" s="94"/>
      <c r="E2728" s="94"/>
      <c r="F2728" s="94"/>
      <c r="G2728" s="94"/>
      <c r="H2728" s="94"/>
      <c r="I2728" s="94"/>
      <c r="J2728" s="94"/>
    </row>
    <row r="2729" spans="1:10" x14ac:dyDescent="0.25">
      <c r="A2729" s="94"/>
      <c r="B2729" s="102"/>
      <c r="C2729" s="94"/>
      <c r="D2729" s="94"/>
      <c r="E2729" s="94"/>
      <c r="F2729" s="94"/>
      <c r="G2729" s="94"/>
      <c r="H2729" s="94"/>
      <c r="I2729" s="94"/>
      <c r="J2729" s="94"/>
    </row>
    <row r="2730" spans="1:10" x14ac:dyDescent="0.25">
      <c r="A2730" s="94"/>
      <c r="B2730" s="102"/>
      <c r="C2730" s="94"/>
      <c r="D2730" s="94"/>
      <c r="E2730" s="94"/>
      <c r="F2730" s="94"/>
      <c r="G2730" s="94"/>
      <c r="H2730" s="94"/>
      <c r="I2730" s="94"/>
      <c r="J2730" s="94"/>
    </row>
    <row r="2731" spans="1:10" x14ac:dyDescent="0.25">
      <c r="A2731" s="94"/>
      <c r="B2731" s="102"/>
      <c r="C2731" s="94"/>
      <c r="D2731" s="94"/>
      <c r="E2731" s="94"/>
      <c r="F2731" s="94"/>
      <c r="G2731" s="94"/>
      <c r="H2731" s="94"/>
      <c r="I2731" s="94"/>
      <c r="J2731" s="94"/>
    </row>
    <row r="2732" spans="1:10" x14ac:dyDescent="0.25">
      <c r="A2732" s="94"/>
      <c r="B2732" s="102"/>
      <c r="C2732" s="94"/>
      <c r="D2732" s="94"/>
      <c r="E2732" s="94"/>
      <c r="F2732" s="94"/>
      <c r="G2732" s="94"/>
      <c r="H2732" s="94"/>
      <c r="I2732" s="94"/>
      <c r="J2732" s="94"/>
    </row>
    <row r="2733" spans="1:10" x14ac:dyDescent="0.25">
      <c r="A2733" s="94"/>
      <c r="B2733" s="102"/>
      <c r="C2733" s="94"/>
      <c r="D2733" s="94"/>
      <c r="E2733" s="94"/>
      <c r="F2733" s="94"/>
      <c r="G2733" s="94"/>
      <c r="H2733" s="94"/>
      <c r="I2733" s="94"/>
      <c r="J2733" s="94"/>
    </row>
    <row r="2734" spans="1:10" x14ac:dyDescent="0.25">
      <c r="A2734" s="94"/>
      <c r="B2734" s="102"/>
      <c r="C2734" s="94"/>
      <c r="D2734" s="94"/>
      <c r="E2734" s="94"/>
      <c r="F2734" s="94"/>
      <c r="G2734" s="94"/>
      <c r="H2734" s="94"/>
      <c r="I2734" s="94"/>
      <c r="J2734" s="94"/>
    </row>
    <row r="2735" spans="1:10" x14ac:dyDescent="0.25">
      <c r="A2735" s="94"/>
      <c r="B2735" s="102"/>
      <c r="C2735" s="94"/>
      <c r="D2735" s="94"/>
      <c r="E2735" s="94"/>
      <c r="F2735" s="94"/>
      <c r="G2735" s="94"/>
      <c r="H2735" s="94"/>
      <c r="I2735" s="94"/>
      <c r="J2735" s="94"/>
    </row>
    <row r="2736" spans="1:10" x14ac:dyDescent="0.25">
      <c r="A2736" s="94"/>
      <c r="B2736" s="102"/>
      <c r="C2736" s="94"/>
      <c r="D2736" s="94"/>
      <c r="E2736" s="94"/>
      <c r="F2736" s="94"/>
      <c r="G2736" s="94"/>
      <c r="H2736" s="94"/>
      <c r="I2736" s="94"/>
      <c r="J2736" s="94"/>
    </row>
    <row r="2737" spans="1:10" x14ac:dyDescent="0.25">
      <c r="A2737" s="94"/>
      <c r="B2737" s="102"/>
      <c r="C2737" s="94"/>
      <c r="D2737" s="94"/>
      <c r="E2737" s="94"/>
      <c r="F2737" s="94"/>
      <c r="G2737" s="94"/>
      <c r="H2737" s="94"/>
      <c r="I2737" s="94"/>
      <c r="J2737" s="94"/>
    </row>
    <row r="2738" spans="1:10" x14ac:dyDescent="0.25">
      <c r="A2738" s="94"/>
      <c r="B2738" s="102"/>
      <c r="C2738" s="94"/>
      <c r="D2738" s="94"/>
      <c r="E2738" s="94"/>
      <c r="F2738" s="94"/>
      <c r="G2738" s="94"/>
      <c r="H2738" s="94"/>
      <c r="I2738" s="94"/>
      <c r="J2738" s="94"/>
    </row>
    <row r="2739" spans="1:10" x14ac:dyDescent="0.25">
      <c r="A2739" s="94"/>
      <c r="B2739" s="102"/>
      <c r="C2739" s="94"/>
      <c r="D2739" s="94"/>
      <c r="E2739" s="94"/>
      <c r="F2739" s="94"/>
      <c r="G2739" s="94"/>
      <c r="H2739" s="94"/>
      <c r="I2739" s="94"/>
      <c r="J2739" s="94"/>
    </row>
    <row r="2740" spans="1:10" x14ac:dyDescent="0.25">
      <c r="A2740" s="94"/>
      <c r="B2740" s="102"/>
      <c r="C2740" s="94"/>
      <c r="D2740" s="94"/>
      <c r="E2740" s="94"/>
      <c r="F2740" s="94"/>
      <c r="G2740" s="94"/>
      <c r="H2740" s="94"/>
      <c r="I2740" s="94"/>
      <c r="J2740" s="94"/>
    </row>
    <row r="2741" spans="1:10" x14ac:dyDescent="0.25">
      <c r="A2741" s="94"/>
      <c r="B2741" s="102"/>
      <c r="C2741" s="94"/>
      <c r="D2741" s="94"/>
      <c r="E2741" s="94"/>
      <c r="F2741" s="94"/>
      <c r="G2741" s="94"/>
      <c r="H2741" s="94"/>
      <c r="I2741" s="94"/>
      <c r="J2741" s="94"/>
    </row>
    <row r="2742" spans="1:10" x14ac:dyDescent="0.25">
      <c r="A2742" s="94"/>
      <c r="B2742" s="102"/>
      <c r="C2742" s="94"/>
      <c r="D2742" s="94"/>
      <c r="E2742" s="94"/>
      <c r="F2742" s="94"/>
      <c r="G2742" s="94"/>
      <c r="H2742" s="94"/>
      <c r="I2742" s="94"/>
      <c r="J2742" s="94"/>
    </row>
    <row r="2743" spans="1:10" x14ac:dyDescent="0.25">
      <c r="A2743" s="94"/>
      <c r="B2743" s="102"/>
      <c r="C2743" s="94"/>
      <c r="D2743" s="94"/>
      <c r="E2743" s="94"/>
      <c r="F2743" s="94"/>
      <c r="G2743" s="94"/>
      <c r="H2743" s="94"/>
      <c r="I2743" s="94"/>
      <c r="J2743" s="94"/>
    </row>
    <row r="2744" spans="1:10" x14ac:dyDescent="0.25">
      <c r="A2744" s="94"/>
      <c r="B2744" s="102"/>
      <c r="C2744" s="94"/>
      <c r="D2744" s="94"/>
      <c r="E2744" s="94"/>
      <c r="F2744" s="94"/>
      <c r="G2744" s="94"/>
      <c r="H2744" s="94"/>
      <c r="I2744" s="94"/>
      <c r="J2744" s="94"/>
    </row>
    <row r="2745" spans="1:10" x14ac:dyDescent="0.25">
      <c r="A2745" s="94"/>
      <c r="B2745" s="102"/>
      <c r="C2745" s="94"/>
      <c r="D2745" s="94"/>
      <c r="E2745" s="94"/>
      <c r="F2745" s="94"/>
      <c r="G2745" s="94"/>
      <c r="H2745" s="94"/>
      <c r="I2745" s="94"/>
      <c r="J2745" s="94"/>
    </row>
    <row r="2746" spans="1:10" x14ac:dyDescent="0.25">
      <c r="A2746" s="94"/>
      <c r="B2746" s="102"/>
      <c r="C2746" s="94"/>
      <c r="D2746" s="94"/>
      <c r="E2746" s="94"/>
      <c r="F2746" s="94"/>
      <c r="G2746" s="94"/>
      <c r="H2746" s="94"/>
      <c r="I2746" s="94"/>
      <c r="J2746" s="94"/>
    </row>
    <row r="2747" spans="1:10" x14ac:dyDescent="0.25">
      <c r="A2747" s="94"/>
      <c r="B2747" s="102"/>
      <c r="C2747" s="94"/>
      <c r="D2747" s="94"/>
      <c r="E2747" s="94"/>
      <c r="F2747" s="94"/>
      <c r="G2747" s="94"/>
      <c r="H2747" s="94"/>
      <c r="I2747" s="94"/>
      <c r="J2747" s="94"/>
    </row>
    <row r="2748" spans="1:10" x14ac:dyDescent="0.25">
      <c r="A2748" s="94"/>
      <c r="B2748" s="102"/>
      <c r="C2748" s="94"/>
      <c r="D2748" s="94"/>
      <c r="E2748" s="94"/>
      <c r="F2748" s="94"/>
      <c r="G2748" s="94"/>
      <c r="H2748" s="94"/>
      <c r="I2748" s="94"/>
      <c r="J2748" s="94"/>
    </row>
    <row r="2749" spans="1:10" x14ac:dyDescent="0.25">
      <c r="A2749" s="94"/>
      <c r="B2749" s="102"/>
      <c r="C2749" s="94"/>
      <c r="D2749" s="94"/>
      <c r="E2749" s="94"/>
      <c r="F2749" s="94"/>
      <c r="G2749" s="94"/>
      <c r="H2749" s="94"/>
      <c r="I2749" s="94"/>
      <c r="J2749" s="94"/>
    </row>
    <row r="2750" spans="1:10" x14ac:dyDescent="0.25">
      <c r="A2750" s="94"/>
      <c r="B2750" s="102"/>
      <c r="C2750" s="94"/>
      <c r="D2750" s="94"/>
      <c r="E2750" s="94"/>
      <c r="F2750" s="94"/>
      <c r="G2750" s="94"/>
      <c r="H2750" s="94"/>
      <c r="I2750" s="94"/>
      <c r="J2750" s="94"/>
    </row>
    <row r="2751" spans="1:10" x14ac:dyDescent="0.25">
      <c r="A2751" s="94"/>
      <c r="B2751" s="102"/>
      <c r="C2751" s="94"/>
      <c r="D2751" s="94"/>
      <c r="E2751" s="94"/>
      <c r="F2751" s="94"/>
      <c r="G2751" s="94"/>
      <c r="H2751" s="94"/>
      <c r="I2751" s="94"/>
      <c r="J2751" s="94"/>
    </row>
    <row r="2752" spans="1:10" x14ac:dyDescent="0.25">
      <c r="A2752" s="94"/>
      <c r="B2752" s="102"/>
      <c r="C2752" s="94"/>
      <c r="D2752" s="94"/>
      <c r="E2752" s="94"/>
      <c r="F2752" s="94"/>
      <c r="G2752" s="94"/>
      <c r="H2752" s="94"/>
      <c r="I2752" s="94"/>
      <c r="J2752" s="94"/>
    </row>
    <row r="2753" spans="1:10" x14ac:dyDescent="0.25">
      <c r="A2753" s="94"/>
      <c r="B2753" s="102"/>
      <c r="C2753" s="94"/>
      <c r="D2753" s="94"/>
      <c r="E2753" s="94"/>
      <c r="F2753" s="94"/>
      <c r="G2753" s="94"/>
      <c r="H2753" s="94"/>
      <c r="I2753" s="94"/>
      <c r="J2753" s="94"/>
    </row>
    <row r="2754" spans="1:10" x14ac:dyDescent="0.25">
      <c r="A2754" s="127" t="s">
        <v>11</v>
      </c>
      <c r="B2754" s="102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</row>
    <row r="2757" spans="1:10" x14ac:dyDescent="0.25">
      <c r="A2757" s="127" t="s">
        <v>0</v>
      </c>
      <c r="B2757" s="155" t="s">
        <v>1192</v>
      </c>
      <c r="C2757" s="127" t="s">
        <v>1203</v>
      </c>
      <c r="D2757" s="127" t="s">
        <v>561</v>
      </c>
      <c r="E2757" s="127" t="s">
        <v>1724</v>
      </c>
      <c r="F2757" s="127" t="s">
        <v>1892</v>
      </c>
      <c r="G2757" s="127" t="s">
        <v>1889</v>
      </c>
      <c r="H2757" s="127" t="s">
        <v>1890</v>
      </c>
      <c r="I2757" s="127" t="s">
        <v>1891</v>
      </c>
      <c r="J2757" s="127" t="s">
        <v>174</v>
      </c>
    </row>
    <row r="2758" spans="1:10" x14ac:dyDescent="0.25">
      <c r="A2758" s="95">
        <v>45345</v>
      </c>
      <c r="B2758" s="118"/>
      <c r="C2758" s="98"/>
      <c r="D2758" s="98"/>
      <c r="E2758" s="98"/>
      <c r="F2758" s="98"/>
      <c r="G2758" s="98"/>
      <c r="H2758" s="98"/>
      <c r="I2758" s="98"/>
      <c r="J2758" s="94"/>
    </row>
    <row r="2759" spans="1:10" x14ac:dyDescent="0.25">
      <c r="A2759" s="94"/>
      <c r="B2759" s="102"/>
      <c r="C2759" s="94"/>
      <c r="D2759" s="94"/>
      <c r="E2759" s="94"/>
      <c r="F2759" s="94"/>
      <c r="G2759" s="94"/>
      <c r="H2759" s="94"/>
      <c r="I2759" s="94"/>
      <c r="J2759" s="94"/>
    </row>
    <row r="2760" spans="1:10" x14ac:dyDescent="0.25">
      <c r="A2760" s="94"/>
      <c r="B2760" s="102"/>
      <c r="C2760" s="101"/>
      <c r="D2760" s="94"/>
      <c r="E2760" s="94"/>
      <c r="F2760" s="94"/>
      <c r="G2760" s="94"/>
      <c r="H2760" s="94"/>
      <c r="I2760" s="94"/>
      <c r="J2760" s="94"/>
    </row>
    <row r="2761" spans="1:10" x14ac:dyDescent="0.25">
      <c r="A2761" s="94"/>
      <c r="B2761" s="102"/>
      <c r="C2761" s="94"/>
      <c r="D2761" s="94"/>
      <c r="E2761" s="94"/>
      <c r="F2761" s="94"/>
      <c r="G2761" s="94"/>
      <c r="H2761" s="94"/>
      <c r="I2761" s="94"/>
      <c r="J2761" s="94"/>
    </row>
    <row r="2762" spans="1:10" x14ac:dyDescent="0.25">
      <c r="A2762" s="94"/>
      <c r="B2762" s="102"/>
      <c r="C2762" s="94"/>
      <c r="D2762" s="94"/>
      <c r="E2762" s="94"/>
      <c r="F2762" s="94"/>
      <c r="G2762" s="94"/>
      <c r="H2762" s="94"/>
      <c r="I2762" s="94"/>
      <c r="J2762" s="94"/>
    </row>
    <row r="2763" spans="1:10" x14ac:dyDescent="0.25">
      <c r="A2763" s="94"/>
      <c r="B2763" s="102"/>
      <c r="C2763" s="94"/>
      <c r="D2763" s="94"/>
      <c r="E2763" s="94"/>
      <c r="F2763" s="94"/>
      <c r="G2763" s="94"/>
      <c r="H2763" s="94"/>
      <c r="I2763" s="94"/>
      <c r="J2763" s="94"/>
    </row>
    <row r="2764" spans="1:10" x14ac:dyDescent="0.25">
      <c r="A2764" s="94"/>
      <c r="B2764" s="102"/>
      <c r="C2764" s="94"/>
      <c r="D2764" s="94"/>
      <c r="E2764" s="94"/>
      <c r="F2764" s="94"/>
      <c r="G2764" s="94"/>
      <c r="H2764" s="94"/>
      <c r="I2764" s="94"/>
      <c r="J2764" s="94"/>
    </row>
    <row r="2765" spans="1:10" x14ac:dyDescent="0.25">
      <c r="A2765" s="94"/>
      <c r="B2765" s="102"/>
      <c r="C2765" s="94"/>
      <c r="D2765" s="94"/>
      <c r="E2765" s="94"/>
      <c r="F2765" s="94"/>
      <c r="G2765" s="94"/>
      <c r="H2765" s="94"/>
      <c r="I2765" s="94"/>
      <c r="J2765" s="94"/>
    </row>
    <row r="2766" spans="1:10" x14ac:dyDescent="0.25">
      <c r="A2766" s="94"/>
      <c r="B2766" s="102"/>
      <c r="C2766" s="94"/>
      <c r="D2766" s="94"/>
      <c r="E2766" s="94"/>
      <c r="F2766" s="94"/>
      <c r="G2766" s="94"/>
      <c r="H2766" s="94"/>
      <c r="I2766" s="94"/>
      <c r="J2766" s="94"/>
    </row>
    <row r="2767" spans="1:10" x14ac:dyDescent="0.25">
      <c r="A2767" s="94"/>
      <c r="B2767" s="102"/>
      <c r="C2767" s="94"/>
      <c r="D2767" s="94"/>
      <c r="E2767" s="94"/>
      <c r="F2767" s="94"/>
      <c r="G2767" s="94"/>
      <c r="H2767" s="94"/>
      <c r="I2767" s="94"/>
      <c r="J2767" s="94"/>
    </row>
    <row r="2768" spans="1:10" x14ac:dyDescent="0.25">
      <c r="A2768" s="94"/>
      <c r="B2768" s="102"/>
      <c r="C2768" s="94"/>
      <c r="D2768" s="94"/>
      <c r="E2768" s="94"/>
      <c r="F2768" s="94"/>
      <c r="G2768" s="94"/>
      <c r="H2768" s="94"/>
      <c r="I2768" s="94"/>
      <c r="J2768" s="94"/>
    </row>
    <row r="2769" spans="1:10" x14ac:dyDescent="0.25">
      <c r="A2769" s="94"/>
      <c r="B2769" s="102"/>
      <c r="C2769" s="94"/>
      <c r="D2769" s="94"/>
      <c r="E2769" s="94"/>
      <c r="F2769" s="94"/>
      <c r="G2769" s="94"/>
      <c r="H2769" s="94"/>
      <c r="I2769" s="94"/>
      <c r="J2769" s="94"/>
    </row>
    <row r="2770" spans="1:10" x14ac:dyDescent="0.25">
      <c r="A2770" s="94"/>
      <c r="B2770" s="102"/>
      <c r="C2770" s="94"/>
      <c r="D2770" s="94"/>
      <c r="E2770" s="94"/>
      <c r="F2770" s="94"/>
      <c r="G2770" s="94"/>
      <c r="H2770" s="94"/>
      <c r="I2770" s="94"/>
      <c r="J2770" s="94"/>
    </row>
    <row r="2771" spans="1:10" x14ac:dyDescent="0.25">
      <c r="A2771" s="94"/>
      <c r="B2771" s="102"/>
      <c r="C2771" s="94"/>
      <c r="D2771" s="94"/>
      <c r="E2771" s="94"/>
      <c r="F2771" s="94"/>
      <c r="G2771" s="94"/>
      <c r="H2771" s="94"/>
      <c r="I2771" s="94"/>
      <c r="J2771" s="94"/>
    </row>
    <row r="2772" spans="1:10" x14ac:dyDescent="0.25">
      <c r="A2772" s="94"/>
      <c r="B2772" s="102"/>
      <c r="C2772" s="94"/>
      <c r="D2772" s="94"/>
      <c r="E2772" s="94"/>
      <c r="F2772" s="94"/>
      <c r="G2772" s="94"/>
      <c r="H2772" s="94"/>
      <c r="I2772" s="94"/>
      <c r="J2772" s="94"/>
    </row>
    <row r="2773" spans="1:10" x14ac:dyDescent="0.25">
      <c r="A2773" s="94"/>
      <c r="B2773" s="102"/>
      <c r="C2773" s="94"/>
      <c r="D2773" s="94"/>
      <c r="E2773" s="94"/>
      <c r="F2773" s="94"/>
      <c r="G2773" s="94"/>
      <c r="H2773" s="94"/>
      <c r="I2773" s="94"/>
      <c r="J2773" s="94"/>
    </row>
    <row r="2774" spans="1:10" x14ac:dyDescent="0.25">
      <c r="A2774" s="94"/>
      <c r="B2774" s="102"/>
      <c r="C2774" s="94"/>
      <c r="D2774" s="94"/>
      <c r="E2774" s="94"/>
      <c r="F2774" s="94"/>
      <c r="G2774" s="94"/>
      <c r="H2774" s="94"/>
      <c r="I2774" s="94"/>
      <c r="J2774" s="94"/>
    </row>
    <row r="2775" spans="1:10" x14ac:dyDescent="0.25">
      <c r="A2775" s="94"/>
      <c r="B2775" s="102"/>
      <c r="C2775" s="94"/>
      <c r="D2775" s="94"/>
      <c r="E2775" s="94"/>
      <c r="F2775" s="94"/>
      <c r="G2775" s="94"/>
      <c r="H2775" s="94"/>
      <c r="I2775" s="94"/>
      <c r="J2775" s="94"/>
    </row>
    <row r="2776" spans="1:10" x14ac:dyDescent="0.25">
      <c r="A2776" s="94"/>
      <c r="B2776" s="102"/>
      <c r="C2776" s="94"/>
      <c r="D2776" s="94"/>
      <c r="E2776" s="94"/>
      <c r="F2776" s="94"/>
      <c r="G2776" s="94"/>
      <c r="H2776" s="94"/>
      <c r="I2776" s="94"/>
      <c r="J2776" s="94"/>
    </row>
    <row r="2777" spans="1:10" x14ac:dyDescent="0.25">
      <c r="A2777" s="94"/>
      <c r="B2777" s="102"/>
      <c r="C2777" s="94"/>
      <c r="D2777" s="94"/>
      <c r="E2777" s="94"/>
      <c r="F2777" s="94"/>
      <c r="G2777" s="94"/>
      <c r="H2777" s="94"/>
      <c r="I2777" s="94"/>
      <c r="J2777" s="94"/>
    </row>
    <row r="2778" spans="1:10" x14ac:dyDescent="0.25">
      <c r="A2778" s="94"/>
      <c r="B2778" s="102"/>
      <c r="C2778" s="94"/>
      <c r="D2778" s="94"/>
      <c r="E2778" s="94"/>
      <c r="F2778" s="94"/>
      <c r="G2778" s="94"/>
      <c r="H2778" s="94"/>
      <c r="I2778" s="94"/>
      <c r="J2778" s="94"/>
    </row>
    <row r="2779" spans="1:10" x14ac:dyDescent="0.25">
      <c r="A2779" s="94"/>
      <c r="B2779" s="102"/>
      <c r="C2779" s="94"/>
      <c r="D2779" s="94"/>
      <c r="E2779" s="94"/>
      <c r="F2779" s="94"/>
      <c r="G2779" s="94"/>
      <c r="H2779" s="94"/>
      <c r="I2779" s="94"/>
      <c r="J2779" s="94"/>
    </row>
    <row r="2780" spans="1:10" x14ac:dyDescent="0.25">
      <c r="A2780" s="94"/>
      <c r="B2780" s="102"/>
      <c r="C2780" s="94"/>
      <c r="D2780" s="94"/>
      <c r="E2780" s="94"/>
      <c r="F2780" s="94"/>
      <c r="G2780" s="94"/>
      <c r="H2780" s="94"/>
      <c r="I2780" s="94"/>
      <c r="J2780" s="94"/>
    </row>
    <row r="2781" spans="1:10" x14ac:dyDescent="0.25">
      <c r="A2781" s="94"/>
      <c r="B2781" s="102"/>
      <c r="C2781" s="94"/>
      <c r="D2781" s="94"/>
      <c r="E2781" s="94"/>
      <c r="F2781" s="94"/>
      <c r="G2781" s="94"/>
      <c r="H2781" s="94"/>
      <c r="I2781" s="94"/>
      <c r="J2781" s="94"/>
    </row>
    <row r="2782" spans="1:10" x14ac:dyDescent="0.25">
      <c r="A2782" s="94"/>
      <c r="B2782" s="102"/>
      <c r="C2782" s="94"/>
      <c r="D2782" s="94"/>
      <c r="E2782" s="94"/>
      <c r="F2782" s="94"/>
      <c r="G2782" s="94"/>
      <c r="H2782" s="94"/>
      <c r="I2782" s="94"/>
      <c r="J2782" s="94"/>
    </row>
    <row r="2783" spans="1:10" x14ac:dyDescent="0.25">
      <c r="A2783" s="94"/>
      <c r="B2783" s="102"/>
      <c r="C2783" s="94"/>
      <c r="D2783" s="94"/>
      <c r="E2783" s="94"/>
      <c r="F2783" s="94"/>
      <c r="G2783" s="94"/>
      <c r="H2783" s="94"/>
      <c r="I2783" s="94"/>
      <c r="J2783" s="94"/>
    </row>
    <row r="2784" spans="1:10" x14ac:dyDescent="0.25">
      <c r="A2784" s="94"/>
      <c r="B2784" s="102"/>
      <c r="C2784" s="94"/>
      <c r="D2784" s="94"/>
      <c r="E2784" s="94"/>
      <c r="F2784" s="94"/>
      <c r="G2784" s="94"/>
      <c r="H2784" s="94"/>
      <c r="I2784" s="94"/>
      <c r="J2784" s="94"/>
    </row>
    <row r="2785" spans="1:10" x14ac:dyDescent="0.25">
      <c r="A2785" s="94"/>
      <c r="B2785" s="102"/>
      <c r="C2785" s="94"/>
      <c r="D2785" s="94"/>
      <c r="E2785" s="94"/>
      <c r="F2785" s="94"/>
      <c r="G2785" s="94"/>
      <c r="H2785" s="94"/>
      <c r="I2785" s="94"/>
      <c r="J2785" s="94"/>
    </row>
    <row r="2786" spans="1:10" x14ac:dyDescent="0.25">
      <c r="A2786" s="94"/>
      <c r="B2786" s="102"/>
      <c r="C2786" s="94"/>
      <c r="D2786" s="94"/>
      <c r="E2786" s="94"/>
      <c r="F2786" s="94"/>
      <c r="G2786" s="94"/>
      <c r="H2786" s="94"/>
      <c r="I2786" s="94"/>
      <c r="J2786" s="94"/>
    </row>
    <row r="2787" spans="1:10" x14ac:dyDescent="0.25">
      <c r="A2787" s="94"/>
      <c r="B2787" s="102"/>
      <c r="C2787" s="94"/>
      <c r="D2787" s="94"/>
      <c r="E2787" s="94"/>
      <c r="F2787" s="94"/>
      <c r="G2787" s="94"/>
      <c r="H2787" s="94"/>
      <c r="I2787" s="94"/>
      <c r="J2787" s="94"/>
    </row>
    <row r="2788" spans="1:10" x14ac:dyDescent="0.25">
      <c r="A2788" s="94"/>
      <c r="B2788" s="102"/>
      <c r="C2788" s="94"/>
      <c r="D2788" s="94"/>
      <c r="E2788" s="94"/>
      <c r="F2788" s="94"/>
      <c r="G2788" s="94"/>
      <c r="H2788" s="94"/>
      <c r="I2788" s="94"/>
      <c r="J2788" s="94"/>
    </row>
    <row r="2789" spans="1:10" x14ac:dyDescent="0.25">
      <c r="A2789" s="94"/>
      <c r="B2789" s="102"/>
      <c r="C2789" s="94"/>
      <c r="D2789" s="94"/>
      <c r="E2789" s="94"/>
      <c r="F2789" s="94"/>
      <c r="G2789" s="94"/>
      <c r="H2789" s="94"/>
      <c r="I2789" s="94"/>
      <c r="J2789" s="94"/>
    </row>
    <row r="2790" spans="1:10" x14ac:dyDescent="0.25">
      <c r="A2790" s="94"/>
      <c r="B2790" s="102"/>
      <c r="C2790" s="94"/>
      <c r="D2790" s="94"/>
      <c r="E2790" s="94"/>
      <c r="F2790" s="94"/>
      <c r="G2790" s="94"/>
      <c r="H2790" s="94"/>
      <c r="I2790" s="94"/>
      <c r="J2790" s="94"/>
    </row>
    <row r="2791" spans="1:10" x14ac:dyDescent="0.25">
      <c r="A2791" s="94"/>
      <c r="B2791" s="102"/>
      <c r="C2791" s="94"/>
      <c r="D2791" s="94"/>
      <c r="E2791" s="94"/>
      <c r="F2791" s="94"/>
      <c r="G2791" s="94"/>
      <c r="H2791" s="94"/>
      <c r="I2791" s="94"/>
      <c r="J2791" s="94"/>
    </row>
    <row r="2792" spans="1:10" x14ac:dyDescent="0.25">
      <c r="A2792" s="94"/>
      <c r="B2792" s="102"/>
      <c r="C2792" s="94"/>
      <c r="D2792" s="94"/>
      <c r="E2792" s="94"/>
      <c r="F2792" s="94"/>
      <c r="G2792" s="94"/>
      <c r="H2792" s="94"/>
      <c r="I2792" s="94"/>
      <c r="J2792" s="94"/>
    </row>
    <row r="2793" spans="1:10" x14ac:dyDescent="0.25">
      <c r="A2793" s="94"/>
      <c r="B2793" s="102"/>
      <c r="C2793" s="94"/>
      <c r="D2793" s="94"/>
      <c r="E2793" s="94"/>
      <c r="F2793" s="94"/>
      <c r="G2793" s="94"/>
      <c r="H2793" s="94"/>
      <c r="I2793" s="94"/>
      <c r="J2793" s="94"/>
    </row>
    <row r="2794" spans="1:10" x14ac:dyDescent="0.25">
      <c r="A2794" s="94"/>
      <c r="B2794" s="102"/>
      <c r="C2794" s="94"/>
      <c r="D2794" s="94"/>
      <c r="E2794" s="94"/>
      <c r="F2794" s="94"/>
      <c r="G2794" s="94"/>
      <c r="H2794" s="94"/>
      <c r="I2794" s="94"/>
      <c r="J2794" s="94"/>
    </row>
    <row r="2795" spans="1:10" x14ac:dyDescent="0.25">
      <c r="A2795" s="94"/>
      <c r="B2795" s="102"/>
      <c r="C2795" s="94"/>
      <c r="D2795" s="94"/>
      <c r="E2795" s="94"/>
      <c r="F2795" s="94"/>
      <c r="G2795" s="94"/>
      <c r="H2795" s="94"/>
      <c r="I2795" s="94"/>
      <c r="J2795" s="94"/>
    </row>
    <row r="2796" spans="1:10" x14ac:dyDescent="0.25">
      <c r="A2796" s="94"/>
      <c r="B2796" s="102"/>
      <c r="C2796" s="94"/>
      <c r="D2796" s="94"/>
      <c r="E2796" s="94"/>
      <c r="F2796" s="94"/>
      <c r="G2796" s="94"/>
      <c r="H2796" s="94"/>
      <c r="I2796" s="94"/>
      <c r="J2796" s="94"/>
    </row>
    <row r="2797" spans="1:10" x14ac:dyDescent="0.25">
      <c r="A2797" s="94"/>
      <c r="B2797" s="102"/>
      <c r="C2797" s="94"/>
      <c r="D2797" s="94"/>
      <c r="E2797" s="94"/>
      <c r="F2797" s="94"/>
      <c r="G2797" s="94"/>
      <c r="H2797" s="94"/>
      <c r="I2797" s="94"/>
      <c r="J2797" s="94"/>
    </row>
    <row r="2798" spans="1:10" x14ac:dyDescent="0.25">
      <c r="A2798" s="94"/>
      <c r="B2798" s="102"/>
      <c r="C2798" s="94"/>
      <c r="D2798" s="94"/>
      <c r="E2798" s="94"/>
      <c r="F2798" s="94"/>
      <c r="G2798" s="94"/>
      <c r="H2798" s="94"/>
      <c r="I2798" s="94"/>
      <c r="J2798" s="94"/>
    </row>
    <row r="2799" spans="1:10" x14ac:dyDescent="0.25">
      <c r="A2799" s="94"/>
      <c r="B2799" s="102"/>
      <c r="C2799" s="94"/>
      <c r="D2799" s="94"/>
      <c r="E2799" s="94"/>
      <c r="F2799" s="94"/>
      <c r="G2799" s="94"/>
      <c r="H2799" s="94"/>
      <c r="I2799" s="94"/>
      <c r="J2799" s="94"/>
    </row>
    <row r="2800" spans="1:10" x14ac:dyDescent="0.25">
      <c r="A2800" s="94"/>
      <c r="B2800" s="102"/>
      <c r="C2800" s="94"/>
      <c r="D2800" s="94"/>
      <c r="E2800" s="94"/>
      <c r="F2800" s="94"/>
      <c r="G2800" s="94"/>
      <c r="H2800" s="94"/>
      <c r="I2800" s="94"/>
      <c r="J2800" s="94"/>
    </row>
    <row r="2801" spans="1:10" x14ac:dyDescent="0.25">
      <c r="A2801" s="94"/>
      <c r="B2801" s="102"/>
      <c r="C2801" s="94"/>
      <c r="D2801" s="94"/>
      <c r="E2801" s="94"/>
      <c r="F2801" s="94"/>
      <c r="G2801" s="94"/>
      <c r="H2801" s="94"/>
      <c r="I2801" s="94"/>
      <c r="J2801" s="94"/>
    </row>
    <row r="2802" spans="1:10" x14ac:dyDescent="0.25">
      <c r="A2802" s="94"/>
      <c r="B2802" s="102"/>
      <c r="C2802" s="94"/>
      <c r="D2802" s="94"/>
      <c r="E2802" s="94"/>
      <c r="F2802" s="94"/>
      <c r="G2802" s="94"/>
      <c r="H2802" s="94"/>
      <c r="I2802" s="94"/>
      <c r="J2802" s="94"/>
    </row>
    <row r="2803" spans="1:10" x14ac:dyDescent="0.25">
      <c r="A2803" s="94"/>
      <c r="B2803" s="102"/>
      <c r="C2803" s="94"/>
      <c r="D2803" s="94"/>
      <c r="E2803" s="94"/>
      <c r="F2803" s="94"/>
      <c r="G2803" s="94"/>
      <c r="H2803" s="94"/>
      <c r="I2803" s="94"/>
      <c r="J2803" s="94"/>
    </row>
    <row r="2804" spans="1:10" x14ac:dyDescent="0.25">
      <c r="A2804" s="94"/>
      <c r="B2804" s="102"/>
      <c r="C2804" s="94"/>
      <c r="D2804" s="94"/>
      <c r="E2804" s="94"/>
      <c r="F2804" s="94"/>
      <c r="G2804" s="94"/>
      <c r="H2804" s="94"/>
      <c r="I2804" s="94"/>
      <c r="J2804" s="94"/>
    </row>
    <row r="2805" spans="1:10" x14ac:dyDescent="0.25">
      <c r="A2805" s="94"/>
      <c r="B2805" s="102"/>
      <c r="C2805" s="94"/>
      <c r="D2805" s="94"/>
      <c r="E2805" s="94"/>
      <c r="F2805" s="94"/>
      <c r="G2805" s="94"/>
      <c r="H2805" s="94"/>
      <c r="I2805" s="94"/>
      <c r="J2805" s="94"/>
    </row>
    <row r="2806" spans="1:10" x14ac:dyDescent="0.25">
      <c r="A2806" s="127" t="s">
        <v>11</v>
      </c>
      <c r="B2806" s="102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</row>
    <row r="2809" spans="1:10" x14ac:dyDescent="0.25">
      <c r="A2809" s="127" t="s">
        <v>0</v>
      </c>
      <c r="B2809" s="155" t="s">
        <v>1192</v>
      </c>
      <c r="C2809" s="127" t="s">
        <v>1203</v>
      </c>
      <c r="D2809" s="127" t="s">
        <v>561</v>
      </c>
      <c r="E2809" s="127" t="s">
        <v>1724</v>
      </c>
      <c r="F2809" s="127" t="s">
        <v>1892</v>
      </c>
      <c r="G2809" s="127" t="s">
        <v>1889</v>
      </c>
      <c r="H2809" s="127" t="s">
        <v>1890</v>
      </c>
      <c r="I2809" s="127" t="s">
        <v>1891</v>
      </c>
      <c r="J2809" s="127" t="s">
        <v>174</v>
      </c>
    </row>
    <row r="2810" spans="1:10" x14ac:dyDescent="0.25">
      <c r="A2810" s="95">
        <v>45346</v>
      </c>
      <c r="B2810" s="118"/>
      <c r="C2810" s="98"/>
      <c r="D2810" s="98"/>
      <c r="E2810" s="98"/>
      <c r="F2810" s="98"/>
      <c r="G2810" s="98"/>
      <c r="H2810" s="98"/>
      <c r="I2810" s="98"/>
      <c r="J2810" s="94"/>
    </row>
    <row r="2811" spans="1:10" x14ac:dyDescent="0.25">
      <c r="A2811" s="94"/>
      <c r="B2811" s="102"/>
      <c r="C2811" s="94"/>
      <c r="D2811" s="94"/>
      <c r="E2811" s="94"/>
      <c r="F2811" s="94"/>
      <c r="G2811" s="94"/>
      <c r="H2811" s="94"/>
      <c r="I2811" s="94"/>
      <c r="J2811" s="94"/>
    </row>
    <row r="2812" spans="1:10" x14ac:dyDescent="0.25">
      <c r="A2812" s="94"/>
      <c r="B2812" s="102"/>
      <c r="C2812" s="101"/>
      <c r="D2812" s="94"/>
      <c r="E2812" s="94"/>
      <c r="F2812" s="94"/>
      <c r="G2812" s="94"/>
      <c r="H2812" s="94"/>
      <c r="I2812" s="94"/>
      <c r="J2812" s="94"/>
    </row>
    <row r="2813" spans="1:10" x14ac:dyDescent="0.25">
      <c r="A2813" s="94"/>
      <c r="B2813" s="102"/>
      <c r="C2813" s="94"/>
      <c r="D2813" s="94"/>
      <c r="E2813" s="94"/>
      <c r="F2813" s="94"/>
      <c r="G2813" s="94"/>
      <c r="H2813" s="94"/>
      <c r="I2813" s="94"/>
      <c r="J2813" s="94"/>
    </row>
    <row r="2814" spans="1:10" x14ac:dyDescent="0.25">
      <c r="A2814" s="94"/>
      <c r="B2814" s="102"/>
      <c r="C2814" s="94"/>
      <c r="D2814" s="94"/>
      <c r="E2814" s="94"/>
      <c r="F2814" s="94"/>
      <c r="G2814" s="94"/>
      <c r="H2814" s="94"/>
      <c r="I2814" s="94"/>
      <c r="J2814" s="94"/>
    </row>
    <row r="2815" spans="1:10" x14ac:dyDescent="0.25">
      <c r="A2815" s="94"/>
      <c r="B2815" s="102"/>
      <c r="C2815" s="94"/>
      <c r="D2815" s="94"/>
      <c r="E2815" s="94"/>
      <c r="F2815" s="94"/>
      <c r="G2815" s="94"/>
      <c r="H2815" s="94"/>
      <c r="I2815" s="94"/>
      <c r="J2815" s="94"/>
    </row>
    <row r="2816" spans="1:10" x14ac:dyDescent="0.25">
      <c r="A2816" s="94"/>
      <c r="B2816" s="102"/>
      <c r="C2816" s="94"/>
      <c r="D2816" s="94"/>
      <c r="E2816" s="94"/>
      <c r="F2816" s="94"/>
      <c r="G2816" s="94"/>
      <c r="H2816" s="94"/>
      <c r="I2816" s="94"/>
      <c r="J2816" s="94"/>
    </row>
    <row r="2817" spans="1:10" x14ac:dyDescent="0.25">
      <c r="A2817" s="94"/>
      <c r="B2817" s="102"/>
      <c r="C2817" s="94"/>
      <c r="D2817" s="94"/>
      <c r="E2817" s="94"/>
      <c r="F2817" s="94"/>
      <c r="G2817" s="94"/>
      <c r="H2817" s="94"/>
      <c r="I2817" s="94"/>
      <c r="J2817" s="94"/>
    </row>
    <row r="2818" spans="1:10" x14ac:dyDescent="0.25">
      <c r="A2818" s="94"/>
      <c r="B2818" s="102"/>
      <c r="C2818" s="94"/>
      <c r="D2818" s="94"/>
      <c r="E2818" s="94"/>
      <c r="F2818" s="94"/>
      <c r="G2818" s="94"/>
      <c r="H2818" s="94"/>
      <c r="I2818" s="94"/>
      <c r="J2818" s="94"/>
    </row>
    <row r="2819" spans="1:10" x14ac:dyDescent="0.25">
      <c r="A2819" s="94"/>
      <c r="B2819" s="102"/>
      <c r="C2819" s="94"/>
      <c r="D2819" s="94"/>
      <c r="E2819" s="94"/>
      <c r="F2819" s="94"/>
      <c r="G2819" s="94"/>
      <c r="H2819" s="94"/>
      <c r="I2819" s="94"/>
      <c r="J2819" s="94"/>
    </row>
    <row r="2820" spans="1:10" x14ac:dyDescent="0.25">
      <c r="A2820" s="94"/>
      <c r="B2820" s="102"/>
      <c r="C2820" s="94"/>
      <c r="D2820" s="94"/>
      <c r="E2820" s="94"/>
      <c r="F2820" s="94"/>
      <c r="G2820" s="94"/>
      <c r="H2820" s="94"/>
      <c r="I2820" s="94"/>
      <c r="J2820" s="94"/>
    </row>
    <row r="2821" spans="1:10" x14ac:dyDescent="0.25">
      <c r="A2821" s="94"/>
      <c r="B2821" s="102"/>
      <c r="C2821" s="94"/>
      <c r="D2821" s="94"/>
      <c r="E2821" s="94"/>
      <c r="F2821" s="94"/>
      <c r="G2821" s="94"/>
      <c r="H2821" s="94"/>
      <c r="I2821" s="94"/>
      <c r="J2821" s="94"/>
    </row>
    <row r="2822" spans="1:10" x14ac:dyDescent="0.25">
      <c r="A2822" s="94"/>
      <c r="B2822" s="102"/>
      <c r="C2822" s="94"/>
      <c r="D2822" s="94"/>
      <c r="E2822" s="94"/>
      <c r="F2822" s="94"/>
      <c r="G2822" s="94"/>
      <c r="H2822" s="94"/>
      <c r="I2822" s="94"/>
      <c r="J2822" s="94"/>
    </row>
    <row r="2823" spans="1:10" x14ac:dyDescent="0.25">
      <c r="A2823" s="94"/>
      <c r="B2823" s="102"/>
      <c r="C2823" s="94"/>
      <c r="D2823" s="94"/>
      <c r="E2823" s="94"/>
      <c r="F2823" s="94"/>
      <c r="G2823" s="94"/>
      <c r="H2823" s="94"/>
      <c r="I2823" s="94"/>
      <c r="J2823" s="94"/>
    </row>
    <row r="2824" spans="1:10" x14ac:dyDescent="0.25">
      <c r="A2824" s="94"/>
      <c r="B2824" s="102"/>
      <c r="C2824" s="94"/>
      <c r="D2824" s="94"/>
      <c r="E2824" s="94"/>
      <c r="F2824" s="94"/>
      <c r="G2824" s="94"/>
      <c r="H2824" s="94"/>
      <c r="I2824" s="94"/>
      <c r="J2824" s="94"/>
    </row>
    <row r="2825" spans="1:10" x14ac:dyDescent="0.25">
      <c r="A2825" s="94"/>
      <c r="B2825" s="102"/>
      <c r="C2825" s="94"/>
      <c r="D2825" s="94"/>
      <c r="E2825" s="94"/>
      <c r="F2825" s="94"/>
      <c r="G2825" s="94"/>
      <c r="H2825" s="94"/>
      <c r="I2825" s="94"/>
      <c r="J2825" s="94"/>
    </row>
    <row r="2826" spans="1:10" x14ac:dyDescent="0.25">
      <c r="A2826" s="94"/>
      <c r="B2826" s="102"/>
      <c r="C2826" s="94"/>
      <c r="D2826" s="94"/>
      <c r="E2826" s="94"/>
      <c r="F2826" s="94"/>
      <c r="G2826" s="94"/>
      <c r="H2826" s="94"/>
      <c r="I2826" s="94"/>
      <c r="J2826" s="94"/>
    </row>
    <row r="2827" spans="1:10" x14ac:dyDescent="0.25">
      <c r="A2827" s="94"/>
      <c r="B2827" s="102"/>
      <c r="C2827" s="94"/>
      <c r="D2827" s="94"/>
      <c r="E2827" s="94"/>
      <c r="F2827" s="94"/>
      <c r="G2827" s="94"/>
      <c r="H2827" s="94"/>
      <c r="I2827" s="94"/>
      <c r="J2827" s="94"/>
    </row>
    <row r="2828" spans="1:10" x14ac:dyDescent="0.25">
      <c r="A2828" s="94"/>
      <c r="B2828" s="102"/>
      <c r="C2828" s="94"/>
      <c r="D2828" s="94"/>
      <c r="E2828" s="94"/>
      <c r="F2828" s="94"/>
      <c r="G2828" s="94"/>
      <c r="H2828" s="94"/>
      <c r="I2828" s="94"/>
      <c r="J2828" s="94"/>
    </row>
    <row r="2829" spans="1:10" x14ac:dyDescent="0.25">
      <c r="A2829" s="94"/>
      <c r="B2829" s="102"/>
      <c r="C2829" s="94"/>
      <c r="D2829" s="94"/>
      <c r="E2829" s="94"/>
      <c r="F2829" s="94"/>
      <c r="G2829" s="94"/>
      <c r="H2829" s="94"/>
      <c r="I2829" s="94"/>
      <c r="J2829" s="94"/>
    </row>
    <row r="2830" spans="1:10" x14ac:dyDescent="0.25">
      <c r="A2830" s="94"/>
      <c r="B2830" s="102"/>
      <c r="C2830" s="94"/>
      <c r="D2830" s="94"/>
      <c r="E2830" s="94"/>
      <c r="F2830" s="94"/>
      <c r="G2830" s="94"/>
      <c r="H2830" s="94"/>
      <c r="I2830" s="94"/>
      <c r="J2830" s="94"/>
    </row>
    <row r="2831" spans="1:10" x14ac:dyDescent="0.25">
      <c r="A2831" s="94"/>
      <c r="B2831" s="102"/>
      <c r="C2831" s="94"/>
      <c r="D2831" s="94"/>
      <c r="E2831" s="94"/>
      <c r="F2831" s="94"/>
      <c r="G2831" s="94"/>
      <c r="H2831" s="94"/>
      <c r="I2831" s="94"/>
      <c r="J2831" s="94"/>
    </row>
    <row r="2832" spans="1:10" x14ac:dyDescent="0.25">
      <c r="A2832" s="94"/>
      <c r="B2832" s="102"/>
      <c r="C2832" s="94"/>
      <c r="D2832" s="94"/>
      <c r="E2832" s="94"/>
      <c r="F2832" s="94"/>
      <c r="G2832" s="94"/>
      <c r="H2832" s="94"/>
      <c r="I2832" s="94"/>
      <c r="J2832" s="94"/>
    </row>
    <row r="2833" spans="1:10" x14ac:dyDescent="0.25">
      <c r="A2833" s="94"/>
      <c r="B2833" s="102"/>
      <c r="C2833" s="94"/>
      <c r="D2833" s="94"/>
      <c r="E2833" s="94"/>
      <c r="F2833" s="94"/>
      <c r="G2833" s="94"/>
      <c r="H2833" s="94"/>
      <c r="I2833" s="94"/>
      <c r="J2833" s="94"/>
    </row>
    <row r="2834" spans="1:10" x14ac:dyDescent="0.25">
      <c r="A2834" s="94"/>
      <c r="B2834" s="102"/>
      <c r="C2834" s="94"/>
      <c r="D2834" s="94"/>
      <c r="E2834" s="94"/>
      <c r="F2834" s="94"/>
      <c r="G2834" s="94"/>
      <c r="H2834" s="94"/>
      <c r="I2834" s="94"/>
      <c r="J2834" s="94"/>
    </row>
    <row r="2835" spans="1:10" x14ac:dyDescent="0.25">
      <c r="A2835" s="94"/>
      <c r="B2835" s="102"/>
      <c r="C2835" s="94"/>
      <c r="D2835" s="94"/>
      <c r="E2835" s="94"/>
      <c r="F2835" s="94"/>
      <c r="G2835" s="94"/>
      <c r="H2835" s="94"/>
      <c r="I2835" s="94"/>
      <c r="J2835" s="94"/>
    </row>
    <row r="2836" spans="1:10" x14ac:dyDescent="0.25">
      <c r="A2836" s="94"/>
      <c r="B2836" s="102"/>
      <c r="C2836" s="94"/>
      <c r="D2836" s="94"/>
      <c r="E2836" s="94"/>
      <c r="F2836" s="94"/>
      <c r="G2836" s="94"/>
      <c r="H2836" s="94"/>
      <c r="I2836" s="94"/>
      <c r="J2836" s="94"/>
    </row>
    <row r="2837" spans="1:10" x14ac:dyDescent="0.25">
      <c r="A2837" s="94"/>
      <c r="B2837" s="102"/>
      <c r="C2837" s="94"/>
      <c r="D2837" s="94"/>
      <c r="E2837" s="94"/>
      <c r="F2837" s="94"/>
      <c r="G2837" s="94"/>
      <c r="H2837" s="94"/>
      <c r="I2837" s="94"/>
      <c r="J2837" s="94"/>
    </row>
    <row r="2838" spans="1:10" x14ac:dyDescent="0.25">
      <c r="A2838" s="94"/>
      <c r="B2838" s="102"/>
      <c r="C2838" s="94"/>
      <c r="D2838" s="94"/>
      <c r="E2838" s="94"/>
      <c r="F2838" s="94"/>
      <c r="G2838" s="94"/>
      <c r="H2838" s="94"/>
      <c r="I2838" s="94"/>
      <c r="J2838" s="94"/>
    </row>
    <row r="2839" spans="1:10" x14ac:dyDescent="0.25">
      <c r="A2839" s="94"/>
      <c r="B2839" s="102"/>
      <c r="C2839" s="94"/>
      <c r="D2839" s="94"/>
      <c r="E2839" s="94"/>
      <c r="F2839" s="94"/>
      <c r="G2839" s="94"/>
      <c r="H2839" s="94"/>
      <c r="I2839" s="94"/>
      <c r="J2839" s="94"/>
    </row>
    <row r="2840" spans="1:10" x14ac:dyDescent="0.25">
      <c r="A2840" s="94"/>
      <c r="B2840" s="102"/>
      <c r="C2840" s="94"/>
      <c r="D2840" s="94"/>
      <c r="E2840" s="94"/>
      <c r="F2840" s="94"/>
      <c r="G2840" s="94"/>
      <c r="H2840" s="94"/>
      <c r="I2840" s="94"/>
      <c r="J2840" s="94"/>
    </row>
    <row r="2841" spans="1:10" x14ac:dyDescent="0.25">
      <c r="A2841" s="94"/>
      <c r="B2841" s="102"/>
      <c r="C2841" s="94"/>
      <c r="D2841" s="94"/>
      <c r="E2841" s="94"/>
      <c r="F2841" s="94"/>
      <c r="G2841" s="94"/>
      <c r="H2841" s="94"/>
      <c r="I2841" s="94"/>
      <c r="J2841" s="94"/>
    </row>
    <row r="2842" spans="1:10" x14ac:dyDescent="0.25">
      <c r="A2842" s="94"/>
      <c r="B2842" s="102"/>
      <c r="C2842" s="94"/>
      <c r="D2842" s="94"/>
      <c r="E2842" s="94"/>
      <c r="F2842" s="94"/>
      <c r="G2842" s="94"/>
      <c r="H2842" s="94"/>
      <c r="I2842" s="94"/>
      <c r="J2842" s="94"/>
    </row>
    <row r="2843" spans="1:10" x14ac:dyDescent="0.25">
      <c r="A2843" s="94"/>
      <c r="B2843" s="102"/>
      <c r="C2843" s="94"/>
      <c r="D2843" s="94"/>
      <c r="E2843" s="94"/>
      <c r="F2843" s="94"/>
      <c r="G2843" s="94"/>
      <c r="H2843" s="94"/>
      <c r="I2843" s="94"/>
      <c r="J2843" s="94"/>
    </row>
    <row r="2844" spans="1:10" x14ac:dyDescent="0.25">
      <c r="A2844" s="94"/>
      <c r="B2844" s="102"/>
      <c r="C2844" s="94"/>
      <c r="D2844" s="94"/>
      <c r="E2844" s="94"/>
      <c r="F2844" s="94"/>
      <c r="G2844" s="94"/>
      <c r="H2844" s="94"/>
      <c r="I2844" s="94"/>
      <c r="J2844" s="94"/>
    </row>
    <row r="2845" spans="1:10" x14ac:dyDescent="0.25">
      <c r="A2845" s="94"/>
      <c r="B2845" s="102"/>
      <c r="C2845" s="94"/>
      <c r="D2845" s="94"/>
      <c r="E2845" s="94"/>
      <c r="F2845" s="94"/>
      <c r="G2845" s="94"/>
      <c r="H2845" s="94"/>
      <c r="I2845" s="94"/>
      <c r="J2845" s="94"/>
    </row>
    <row r="2846" spans="1:10" x14ac:dyDescent="0.25">
      <c r="A2846" s="94"/>
      <c r="B2846" s="102"/>
      <c r="C2846" s="94"/>
      <c r="D2846" s="94"/>
      <c r="E2846" s="94"/>
      <c r="F2846" s="94"/>
      <c r="G2846" s="94"/>
      <c r="H2846" s="94"/>
      <c r="I2846" s="94"/>
      <c r="J2846" s="94"/>
    </row>
    <row r="2847" spans="1:10" x14ac:dyDescent="0.25">
      <c r="A2847" s="94"/>
      <c r="B2847" s="102"/>
      <c r="C2847" s="94"/>
      <c r="D2847" s="94"/>
      <c r="E2847" s="94"/>
      <c r="F2847" s="94"/>
      <c r="G2847" s="94"/>
      <c r="H2847" s="94"/>
      <c r="I2847" s="94"/>
      <c r="J2847" s="94"/>
    </row>
    <row r="2848" spans="1:10" x14ac:dyDescent="0.25">
      <c r="A2848" s="94"/>
      <c r="B2848" s="102"/>
      <c r="C2848" s="94"/>
      <c r="D2848" s="94"/>
      <c r="E2848" s="94"/>
      <c r="F2848" s="94"/>
      <c r="G2848" s="94"/>
      <c r="H2848" s="94"/>
      <c r="I2848" s="94"/>
      <c r="J2848" s="94"/>
    </row>
    <row r="2849" spans="1:10" x14ac:dyDescent="0.25">
      <c r="A2849" s="94"/>
      <c r="B2849" s="102"/>
      <c r="C2849" s="94"/>
      <c r="D2849" s="94"/>
      <c r="E2849" s="94"/>
      <c r="F2849" s="94"/>
      <c r="G2849" s="94"/>
      <c r="H2849" s="94"/>
      <c r="I2849" s="94"/>
      <c r="J2849" s="94"/>
    </row>
    <row r="2850" spans="1:10" x14ac:dyDescent="0.25">
      <c r="A2850" s="94"/>
      <c r="B2850" s="102"/>
      <c r="C2850" s="94"/>
      <c r="D2850" s="94"/>
      <c r="E2850" s="94"/>
      <c r="F2850" s="94"/>
      <c r="G2850" s="94"/>
      <c r="H2850" s="94"/>
      <c r="I2850" s="94"/>
      <c r="J2850" s="94"/>
    </row>
    <row r="2851" spans="1:10" x14ac:dyDescent="0.25">
      <c r="A2851" s="94"/>
      <c r="B2851" s="102"/>
      <c r="C2851" s="94"/>
      <c r="D2851" s="94"/>
      <c r="E2851" s="94"/>
      <c r="F2851" s="94"/>
      <c r="G2851" s="94"/>
      <c r="H2851" s="94"/>
      <c r="I2851" s="94"/>
      <c r="J2851" s="94"/>
    </row>
    <row r="2852" spans="1:10" x14ac:dyDescent="0.25">
      <c r="A2852" s="94"/>
      <c r="B2852" s="102"/>
      <c r="C2852" s="94"/>
      <c r="D2852" s="94"/>
      <c r="E2852" s="94"/>
      <c r="F2852" s="94"/>
      <c r="G2852" s="94"/>
      <c r="H2852" s="94"/>
      <c r="I2852" s="94"/>
      <c r="J2852" s="94"/>
    </row>
    <row r="2853" spans="1:10" x14ac:dyDescent="0.25">
      <c r="A2853" s="94"/>
      <c r="B2853" s="102"/>
      <c r="C2853" s="94"/>
      <c r="D2853" s="94"/>
      <c r="E2853" s="94"/>
      <c r="F2853" s="94"/>
      <c r="G2853" s="94"/>
      <c r="H2853" s="94"/>
      <c r="I2853" s="94"/>
      <c r="J2853" s="94"/>
    </row>
    <row r="2854" spans="1:10" x14ac:dyDescent="0.25">
      <c r="A2854" s="94"/>
      <c r="B2854" s="102"/>
      <c r="C2854" s="94"/>
      <c r="D2854" s="94"/>
      <c r="E2854" s="94"/>
      <c r="F2854" s="94"/>
      <c r="G2854" s="94"/>
      <c r="H2854" s="94"/>
      <c r="I2854" s="94"/>
      <c r="J2854" s="94"/>
    </row>
    <row r="2855" spans="1:10" x14ac:dyDescent="0.25">
      <c r="A2855" s="94"/>
      <c r="B2855" s="102"/>
      <c r="C2855" s="94"/>
      <c r="D2855" s="94"/>
      <c r="E2855" s="94"/>
      <c r="F2855" s="94"/>
      <c r="G2855" s="94"/>
      <c r="H2855" s="94"/>
      <c r="I2855" s="94"/>
      <c r="J2855" s="94"/>
    </row>
    <row r="2856" spans="1:10" x14ac:dyDescent="0.25">
      <c r="A2856" s="94"/>
      <c r="B2856" s="102"/>
      <c r="C2856" s="94"/>
      <c r="D2856" s="94"/>
      <c r="E2856" s="94"/>
      <c r="F2856" s="94"/>
      <c r="G2856" s="94"/>
      <c r="H2856" s="94"/>
      <c r="I2856" s="94"/>
      <c r="J2856" s="94"/>
    </row>
    <row r="2857" spans="1:10" x14ac:dyDescent="0.25">
      <c r="A2857" s="94"/>
      <c r="B2857" s="102"/>
      <c r="C2857" s="94"/>
      <c r="D2857" s="94"/>
      <c r="E2857" s="94"/>
      <c r="F2857" s="94"/>
      <c r="G2857" s="94"/>
      <c r="H2857" s="94"/>
      <c r="I2857" s="94"/>
      <c r="J2857" s="94"/>
    </row>
    <row r="2858" spans="1:10" x14ac:dyDescent="0.25">
      <c r="A2858" s="127" t="s">
        <v>11</v>
      </c>
      <c r="B2858" s="102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</row>
    <row r="2861" spans="1:10" x14ac:dyDescent="0.25">
      <c r="A2861" s="127" t="s">
        <v>0</v>
      </c>
      <c r="B2861" s="155" t="s">
        <v>1192</v>
      </c>
      <c r="C2861" s="127" t="s">
        <v>1203</v>
      </c>
      <c r="D2861" s="127" t="s">
        <v>561</v>
      </c>
      <c r="E2861" s="127" t="s">
        <v>1724</v>
      </c>
      <c r="F2861" s="127" t="s">
        <v>1892</v>
      </c>
      <c r="G2861" s="127" t="s">
        <v>1889</v>
      </c>
      <c r="H2861" s="127" t="s">
        <v>1890</v>
      </c>
      <c r="I2861" s="127" t="s">
        <v>1891</v>
      </c>
      <c r="J2861" s="127" t="s">
        <v>174</v>
      </c>
    </row>
    <row r="2862" spans="1:10" x14ac:dyDescent="0.25">
      <c r="A2862" s="95">
        <v>45347</v>
      </c>
      <c r="B2862" s="118"/>
      <c r="C2862" s="98"/>
      <c r="D2862" s="98"/>
      <c r="E2862" s="98"/>
      <c r="F2862" s="98"/>
      <c r="G2862" s="98"/>
      <c r="H2862" s="98"/>
      <c r="I2862" s="98"/>
      <c r="J2862" s="94"/>
    </row>
    <row r="2863" spans="1:10" x14ac:dyDescent="0.25">
      <c r="A2863" s="94"/>
      <c r="B2863" s="102"/>
      <c r="C2863" s="94"/>
      <c r="D2863" s="94"/>
      <c r="E2863" s="94"/>
      <c r="F2863" s="94"/>
      <c r="G2863" s="94"/>
      <c r="H2863" s="94"/>
      <c r="I2863" s="94"/>
      <c r="J2863" s="94"/>
    </row>
    <row r="2864" spans="1:10" x14ac:dyDescent="0.25">
      <c r="A2864" s="94"/>
      <c r="B2864" s="102"/>
      <c r="C2864" s="101"/>
      <c r="D2864" s="94"/>
      <c r="E2864" s="94"/>
      <c r="F2864" s="94"/>
      <c r="G2864" s="94"/>
      <c r="H2864" s="94"/>
      <c r="I2864" s="94"/>
      <c r="J2864" s="94"/>
    </row>
    <row r="2865" spans="1:10" x14ac:dyDescent="0.25">
      <c r="A2865" s="94"/>
      <c r="B2865" s="102"/>
      <c r="C2865" s="94"/>
      <c r="D2865" s="94"/>
      <c r="E2865" s="94"/>
      <c r="F2865" s="94"/>
      <c r="G2865" s="94"/>
      <c r="H2865" s="94"/>
      <c r="I2865" s="94"/>
      <c r="J2865" s="94"/>
    </row>
    <row r="2866" spans="1:10" x14ac:dyDescent="0.25">
      <c r="A2866" s="94"/>
      <c r="B2866" s="102"/>
      <c r="C2866" s="94"/>
      <c r="D2866" s="94"/>
      <c r="E2866" s="94"/>
      <c r="F2866" s="94"/>
      <c r="G2866" s="94"/>
      <c r="H2866" s="94"/>
      <c r="I2866" s="94"/>
      <c r="J2866" s="94"/>
    </row>
    <row r="2867" spans="1:10" x14ac:dyDescent="0.25">
      <c r="A2867" s="94"/>
      <c r="B2867" s="102"/>
      <c r="C2867" s="94"/>
      <c r="D2867" s="94"/>
      <c r="E2867" s="94"/>
      <c r="F2867" s="94"/>
      <c r="G2867" s="94"/>
      <c r="H2867" s="94"/>
      <c r="I2867" s="94"/>
      <c r="J2867" s="94"/>
    </row>
    <row r="2868" spans="1:10" x14ac:dyDescent="0.25">
      <c r="A2868" s="94"/>
      <c r="B2868" s="102"/>
      <c r="C2868" s="94"/>
      <c r="D2868" s="94"/>
      <c r="E2868" s="94"/>
      <c r="F2868" s="94"/>
      <c r="G2868" s="94"/>
      <c r="H2868" s="94"/>
      <c r="I2868" s="94"/>
      <c r="J2868" s="94"/>
    </row>
    <row r="2869" spans="1:10" x14ac:dyDescent="0.25">
      <c r="A2869" s="94"/>
      <c r="B2869" s="102"/>
      <c r="C2869" s="94"/>
      <c r="D2869" s="94"/>
      <c r="E2869" s="94"/>
      <c r="F2869" s="94"/>
      <c r="G2869" s="94"/>
      <c r="H2869" s="94"/>
      <c r="I2869" s="94"/>
      <c r="J2869" s="94"/>
    </row>
    <row r="2870" spans="1:10" x14ac:dyDescent="0.25">
      <c r="A2870" s="94"/>
      <c r="B2870" s="102"/>
      <c r="C2870" s="94"/>
      <c r="D2870" s="94"/>
      <c r="E2870" s="94"/>
      <c r="F2870" s="94"/>
      <c r="G2870" s="94"/>
      <c r="H2870" s="94"/>
      <c r="I2870" s="94"/>
      <c r="J2870" s="94"/>
    </row>
    <row r="2871" spans="1:10" x14ac:dyDescent="0.25">
      <c r="A2871" s="94"/>
      <c r="B2871" s="102"/>
      <c r="C2871" s="94"/>
      <c r="D2871" s="94"/>
      <c r="E2871" s="94"/>
      <c r="F2871" s="94"/>
      <c r="G2871" s="94"/>
      <c r="H2871" s="94"/>
      <c r="I2871" s="94"/>
      <c r="J2871" s="94"/>
    </row>
    <row r="2872" spans="1:10" x14ac:dyDescent="0.25">
      <c r="A2872" s="94"/>
      <c r="B2872" s="102"/>
      <c r="C2872" s="94"/>
      <c r="D2872" s="94"/>
      <c r="E2872" s="94"/>
      <c r="F2872" s="94"/>
      <c r="G2872" s="94"/>
      <c r="H2872" s="94"/>
      <c r="I2872" s="94"/>
      <c r="J2872" s="94"/>
    </row>
    <row r="2873" spans="1:10" x14ac:dyDescent="0.25">
      <c r="A2873" s="94"/>
      <c r="B2873" s="102"/>
      <c r="C2873" s="94"/>
      <c r="D2873" s="94"/>
      <c r="E2873" s="94"/>
      <c r="F2873" s="94"/>
      <c r="G2873" s="94"/>
      <c r="H2873" s="94"/>
      <c r="I2873" s="94"/>
      <c r="J2873" s="94"/>
    </row>
    <row r="2874" spans="1:10" x14ac:dyDescent="0.25">
      <c r="A2874" s="94"/>
      <c r="B2874" s="102"/>
      <c r="C2874" s="94"/>
      <c r="D2874" s="94"/>
      <c r="E2874" s="94"/>
      <c r="F2874" s="94"/>
      <c r="G2874" s="94"/>
      <c r="H2874" s="94"/>
      <c r="I2874" s="94"/>
      <c r="J2874" s="94"/>
    </row>
    <row r="2875" spans="1:10" x14ac:dyDescent="0.25">
      <c r="A2875" s="94"/>
      <c r="B2875" s="102"/>
      <c r="C2875" s="94"/>
      <c r="D2875" s="94"/>
      <c r="E2875" s="94"/>
      <c r="F2875" s="94"/>
      <c r="G2875" s="94"/>
      <c r="H2875" s="94"/>
      <c r="I2875" s="94"/>
      <c r="J2875" s="94"/>
    </row>
    <row r="2876" spans="1:10" x14ac:dyDescent="0.25">
      <c r="A2876" s="94"/>
      <c r="B2876" s="102"/>
      <c r="C2876" s="94"/>
      <c r="D2876" s="94"/>
      <c r="E2876" s="94"/>
      <c r="F2876" s="94"/>
      <c r="G2876" s="94"/>
      <c r="H2876" s="94"/>
      <c r="I2876" s="94"/>
      <c r="J2876" s="94"/>
    </row>
    <row r="2877" spans="1:10" x14ac:dyDescent="0.25">
      <c r="A2877" s="94"/>
      <c r="B2877" s="102"/>
      <c r="C2877" s="94"/>
      <c r="D2877" s="94"/>
      <c r="E2877" s="94"/>
      <c r="F2877" s="94"/>
      <c r="G2877" s="94"/>
      <c r="H2877" s="94"/>
      <c r="I2877" s="94"/>
      <c r="J2877" s="94"/>
    </row>
    <row r="2878" spans="1:10" x14ac:dyDescent="0.25">
      <c r="A2878" s="94"/>
      <c r="B2878" s="102"/>
      <c r="C2878" s="94"/>
      <c r="D2878" s="94"/>
      <c r="E2878" s="94"/>
      <c r="F2878" s="94"/>
      <c r="G2878" s="94"/>
      <c r="H2878" s="94"/>
      <c r="I2878" s="94"/>
      <c r="J2878" s="94"/>
    </row>
    <row r="2879" spans="1:10" x14ac:dyDescent="0.25">
      <c r="A2879" s="94"/>
      <c r="B2879" s="102"/>
      <c r="C2879" s="94"/>
      <c r="D2879" s="94"/>
      <c r="E2879" s="94"/>
      <c r="F2879" s="94"/>
      <c r="G2879" s="94"/>
      <c r="H2879" s="94"/>
      <c r="I2879" s="94"/>
      <c r="J2879" s="94"/>
    </row>
    <row r="2880" spans="1:10" x14ac:dyDescent="0.25">
      <c r="A2880" s="94"/>
      <c r="B2880" s="102"/>
      <c r="C2880" s="94"/>
      <c r="D2880" s="94"/>
      <c r="E2880" s="94"/>
      <c r="F2880" s="94"/>
      <c r="G2880" s="94"/>
      <c r="H2880" s="94"/>
      <c r="I2880" s="94"/>
      <c r="J2880" s="94"/>
    </row>
    <row r="2881" spans="1:10" x14ac:dyDescent="0.25">
      <c r="A2881" s="94"/>
      <c r="B2881" s="102"/>
      <c r="C2881" s="94"/>
      <c r="D2881" s="94"/>
      <c r="E2881" s="94"/>
      <c r="F2881" s="94"/>
      <c r="G2881" s="94"/>
      <c r="H2881" s="94"/>
      <c r="I2881" s="94"/>
      <c r="J2881" s="94"/>
    </row>
    <row r="2882" spans="1:10" x14ac:dyDescent="0.25">
      <c r="A2882" s="94"/>
      <c r="B2882" s="102"/>
      <c r="C2882" s="94"/>
      <c r="D2882" s="94"/>
      <c r="E2882" s="94"/>
      <c r="F2882" s="94"/>
      <c r="G2882" s="94"/>
      <c r="H2882" s="94"/>
      <c r="I2882" s="94"/>
      <c r="J2882" s="94"/>
    </row>
    <row r="2883" spans="1:10" x14ac:dyDescent="0.25">
      <c r="A2883" s="94"/>
      <c r="B2883" s="102"/>
      <c r="C2883" s="94"/>
      <c r="D2883" s="94"/>
      <c r="E2883" s="94"/>
      <c r="F2883" s="94"/>
      <c r="G2883" s="94"/>
      <c r="H2883" s="94"/>
      <c r="I2883" s="94"/>
      <c r="J2883" s="94"/>
    </row>
    <row r="2884" spans="1:10" x14ac:dyDescent="0.25">
      <c r="A2884" s="94"/>
      <c r="B2884" s="102"/>
      <c r="C2884" s="94"/>
      <c r="D2884" s="94"/>
      <c r="E2884" s="94"/>
      <c r="F2884" s="94"/>
      <c r="G2884" s="94"/>
      <c r="H2884" s="94"/>
      <c r="I2884" s="94"/>
      <c r="J2884" s="94"/>
    </row>
    <row r="2885" spans="1:10" x14ac:dyDescent="0.25">
      <c r="A2885" s="94"/>
      <c r="B2885" s="102"/>
      <c r="C2885" s="94"/>
      <c r="D2885" s="94"/>
      <c r="E2885" s="94"/>
      <c r="F2885" s="94"/>
      <c r="G2885" s="94"/>
      <c r="H2885" s="94"/>
      <c r="I2885" s="94"/>
      <c r="J2885" s="94"/>
    </row>
    <row r="2886" spans="1:10" x14ac:dyDescent="0.25">
      <c r="A2886" s="94"/>
      <c r="B2886" s="102"/>
      <c r="C2886" s="94"/>
      <c r="D2886" s="94"/>
      <c r="E2886" s="94"/>
      <c r="F2886" s="94"/>
      <c r="G2886" s="94"/>
      <c r="H2886" s="94"/>
      <c r="I2886" s="94"/>
      <c r="J2886" s="94"/>
    </row>
    <row r="2887" spans="1:10" x14ac:dyDescent="0.25">
      <c r="A2887" s="94"/>
      <c r="B2887" s="102"/>
      <c r="C2887" s="94"/>
      <c r="D2887" s="94"/>
      <c r="E2887" s="94"/>
      <c r="F2887" s="94"/>
      <c r="G2887" s="94"/>
      <c r="H2887" s="94"/>
      <c r="I2887" s="94"/>
      <c r="J2887" s="94"/>
    </row>
    <row r="2888" spans="1:10" x14ac:dyDescent="0.25">
      <c r="A2888" s="94"/>
      <c r="B2888" s="102"/>
      <c r="C2888" s="94"/>
      <c r="D2888" s="94"/>
      <c r="E2888" s="94"/>
      <c r="F2888" s="94"/>
      <c r="G2888" s="94"/>
      <c r="H2888" s="94"/>
      <c r="I2888" s="94"/>
      <c r="J2888" s="94"/>
    </row>
    <row r="2889" spans="1:10" x14ac:dyDescent="0.25">
      <c r="A2889" s="94"/>
      <c r="B2889" s="102"/>
      <c r="C2889" s="94"/>
      <c r="D2889" s="94"/>
      <c r="E2889" s="94"/>
      <c r="F2889" s="94"/>
      <c r="G2889" s="94"/>
      <c r="H2889" s="94"/>
      <c r="I2889" s="94"/>
      <c r="J2889" s="94"/>
    </row>
    <row r="2890" spans="1:10" x14ac:dyDescent="0.25">
      <c r="A2890" s="94"/>
      <c r="B2890" s="102"/>
      <c r="C2890" s="94"/>
      <c r="D2890" s="94"/>
      <c r="E2890" s="94"/>
      <c r="F2890" s="94"/>
      <c r="G2890" s="94"/>
      <c r="H2890" s="94"/>
      <c r="I2890" s="94"/>
      <c r="J2890" s="94"/>
    </row>
    <row r="2891" spans="1:10" x14ac:dyDescent="0.25">
      <c r="A2891" s="94"/>
      <c r="B2891" s="102"/>
      <c r="C2891" s="94"/>
      <c r="D2891" s="94"/>
      <c r="E2891" s="94"/>
      <c r="F2891" s="94"/>
      <c r="G2891" s="94"/>
      <c r="H2891" s="94"/>
      <c r="I2891" s="94"/>
      <c r="J2891" s="94"/>
    </row>
    <row r="2892" spans="1:10" x14ac:dyDescent="0.25">
      <c r="A2892" s="94"/>
      <c r="B2892" s="102"/>
      <c r="C2892" s="94"/>
      <c r="D2892" s="94"/>
      <c r="E2892" s="94"/>
      <c r="F2892" s="94"/>
      <c r="G2892" s="94"/>
      <c r="H2892" s="94"/>
      <c r="I2892" s="94"/>
      <c r="J2892" s="94"/>
    </row>
    <row r="2893" spans="1:10" x14ac:dyDescent="0.25">
      <c r="A2893" s="94"/>
      <c r="B2893" s="102"/>
      <c r="C2893" s="94"/>
      <c r="D2893" s="94"/>
      <c r="E2893" s="94"/>
      <c r="F2893" s="94"/>
      <c r="G2893" s="94"/>
      <c r="H2893" s="94"/>
      <c r="I2893" s="94"/>
      <c r="J2893" s="94"/>
    </row>
    <row r="2894" spans="1:10" x14ac:dyDescent="0.25">
      <c r="A2894" s="94"/>
      <c r="B2894" s="102"/>
      <c r="C2894" s="94"/>
      <c r="D2894" s="94"/>
      <c r="E2894" s="94"/>
      <c r="F2894" s="94"/>
      <c r="G2894" s="94"/>
      <c r="H2894" s="94"/>
      <c r="I2894" s="94"/>
      <c r="J2894" s="94"/>
    </row>
    <row r="2895" spans="1:10" x14ac:dyDescent="0.25">
      <c r="A2895" s="94"/>
      <c r="B2895" s="102"/>
      <c r="C2895" s="94"/>
      <c r="D2895" s="94"/>
      <c r="E2895" s="94"/>
      <c r="F2895" s="94"/>
      <c r="G2895" s="94"/>
      <c r="H2895" s="94"/>
      <c r="I2895" s="94"/>
      <c r="J2895" s="94"/>
    </row>
    <row r="2896" spans="1:10" x14ac:dyDescent="0.25">
      <c r="A2896" s="94"/>
      <c r="B2896" s="102"/>
      <c r="C2896" s="94"/>
      <c r="D2896" s="94"/>
      <c r="E2896" s="94"/>
      <c r="F2896" s="94"/>
      <c r="G2896" s="94"/>
      <c r="H2896" s="94"/>
      <c r="I2896" s="94"/>
      <c r="J2896" s="94"/>
    </row>
    <row r="2897" spans="1:10" x14ac:dyDescent="0.25">
      <c r="A2897" s="94"/>
      <c r="B2897" s="102"/>
      <c r="C2897" s="94"/>
      <c r="D2897" s="94"/>
      <c r="E2897" s="94"/>
      <c r="F2897" s="94"/>
      <c r="G2897" s="94"/>
      <c r="H2897" s="94"/>
      <c r="I2897" s="94"/>
      <c r="J2897" s="94"/>
    </row>
    <row r="2898" spans="1:10" x14ac:dyDescent="0.25">
      <c r="A2898" s="94"/>
      <c r="B2898" s="102"/>
      <c r="C2898" s="94"/>
      <c r="D2898" s="94"/>
      <c r="E2898" s="94"/>
      <c r="F2898" s="94"/>
      <c r="G2898" s="94"/>
      <c r="H2898" s="94"/>
      <c r="I2898" s="94"/>
      <c r="J2898" s="94"/>
    </row>
    <row r="2899" spans="1:10" x14ac:dyDescent="0.25">
      <c r="A2899" s="94"/>
      <c r="B2899" s="102"/>
      <c r="C2899" s="94"/>
      <c r="D2899" s="94"/>
      <c r="E2899" s="94"/>
      <c r="F2899" s="94"/>
      <c r="G2899" s="94"/>
      <c r="H2899" s="94"/>
      <c r="I2899" s="94"/>
      <c r="J2899" s="94"/>
    </row>
    <row r="2900" spans="1:10" x14ac:dyDescent="0.25">
      <c r="A2900" s="94"/>
      <c r="B2900" s="102"/>
      <c r="C2900" s="94"/>
      <c r="D2900" s="94"/>
      <c r="E2900" s="94"/>
      <c r="F2900" s="94"/>
      <c r="G2900" s="94"/>
      <c r="H2900" s="94"/>
      <c r="I2900" s="94"/>
      <c r="J2900" s="94"/>
    </row>
    <row r="2901" spans="1:10" x14ac:dyDescent="0.25">
      <c r="A2901" s="94"/>
      <c r="B2901" s="102"/>
      <c r="C2901" s="94"/>
      <c r="D2901" s="94"/>
      <c r="E2901" s="94"/>
      <c r="F2901" s="94"/>
      <c r="G2901" s="94"/>
      <c r="H2901" s="94"/>
      <c r="I2901" s="94"/>
      <c r="J2901" s="94"/>
    </row>
    <row r="2902" spans="1:10" x14ac:dyDescent="0.25">
      <c r="A2902" s="94"/>
      <c r="B2902" s="102"/>
      <c r="C2902" s="94"/>
      <c r="D2902" s="94"/>
      <c r="E2902" s="94"/>
      <c r="F2902" s="94"/>
      <c r="G2902" s="94"/>
      <c r="H2902" s="94"/>
      <c r="I2902" s="94"/>
      <c r="J2902" s="94"/>
    </row>
    <row r="2903" spans="1:10" x14ac:dyDescent="0.25">
      <c r="A2903" s="94"/>
      <c r="B2903" s="102"/>
      <c r="C2903" s="94"/>
      <c r="D2903" s="94"/>
      <c r="E2903" s="94"/>
      <c r="F2903" s="94"/>
      <c r="G2903" s="94"/>
      <c r="H2903" s="94"/>
      <c r="I2903" s="94"/>
      <c r="J2903" s="94"/>
    </row>
    <row r="2904" spans="1:10" x14ac:dyDescent="0.25">
      <c r="A2904" s="94"/>
      <c r="B2904" s="102"/>
      <c r="C2904" s="94"/>
      <c r="D2904" s="94"/>
      <c r="E2904" s="94"/>
      <c r="F2904" s="94"/>
      <c r="G2904" s="94"/>
      <c r="H2904" s="94"/>
      <c r="I2904" s="94"/>
      <c r="J2904" s="94"/>
    </row>
    <row r="2905" spans="1:10" x14ac:dyDescent="0.25">
      <c r="A2905" s="94"/>
      <c r="B2905" s="102"/>
      <c r="C2905" s="94"/>
      <c r="D2905" s="94"/>
      <c r="E2905" s="94"/>
      <c r="F2905" s="94"/>
      <c r="G2905" s="94"/>
      <c r="H2905" s="94"/>
      <c r="I2905" s="94"/>
      <c r="J2905" s="94"/>
    </row>
    <row r="2906" spans="1:10" x14ac:dyDescent="0.25">
      <c r="A2906" s="94"/>
      <c r="B2906" s="102"/>
      <c r="C2906" s="94"/>
      <c r="D2906" s="94"/>
      <c r="E2906" s="94"/>
      <c r="F2906" s="94"/>
      <c r="G2906" s="94"/>
      <c r="H2906" s="94"/>
      <c r="I2906" s="94"/>
      <c r="J2906" s="94"/>
    </row>
    <row r="2907" spans="1:10" x14ac:dyDescent="0.25">
      <c r="A2907" s="94"/>
      <c r="B2907" s="102"/>
      <c r="C2907" s="94"/>
      <c r="D2907" s="94"/>
      <c r="E2907" s="94"/>
      <c r="F2907" s="94"/>
      <c r="G2907" s="94"/>
      <c r="H2907" s="94"/>
      <c r="I2907" s="94"/>
      <c r="J2907" s="94"/>
    </row>
    <row r="2908" spans="1:10" x14ac:dyDescent="0.25">
      <c r="A2908" s="94"/>
      <c r="B2908" s="102"/>
      <c r="C2908" s="94"/>
      <c r="D2908" s="94"/>
      <c r="E2908" s="94"/>
      <c r="F2908" s="94"/>
      <c r="G2908" s="94"/>
      <c r="H2908" s="94"/>
      <c r="I2908" s="94"/>
      <c r="J2908" s="94"/>
    </row>
    <row r="2909" spans="1:10" x14ac:dyDescent="0.25">
      <c r="A2909" s="94"/>
      <c r="B2909" s="102"/>
      <c r="C2909" s="94"/>
      <c r="D2909" s="94"/>
      <c r="E2909" s="94"/>
      <c r="F2909" s="94"/>
      <c r="G2909" s="94"/>
      <c r="H2909" s="94"/>
      <c r="I2909" s="94"/>
      <c r="J2909" s="94"/>
    </row>
    <row r="2910" spans="1:10" x14ac:dyDescent="0.25">
      <c r="A2910" s="127" t="s">
        <v>11</v>
      </c>
      <c r="B2910" s="102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</row>
    <row r="2913" spans="1:10" x14ac:dyDescent="0.25">
      <c r="A2913" s="127" t="s">
        <v>0</v>
      </c>
      <c r="B2913" s="155" t="s">
        <v>1192</v>
      </c>
      <c r="C2913" s="127" t="s">
        <v>1203</v>
      </c>
      <c r="D2913" s="127" t="s">
        <v>561</v>
      </c>
      <c r="E2913" s="127" t="s">
        <v>1724</v>
      </c>
      <c r="F2913" s="127" t="s">
        <v>1892</v>
      </c>
      <c r="G2913" s="127" t="s">
        <v>1889</v>
      </c>
      <c r="H2913" s="127" t="s">
        <v>1890</v>
      </c>
      <c r="I2913" s="127" t="s">
        <v>1891</v>
      </c>
      <c r="J2913" s="127" t="s">
        <v>174</v>
      </c>
    </row>
    <row r="2914" spans="1:10" x14ac:dyDescent="0.25">
      <c r="A2914" s="95">
        <v>45348</v>
      </c>
      <c r="B2914" s="118"/>
      <c r="C2914" s="98"/>
      <c r="D2914" s="98"/>
      <c r="E2914" s="98"/>
      <c r="F2914" s="98"/>
      <c r="G2914" s="98"/>
      <c r="H2914" s="98"/>
      <c r="I2914" s="98"/>
      <c r="J2914" s="94"/>
    </row>
    <row r="2915" spans="1:10" x14ac:dyDescent="0.25">
      <c r="A2915" s="94"/>
      <c r="B2915" s="102"/>
      <c r="C2915" s="94"/>
      <c r="D2915" s="94"/>
      <c r="E2915" s="94"/>
      <c r="F2915" s="94"/>
      <c r="G2915" s="94"/>
      <c r="H2915" s="94"/>
      <c r="I2915" s="94"/>
      <c r="J2915" s="94"/>
    </row>
    <row r="2916" spans="1:10" x14ac:dyDescent="0.25">
      <c r="A2916" s="94"/>
      <c r="B2916" s="102"/>
      <c r="C2916" s="101"/>
      <c r="D2916" s="94"/>
      <c r="E2916" s="94"/>
      <c r="F2916" s="94"/>
      <c r="G2916" s="94"/>
      <c r="H2916" s="94"/>
      <c r="I2916" s="94"/>
      <c r="J2916" s="94"/>
    </row>
    <row r="2917" spans="1:10" x14ac:dyDescent="0.25">
      <c r="A2917" s="94"/>
      <c r="B2917" s="102"/>
      <c r="C2917" s="94"/>
      <c r="D2917" s="94"/>
      <c r="E2917" s="94"/>
      <c r="F2917" s="94"/>
      <c r="G2917" s="94"/>
      <c r="H2917" s="94"/>
      <c r="I2917" s="94"/>
      <c r="J2917" s="94"/>
    </row>
    <row r="2918" spans="1:10" x14ac:dyDescent="0.25">
      <c r="A2918" s="94"/>
      <c r="B2918" s="102"/>
      <c r="C2918" s="94"/>
      <c r="D2918" s="94"/>
      <c r="E2918" s="94"/>
      <c r="F2918" s="94"/>
      <c r="G2918" s="94"/>
      <c r="H2918" s="94"/>
      <c r="I2918" s="94"/>
      <c r="J2918" s="94"/>
    </row>
    <row r="2919" spans="1:10" x14ac:dyDescent="0.25">
      <c r="A2919" s="94"/>
      <c r="B2919" s="102"/>
      <c r="C2919" s="94"/>
      <c r="D2919" s="94"/>
      <c r="E2919" s="94"/>
      <c r="F2919" s="94"/>
      <c r="G2919" s="94"/>
      <c r="H2919" s="94"/>
      <c r="I2919" s="94"/>
      <c r="J2919" s="94"/>
    </row>
    <row r="2920" spans="1:10" x14ac:dyDescent="0.25">
      <c r="A2920" s="94"/>
      <c r="B2920" s="102"/>
      <c r="C2920" s="94"/>
      <c r="D2920" s="94"/>
      <c r="E2920" s="94"/>
      <c r="F2920" s="94"/>
      <c r="G2920" s="94"/>
      <c r="H2920" s="94"/>
      <c r="I2920" s="94"/>
      <c r="J2920" s="94"/>
    </row>
    <row r="2921" spans="1:10" x14ac:dyDescent="0.25">
      <c r="A2921" s="94"/>
      <c r="B2921" s="102"/>
      <c r="C2921" s="94"/>
      <c r="D2921" s="94"/>
      <c r="E2921" s="94"/>
      <c r="F2921" s="94"/>
      <c r="G2921" s="94"/>
      <c r="H2921" s="94"/>
      <c r="I2921" s="94"/>
      <c r="J2921" s="94"/>
    </row>
    <row r="2922" spans="1:10" x14ac:dyDescent="0.25">
      <c r="A2922" s="94"/>
      <c r="B2922" s="102"/>
      <c r="C2922" s="94"/>
      <c r="D2922" s="94"/>
      <c r="E2922" s="94"/>
      <c r="F2922" s="94"/>
      <c r="G2922" s="94"/>
      <c r="H2922" s="94"/>
      <c r="I2922" s="94"/>
      <c r="J2922" s="94"/>
    </row>
    <row r="2923" spans="1:10" x14ac:dyDescent="0.25">
      <c r="A2923" s="94"/>
      <c r="B2923" s="102"/>
      <c r="C2923" s="94"/>
      <c r="D2923" s="94"/>
      <c r="E2923" s="94"/>
      <c r="F2923" s="94"/>
      <c r="G2923" s="94"/>
      <c r="H2923" s="94"/>
      <c r="I2923" s="94"/>
      <c r="J2923" s="94"/>
    </row>
    <row r="2924" spans="1:10" x14ac:dyDescent="0.25">
      <c r="A2924" s="94"/>
      <c r="B2924" s="102"/>
      <c r="C2924" s="94"/>
      <c r="D2924" s="94"/>
      <c r="E2924" s="94"/>
      <c r="F2924" s="94"/>
      <c r="G2924" s="94"/>
      <c r="H2924" s="94"/>
      <c r="I2924" s="94"/>
      <c r="J2924" s="94"/>
    </row>
    <row r="2925" spans="1:10" x14ac:dyDescent="0.25">
      <c r="A2925" s="94"/>
      <c r="B2925" s="102"/>
      <c r="C2925" s="94"/>
      <c r="D2925" s="94"/>
      <c r="E2925" s="94"/>
      <c r="F2925" s="94"/>
      <c r="G2925" s="94"/>
      <c r="H2925" s="94"/>
      <c r="I2925" s="94"/>
      <c r="J2925" s="94"/>
    </row>
    <row r="2926" spans="1:10" x14ac:dyDescent="0.25">
      <c r="A2926" s="94"/>
      <c r="B2926" s="102"/>
      <c r="C2926" s="94"/>
      <c r="D2926" s="94"/>
      <c r="E2926" s="94"/>
      <c r="F2926" s="94"/>
      <c r="G2926" s="94"/>
      <c r="H2926" s="94"/>
      <c r="I2926" s="94"/>
      <c r="J2926" s="94"/>
    </row>
    <row r="2927" spans="1:10" x14ac:dyDescent="0.25">
      <c r="A2927" s="94"/>
      <c r="B2927" s="102"/>
      <c r="C2927" s="94"/>
      <c r="D2927" s="94"/>
      <c r="E2927" s="94"/>
      <c r="F2927" s="94"/>
      <c r="G2927" s="94"/>
      <c r="H2927" s="94"/>
      <c r="I2927" s="94"/>
      <c r="J2927" s="94"/>
    </row>
    <row r="2928" spans="1:10" x14ac:dyDescent="0.25">
      <c r="A2928" s="94"/>
      <c r="B2928" s="102"/>
      <c r="C2928" s="94"/>
      <c r="D2928" s="94"/>
      <c r="E2928" s="94"/>
      <c r="F2928" s="94"/>
      <c r="G2928" s="94"/>
      <c r="H2928" s="94"/>
      <c r="I2928" s="94"/>
      <c r="J2928" s="94"/>
    </row>
    <row r="2929" spans="1:10" x14ac:dyDescent="0.25">
      <c r="A2929" s="94"/>
      <c r="B2929" s="102"/>
      <c r="C2929" s="94"/>
      <c r="D2929" s="94"/>
      <c r="E2929" s="94"/>
      <c r="F2929" s="94"/>
      <c r="G2929" s="94"/>
      <c r="H2929" s="94"/>
      <c r="I2929" s="94"/>
      <c r="J2929" s="94"/>
    </row>
    <row r="2930" spans="1:10" x14ac:dyDescent="0.25">
      <c r="A2930" s="94"/>
      <c r="B2930" s="102"/>
      <c r="C2930" s="94"/>
      <c r="D2930" s="94"/>
      <c r="E2930" s="94"/>
      <c r="F2930" s="94"/>
      <c r="G2930" s="94"/>
      <c r="H2930" s="94"/>
      <c r="I2930" s="94"/>
      <c r="J2930" s="94"/>
    </row>
    <row r="2931" spans="1:10" x14ac:dyDescent="0.25">
      <c r="A2931" s="94"/>
      <c r="B2931" s="102"/>
      <c r="C2931" s="94"/>
      <c r="D2931" s="94"/>
      <c r="E2931" s="94"/>
      <c r="F2931" s="94"/>
      <c r="G2931" s="94"/>
      <c r="H2931" s="94"/>
      <c r="I2931" s="94"/>
      <c r="J2931" s="94"/>
    </row>
    <row r="2932" spans="1:10" x14ac:dyDescent="0.25">
      <c r="A2932" s="94"/>
      <c r="B2932" s="102"/>
      <c r="C2932" s="94"/>
      <c r="D2932" s="94"/>
      <c r="E2932" s="94"/>
      <c r="F2932" s="94"/>
      <c r="G2932" s="94"/>
      <c r="H2932" s="94"/>
      <c r="I2932" s="94"/>
      <c r="J2932" s="94"/>
    </row>
    <row r="2933" spans="1:10" x14ac:dyDescent="0.25">
      <c r="A2933" s="94"/>
      <c r="B2933" s="102"/>
      <c r="C2933" s="94"/>
      <c r="D2933" s="94"/>
      <c r="E2933" s="94"/>
      <c r="F2933" s="94"/>
      <c r="G2933" s="94"/>
      <c r="H2933" s="94"/>
      <c r="I2933" s="94"/>
      <c r="J2933" s="94"/>
    </row>
    <row r="2934" spans="1:10" x14ac:dyDescent="0.25">
      <c r="A2934" s="94"/>
      <c r="B2934" s="102"/>
      <c r="C2934" s="94"/>
      <c r="D2934" s="94"/>
      <c r="E2934" s="94"/>
      <c r="F2934" s="94"/>
      <c r="G2934" s="94"/>
      <c r="H2934" s="94"/>
      <c r="I2934" s="94"/>
      <c r="J2934" s="94"/>
    </row>
    <row r="2935" spans="1:10" x14ac:dyDescent="0.25">
      <c r="A2935" s="94"/>
      <c r="B2935" s="102"/>
      <c r="C2935" s="94"/>
      <c r="D2935" s="94"/>
      <c r="E2935" s="94"/>
      <c r="F2935" s="94"/>
      <c r="G2935" s="94"/>
      <c r="H2935" s="94"/>
      <c r="I2935" s="94"/>
      <c r="J2935" s="94"/>
    </row>
    <row r="2936" spans="1:10" x14ac:dyDescent="0.25">
      <c r="A2936" s="94"/>
      <c r="B2936" s="102"/>
      <c r="C2936" s="94"/>
      <c r="D2936" s="94"/>
      <c r="E2936" s="94"/>
      <c r="F2936" s="94"/>
      <c r="G2936" s="94"/>
      <c r="H2936" s="94"/>
      <c r="I2936" s="94"/>
      <c r="J2936" s="94"/>
    </row>
    <row r="2937" spans="1:10" x14ac:dyDescent="0.25">
      <c r="A2937" s="94"/>
      <c r="B2937" s="102"/>
      <c r="C2937" s="94"/>
      <c r="D2937" s="94"/>
      <c r="E2937" s="94"/>
      <c r="F2937" s="94"/>
      <c r="G2937" s="94"/>
      <c r="H2937" s="94"/>
      <c r="I2937" s="94"/>
      <c r="J2937" s="94"/>
    </row>
    <row r="2938" spans="1:10" x14ac:dyDescent="0.25">
      <c r="A2938" s="94"/>
      <c r="B2938" s="102"/>
      <c r="C2938" s="94"/>
      <c r="D2938" s="94"/>
      <c r="E2938" s="94"/>
      <c r="F2938" s="94"/>
      <c r="G2938" s="94"/>
      <c r="H2938" s="94"/>
      <c r="I2938" s="94"/>
      <c r="J2938" s="94"/>
    </row>
    <row r="2939" spans="1:10" x14ac:dyDescent="0.25">
      <c r="A2939" s="94"/>
      <c r="B2939" s="102"/>
      <c r="C2939" s="94"/>
      <c r="D2939" s="94"/>
      <c r="E2939" s="94"/>
      <c r="F2939" s="94"/>
      <c r="G2939" s="94"/>
      <c r="H2939" s="94"/>
      <c r="I2939" s="94"/>
      <c r="J2939" s="94"/>
    </row>
    <row r="2940" spans="1:10" x14ac:dyDescent="0.25">
      <c r="A2940" s="94"/>
      <c r="B2940" s="102"/>
      <c r="C2940" s="94"/>
      <c r="D2940" s="94"/>
      <c r="E2940" s="94"/>
      <c r="F2940" s="94"/>
      <c r="G2940" s="94"/>
      <c r="H2940" s="94"/>
      <c r="I2940" s="94"/>
      <c r="J2940" s="94"/>
    </row>
    <row r="2941" spans="1:10" x14ac:dyDescent="0.25">
      <c r="A2941" s="94"/>
      <c r="B2941" s="102"/>
      <c r="C2941" s="94"/>
      <c r="D2941" s="94"/>
      <c r="E2941" s="94"/>
      <c r="F2941" s="94"/>
      <c r="G2941" s="94"/>
      <c r="H2941" s="94"/>
      <c r="I2941" s="94"/>
      <c r="J2941" s="94"/>
    </row>
    <row r="2942" spans="1:10" x14ac:dyDescent="0.25">
      <c r="A2942" s="94"/>
      <c r="B2942" s="102"/>
      <c r="C2942" s="94"/>
      <c r="D2942" s="94"/>
      <c r="E2942" s="94"/>
      <c r="F2942" s="94"/>
      <c r="G2942" s="94"/>
      <c r="H2942" s="94"/>
      <c r="I2942" s="94"/>
      <c r="J2942" s="94"/>
    </row>
    <row r="2943" spans="1:10" x14ac:dyDescent="0.25">
      <c r="A2943" s="94"/>
      <c r="B2943" s="102"/>
      <c r="C2943" s="94"/>
      <c r="D2943" s="94"/>
      <c r="E2943" s="94"/>
      <c r="F2943" s="94"/>
      <c r="G2943" s="94"/>
      <c r="H2943" s="94"/>
      <c r="I2943" s="94"/>
      <c r="J2943" s="94"/>
    </row>
    <row r="2944" spans="1:10" x14ac:dyDescent="0.25">
      <c r="A2944" s="94"/>
      <c r="B2944" s="102"/>
      <c r="C2944" s="94"/>
      <c r="D2944" s="94"/>
      <c r="E2944" s="94"/>
      <c r="F2944" s="94"/>
      <c r="G2944" s="94"/>
      <c r="H2944" s="94"/>
      <c r="I2944" s="94"/>
      <c r="J2944" s="94"/>
    </row>
    <row r="2945" spans="1:10" x14ac:dyDescent="0.25">
      <c r="A2945" s="94"/>
      <c r="B2945" s="102"/>
      <c r="C2945" s="94"/>
      <c r="D2945" s="94"/>
      <c r="E2945" s="94"/>
      <c r="F2945" s="94"/>
      <c r="G2945" s="94"/>
      <c r="H2945" s="94"/>
      <c r="I2945" s="94"/>
      <c r="J2945" s="94"/>
    </row>
    <row r="2946" spans="1:10" x14ac:dyDescent="0.25">
      <c r="A2946" s="94"/>
      <c r="B2946" s="102"/>
      <c r="C2946" s="94"/>
      <c r="D2946" s="94"/>
      <c r="E2946" s="94"/>
      <c r="F2946" s="94"/>
      <c r="G2946" s="94"/>
      <c r="H2946" s="94"/>
      <c r="I2946" s="94"/>
      <c r="J2946" s="94"/>
    </row>
    <row r="2947" spans="1:10" x14ac:dyDescent="0.25">
      <c r="A2947" s="94"/>
      <c r="B2947" s="102"/>
      <c r="C2947" s="94"/>
      <c r="D2947" s="94"/>
      <c r="E2947" s="94"/>
      <c r="F2947" s="94"/>
      <c r="G2947" s="94"/>
      <c r="H2947" s="94"/>
      <c r="I2947" s="94"/>
      <c r="J2947" s="94"/>
    </row>
    <row r="2948" spans="1:10" x14ac:dyDescent="0.25">
      <c r="A2948" s="94"/>
      <c r="B2948" s="102"/>
      <c r="C2948" s="94"/>
      <c r="D2948" s="94"/>
      <c r="E2948" s="94"/>
      <c r="F2948" s="94"/>
      <c r="G2948" s="94"/>
      <c r="H2948" s="94"/>
      <c r="I2948" s="94"/>
      <c r="J2948" s="94"/>
    </row>
    <row r="2949" spans="1:10" x14ac:dyDescent="0.25">
      <c r="A2949" s="94"/>
      <c r="B2949" s="102"/>
      <c r="C2949" s="94"/>
      <c r="D2949" s="94"/>
      <c r="E2949" s="94"/>
      <c r="F2949" s="94"/>
      <c r="G2949" s="94"/>
      <c r="H2949" s="94"/>
      <c r="I2949" s="94"/>
      <c r="J2949" s="94"/>
    </row>
    <row r="2950" spans="1:10" x14ac:dyDescent="0.25">
      <c r="A2950" s="94"/>
      <c r="B2950" s="102"/>
      <c r="C2950" s="94"/>
      <c r="D2950" s="94"/>
      <c r="E2950" s="94"/>
      <c r="F2950" s="94"/>
      <c r="G2950" s="94"/>
      <c r="H2950" s="94"/>
      <c r="I2950" s="94"/>
      <c r="J2950" s="94"/>
    </row>
    <row r="2951" spans="1:10" x14ac:dyDescent="0.25">
      <c r="A2951" s="94"/>
      <c r="B2951" s="102"/>
      <c r="C2951" s="94"/>
      <c r="D2951" s="94"/>
      <c r="E2951" s="94"/>
      <c r="F2951" s="94"/>
      <c r="G2951" s="94"/>
      <c r="H2951" s="94"/>
      <c r="I2951" s="94"/>
      <c r="J2951" s="94"/>
    </row>
    <row r="2952" spans="1:10" x14ac:dyDescent="0.25">
      <c r="A2952" s="94"/>
      <c r="B2952" s="102"/>
      <c r="C2952" s="94"/>
      <c r="D2952" s="94"/>
      <c r="E2952" s="94"/>
      <c r="F2952" s="94"/>
      <c r="G2952" s="94"/>
      <c r="H2952" s="94"/>
      <c r="I2952" s="94"/>
      <c r="J2952" s="94"/>
    </row>
    <row r="2953" spans="1:10" x14ac:dyDescent="0.25">
      <c r="A2953" s="94"/>
      <c r="B2953" s="102"/>
      <c r="C2953" s="94"/>
      <c r="D2953" s="94"/>
      <c r="E2953" s="94"/>
      <c r="F2953" s="94"/>
      <c r="G2953" s="94"/>
      <c r="H2953" s="94"/>
      <c r="I2953" s="94"/>
      <c r="J2953" s="94"/>
    </row>
    <row r="2954" spans="1:10" x14ac:dyDescent="0.25">
      <c r="A2954" s="94"/>
      <c r="B2954" s="102"/>
      <c r="C2954" s="94"/>
      <c r="D2954" s="94"/>
      <c r="E2954" s="94"/>
      <c r="F2954" s="94"/>
      <c r="G2954" s="94"/>
      <c r="H2954" s="94"/>
      <c r="I2954" s="94"/>
      <c r="J2954" s="94"/>
    </row>
    <row r="2955" spans="1:10" x14ac:dyDescent="0.25">
      <c r="A2955" s="94"/>
      <c r="B2955" s="102"/>
      <c r="C2955" s="94"/>
      <c r="D2955" s="94"/>
      <c r="E2955" s="94"/>
      <c r="F2955" s="94"/>
      <c r="G2955" s="94"/>
      <c r="H2955" s="94"/>
      <c r="I2955" s="94"/>
      <c r="J2955" s="94"/>
    </row>
    <row r="2956" spans="1:10" x14ac:dyDescent="0.25">
      <c r="A2956" s="94"/>
      <c r="B2956" s="102"/>
      <c r="C2956" s="94"/>
      <c r="D2956" s="94"/>
      <c r="E2956" s="94"/>
      <c r="F2956" s="94"/>
      <c r="G2956" s="94"/>
      <c r="H2956" s="94"/>
      <c r="I2956" s="94"/>
      <c r="J2956" s="94"/>
    </row>
    <row r="2957" spans="1:10" x14ac:dyDescent="0.25">
      <c r="A2957" s="94"/>
      <c r="B2957" s="102"/>
      <c r="C2957" s="94"/>
      <c r="D2957" s="94"/>
      <c r="E2957" s="94"/>
      <c r="F2957" s="94"/>
      <c r="G2957" s="94"/>
      <c r="H2957" s="94"/>
      <c r="I2957" s="94"/>
      <c r="J2957" s="94"/>
    </row>
    <row r="2958" spans="1:10" x14ac:dyDescent="0.25">
      <c r="A2958" s="94"/>
      <c r="B2958" s="102"/>
      <c r="C2958" s="94"/>
      <c r="D2958" s="94"/>
      <c r="E2958" s="94"/>
      <c r="F2958" s="94"/>
      <c r="G2958" s="94"/>
      <c r="H2958" s="94"/>
      <c r="I2958" s="94"/>
      <c r="J2958" s="94"/>
    </row>
    <row r="2959" spans="1:10" x14ac:dyDescent="0.25">
      <c r="A2959" s="94"/>
      <c r="B2959" s="102"/>
      <c r="C2959" s="94"/>
      <c r="D2959" s="94"/>
      <c r="E2959" s="94"/>
      <c r="F2959" s="94"/>
      <c r="G2959" s="94"/>
      <c r="H2959" s="94"/>
      <c r="I2959" s="94"/>
      <c r="J2959" s="94"/>
    </row>
    <row r="2960" spans="1:10" x14ac:dyDescent="0.25">
      <c r="A2960" s="94"/>
      <c r="B2960" s="102"/>
      <c r="C2960" s="94"/>
      <c r="D2960" s="94"/>
      <c r="E2960" s="94"/>
      <c r="F2960" s="94"/>
      <c r="G2960" s="94"/>
      <c r="H2960" s="94"/>
      <c r="I2960" s="94"/>
      <c r="J2960" s="94"/>
    </row>
    <row r="2961" spans="1:10" x14ac:dyDescent="0.25">
      <c r="A2961" s="94"/>
      <c r="B2961" s="102"/>
      <c r="C2961" s="94"/>
      <c r="D2961" s="94"/>
      <c r="E2961" s="94"/>
      <c r="F2961" s="94"/>
      <c r="G2961" s="94"/>
      <c r="H2961" s="94"/>
      <c r="I2961" s="94"/>
      <c r="J2961" s="94"/>
    </row>
    <row r="2962" spans="1:10" x14ac:dyDescent="0.25">
      <c r="A2962" s="127" t="s">
        <v>11</v>
      </c>
      <c r="B2962" s="102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</row>
    <row r="2965" spans="1:10" x14ac:dyDescent="0.25">
      <c r="A2965" s="127" t="s">
        <v>0</v>
      </c>
      <c r="B2965" s="155" t="s">
        <v>1192</v>
      </c>
      <c r="C2965" s="127" t="s">
        <v>1203</v>
      </c>
      <c r="D2965" s="127" t="s">
        <v>561</v>
      </c>
      <c r="E2965" s="127" t="s">
        <v>1724</v>
      </c>
      <c r="F2965" s="127" t="s">
        <v>1892</v>
      </c>
      <c r="G2965" s="127" t="s">
        <v>1889</v>
      </c>
      <c r="H2965" s="127" t="s">
        <v>1890</v>
      </c>
      <c r="I2965" s="127" t="s">
        <v>1891</v>
      </c>
      <c r="J2965" s="127" t="s">
        <v>174</v>
      </c>
    </row>
    <row r="2966" spans="1:10" x14ac:dyDescent="0.25">
      <c r="A2966" s="95">
        <v>45349</v>
      </c>
      <c r="B2966" s="118"/>
      <c r="C2966" s="98"/>
      <c r="D2966" s="98"/>
      <c r="E2966" s="98"/>
      <c r="F2966" s="98"/>
      <c r="G2966" s="98"/>
      <c r="H2966" s="98"/>
      <c r="I2966" s="98"/>
      <c r="J2966" s="94"/>
    </row>
    <row r="2967" spans="1:10" x14ac:dyDescent="0.25">
      <c r="A2967" s="94"/>
      <c r="B2967" s="102"/>
      <c r="C2967" s="94"/>
      <c r="D2967" s="94"/>
      <c r="E2967" s="94"/>
      <c r="F2967" s="94"/>
      <c r="G2967" s="94"/>
      <c r="H2967" s="94"/>
      <c r="I2967" s="94"/>
      <c r="J2967" s="94"/>
    </row>
    <row r="2968" spans="1:10" x14ac:dyDescent="0.25">
      <c r="A2968" s="94"/>
      <c r="B2968" s="102"/>
      <c r="C2968" s="101"/>
      <c r="D2968" s="94"/>
      <c r="E2968" s="94"/>
      <c r="F2968" s="94"/>
      <c r="G2968" s="94"/>
      <c r="H2968" s="94"/>
      <c r="I2968" s="94"/>
      <c r="J2968" s="94"/>
    </row>
    <row r="2969" spans="1:10" x14ac:dyDescent="0.25">
      <c r="A2969" s="94"/>
      <c r="B2969" s="102"/>
      <c r="C2969" s="94"/>
      <c r="D2969" s="94"/>
      <c r="E2969" s="94"/>
      <c r="F2969" s="94"/>
      <c r="G2969" s="94"/>
      <c r="H2969" s="94"/>
      <c r="I2969" s="94"/>
      <c r="J2969" s="94"/>
    </row>
    <row r="2970" spans="1:10" x14ac:dyDescent="0.25">
      <c r="A2970" s="94"/>
      <c r="B2970" s="102"/>
      <c r="C2970" s="94"/>
      <c r="D2970" s="94"/>
      <c r="E2970" s="94"/>
      <c r="F2970" s="94"/>
      <c r="G2970" s="94"/>
      <c r="H2970" s="94"/>
      <c r="I2970" s="94"/>
      <c r="J2970" s="94"/>
    </row>
    <row r="2971" spans="1:10" x14ac:dyDescent="0.25">
      <c r="A2971" s="94"/>
      <c r="B2971" s="102"/>
      <c r="C2971" s="94"/>
      <c r="D2971" s="94"/>
      <c r="E2971" s="94"/>
      <c r="F2971" s="94"/>
      <c r="G2971" s="94"/>
      <c r="H2971" s="94"/>
      <c r="I2971" s="94"/>
      <c r="J2971" s="94"/>
    </row>
    <row r="2972" spans="1:10" x14ac:dyDescent="0.25">
      <c r="A2972" s="94"/>
      <c r="B2972" s="102"/>
      <c r="C2972" s="94"/>
      <c r="D2972" s="94"/>
      <c r="E2972" s="94"/>
      <c r="F2972" s="94"/>
      <c r="G2972" s="94"/>
      <c r="H2972" s="94"/>
      <c r="I2972" s="94"/>
      <c r="J2972" s="94"/>
    </row>
    <row r="2973" spans="1:10" x14ac:dyDescent="0.25">
      <c r="A2973" s="94"/>
      <c r="B2973" s="102"/>
      <c r="C2973" s="94"/>
      <c r="D2973" s="94"/>
      <c r="E2973" s="94"/>
      <c r="F2973" s="94"/>
      <c r="G2973" s="94"/>
      <c r="H2973" s="94"/>
      <c r="I2973" s="94"/>
      <c r="J2973" s="94"/>
    </row>
    <row r="2974" spans="1:10" x14ac:dyDescent="0.25">
      <c r="A2974" s="94"/>
      <c r="B2974" s="102"/>
      <c r="C2974" s="94"/>
      <c r="D2974" s="94"/>
      <c r="E2974" s="94"/>
      <c r="F2974" s="94"/>
      <c r="G2974" s="94"/>
      <c r="H2974" s="94"/>
      <c r="I2974" s="94"/>
      <c r="J2974" s="94"/>
    </row>
    <row r="2975" spans="1:10" x14ac:dyDescent="0.25">
      <c r="A2975" s="94"/>
      <c r="B2975" s="102"/>
      <c r="C2975" s="94"/>
      <c r="D2975" s="94"/>
      <c r="E2975" s="94"/>
      <c r="F2975" s="94"/>
      <c r="G2975" s="94"/>
      <c r="H2975" s="94"/>
      <c r="I2975" s="94"/>
      <c r="J2975" s="94"/>
    </row>
    <row r="2976" spans="1:10" x14ac:dyDescent="0.25">
      <c r="A2976" s="94"/>
      <c r="B2976" s="102"/>
      <c r="C2976" s="94"/>
      <c r="D2976" s="94"/>
      <c r="E2976" s="94"/>
      <c r="F2976" s="94"/>
      <c r="G2976" s="94"/>
      <c r="H2976" s="94"/>
      <c r="I2976" s="94"/>
      <c r="J2976" s="94"/>
    </row>
    <row r="2977" spans="1:10" x14ac:dyDescent="0.25">
      <c r="A2977" s="94"/>
      <c r="B2977" s="102"/>
      <c r="C2977" s="94"/>
      <c r="D2977" s="94"/>
      <c r="E2977" s="94"/>
      <c r="F2977" s="94"/>
      <c r="G2977" s="94"/>
      <c r="H2977" s="94"/>
      <c r="I2977" s="94"/>
      <c r="J2977" s="94"/>
    </row>
    <row r="2978" spans="1:10" x14ac:dyDescent="0.25">
      <c r="A2978" s="94"/>
      <c r="B2978" s="102"/>
      <c r="C2978" s="94"/>
      <c r="D2978" s="94"/>
      <c r="E2978" s="94"/>
      <c r="F2978" s="94"/>
      <c r="G2978" s="94"/>
      <c r="H2978" s="94"/>
      <c r="I2978" s="94"/>
      <c r="J2978" s="94"/>
    </row>
    <row r="2979" spans="1:10" x14ac:dyDescent="0.25">
      <c r="A2979" s="94"/>
      <c r="B2979" s="102"/>
      <c r="C2979" s="94"/>
      <c r="D2979" s="94"/>
      <c r="E2979" s="94"/>
      <c r="F2979" s="94"/>
      <c r="G2979" s="94"/>
      <c r="H2979" s="94"/>
      <c r="I2979" s="94"/>
      <c r="J2979" s="94"/>
    </row>
    <row r="2980" spans="1:10" x14ac:dyDescent="0.25">
      <c r="A2980" s="94"/>
      <c r="B2980" s="102"/>
      <c r="C2980" s="94"/>
      <c r="D2980" s="94"/>
      <c r="E2980" s="94"/>
      <c r="F2980" s="94"/>
      <c r="G2980" s="94"/>
      <c r="H2980" s="94"/>
      <c r="I2980" s="94"/>
      <c r="J2980" s="94"/>
    </row>
    <row r="2981" spans="1:10" x14ac:dyDescent="0.25">
      <c r="A2981" s="94"/>
      <c r="B2981" s="102"/>
      <c r="C2981" s="94"/>
      <c r="D2981" s="94"/>
      <c r="E2981" s="94"/>
      <c r="F2981" s="94"/>
      <c r="G2981" s="94"/>
      <c r="H2981" s="94"/>
      <c r="I2981" s="94"/>
      <c r="J2981" s="94"/>
    </row>
    <row r="2982" spans="1:10" x14ac:dyDescent="0.25">
      <c r="A2982" s="94"/>
      <c r="B2982" s="102"/>
      <c r="C2982" s="94"/>
      <c r="D2982" s="94"/>
      <c r="E2982" s="94"/>
      <c r="F2982" s="94"/>
      <c r="G2982" s="94"/>
      <c r="H2982" s="94"/>
      <c r="I2982" s="94"/>
      <c r="J2982" s="94"/>
    </row>
    <row r="2983" spans="1:10" x14ac:dyDescent="0.25">
      <c r="A2983" s="94"/>
      <c r="B2983" s="102"/>
      <c r="C2983" s="94"/>
      <c r="D2983" s="94"/>
      <c r="E2983" s="94"/>
      <c r="F2983" s="94"/>
      <c r="G2983" s="94"/>
      <c r="H2983" s="94"/>
      <c r="I2983" s="94"/>
      <c r="J2983" s="94"/>
    </row>
    <row r="2984" spans="1:10" x14ac:dyDescent="0.25">
      <c r="A2984" s="94"/>
      <c r="B2984" s="102"/>
      <c r="C2984" s="94"/>
      <c r="D2984" s="94"/>
      <c r="E2984" s="94"/>
      <c r="F2984" s="94"/>
      <c r="G2984" s="94"/>
      <c r="H2984" s="94"/>
      <c r="I2984" s="94"/>
      <c r="J2984" s="94"/>
    </row>
    <row r="2985" spans="1:10" x14ac:dyDescent="0.25">
      <c r="A2985" s="94"/>
      <c r="B2985" s="102"/>
      <c r="C2985" s="94"/>
      <c r="D2985" s="94"/>
      <c r="E2985" s="94"/>
      <c r="F2985" s="94"/>
      <c r="G2985" s="94"/>
      <c r="H2985" s="94"/>
      <c r="I2985" s="94"/>
      <c r="J2985" s="94"/>
    </row>
    <row r="2986" spans="1:10" x14ac:dyDescent="0.25">
      <c r="A2986" s="94"/>
      <c r="B2986" s="102"/>
      <c r="C2986" s="94"/>
      <c r="D2986" s="94"/>
      <c r="E2986" s="94"/>
      <c r="F2986" s="94"/>
      <c r="G2986" s="94"/>
      <c r="H2986" s="94"/>
      <c r="I2986" s="94"/>
      <c r="J2986" s="94"/>
    </row>
    <row r="2987" spans="1:10" x14ac:dyDescent="0.25">
      <c r="A2987" s="94"/>
      <c r="B2987" s="102"/>
      <c r="C2987" s="94"/>
      <c r="D2987" s="94"/>
      <c r="E2987" s="94"/>
      <c r="F2987" s="94"/>
      <c r="G2987" s="94"/>
      <c r="H2987" s="94"/>
      <c r="I2987" s="94"/>
      <c r="J2987" s="94"/>
    </row>
    <row r="2988" spans="1:10" x14ac:dyDescent="0.25">
      <c r="A2988" s="94"/>
      <c r="B2988" s="102"/>
      <c r="C2988" s="94"/>
      <c r="D2988" s="94"/>
      <c r="E2988" s="94"/>
      <c r="F2988" s="94"/>
      <c r="G2988" s="94"/>
      <c r="H2988" s="94"/>
      <c r="I2988" s="94"/>
      <c r="J2988" s="94"/>
    </row>
    <row r="2989" spans="1:10" x14ac:dyDescent="0.25">
      <c r="A2989" s="94"/>
      <c r="B2989" s="102"/>
      <c r="C2989" s="94"/>
      <c r="D2989" s="94"/>
      <c r="E2989" s="94"/>
      <c r="F2989" s="94"/>
      <c r="G2989" s="94"/>
      <c r="H2989" s="94"/>
      <c r="I2989" s="94"/>
      <c r="J2989" s="94"/>
    </row>
    <row r="2990" spans="1:10" x14ac:dyDescent="0.25">
      <c r="A2990" s="94"/>
      <c r="B2990" s="102"/>
      <c r="C2990" s="94"/>
      <c r="D2990" s="94"/>
      <c r="E2990" s="94"/>
      <c r="F2990" s="94"/>
      <c r="G2990" s="94"/>
      <c r="H2990" s="94"/>
      <c r="I2990" s="94"/>
      <c r="J2990" s="94"/>
    </row>
    <row r="2991" spans="1:10" x14ac:dyDescent="0.25">
      <c r="A2991" s="94"/>
      <c r="B2991" s="102"/>
      <c r="C2991" s="94"/>
      <c r="D2991" s="94"/>
      <c r="E2991" s="94"/>
      <c r="F2991" s="94"/>
      <c r="G2991" s="94"/>
      <c r="H2991" s="94"/>
      <c r="I2991" s="94"/>
      <c r="J2991" s="94"/>
    </row>
    <row r="2992" spans="1:10" x14ac:dyDescent="0.25">
      <c r="A2992" s="94"/>
      <c r="B2992" s="102"/>
      <c r="C2992" s="94"/>
      <c r="D2992" s="94"/>
      <c r="E2992" s="94"/>
      <c r="F2992" s="94"/>
      <c r="G2992" s="94"/>
      <c r="H2992" s="94"/>
      <c r="I2992" s="94"/>
      <c r="J2992" s="94"/>
    </row>
    <row r="2993" spans="1:10" x14ac:dyDescent="0.25">
      <c r="A2993" s="94"/>
      <c r="B2993" s="102"/>
      <c r="C2993" s="94"/>
      <c r="D2993" s="94"/>
      <c r="E2993" s="94"/>
      <c r="F2993" s="94"/>
      <c r="G2993" s="94"/>
      <c r="H2993" s="94"/>
      <c r="I2993" s="94"/>
      <c r="J2993" s="94"/>
    </row>
    <row r="2994" spans="1:10" x14ac:dyDescent="0.25">
      <c r="A2994" s="94"/>
      <c r="B2994" s="102"/>
      <c r="C2994" s="94"/>
      <c r="D2994" s="94"/>
      <c r="E2994" s="94"/>
      <c r="F2994" s="94"/>
      <c r="G2994" s="94"/>
      <c r="H2994" s="94"/>
      <c r="I2994" s="94"/>
      <c r="J2994" s="94"/>
    </row>
    <row r="2995" spans="1:10" x14ac:dyDescent="0.25">
      <c r="A2995" s="94"/>
      <c r="B2995" s="102"/>
      <c r="C2995" s="94"/>
      <c r="D2995" s="94"/>
      <c r="E2995" s="94"/>
      <c r="F2995" s="94"/>
      <c r="G2995" s="94"/>
      <c r="H2995" s="94"/>
      <c r="I2995" s="94"/>
      <c r="J2995" s="94"/>
    </row>
    <row r="2996" spans="1:10" x14ac:dyDescent="0.25">
      <c r="A2996" s="94"/>
      <c r="B2996" s="102"/>
      <c r="C2996" s="94"/>
      <c r="D2996" s="94"/>
      <c r="E2996" s="94"/>
      <c r="F2996" s="94"/>
      <c r="G2996" s="94"/>
      <c r="H2996" s="94"/>
      <c r="I2996" s="94"/>
      <c r="J2996" s="94"/>
    </row>
    <row r="2997" spans="1:10" x14ac:dyDescent="0.25">
      <c r="A2997" s="94"/>
      <c r="B2997" s="102"/>
      <c r="C2997" s="94"/>
      <c r="D2997" s="94"/>
      <c r="E2997" s="94"/>
      <c r="F2997" s="94"/>
      <c r="G2997" s="94"/>
      <c r="H2997" s="94"/>
      <c r="I2997" s="94"/>
      <c r="J2997" s="94"/>
    </row>
    <row r="2998" spans="1:10" x14ac:dyDescent="0.25">
      <c r="A2998" s="94"/>
      <c r="B2998" s="102"/>
      <c r="C2998" s="94"/>
      <c r="D2998" s="94"/>
      <c r="E2998" s="94"/>
      <c r="F2998" s="94"/>
      <c r="G2998" s="94"/>
      <c r="H2998" s="94"/>
      <c r="I2998" s="94"/>
      <c r="J2998" s="94"/>
    </row>
    <row r="2999" spans="1:10" x14ac:dyDescent="0.25">
      <c r="A2999" s="94"/>
      <c r="B2999" s="102"/>
      <c r="C2999" s="94"/>
      <c r="D2999" s="94"/>
      <c r="E2999" s="94"/>
      <c r="F2999" s="94"/>
      <c r="G2999" s="94"/>
      <c r="H2999" s="94"/>
      <c r="I2999" s="94"/>
      <c r="J2999" s="94"/>
    </row>
    <row r="3000" spans="1:10" x14ac:dyDescent="0.25">
      <c r="A3000" s="94"/>
      <c r="B3000" s="102"/>
      <c r="C3000" s="94"/>
      <c r="D3000" s="94"/>
      <c r="E3000" s="94"/>
      <c r="F3000" s="94"/>
      <c r="G3000" s="94"/>
      <c r="H3000" s="94"/>
      <c r="I3000" s="94"/>
      <c r="J3000" s="94"/>
    </row>
    <row r="3001" spans="1:10" x14ac:dyDescent="0.25">
      <c r="A3001" s="94"/>
      <c r="B3001" s="102"/>
      <c r="C3001" s="94"/>
      <c r="D3001" s="94"/>
      <c r="E3001" s="94"/>
      <c r="F3001" s="94"/>
      <c r="G3001" s="94"/>
      <c r="H3001" s="94"/>
      <c r="I3001" s="94"/>
      <c r="J3001" s="94"/>
    </row>
    <row r="3002" spans="1:10" x14ac:dyDescent="0.25">
      <c r="A3002" s="94"/>
      <c r="B3002" s="102"/>
      <c r="C3002" s="94"/>
      <c r="D3002" s="94"/>
      <c r="E3002" s="94"/>
      <c r="F3002" s="94"/>
      <c r="G3002" s="94"/>
      <c r="H3002" s="94"/>
      <c r="I3002" s="94"/>
      <c r="J3002" s="94"/>
    </row>
    <row r="3003" spans="1:10" x14ac:dyDescent="0.25">
      <c r="A3003" s="94"/>
      <c r="B3003" s="102"/>
      <c r="C3003" s="94"/>
      <c r="D3003" s="94"/>
      <c r="E3003" s="94"/>
      <c r="F3003" s="94"/>
      <c r="G3003" s="94"/>
      <c r="H3003" s="94"/>
      <c r="I3003" s="94"/>
      <c r="J3003" s="94"/>
    </row>
    <row r="3004" spans="1:10" x14ac:dyDescent="0.25">
      <c r="A3004" s="94"/>
      <c r="B3004" s="102"/>
      <c r="C3004" s="94"/>
      <c r="D3004" s="94"/>
      <c r="E3004" s="94"/>
      <c r="F3004" s="94"/>
      <c r="G3004" s="94"/>
      <c r="H3004" s="94"/>
      <c r="I3004" s="94"/>
      <c r="J3004" s="94"/>
    </row>
    <row r="3005" spans="1:10" x14ac:dyDescent="0.25">
      <c r="A3005" s="94"/>
      <c r="B3005" s="102"/>
      <c r="C3005" s="94"/>
      <c r="D3005" s="94"/>
      <c r="E3005" s="94"/>
      <c r="F3005" s="94"/>
      <c r="G3005" s="94"/>
      <c r="H3005" s="94"/>
      <c r="I3005" s="94"/>
      <c r="J3005" s="94"/>
    </row>
    <row r="3006" spans="1:10" x14ac:dyDescent="0.25">
      <c r="A3006" s="94"/>
      <c r="B3006" s="102"/>
      <c r="C3006" s="94"/>
      <c r="D3006" s="94"/>
      <c r="E3006" s="94"/>
      <c r="F3006" s="94"/>
      <c r="G3006" s="94"/>
      <c r="H3006" s="94"/>
      <c r="I3006" s="94"/>
      <c r="J3006" s="94"/>
    </row>
    <row r="3007" spans="1:10" x14ac:dyDescent="0.25">
      <c r="A3007" s="94"/>
      <c r="B3007" s="102"/>
      <c r="C3007" s="94"/>
      <c r="D3007" s="94"/>
      <c r="E3007" s="94"/>
      <c r="F3007" s="94"/>
      <c r="G3007" s="94"/>
      <c r="H3007" s="94"/>
      <c r="I3007" s="94"/>
      <c r="J3007" s="94"/>
    </row>
    <row r="3008" spans="1:10" x14ac:dyDescent="0.25">
      <c r="A3008" s="94"/>
      <c r="B3008" s="102"/>
      <c r="C3008" s="94"/>
      <c r="D3008" s="94"/>
      <c r="E3008" s="94"/>
      <c r="F3008" s="94"/>
      <c r="G3008" s="94"/>
      <c r="H3008" s="94"/>
      <c r="I3008" s="94"/>
      <c r="J3008" s="94"/>
    </row>
    <row r="3009" spans="1:10" x14ac:dyDescent="0.25">
      <c r="A3009" s="94"/>
      <c r="B3009" s="102"/>
      <c r="C3009" s="94"/>
      <c r="D3009" s="94"/>
      <c r="E3009" s="94"/>
      <c r="F3009" s="94"/>
      <c r="G3009" s="94"/>
      <c r="H3009" s="94"/>
      <c r="I3009" s="94"/>
      <c r="J3009" s="94"/>
    </row>
    <row r="3010" spans="1:10" x14ac:dyDescent="0.25">
      <c r="A3010" s="94"/>
      <c r="B3010" s="102"/>
      <c r="C3010" s="94"/>
      <c r="D3010" s="94"/>
      <c r="E3010" s="94"/>
      <c r="F3010" s="94"/>
      <c r="G3010" s="94"/>
      <c r="H3010" s="94"/>
      <c r="I3010" s="94"/>
      <c r="J3010" s="94"/>
    </row>
    <row r="3011" spans="1:10" x14ac:dyDescent="0.25">
      <c r="A3011" s="94"/>
      <c r="B3011" s="102"/>
      <c r="C3011" s="94"/>
      <c r="D3011" s="94"/>
      <c r="E3011" s="94"/>
      <c r="F3011" s="94"/>
      <c r="G3011" s="94"/>
      <c r="H3011" s="94"/>
      <c r="I3011" s="94"/>
      <c r="J3011" s="94"/>
    </row>
    <row r="3012" spans="1:10" x14ac:dyDescent="0.25">
      <c r="A3012" s="94"/>
      <c r="B3012" s="102"/>
      <c r="C3012" s="94"/>
      <c r="D3012" s="94"/>
      <c r="E3012" s="94"/>
      <c r="F3012" s="94"/>
      <c r="G3012" s="94"/>
      <c r="H3012" s="94"/>
      <c r="I3012" s="94"/>
      <c r="J3012" s="94"/>
    </row>
    <row r="3013" spans="1:10" x14ac:dyDescent="0.25">
      <c r="A3013" s="94"/>
      <c r="B3013" s="102"/>
      <c r="C3013" s="94"/>
      <c r="D3013" s="94"/>
      <c r="E3013" s="94"/>
      <c r="F3013" s="94"/>
      <c r="G3013" s="94"/>
      <c r="H3013" s="94"/>
      <c r="I3013" s="94"/>
      <c r="J3013" s="94"/>
    </row>
    <row r="3014" spans="1:10" x14ac:dyDescent="0.25">
      <c r="A3014" s="127" t="s">
        <v>11</v>
      </c>
      <c r="B3014" s="102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</row>
    <row r="3017" spans="1:10" x14ac:dyDescent="0.25">
      <c r="A3017" s="127" t="s">
        <v>0</v>
      </c>
      <c r="B3017" s="155" t="s">
        <v>1192</v>
      </c>
      <c r="C3017" s="127" t="s">
        <v>1203</v>
      </c>
      <c r="D3017" s="127" t="s">
        <v>561</v>
      </c>
      <c r="E3017" s="127" t="s">
        <v>1724</v>
      </c>
      <c r="F3017" s="127" t="s">
        <v>1892</v>
      </c>
      <c r="G3017" s="127" t="s">
        <v>1889</v>
      </c>
      <c r="H3017" s="127" t="s">
        <v>1890</v>
      </c>
      <c r="I3017" s="127" t="s">
        <v>1891</v>
      </c>
      <c r="J3017" s="127" t="s">
        <v>174</v>
      </c>
    </row>
    <row r="3018" spans="1:10" x14ac:dyDescent="0.25">
      <c r="A3018" s="95">
        <v>45350</v>
      </c>
      <c r="B3018" s="118"/>
      <c r="C3018" s="98"/>
      <c r="D3018" s="98"/>
      <c r="E3018" s="98"/>
      <c r="F3018" s="98"/>
      <c r="G3018" s="98"/>
      <c r="H3018" s="98"/>
      <c r="I3018" s="98"/>
      <c r="J3018" s="94"/>
    </row>
    <row r="3019" spans="1:10" x14ac:dyDescent="0.25">
      <c r="A3019" s="94"/>
      <c r="B3019" s="102"/>
      <c r="C3019" s="94"/>
      <c r="D3019" s="94"/>
      <c r="E3019" s="94"/>
      <c r="F3019" s="94"/>
      <c r="G3019" s="94"/>
      <c r="H3019" s="94"/>
      <c r="I3019" s="94"/>
      <c r="J3019" s="94"/>
    </row>
    <row r="3020" spans="1:10" x14ac:dyDescent="0.25">
      <c r="A3020" s="94"/>
      <c r="B3020" s="102"/>
      <c r="C3020" s="101"/>
      <c r="D3020" s="94"/>
      <c r="E3020" s="94"/>
      <c r="F3020" s="94"/>
      <c r="G3020" s="94"/>
      <c r="H3020" s="94"/>
      <c r="I3020" s="94"/>
      <c r="J3020" s="94"/>
    </row>
    <row r="3021" spans="1:10" x14ac:dyDescent="0.25">
      <c r="A3021" s="94"/>
      <c r="B3021" s="102"/>
      <c r="C3021" s="94"/>
      <c r="D3021" s="94"/>
      <c r="E3021" s="94"/>
      <c r="F3021" s="94"/>
      <c r="G3021" s="94"/>
      <c r="H3021" s="94"/>
      <c r="I3021" s="94"/>
      <c r="J3021" s="94"/>
    </row>
    <row r="3022" spans="1:10" x14ac:dyDescent="0.25">
      <c r="A3022" s="94"/>
      <c r="B3022" s="102"/>
      <c r="C3022" s="94"/>
      <c r="D3022" s="94"/>
      <c r="E3022" s="94"/>
      <c r="F3022" s="94"/>
      <c r="G3022" s="94"/>
      <c r="H3022" s="94"/>
      <c r="I3022" s="94"/>
      <c r="J3022" s="94"/>
    </row>
    <row r="3023" spans="1:10" x14ac:dyDescent="0.25">
      <c r="A3023" s="94"/>
      <c r="B3023" s="102"/>
      <c r="C3023" s="94"/>
      <c r="D3023" s="94"/>
      <c r="E3023" s="94"/>
      <c r="F3023" s="94"/>
      <c r="G3023" s="94"/>
      <c r="H3023" s="94"/>
      <c r="I3023" s="94"/>
      <c r="J3023" s="94"/>
    </row>
    <row r="3024" spans="1:10" x14ac:dyDescent="0.25">
      <c r="A3024" s="94"/>
      <c r="B3024" s="102"/>
      <c r="C3024" s="94"/>
      <c r="D3024" s="94"/>
      <c r="E3024" s="94"/>
      <c r="F3024" s="94"/>
      <c r="G3024" s="94"/>
      <c r="H3024" s="94"/>
      <c r="I3024" s="94"/>
      <c r="J3024" s="94"/>
    </row>
    <row r="3025" spans="1:10" x14ac:dyDescent="0.25">
      <c r="A3025" s="94"/>
      <c r="B3025" s="102"/>
      <c r="C3025" s="94"/>
      <c r="D3025" s="94"/>
      <c r="E3025" s="94"/>
      <c r="F3025" s="94"/>
      <c r="G3025" s="94"/>
      <c r="H3025" s="94"/>
      <c r="I3025" s="94"/>
      <c r="J3025" s="94"/>
    </row>
    <row r="3026" spans="1:10" x14ac:dyDescent="0.25">
      <c r="A3026" s="94"/>
      <c r="B3026" s="102"/>
      <c r="C3026" s="94"/>
      <c r="D3026" s="94"/>
      <c r="E3026" s="94"/>
      <c r="F3026" s="94"/>
      <c r="G3026" s="94"/>
      <c r="H3026" s="94"/>
      <c r="I3026" s="94"/>
      <c r="J3026" s="94"/>
    </row>
    <row r="3027" spans="1:10" x14ac:dyDescent="0.25">
      <c r="A3027" s="94"/>
      <c r="B3027" s="102"/>
      <c r="C3027" s="94"/>
      <c r="D3027" s="94"/>
      <c r="E3027" s="94"/>
      <c r="F3027" s="94"/>
      <c r="G3027" s="94"/>
      <c r="H3027" s="94"/>
      <c r="I3027" s="94"/>
      <c r="J3027" s="94"/>
    </row>
    <row r="3028" spans="1:10" x14ac:dyDescent="0.25">
      <c r="A3028" s="94"/>
      <c r="B3028" s="102"/>
      <c r="C3028" s="94"/>
      <c r="D3028" s="94"/>
      <c r="E3028" s="94"/>
      <c r="F3028" s="94"/>
      <c r="G3028" s="94"/>
      <c r="H3028" s="94"/>
      <c r="I3028" s="94"/>
      <c r="J3028" s="94"/>
    </row>
    <row r="3029" spans="1:10" x14ac:dyDescent="0.25">
      <c r="A3029" s="94"/>
      <c r="B3029" s="102"/>
      <c r="C3029" s="94"/>
      <c r="D3029" s="94"/>
      <c r="E3029" s="94"/>
      <c r="F3029" s="94"/>
      <c r="G3029" s="94"/>
      <c r="H3029" s="94"/>
      <c r="I3029" s="94"/>
      <c r="J3029" s="94"/>
    </row>
    <row r="3030" spans="1:10" x14ac:dyDescent="0.25">
      <c r="A3030" s="94"/>
      <c r="B3030" s="102"/>
      <c r="C3030" s="94"/>
      <c r="D3030" s="94"/>
      <c r="E3030" s="94"/>
      <c r="F3030" s="94"/>
      <c r="G3030" s="94"/>
      <c r="H3030" s="94"/>
      <c r="I3030" s="94"/>
      <c r="J3030" s="94"/>
    </row>
    <row r="3031" spans="1:10" x14ac:dyDescent="0.25">
      <c r="A3031" s="94"/>
      <c r="B3031" s="102"/>
      <c r="C3031" s="94"/>
      <c r="D3031" s="94"/>
      <c r="E3031" s="94"/>
      <c r="F3031" s="94"/>
      <c r="G3031" s="94"/>
      <c r="H3031" s="94"/>
      <c r="I3031" s="94"/>
      <c r="J3031" s="94"/>
    </row>
    <row r="3032" spans="1:10" x14ac:dyDescent="0.25">
      <c r="A3032" s="94"/>
      <c r="B3032" s="102"/>
      <c r="C3032" s="94"/>
      <c r="D3032" s="94"/>
      <c r="E3032" s="94"/>
      <c r="F3032" s="94"/>
      <c r="G3032" s="94"/>
      <c r="H3032" s="94"/>
      <c r="I3032" s="94"/>
      <c r="J3032" s="94"/>
    </row>
    <row r="3033" spans="1:10" x14ac:dyDescent="0.25">
      <c r="A3033" s="94"/>
      <c r="B3033" s="102"/>
      <c r="C3033" s="94"/>
      <c r="D3033" s="94"/>
      <c r="E3033" s="94"/>
      <c r="F3033" s="94"/>
      <c r="G3033" s="94"/>
      <c r="H3033" s="94"/>
      <c r="I3033" s="94"/>
      <c r="J3033" s="94"/>
    </row>
    <row r="3034" spans="1:10" x14ac:dyDescent="0.25">
      <c r="A3034" s="94"/>
      <c r="B3034" s="102"/>
      <c r="C3034" s="94"/>
      <c r="D3034" s="94"/>
      <c r="E3034" s="94"/>
      <c r="F3034" s="94"/>
      <c r="G3034" s="94"/>
      <c r="H3034" s="94"/>
      <c r="I3034" s="94"/>
      <c r="J3034" s="94"/>
    </row>
    <row r="3035" spans="1:10" x14ac:dyDescent="0.25">
      <c r="A3035" s="94"/>
      <c r="B3035" s="102"/>
      <c r="C3035" s="94"/>
      <c r="D3035" s="94"/>
      <c r="E3035" s="94"/>
      <c r="F3035" s="94"/>
      <c r="G3035" s="94"/>
      <c r="H3035" s="94"/>
      <c r="I3035" s="94"/>
      <c r="J3035" s="94"/>
    </row>
    <row r="3036" spans="1:10" x14ac:dyDescent="0.25">
      <c r="A3036" s="94"/>
      <c r="B3036" s="102"/>
      <c r="C3036" s="94"/>
      <c r="D3036" s="94"/>
      <c r="E3036" s="94"/>
      <c r="F3036" s="94"/>
      <c r="G3036" s="94"/>
      <c r="H3036" s="94"/>
      <c r="I3036" s="94"/>
      <c r="J3036" s="94"/>
    </row>
    <row r="3037" spans="1:10" x14ac:dyDescent="0.25">
      <c r="A3037" s="94"/>
      <c r="B3037" s="102"/>
      <c r="C3037" s="94"/>
      <c r="D3037" s="94"/>
      <c r="E3037" s="94"/>
      <c r="F3037" s="94"/>
      <c r="G3037" s="94"/>
      <c r="H3037" s="94"/>
      <c r="I3037" s="94"/>
      <c r="J3037" s="94"/>
    </row>
    <row r="3038" spans="1:10" x14ac:dyDescent="0.25">
      <c r="A3038" s="94"/>
      <c r="B3038" s="102"/>
      <c r="C3038" s="94"/>
      <c r="D3038" s="94"/>
      <c r="E3038" s="94"/>
      <c r="F3038" s="94"/>
      <c r="G3038" s="94"/>
      <c r="H3038" s="94"/>
      <c r="I3038" s="94"/>
      <c r="J3038" s="94"/>
    </row>
    <row r="3039" spans="1:10" x14ac:dyDescent="0.25">
      <c r="A3039" s="94"/>
      <c r="B3039" s="102"/>
      <c r="C3039" s="94"/>
      <c r="D3039" s="94"/>
      <c r="E3039" s="94"/>
      <c r="F3039" s="94"/>
      <c r="G3039" s="94"/>
      <c r="H3039" s="94"/>
      <c r="I3039" s="94"/>
      <c r="J3039" s="94"/>
    </row>
    <row r="3040" spans="1:10" x14ac:dyDescent="0.25">
      <c r="A3040" s="94"/>
      <c r="B3040" s="102"/>
      <c r="C3040" s="94"/>
      <c r="D3040" s="94"/>
      <c r="E3040" s="94"/>
      <c r="F3040" s="94"/>
      <c r="G3040" s="94"/>
      <c r="H3040" s="94"/>
      <c r="I3040" s="94"/>
      <c r="J3040" s="94"/>
    </row>
    <row r="3041" spans="1:10" x14ac:dyDescent="0.25">
      <c r="A3041" s="94"/>
      <c r="B3041" s="102"/>
      <c r="C3041" s="94"/>
      <c r="D3041" s="94"/>
      <c r="E3041" s="94"/>
      <c r="F3041" s="94"/>
      <c r="G3041" s="94"/>
      <c r="H3041" s="94"/>
      <c r="I3041" s="94"/>
      <c r="J3041" s="94"/>
    </row>
    <row r="3042" spans="1:10" x14ac:dyDescent="0.25">
      <c r="A3042" s="94"/>
      <c r="B3042" s="102"/>
      <c r="C3042" s="94"/>
      <c r="D3042" s="94"/>
      <c r="E3042" s="94"/>
      <c r="F3042" s="94"/>
      <c r="G3042" s="94"/>
      <c r="H3042" s="94"/>
      <c r="I3042" s="94"/>
      <c r="J3042" s="94"/>
    </row>
    <row r="3043" spans="1:10" x14ac:dyDescent="0.25">
      <c r="A3043" s="94"/>
      <c r="B3043" s="102"/>
      <c r="C3043" s="94"/>
      <c r="D3043" s="94"/>
      <c r="E3043" s="94"/>
      <c r="F3043" s="94"/>
      <c r="G3043" s="94"/>
      <c r="H3043" s="94"/>
      <c r="I3043" s="94"/>
      <c r="J3043" s="94"/>
    </row>
    <row r="3044" spans="1:10" x14ac:dyDescent="0.25">
      <c r="A3044" s="94"/>
      <c r="B3044" s="102"/>
      <c r="C3044" s="94"/>
      <c r="D3044" s="94"/>
      <c r="E3044" s="94"/>
      <c r="F3044" s="94"/>
      <c r="G3044" s="94"/>
      <c r="H3044" s="94"/>
      <c r="I3044" s="94"/>
      <c r="J3044" s="94"/>
    </row>
    <row r="3045" spans="1:10" x14ac:dyDescent="0.25">
      <c r="A3045" s="94"/>
      <c r="B3045" s="102"/>
      <c r="C3045" s="94"/>
      <c r="D3045" s="94"/>
      <c r="E3045" s="94"/>
      <c r="F3045" s="94"/>
      <c r="G3045" s="94"/>
      <c r="H3045" s="94"/>
      <c r="I3045" s="94"/>
      <c r="J3045" s="94"/>
    </row>
    <row r="3046" spans="1:10" x14ac:dyDescent="0.25">
      <c r="A3046" s="94"/>
      <c r="B3046" s="102"/>
      <c r="C3046" s="94"/>
      <c r="D3046" s="94"/>
      <c r="E3046" s="94"/>
      <c r="F3046" s="94"/>
      <c r="G3046" s="94"/>
      <c r="H3046" s="94"/>
      <c r="I3046" s="94"/>
      <c r="J3046" s="94"/>
    </row>
    <row r="3047" spans="1:10" x14ac:dyDescent="0.25">
      <c r="A3047" s="94"/>
      <c r="B3047" s="102"/>
      <c r="C3047" s="94"/>
      <c r="D3047" s="94"/>
      <c r="E3047" s="94"/>
      <c r="F3047" s="94"/>
      <c r="G3047" s="94"/>
      <c r="H3047" s="94"/>
      <c r="I3047" s="94"/>
      <c r="J3047" s="94"/>
    </row>
    <row r="3048" spans="1:10" x14ac:dyDescent="0.25">
      <c r="A3048" s="94"/>
      <c r="B3048" s="102"/>
      <c r="C3048" s="94"/>
      <c r="D3048" s="94"/>
      <c r="E3048" s="94"/>
      <c r="F3048" s="94"/>
      <c r="G3048" s="94"/>
      <c r="H3048" s="94"/>
      <c r="I3048" s="94"/>
      <c r="J3048" s="94"/>
    </row>
    <row r="3049" spans="1:10" x14ac:dyDescent="0.25">
      <c r="A3049" s="94"/>
      <c r="B3049" s="102"/>
      <c r="C3049" s="94"/>
      <c r="D3049" s="94"/>
      <c r="E3049" s="94"/>
      <c r="F3049" s="94"/>
      <c r="G3049" s="94"/>
      <c r="H3049" s="94"/>
      <c r="I3049" s="94"/>
      <c r="J3049" s="94"/>
    </row>
    <row r="3050" spans="1:10" x14ac:dyDescent="0.25">
      <c r="A3050" s="94"/>
      <c r="B3050" s="102"/>
      <c r="C3050" s="94"/>
      <c r="D3050" s="94"/>
      <c r="E3050" s="94"/>
      <c r="F3050" s="94"/>
      <c r="G3050" s="94"/>
      <c r="H3050" s="94"/>
      <c r="I3050" s="94"/>
      <c r="J3050" s="94"/>
    </row>
    <row r="3051" spans="1:10" x14ac:dyDescent="0.25">
      <c r="A3051" s="94"/>
      <c r="B3051" s="102"/>
      <c r="C3051" s="94"/>
      <c r="D3051" s="94"/>
      <c r="E3051" s="94"/>
      <c r="F3051" s="94"/>
      <c r="G3051" s="94"/>
      <c r="H3051" s="94"/>
      <c r="I3051" s="94"/>
      <c r="J3051" s="94"/>
    </row>
    <row r="3052" spans="1:10" x14ac:dyDescent="0.25">
      <c r="A3052" s="94"/>
      <c r="B3052" s="102"/>
      <c r="C3052" s="94"/>
      <c r="D3052" s="94"/>
      <c r="E3052" s="94"/>
      <c r="F3052" s="94"/>
      <c r="G3052" s="94"/>
      <c r="H3052" s="94"/>
      <c r="I3052" s="94"/>
      <c r="J3052" s="94"/>
    </row>
    <row r="3053" spans="1:10" x14ac:dyDescent="0.25">
      <c r="A3053" s="94"/>
      <c r="B3053" s="102"/>
      <c r="C3053" s="94"/>
      <c r="D3053" s="94"/>
      <c r="E3053" s="94"/>
      <c r="F3053" s="94"/>
      <c r="G3053" s="94"/>
      <c r="H3053" s="94"/>
      <c r="I3053" s="94"/>
      <c r="J3053" s="94"/>
    </row>
    <row r="3054" spans="1:10" x14ac:dyDescent="0.25">
      <c r="A3054" s="94"/>
      <c r="B3054" s="102"/>
      <c r="C3054" s="94"/>
      <c r="D3054" s="94"/>
      <c r="E3054" s="94"/>
      <c r="F3054" s="94"/>
      <c r="G3054" s="94"/>
      <c r="H3054" s="94"/>
      <c r="I3054" s="94"/>
      <c r="J3054" s="94"/>
    </row>
    <row r="3055" spans="1:10" x14ac:dyDescent="0.25">
      <c r="A3055" s="94"/>
      <c r="B3055" s="102"/>
      <c r="C3055" s="94"/>
      <c r="D3055" s="94"/>
      <c r="E3055" s="94"/>
      <c r="F3055" s="94"/>
      <c r="G3055" s="94"/>
      <c r="H3055" s="94"/>
      <c r="I3055" s="94"/>
      <c r="J3055" s="94"/>
    </row>
    <row r="3056" spans="1:10" x14ac:dyDescent="0.25">
      <c r="A3056" s="94"/>
      <c r="B3056" s="102"/>
      <c r="C3056" s="94"/>
      <c r="D3056" s="94"/>
      <c r="E3056" s="94"/>
      <c r="F3056" s="94"/>
      <c r="G3056" s="94"/>
      <c r="H3056" s="94"/>
      <c r="I3056" s="94"/>
      <c r="J3056" s="94"/>
    </row>
    <row r="3057" spans="1:10" x14ac:dyDescent="0.25">
      <c r="A3057" s="94"/>
      <c r="B3057" s="102"/>
      <c r="C3057" s="94"/>
      <c r="D3057" s="94"/>
      <c r="E3057" s="94"/>
      <c r="F3057" s="94"/>
      <c r="G3057" s="94"/>
      <c r="H3057" s="94"/>
      <c r="I3057" s="94"/>
      <c r="J3057" s="94"/>
    </row>
    <row r="3058" spans="1:10" x14ac:dyDescent="0.25">
      <c r="A3058" s="94"/>
      <c r="B3058" s="102"/>
      <c r="C3058" s="94"/>
      <c r="D3058" s="94"/>
      <c r="E3058" s="94"/>
      <c r="F3058" s="94"/>
      <c r="G3058" s="94"/>
      <c r="H3058" s="94"/>
      <c r="I3058" s="94"/>
      <c r="J3058" s="94"/>
    </row>
    <row r="3059" spans="1:10" x14ac:dyDescent="0.25">
      <c r="A3059" s="94"/>
      <c r="B3059" s="102"/>
      <c r="C3059" s="94"/>
      <c r="D3059" s="94"/>
      <c r="E3059" s="94"/>
      <c r="F3059" s="94"/>
      <c r="G3059" s="94"/>
      <c r="H3059" s="94"/>
      <c r="I3059" s="94"/>
      <c r="J3059" s="94"/>
    </row>
    <row r="3060" spans="1:10" x14ac:dyDescent="0.25">
      <c r="A3060" s="94"/>
      <c r="B3060" s="102"/>
      <c r="C3060" s="94"/>
      <c r="D3060" s="94"/>
      <c r="E3060" s="94"/>
      <c r="F3060" s="94"/>
      <c r="G3060" s="94"/>
      <c r="H3060" s="94"/>
      <c r="I3060" s="94"/>
      <c r="J3060" s="94"/>
    </row>
    <row r="3061" spans="1:10" x14ac:dyDescent="0.25">
      <c r="A3061" s="94"/>
      <c r="B3061" s="102"/>
      <c r="C3061" s="94"/>
      <c r="D3061" s="94"/>
      <c r="E3061" s="94"/>
      <c r="F3061" s="94"/>
      <c r="G3061" s="94"/>
      <c r="H3061" s="94"/>
      <c r="I3061" s="94"/>
      <c r="J3061" s="94"/>
    </row>
    <row r="3062" spans="1:10" x14ac:dyDescent="0.25">
      <c r="A3062" s="94"/>
      <c r="B3062" s="102"/>
      <c r="C3062" s="94"/>
      <c r="D3062" s="94"/>
      <c r="E3062" s="94"/>
      <c r="F3062" s="94"/>
      <c r="G3062" s="94"/>
      <c r="H3062" s="94"/>
      <c r="I3062" s="94"/>
      <c r="J3062" s="94"/>
    </row>
    <row r="3063" spans="1:10" x14ac:dyDescent="0.25">
      <c r="A3063" s="94"/>
      <c r="B3063" s="102"/>
      <c r="C3063" s="94"/>
      <c r="D3063" s="94"/>
      <c r="E3063" s="94"/>
      <c r="F3063" s="94"/>
      <c r="G3063" s="94"/>
      <c r="H3063" s="94"/>
      <c r="I3063" s="94"/>
      <c r="J3063" s="94"/>
    </row>
    <row r="3064" spans="1:10" x14ac:dyDescent="0.25">
      <c r="A3064" s="94"/>
      <c r="B3064" s="102"/>
      <c r="C3064" s="94"/>
      <c r="D3064" s="94"/>
      <c r="E3064" s="94"/>
      <c r="F3064" s="94"/>
      <c r="G3064" s="94"/>
      <c r="H3064" s="94"/>
      <c r="I3064" s="94"/>
      <c r="J3064" s="94"/>
    </row>
    <row r="3065" spans="1:10" x14ac:dyDescent="0.25">
      <c r="A3065" s="94"/>
      <c r="B3065" s="102"/>
      <c r="C3065" s="94"/>
      <c r="D3065" s="94"/>
      <c r="E3065" s="94"/>
      <c r="F3065" s="94"/>
      <c r="G3065" s="94"/>
      <c r="H3065" s="94"/>
      <c r="I3065" s="94"/>
      <c r="J3065" s="94"/>
    </row>
    <row r="3066" spans="1:10" x14ac:dyDescent="0.25">
      <c r="A3066" s="127" t="s">
        <v>11</v>
      </c>
      <c r="B3066" s="102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</row>
    <row r="3069" spans="1:10" x14ac:dyDescent="0.25">
      <c r="A3069" s="127" t="s">
        <v>0</v>
      </c>
      <c r="B3069" s="155" t="s">
        <v>1192</v>
      </c>
      <c r="C3069" s="127" t="s">
        <v>1203</v>
      </c>
      <c r="D3069" s="127" t="s">
        <v>561</v>
      </c>
      <c r="E3069" s="127" t="s">
        <v>1724</v>
      </c>
      <c r="F3069" s="127" t="s">
        <v>1892</v>
      </c>
      <c r="G3069" s="127" t="s">
        <v>1889</v>
      </c>
      <c r="H3069" s="127" t="s">
        <v>1890</v>
      </c>
      <c r="I3069" s="127" t="s">
        <v>1891</v>
      </c>
      <c r="J3069" s="127" t="s">
        <v>174</v>
      </c>
    </row>
    <row r="3070" spans="1:10" x14ac:dyDescent="0.25">
      <c r="A3070" s="95">
        <v>45351</v>
      </c>
      <c r="B3070" s="118"/>
      <c r="C3070" s="98"/>
      <c r="D3070" s="98"/>
      <c r="E3070" s="98"/>
      <c r="F3070" s="98"/>
      <c r="G3070" s="98"/>
      <c r="H3070" s="98"/>
      <c r="I3070" s="98"/>
      <c r="J3070" s="94"/>
    </row>
    <row r="3071" spans="1:10" x14ac:dyDescent="0.25">
      <c r="A3071" s="94"/>
      <c r="B3071" s="102"/>
      <c r="C3071" s="94"/>
      <c r="D3071" s="94"/>
      <c r="E3071" s="94"/>
      <c r="F3071" s="94"/>
      <c r="G3071" s="94"/>
      <c r="H3071" s="94"/>
      <c r="I3071" s="94"/>
      <c r="J3071" s="94"/>
    </row>
    <row r="3072" spans="1:10" x14ac:dyDescent="0.25">
      <c r="A3072" s="94"/>
      <c r="B3072" s="102"/>
      <c r="C3072" s="101"/>
      <c r="D3072" s="94"/>
      <c r="E3072" s="94"/>
      <c r="F3072" s="94"/>
      <c r="G3072" s="94"/>
      <c r="H3072" s="94"/>
      <c r="I3072" s="94"/>
      <c r="J3072" s="94"/>
    </row>
    <row r="3073" spans="1:10" x14ac:dyDescent="0.25">
      <c r="A3073" s="94"/>
      <c r="B3073" s="102"/>
      <c r="C3073" s="94"/>
      <c r="D3073" s="94"/>
      <c r="E3073" s="94"/>
      <c r="F3073" s="94"/>
      <c r="G3073" s="94"/>
      <c r="H3073" s="94"/>
      <c r="I3073" s="94"/>
      <c r="J3073" s="94"/>
    </row>
    <row r="3074" spans="1:10" x14ac:dyDescent="0.25">
      <c r="A3074" s="94"/>
      <c r="B3074" s="102"/>
      <c r="C3074" s="94"/>
      <c r="D3074" s="94"/>
      <c r="E3074" s="94"/>
      <c r="F3074" s="94"/>
      <c r="G3074" s="94"/>
      <c r="H3074" s="94"/>
      <c r="I3074" s="94"/>
      <c r="J3074" s="94"/>
    </row>
    <row r="3075" spans="1:10" x14ac:dyDescent="0.25">
      <c r="A3075" s="94"/>
      <c r="B3075" s="102"/>
      <c r="C3075" s="94"/>
      <c r="D3075" s="94"/>
      <c r="E3075" s="94"/>
      <c r="F3075" s="94"/>
      <c r="G3075" s="94"/>
      <c r="H3075" s="94"/>
      <c r="I3075" s="94"/>
      <c r="J3075" s="94"/>
    </row>
    <row r="3076" spans="1:10" x14ac:dyDescent="0.25">
      <c r="A3076" s="94"/>
      <c r="B3076" s="102"/>
      <c r="C3076" s="94"/>
      <c r="D3076" s="94"/>
      <c r="E3076" s="94"/>
      <c r="F3076" s="94"/>
      <c r="G3076" s="94"/>
      <c r="H3076" s="94"/>
      <c r="I3076" s="94"/>
      <c r="J3076" s="94"/>
    </row>
    <row r="3077" spans="1:10" x14ac:dyDescent="0.25">
      <c r="A3077" s="94"/>
      <c r="B3077" s="102"/>
      <c r="C3077" s="94"/>
      <c r="D3077" s="94"/>
      <c r="E3077" s="94"/>
      <c r="F3077" s="94"/>
      <c r="G3077" s="94"/>
      <c r="H3077" s="94"/>
      <c r="I3077" s="94"/>
      <c r="J3077" s="94"/>
    </row>
    <row r="3078" spans="1:10" x14ac:dyDescent="0.25">
      <c r="A3078" s="94"/>
      <c r="B3078" s="102"/>
      <c r="C3078" s="94"/>
      <c r="D3078" s="94"/>
      <c r="E3078" s="94"/>
      <c r="F3078" s="94"/>
      <c r="G3078" s="94"/>
      <c r="H3078" s="94"/>
      <c r="I3078" s="94"/>
      <c r="J3078" s="94"/>
    </row>
    <row r="3079" spans="1:10" x14ac:dyDescent="0.25">
      <c r="A3079" s="94"/>
      <c r="B3079" s="102"/>
      <c r="C3079" s="94"/>
      <c r="D3079" s="94"/>
      <c r="E3079" s="94"/>
      <c r="F3079" s="94"/>
      <c r="G3079" s="94"/>
      <c r="H3079" s="94"/>
      <c r="I3079" s="94"/>
      <c r="J3079" s="94"/>
    </row>
    <row r="3080" spans="1:10" x14ac:dyDescent="0.25">
      <c r="A3080" s="94"/>
      <c r="B3080" s="102"/>
      <c r="C3080" s="94"/>
      <c r="D3080" s="94"/>
      <c r="E3080" s="94"/>
      <c r="F3080" s="94"/>
      <c r="G3080" s="94"/>
      <c r="H3080" s="94"/>
      <c r="I3080" s="94"/>
      <c r="J3080" s="94"/>
    </row>
    <row r="3081" spans="1:10" x14ac:dyDescent="0.25">
      <c r="A3081" s="94"/>
      <c r="B3081" s="102"/>
      <c r="C3081" s="94"/>
      <c r="D3081" s="94"/>
      <c r="E3081" s="94"/>
      <c r="F3081" s="94"/>
      <c r="G3081" s="94"/>
      <c r="H3081" s="94"/>
      <c r="I3081" s="94"/>
      <c r="J3081" s="94"/>
    </row>
    <row r="3082" spans="1:10" x14ac:dyDescent="0.25">
      <c r="A3082" s="94"/>
      <c r="B3082" s="102"/>
      <c r="C3082" s="94"/>
      <c r="D3082" s="94"/>
      <c r="E3082" s="94"/>
      <c r="F3082" s="94"/>
      <c r="G3082" s="94"/>
      <c r="H3082" s="94"/>
      <c r="I3082" s="94"/>
      <c r="J3082" s="94"/>
    </row>
    <row r="3083" spans="1:10" x14ac:dyDescent="0.25">
      <c r="A3083" s="94"/>
      <c r="B3083" s="102"/>
      <c r="C3083" s="94"/>
      <c r="D3083" s="94"/>
      <c r="E3083" s="94"/>
      <c r="F3083" s="94"/>
      <c r="G3083" s="94"/>
      <c r="H3083" s="94"/>
      <c r="I3083" s="94"/>
      <c r="J3083" s="94"/>
    </row>
    <row r="3084" spans="1:10" x14ac:dyDescent="0.25">
      <c r="A3084" s="94"/>
      <c r="B3084" s="102"/>
      <c r="C3084" s="94"/>
      <c r="D3084" s="94"/>
      <c r="E3084" s="94"/>
      <c r="F3084" s="94"/>
      <c r="G3084" s="94"/>
      <c r="H3084" s="94"/>
      <c r="I3084" s="94"/>
      <c r="J3084" s="94"/>
    </row>
    <row r="3085" spans="1:10" x14ac:dyDescent="0.25">
      <c r="A3085" s="94"/>
      <c r="B3085" s="102"/>
      <c r="C3085" s="94"/>
      <c r="D3085" s="94"/>
      <c r="E3085" s="94"/>
      <c r="F3085" s="94"/>
      <c r="G3085" s="94"/>
      <c r="H3085" s="94"/>
      <c r="I3085" s="94"/>
      <c r="J3085" s="94"/>
    </row>
    <row r="3086" spans="1:10" x14ac:dyDescent="0.25">
      <c r="A3086" s="94"/>
      <c r="B3086" s="102"/>
      <c r="C3086" s="94"/>
      <c r="D3086" s="94"/>
      <c r="E3086" s="94"/>
      <c r="F3086" s="94"/>
      <c r="G3086" s="94"/>
      <c r="H3086" s="94"/>
      <c r="I3086" s="94"/>
      <c r="J3086" s="94"/>
    </row>
    <row r="3087" spans="1:10" x14ac:dyDescent="0.25">
      <c r="A3087" s="94"/>
      <c r="B3087" s="102"/>
      <c r="C3087" s="94"/>
      <c r="D3087" s="94"/>
      <c r="E3087" s="94"/>
      <c r="F3087" s="94"/>
      <c r="G3087" s="94"/>
      <c r="H3087" s="94"/>
      <c r="I3087" s="94"/>
      <c r="J3087" s="94"/>
    </row>
    <row r="3088" spans="1:10" x14ac:dyDescent="0.25">
      <c r="A3088" s="94"/>
      <c r="B3088" s="102"/>
      <c r="C3088" s="94"/>
      <c r="D3088" s="94"/>
      <c r="E3088" s="94"/>
      <c r="F3088" s="94"/>
      <c r="G3088" s="94"/>
      <c r="H3088" s="94"/>
      <c r="I3088" s="94"/>
      <c r="J3088" s="94"/>
    </row>
    <row r="3089" spans="1:10" x14ac:dyDescent="0.25">
      <c r="A3089" s="94"/>
      <c r="B3089" s="102"/>
      <c r="C3089" s="94"/>
      <c r="D3089" s="94"/>
      <c r="E3089" s="94"/>
      <c r="F3089" s="94"/>
      <c r="G3089" s="94"/>
      <c r="H3089" s="94"/>
      <c r="I3089" s="94"/>
      <c r="J3089" s="94"/>
    </row>
    <row r="3090" spans="1:10" x14ac:dyDescent="0.25">
      <c r="A3090" s="94"/>
      <c r="B3090" s="102"/>
      <c r="C3090" s="94"/>
      <c r="D3090" s="94"/>
      <c r="E3090" s="94"/>
      <c r="F3090" s="94"/>
      <c r="G3090" s="94"/>
      <c r="H3090" s="94"/>
      <c r="I3090" s="94"/>
      <c r="J3090" s="94"/>
    </row>
    <row r="3091" spans="1:10" x14ac:dyDescent="0.25">
      <c r="A3091" s="94"/>
      <c r="B3091" s="102"/>
      <c r="C3091" s="94"/>
      <c r="D3091" s="94"/>
      <c r="E3091" s="94"/>
      <c r="F3091" s="94"/>
      <c r="G3091" s="94"/>
      <c r="H3091" s="94"/>
      <c r="I3091" s="94"/>
      <c r="J3091" s="94"/>
    </row>
    <row r="3092" spans="1:10" x14ac:dyDescent="0.25">
      <c r="A3092" s="94"/>
      <c r="B3092" s="102"/>
      <c r="C3092" s="94"/>
      <c r="D3092" s="94"/>
      <c r="E3092" s="94"/>
      <c r="F3092" s="94"/>
      <c r="G3092" s="94"/>
      <c r="H3092" s="94"/>
      <c r="I3092" s="94"/>
      <c r="J3092" s="94"/>
    </row>
    <row r="3093" spans="1:10" x14ac:dyDescent="0.25">
      <c r="A3093" s="94"/>
      <c r="B3093" s="102"/>
      <c r="C3093" s="94"/>
      <c r="D3093" s="94"/>
      <c r="E3093" s="94"/>
      <c r="F3093" s="94"/>
      <c r="G3093" s="94"/>
      <c r="H3093" s="94"/>
      <c r="I3093" s="94"/>
      <c r="J3093" s="94"/>
    </row>
    <row r="3094" spans="1:10" x14ac:dyDescent="0.25">
      <c r="A3094" s="94"/>
      <c r="B3094" s="102"/>
      <c r="C3094" s="94"/>
      <c r="D3094" s="94"/>
      <c r="E3094" s="94"/>
      <c r="F3094" s="94"/>
      <c r="G3094" s="94"/>
      <c r="H3094" s="94"/>
      <c r="I3094" s="94"/>
      <c r="J3094" s="94"/>
    </row>
    <row r="3095" spans="1:10" x14ac:dyDescent="0.25">
      <c r="A3095" s="94"/>
      <c r="B3095" s="102"/>
      <c r="C3095" s="94"/>
      <c r="D3095" s="94"/>
      <c r="E3095" s="94"/>
      <c r="F3095" s="94"/>
      <c r="G3095" s="94"/>
      <c r="H3095" s="94"/>
      <c r="I3095" s="94"/>
      <c r="J3095" s="94"/>
    </row>
    <row r="3096" spans="1:10" x14ac:dyDescent="0.25">
      <c r="A3096" s="94"/>
      <c r="B3096" s="102"/>
      <c r="C3096" s="94"/>
      <c r="D3096" s="94"/>
      <c r="E3096" s="94"/>
      <c r="F3096" s="94"/>
      <c r="G3096" s="94"/>
      <c r="H3096" s="94"/>
      <c r="I3096" s="94"/>
      <c r="J3096" s="94"/>
    </row>
    <row r="3097" spans="1:10" x14ac:dyDescent="0.25">
      <c r="A3097" s="94"/>
      <c r="B3097" s="102"/>
      <c r="C3097" s="94"/>
      <c r="D3097" s="94"/>
      <c r="E3097" s="94"/>
      <c r="F3097" s="94"/>
      <c r="G3097" s="94"/>
      <c r="H3097" s="94"/>
      <c r="I3097" s="94"/>
      <c r="J3097" s="94"/>
    </row>
    <row r="3098" spans="1:10" x14ac:dyDescent="0.25">
      <c r="A3098" s="94"/>
      <c r="B3098" s="102"/>
      <c r="C3098" s="94"/>
      <c r="D3098" s="94"/>
      <c r="E3098" s="94"/>
      <c r="F3098" s="94"/>
      <c r="G3098" s="94"/>
      <c r="H3098" s="94"/>
      <c r="I3098" s="94"/>
      <c r="J3098" s="94"/>
    </row>
    <row r="3099" spans="1:10" x14ac:dyDescent="0.25">
      <c r="A3099" s="94"/>
      <c r="B3099" s="102"/>
      <c r="C3099" s="94"/>
      <c r="D3099" s="94"/>
      <c r="E3099" s="94"/>
      <c r="F3099" s="94"/>
      <c r="G3099" s="94"/>
      <c r="H3099" s="94"/>
      <c r="I3099" s="94"/>
      <c r="J3099" s="94"/>
    </row>
    <row r="3100" spans="1:10" x14ac:dyDescent="0.25">
      <c r="A3100" s="94"/>
      <c r="B3100" s="102"/>
      <c r="C3100" s="94"/>
      <c r="D3100" s="94"/>
      <c r="E3100" s="94"/>
      <c r="F3100" s="94"/>
      <c r="G3100" s="94"/>
      <c r="H3100" s="94"/>
      <c r="I3100" s="94"/>
      <c r="J3100" s="94"/>
    </row>
    <row r="3101" spans="1:10" x14ac:dyDescent="0.25">
      <c r="A3101" s="94"/>
      <c r="B3101" s="102"/>
      <c r="C3101" s="94"/>
      <c r="D3101" s="94"/>
      <c r="E3101" s="94"/>
      <c r="F3101" s="94"/>
      <c r="G3101" s="94"/>
      <c r="H3101" s="94"/>
      <c r="I3101" s="94"/>
      <c r="J3101" s="94"/>
    </row>
    <row r="3102" spans="1:10" x14ac:dyDescent="0.25">
      <c r="A3102" s="94"/>
      <c r="B3102" s="102"/>
      <c r="C3102" s="94"/>
      <c r="D3102" s="94"/>
      <c r="E3102" s="94"/>
      <c r="F3102" s="94"/>
      <c r="G3102" s="94"/>
      <c r="H3102" s="94"/>
      <c r="I3102" s="94"/>
      <c r="J3102" s="94"/>
    </row>
    <row r="3103" spans="1:10" x14ac:dyDescent="0.25">
      <c r="A3103" s="94"/>
      <c r="B3103" s="102"/>
      <c r="C3103" s="94"/>
      <c r="D3103" s="94"/>
      <c r="E3103" s="94"/>
      <c r="F3103" s="94"/>
      <c r="G3103" s="94"/>
      <c r="H3103" s="94"/>
      <c r="I3103" s="94"/>
      <c r="J3103" s="94"/>
    </row>
    <row r="3104" spans="1:10" x14ac:dyDescent="0.25">
      <c r="A3104" s="94"/>
      <c r="B3104" s="102"/>
      <c r="C3104" s="94"/>
      <c r="D3104" s="94"/>
      <c r="E3104" s="94"/>
      <c r="F3104" s="94"/>
      <c r="G3104" s="94"/>
      <c r="H3104" s="94"/>
      <c r="I3104" s="94"/>
      <c r="J3104" s="94"/>
    </row>
    <row r="3105" spans="1:10" x14ac:dyDescent="0.25">
      <c r="A3105" s="94"/>
      <c r="B3105" s="102"/>
      <c r="C3105" s="94"/>
      <c r="D3105" s="94"/>
      <c r="E3105" s="94"/>
      <c r="F3105" s="94"/>
      <c r="G3105" s="94"/>
      <c r="H3105" s="94"/>
      <c r="I3105" s="94"/>
      <c r="J3105" s="94"/>
    </row>
    <row r="3106" spans="1:10" x14ac:dyDescent="0.25">
      <c r="A3106" s="94"/>
      <c r="B3106" s="102"/>
      <c r="C3106" s="94"/>
      <c r="D3106" s="94"/>
      <c r="E3106" s="94"/>
      <c r="F3106" s="94"/>
      <c r="G3106" s="94"/>
      <c r="H3106" s="94"/>
      <c r="I3106" s="94"/>
      <c r="J3106" s="94"/>
    </row>
    <row r="3107" spans="1:10" x14ac:dyDescent="0.25">
      <c r="A3107" s="94"/>
      <c r="B3107" s="102"/>
      <c r="C3107" s="94"/>
      <c r="D3107" s="94"/>
      <c r="E3107" s="94"/>
      <c r="F3107" s="94"/>
      <c r="G3107" s="94"/>
      <c r="H3107" s="94"/>
      <c r="I3107" s="94"/>
      <c r="J3107" s="94"/>
    </row>
    <row r="3108" spans="1:10" x14ac:dyDescent="0.25">
      <c r="A3108" s="94"/>
      <c r="B3108" s="102"/>
      <c r="C3108" s="94"/>
      <c r="D3108" s="94"/>
      <c r="E3108" s="94"/>
      <c r="F3108" s="94"/>
      <c r="G3108" s="94"/>
      <c r="H3108" s="94"/>
      <c r="I3108" s="94"/>
      <c r="J3108" s="94"/>
    </row>
    <row r="3109" spans="1:10" x14ac:dyDescent="0.25">
      <c r="A3109" s="94"/>
      <c r="B3109" s="102"/>
      <c r="C3109" s="94"/>
      <c r="D3109" s="94"/>
      <c r="E3109" s="94"/>
      <c r="F3109" s="94"/>
      <c r="G3109" s="94"/>
      <c r="H3109" s="94"/>
      <c r="I3109" s="94"/>
      <c r="J3109" s="94"/>
    </row>
    <row r="3110" spans="1:10" x14ac:dyDescent="0.25">
      <c r="A3110" s="94"/>
      <c r="B3110" s="102"/>
      <c r="C3110" s="94"/>
      <c r="D3110" s="94"/>
      <c r="E3110" s="94"/>
      <c r="F3110" s="94"/>
      <c r="G3110" s="94"/>
      <c r="H3110" s="94"/>
      <c r="I3110" s="94"/>
      <c r="J3110" s="94"/>
    </row>
    <row r="3111" spans="1:10" x14ac:dyDescent="0.25">
      <c r="A3111" s="94"/>
      <c r="B3111" s="102"/>
      <c r="C3111" s="94"/>
      <c r="D3111" s="94"/>
      <c r="E3111" s="94"/>
      <c r="F3111" s="94"/>
      <c r="G3111" s="94"/>
      <c r="H3111" s="94"/>
      <c r="I3111" s="94"/>
      <c r="J3111" s="94"/>
    </row>
    <row r="3112" spans="1:10" x14ac:dyDescent="0.25">
      <c r="A3112" s="94"/>
      <c r="B3112" s="102"/>
      <c r="C3112" s="94"/>
      <c r="D3112" s="94"/>
      <c r="E3112" s="94"/>
      <c r="F3112" s="94"/>
      <c r="G3112" s="94"/>
      <c r="H3112" s="94"/>
      <c r="I3112" s="94"/>
      <c r="J3112" s="94"/>
    </row>
    <row r="3113" spans="1:10" x14ac:dyDescent="0.25">
      <c r="A3113" s="94"/>
      <c r="B3113" s="102"/>
      <c r="C3113" s="94"/>
      <c r="D3113" s="94"/>
      <c r="E3113" s="94"/>
      <c r="F3113" s="94"/>
      <c r="G3113" s="94"/>
      <c r="H3113" s="94"/>
      <c r="I3113" s="94"/>
      <c r="J3113" s="94"/>
    </row>
    <row r="3114" spans="1:10" x14ac:dyDescent="0.25">
      <c r="A3114" s="94"/>
      <c r="B3114" s="102"/>
      <c r="C3114" s="94"/>
      <c r="D3114" s="94"/>
      <c r="E3114" s="94"/>
      <c r="F3114" s="94"/>
      <c r="G3114" s="94"/>
      <c r="H3114" s="94"/>
      <c r="I3114" s="94"/>
      <c r="J3114" s="94"/>
    </row>
    <row r="3115" spans="1:10" x14ac:dyDescent="0.25">
      <c r="A3115" s="94"/>
      <c r="B3115" s="102"/>
      <c r="C3115" s="94"/>
      <c r="D3115" s="94"/>
      <c r="E3115" s="94"/>
      <c r="F3115" s="94"/>
      <c r="G3115" s="94"/>
      <c r="H3115" s="94"/>
      <c r="I3115" s="94"/>
      <c r="J3115" s="94"/>
    </row>
    <row r="3116" spans="1:10" x14ac:dyDescent="0.25">
      <c r="A3116" s="94"/>
      <c r="B3116" s="102"/>
      <c r="C3116" s="94"/>
      <c r="D3116" s="94"/>
      <c r="E3116" s="94"/>
      <c r="F3116" s="94"/>
      <c r="G3116" s="94"/>
      <c r="H3116" s="94"/>
      <c r="I3116" s="94"/>
      <c r="J3116" s="94"/>
    </row>
    <row r="3117" spans="1:10" x14ac:dyDescent="0.25">
      <c r="A3117" s="94"/>
      <c r="B3117" s="102"/>
      <c r="C3117" s="94"/>
      <c r="D3117" s="94"/>
      <c r="E3117" s="94"/>
      <c r="F3117" s="94"/>
      <c r="G3117" s="94"/>
      <c r="H3117" s="94"/>
      <c r="I3117" s="94"/>
      <c r="J3117" s="94"/>
    </row>
    <row r="3118" spans="1:10" x14ac:dyDescent="0.25">
      <c r="A3118" s="127" t="s">
        <v>11</v>
      </c>
      <c r="B3118" s="102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</row>
    <row r="3121" spans="1:10" x14ac:dyDescent="0.25">
      <c r="A3121" s="127" t="s">
        <v>0</v>
      </c>
      <c r="B3121" s="155" t="s">
        <v>1192</v>
      </c>
      <c r="C3121" s="127" t="s">
        <v>1203</v>
      </c>
      <c r="D3121" s="127" t="s">
        <v>561</v>
      </c>
      <c r="E3121" s="127" t="s">
        <v>1724</v>
      </c>
      <c r="F3121" s="127" t="s">
        <v>1892</v>
      </c>
      <c r="G3121" s="127" t="s">
        <v>1889</v>
      </c>
      <c r="H3121" s="127" t="s">
        <v>1890</v>
      </c>
      <c r="I3121" s="127" t="s">
        <v>1891</v>
      </c>
      <c r="J3121" s="127" t="s">
        <v>174</v>
      </c>
    </row>
    <row r="3122" spans="1:10" x14ac:dyDescent="0.25">
      <c r="A3122" s="95"/>
      <c r="B3122" s="118"/>
      <c r="C3122" s="98"/>
      <c r="D3122" s="98"/>
      <c r="E3122" s="98"/>
      <c r="F3122" s="98"/>
      <c r="G3122" s="98"/>
      <c r="H3122" s="98"/>
      <c r="I3122" s="98"/>
      <c r="J3122" s="94"/>
    </row>
    <row r="3123" spans="1:10" x14ac:dyDescent="0.25">
      <c r="A3123" s="94"/>
      <c r="B3123" s="102"/>
      <c r="C3123" s="94"/>
      <c r="D3123" s="94"/>
      <c r="E3123" s="94"/>
      <c r="F3123" s="94"/>
      <c r="G3123" s="94"/>
      <c r="H3123" s="94"/>
      <c r="I3123" s="94"/>
      <c r="J3123" s="94"/>
    </row>
    <row r="3124" spans="1:10" x14ac:dyDescent="0.25">
      <c r="A3124" s="94"/>
      <c r="B3124" s="102"/>
      <c r="C3124" s="101"/>
      <c r="D3124" s="94"/>
      <c r="E3124" s="94"/>
      <c r="F3124" s="94"/>
      <c r="G3124" s="94"/>
      <c r="H3124" s="94"/>
      <c r="I3124" s="94"/>
      <c r="J3124" s="94"/>
    </row>
    <row r="3125" spans="1:10" x14ac:dyDescent="0.25">
      <c r="A3125" s="94"/>
      <c r="B3125" s="102"/>
      <c r="C3125" s="94"/>
      <c r="D3125" s="94"/>
      <c r="E3125" s="94"/>
      <c r="F3125" s="94"/>
      <c r="G3125" s="94"/>
      <c r="H3125" s="94"/>
      <c r="I3125" s="94"/>
      <c r="J3125" s="94"/>
    </row>
    <row r="3126" spans="1:10" x14ac:dyDescent="0.25">
      <c r="A3126" s="94"/>
      <c r="B3126" s="102"/>
      <c r="C3126" s="94"/>
      <c r="D3126" s="94"/>
      <c r="E3126" s="94"/>
      <c r="F3126" s="94"/>
      <c r="G3126" s="94"/>
      <c r="H3126" s="94"/>
      <c r="I3126" s="94"/>
      <c r="J3126" s="94"/>
    </row>
    <row r="3127" spans="1:10" x14ac:dyDescent="0.25">
      <c r="A3127" s="94"/>
      <c r="B3127" s="102"/>
      <c r="C3127" s="94"/>
      <c r="D3127" s="94"/>
      <c r="E3127" s="94"/>
      <c r="F3127" s="94"/>
      <c r="G3127" s="94"/>
      <c r="H3127" s="94"/>
      <c r="I3127" s="94"/>
      <c r="J3127" s="94"/>
    </row>
    <row r="3128" spans="1:10" x14ac:dyDescent="0.25">
      <c r="A3128" s="94"/>
      <c r="B3128" s="102"/>
      <c r="C3128" s="94"/>
      <c r="D3128" s="94"/>
      <c r="E3128" s="94"/>
      <c r="F3128" s="94"/>
      <c r="G3128" s="94"/>
      <c r="H3128" s="94"/>
      <c r="I3128" s="94"/>
      <c r="J3128" s="94"/>
    </row>
    <row r="3129" spans="1:10" x14ac:dyDescent="0.25">
      <c r="A3129" s="94"/>
      <c r="B3129" s="102"/>
      <c r="C3129" s="94"/>
      <c r="D3129" s="94"/>
      <c r="E3129" s="94"/>
      <c r="F3129" s="94"/>
      <c r="G3129" s="94"/>
      <c r="H3129" s="94"/>
      <c r="I3129" s="94"/>
      <c r="J3129" s="94"/>
    </row>
    <row r="3130" spans="1:10" x14ac:dyDescent="0.25">
      <c r="A3130" s="94"/>
      <c r="B3130" s="102"/>
      <c r="C3130" s="94"/>
      <c r="D3130" s="94"/>
      <c r="E3130" s="94"/>
      <c r="F3130" s="94"/>
      <c r="G3130" s="94"/>
      <c r="H3130" s="94"/>
      <c r="I3130" s="94"/>
      <c r="J3130" s="94"/>
    </row>
    <row r="3131" spans="1:10" x14ac:dyDescent="0.25">
      <c r="A3131" s="94"/>
      <c r="B3131" s="102"/>
      <c r="C3131" s="94"/>
      <c r="D3131" s="94"/>
      <c r="E3131" s="94"/>
      <c r="F3131" s="94"/>
      <c r="G3131" s="94"/>
      <c r="H3131" s="94"/>
      <c r="I3131" s="94"/>
      <c r="J3131" s="94"/>
    </row>
    <row r="3132" spans="1:10" x14ac:dyDescent="0.25">
      <c r="A3132" s="94"/>
      <c r="B3132" s="102"/>
      <c r="C3132" s="94"/>
      <c r="D3132" s="94"/>
      <c r="E3132" s="94"/>
      <c r="F3132" s="94"/>
      <c r="G3132" s="94"/>
      <c r="H3132" s="94"/>
      <c r="I3132" s="94"/>
      <c r="J3132" s="94"/>
    </row>
    <row r="3133" spans="1:10" x14ac:dyDescent="0.25">
      <c r="A3133" s="94"/>
      <c r="B3133" s="102"/>
      <c r="C3133" s="94"/>
      <c r="D3133" s="94"/>
      <c r="E3133" s="94"/>
      <c r="F3133" s="94"/>
      <c r="G3133" s="94"/>
      <c r="H3133" s="94"/>
      <c r="I3133" s="94"/>
      <c r="J3133" s="94"/>
    </row>
    <row r="3134" spans="1:10" x14ac:dyDescent="0.25">
      <c r="A3134" s="94"/>
      <c r="B3134" s="102"/>
      <c r="C3134" s="94"/>
      <c r="D3134" s="94"/>
      <c r="E3134" s="94"/>
      <c r="F3134" s="94"/>
      <c r="G3134" s="94"/>
      <c r="H3134" s="94"/>
      <c r="I3134" s="94"/>
      <c r="J3134" s="94"/>
    </row>
    <row r="3135" spans="1:10" x14ac:dyDescent="0.25">
      <c r="A3135" s="94"/>
      <c r="B3135" s="102"/>
      <c r="C3135" s="94"/>
      <c r="D3135" s="94"/>
      <c r="E3135" s="94"/>
      <c r="F3135" s="94"/>
      <c r="G3135" s="94"/>
      <c r="H3135" s="94"/>
      <c r="I3135" s="94"/>
      <c r="J3135" s="94"/>
    </row>
    <row r="3136" spans="1:10" x14ac:dyDescent="0.25">
      <c r="A3136" s="94"/>
      <c r="B3136" s="102"/>
      <c r="C3136" s="94"/>
      <c r="D3136" s="94"/>
      <c r="E3136" s="94"/>
      <c r="F3136" s="94"/>
      <c r="G3136" s="94"/>
      <c r="H3136" s="94"/>
      <c r="I3136" s="94"/>
      <c r="J3136" s="94"/>
    </row>
    <row r="3137" spans="1:10" x14ac:dyDescent="0.25">
      <c r="A3137" s="94"/>
      <c r="B3137" s="102"/>
      <c r="C3137" s="94"/>
      <c r="D3137" s="94"/>
      <c r="E3137" s="94"/>
      <c r="F3137" s="94"/>
      <c r="G3137" s="94"/>
      <c r="H3137" s="94"/>
      <c r="I3137" s="94"/>
      <c r="J3137" s="94"/>
    </row>
    <row r="3138" spans="1:10" x14ac:dyDescent="0.25">
      <c r="A3138" s="94"/>
      <c r="B3138" s="102"/>
      <c r="C3138" s="94"/>
      <c r="D3138" s="94"/>
      <c r="E3138" s="94"/>
      <c r="F3138" s="94"/>
      <c r="G3138" s="94"/>
      <c r="H3138" s="94"/>
      <c r="I3138" s="94"/>
      <c r="J3138" s="94"/>
    </row>
    <row r="3139" spans="1:10" x14ac:dyDescent="0.25">
      <c r="A3139" s="94"/>
      <c r="B3139" s="102"/>
      <c r="C3139" s="94"/>
      <c r="D3139" s="94"/>
      <c r="E3139" s="94"/>
      <c r="F3139" s="94"/>
      <c r="G3139" s="94"/>
      <c r="H3139" s="94"/>
      <c r="I3139" s="94"/>
      <c r="J3139" s="94"/>
    </row>
    <row r="3140" spans="1:10" x14ac:dyDescent="0.25">
      <c r="A3140" s="94"/>
      <c r="B3140" s="102"/>
      <c r="C3140" s="94"/>
      <c r="D3140" s="94"/>
      <c r="E3140" s="94"/>
      <c r="F3140" s="94"/>
      <c r="G3140" s="94"/>
      <c r="H3140" s="94"/>
      <c r="I3140" s="94"/>
      <c r="J3140" s="94"/>
    </row>
    <row r="3141" spans="1:10" x14ac:dyDescent="0.25">
      <c r="A3141" s="94"/>
      <c r="B3141" s="102"/>
      <c r="C3141" s="94"/>
      <c r="D3141" s="94"/>
      <c r="E3141" s="94"/>
      <c r="F3141" s="94"/>
      <c r="G3141" s="94"/>
      <c r="H3141" s="94"/>
      <c r="I3141" s="94"/>
      <c r="J3141" s="94"/>
    </row>
    <row r="3142" spans="1:10" x14ac:dyDescent="0.25">
      <c r="A3142" s="94"/>
      <c r="B3142" s="102"/>
      <c r="C3142" s="94"/>
      <c r="D3142" s="94"/>
      <c r="E3142" s="94"/>
      <c r="F3142" s="94"/>
      <c r="G3142" s="94"/>
      <c r="H3142" s="94"/>
      <c r="I3142" s="94"/>
      <c r="J3142" s="94"/>
    </row>
    <row r="3143" spans="1:10" x14ac:dyDescent="0.25">
      <c r="A3143" s="94"/>
      <c r="B3143" s="102"/>
      <c r="C3143" s="94"/>
      <c r="D3143" s="94"/>
      <c r="E3143" s="94"/>
      <c r="F3143" s="94"/>
      <c r="G3143" s="94"/>
      <c r="H3143" s="94"/>
      <c r="I3143" s="94"/>
      <c r="J3143" s="94"/>
    </row>
    <row r="3144" spans="1:10" x14ac:dyDescent="0.25">
      <c r="A3144" s="94"/>
      <c r="B3144" s="102"/>
      <c r="C3144" s="94"/>
      <c r="D3144" s="94"/>
      <c r="E3144" s="94"/>
      <c r="F3144" s="94"/>
      <c r="G3144" s="94"/>
      <c r="H3144" s="94"/>
      <c r="I3144" s="94"/>
      <c r="J3144" s="94"/>
    </row>
    <row r="3145" spans="1:10" x14ac:dyDescent="0.25">
      <c r="A3145" s="94"/>
      <c r="B3145" s="102"/>
      <c r="C3145" s="94"/>
      <c r="D3145" s="94"/>
      <c r="E3145" s="94"/>
      <c r="F3145" s="94"/>
      <c r="G3145" s="94"/>
      <c r="H3145" s="94"/>
      <c r="I3145" s="94"/>
      <c r="J3145" s="94"/>
    </row>
    <row r="3146" spans="1:10" x14ac:dyDescent="0.25">
      <c r="A3146" s="94"/>
      <c r="B3146" s="102"/>
      <c r="C3146" s="94"/>
      <c r="D3146" s="94"/>
      <c r="E3146" s="94"/>
      <c r="F3146" s="94"/>
      <c r="G3146" s="94"/>
      <c r="H3146" s="94"/>
      <c r="I3146" s="94"/>
      <c r="J3146" s="94"/>
    </row>
    <row r="3147" spans="1:10" x14ac:dyDescent="0.25">
      <c r="A3147" s="94"/>
      <c r="B3147" s="102"/>
      <c r="C3147" s="94"/>
      <c r="D3147" s="94"/>
      <c r="E3147" s="94"/>
      <c r="F3147" s="94"/>
      <c r="G3147" s="94"/>
      <c r="H3147" s="94"/>
      <c r="I3147" s="94"/>
      <c r="J3147" s="94"/>
    </row>
    <row r="3148" spans="1:10" x14ac:dyDescent="0.25">
      <c r="A3148" s="94"/>
      <c r="B3148" s="102"/>
      <c r="C3148" s="94"/>
      <c r="D3148" s="94"/>
      <c r="E3148" s="94"/>
      <c r="F3148" s="94"/>
      <c r="G3148" s="94"/>
      <c r="H3148" s="94"/>
      <c r="I3148" s="94"/>
      <c r="J3148" s="94"/>
    </row>
    <row r="3149" spans="1:10" x14ac:dyDescent="0.25">
      <c r="A3149" s="94"/>
      <c r="B3149" s="102"/>
      <c r="C3149" s="94"/>
      <c r="D3149" s="94"/>
      <c r="E3149" s="94"/>
      <c r="F3149" s="94"/>
      <c r="G3149" s="94"/>
      <c r="H3149" s="94"/>
      <c r="I3149" s="94"/>
      <c r="J3149" s="94"/>
    </row>
    <row r="3150" spans="1:10" x14ac:dyDescent="0.25">
      <c r="A3150" s="94"/>
      <c r="B3150" s="102"/>
      <c r="C3150" s="94"/>
      <c r="D3150" s="94"/>
      <c r="E3150" s="94"/>
      <c r="F3150" s="94"/>
      <c r="G3150" s="94"/>
      <c r="H3150" s="94"/>
      <c r="I3150" s="94"/>
      <c r="J3150" s="94"/>
    </row>
    <row r="3151" spans="1:10" x14ac:dyDescent="0.25">
      <c r="A3151" s="94"/>
      <c r="B3151" s="102"/>
      <c r="C3151" s="94"/>
      <c r="D3151" s="94"/>
      <c r="E3151" s="94"/>
      <c r="F3151" s="94"/>
      <c r="G3151" s="94"/>
      <c r="H3151" s="94"/>
      <c r="I3151" s="94"/>
      <c r="J3151" s="94"/>
    </row>
    <row r="3152" spans="1:10" x14ac:dyDescent="0.25">
      <c r="A3152" s="94"/>
      <c r="B3152" s="102"/>
      <c r="C3152" s="94"/>
      <c r="D3152" s="94"/>
      <c r="E3152" s="94"/>
      <c r="F3152" s="94"/>
      <c r="G3152" s="94"/>
      <c r="H3152" s="94"/>
      <c r="I3152" s="94"/>
      <c r="J3152" s="94"/>
    </row>
    <row r="3153" spans="1:10" x14ac:dyDescent="0.25">
      <c r="A3153" s="94"/>
      <c r="B3153" s="102"/>
      <c r="C3153" s="94"/>
      <c r="D3153" s="94"/>
      <c r="E3153" s="94"/>
      <c r="F3153" s="94"/>
      <c r="G3153" s="94"/>
      <c r="H3153" s="94"/>
      <c r="I3153" s="94"/>
      <c r="J3153" s="94"/>
    </row>
    <row r="3154" spans="1:10" x14ac:dyDescent="0.25">
      <c r="A3154" s="94"/>
      <c r="B3154" s="102"/>
      <c r="C3154" s="94"/>
      <c r="D3154" s="94"/>
      <c r="E3154" s="94"/>
      <c r="F3154" s="94"/>
      <c r="G3154" s="94"/>
      <c r="H3154" s="94"/>
      <c r="I3154" s="94"/>
      <c r="J3154" s="94"/>
    </row>
    <row r="3155" spans="1:10" x14ac:dyDescent="0.25">
      <c r="A3155" s="94"/>
      <c r="B3155" s="102"/>
      <c r="C3155" s="94"/>
      <c r="D3155" s="94"/>
      <c r="E3155" s="94"/>
      <c r="F3155" s="94"/>
      <c r="G3155" s="94"/>
      <c r="H3155" s="94"/>
      <c r="I3155" s="94"/>
      <c r="J3155" s="94"/>
    </row>
    <row r="3156" spans="1:10" x14ac:dyDescent="0.25">
      <c r="A3156" s="94"/>
      <c r="B3156" s="102"/>
      <c r="C3156" s="94"/>
      <c r="D3156" s="94"/>
      <c r="E3156" s="94"/>
      <c r="F3156" s="94"/>
      <c r="G3156" s="94"/>
      <c r="H3156" s="94"/>
      <c r="I3156" s="94"/>
      <c r="J3156" s="94"/>
    </row>
    <row r="3157" spans="1:10" x14ac:dyDescent="0.25">
      <c r="A3157" s="94"/>
      <c r="B3157" s="102"/>
      <c r="C3157" s="94"/>
      <c r="D3157" s="94"/>
      <c r="E3157" s="94"/>
      <c r="F3157" s="94"/>
      <c r="G3157" s="94"/>
      <c r="H3157" s="94"/>
      <c r="I3157" s="94"/>
      <c r="J3157" s="94"/>
    </row>
    <row r="3158" spans="1:10" x14ac:dyDescent="0.25">
      <c r="A3158" s="94"/>
      <c r="B3158" s="102"/>
      <c r="C3158" s="94"/>
      <c r="D3158" s="94"/>
      <c r="E3158" s="94"/>
      <c r="F3158" s="94"/>
      <c r="G3158" s="94"/>
      <c r="H3158" s="94"/>
      <c r="I3158" s="94"/>
      <c r="J3158" s="94"/>
    </row>
    <row r="3159" spans="1:10" x14ac:dyDescent="0.25">
      <c r="A3159" s="94"/>
      <c r="B3159" s="102"/>
      <c r="C3159" s="94"/>
      <c r="D3159" s="94"/>
      <c r="E3159" s="94"/>
      <c r="F3159" s="94"/>
      <c r="G3159" s="94"/>
      <c r="H3159" s="94"/>
      <c r="I3159" s="94"/>
      <c r="J3159" s="94"/>
    </row>
    <row r="3160" spans="1:10" x14ac:dyDescent="0.25">
      <c r="A3160" s="94"/>
      <c r="B3160" s="102"/>
      <c r="C3160" s="94"/>
      <c r="D3160" s="94"/>
      <c r="E3160" s="94"/>
      <c r="F3160" s="94"/>
      <c r="G3160" s="94"/>
      <c r="H3160" s="94"/>
      <c r="I3160" s="94"/>
      <c r="J3160" s="94"/>
    </row>
    <row r="3161" spans="1:10" x14ac:dyDescent="0.25">
      <c r="A3161" s="94"/>
      <c r="B3161" s="102"/>
      <c r="C3161" s="94"/>
      <c r="D3161" s="94"/>
      <c r="E3161" s="94"/>
      <c r="F3161" s="94"/>
      <c r="G3161" s="94"/>
      <c r="H3161" s="94"/>
      <c r="I3161" s="94"/>
      <c r="J3161" s="94"/>
    </row>
    <row r="3162" spans="1:10" x14ac:dyDescent="0.25">
      <c r="A3162" s="94"/>
      <c r="B3162" s="102"/>
      <c r="C3162" s="94"/>
      <c r="D3162" s="94"/>
      <c r="E3162" s="94"/>
      <c r="F3162" s="94"/>
      <c r="G3162" s="94"/>
      <c r="H3162" s="94"/>
      <c r="I3162" s="94"/>
      <c r="J3162" s="94"/>
    </row>
    <row r="3163" spans="1:10" x14ac:dyDescent="0.25">
      <c r="A3163" s="94"/>
      <c r="B3163" s="102"/>
      <c r="C3163" s="94"/>
      <c r="D3163" s="94"/>
      <c r="E3163" s="94"/>
      <c r="F3163" s="94"/>
      <c r="G3163" s="94"/>
      <c r="H3163" s="94"/>
      <c r="I3163" s="94"/>
      <c r="J3163" s="94"/>
    </row>
    <row r="3164" spans="1:10" x14ac:dyDescent="0.25">
      <c r="A3164" s="94"/>
      <c r="B3164" s="102"/>
      <c r="C3164" s="94"/>
      <c r="D3164" s="94"/>
      <c r="E3164" s="94"/>
      <c r="F3164" s="94"/>
      <c r="G3164" s="94"/>
      <c r="H3164" s="94"/>
      <c r="I3164" s="94"/>
      <c r="J3164" s="94"/>
    </row>
    <row r="3165" spans="1:10" x14ac:dyDescent="0.25">
      <c r="A3165" s="94"/>
      <c r="B3165" s="102"/>
      <c r="C3165" s="94"/>
      <c r="D3165" s="94"/>
      <c r="E3165" s="94"/>
      <c r="F3165" s="94"/>
      <c r="G3165" s="94"/>
      <c r="H3165" s="94"/>
      <c r="I3165" s="94"/>
      <c r="J3165" s="94"/>
    </row>
    <row r="3166" spans="1:10" x14ac:dyDescent="0.25">
      <c r="A3166" s="94"/>
      <c r="B3166" s="102"/>
      <c r="C3166" s="94"/>
      <c r="D3166" s="94"/>
      <c r="E3166" s="94"/>
      <c r="F3166" s="94"/>
      <c r="G3166" s="94"/>
      <c r="H3166" s="94"/>
      <c r="I3166" s="94"/>
      <c r="J3166" s="94"/>
    </row>
    <row r="3167" spans="1:10" x14ac:dyDescent="0.25">
      <c r="A3167" s="94"/>
      <c r="B3167" s="102"/>
      <c r="C3167" s="94"/>
      <c r="D3167" s="94"/>
      <c r="E3167" s="94"/>
      <c r="F3167" s="94"/>
      <c r="G3167" s="94"/>
      <c r="H3167" s="94"/>
      <c r="I3167" s="94"/>
      <c r="J3167" s="94"/>
    </row>
    <row r="3168" spans="1:10" x14ac:dyDescent="0.25">
      <c r="A3168" s="94"/>
      <c r="B3168" s="102"/>
      <c r="C3168" s="94"/>
      <c r="D3168" s="94"/>
      <c r="E3168" s="94"/>
      <c r="F3168" s="94"/>
      <c r="G3168" s="94"/>
      <c r="H3168" s="94"/>
      <c r="I3168" s="94"/>
      <c r="J3168" s="94"/>
    </row>
    <row r="3169" spans="1:10" x14ac:dyDescent="0.25">
      <c r="A3169" s="94"/>
      <c r="B3169" s="102"/>
      <c r="C3169" s="94"/>
      <c r="D3169" s="94"/>
      <c r="E3169" s="94"/>
      <c r="F3169" s="94"/>
      <c r="G3169" s="94"/>
      <c r="H3169" s="94"/>
      <c r="I3169" s="94"/>
      <c r="J3169" s="94"/>
    </row>
    <row r="3170" spans="1:10" x14ac:dyDescent="0.25">
      <c r="A3170" s="127" t="s">
        <v>11</v>
      </c>
      <c r="B3170" s="102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</row>
    <row r="3173" spans="1:10" x14ac:dyDescent="0.25">
      <c r="A3173" s="127" t="s">
        <v>0</v>
      </c>
      <c r="B3173" s="155" t="s">
        <v>1192</v>
      </c>
      <c r="C3173" s="127" t="s">
        <v>1203</v>
      </c>
      <c r="D3173" s="127" t="s">
        <v>561</v>
      </c>
      <c r="E3173" s="127" t="s">
        <v>1724</v>
      </c>
      <c r="F3173" s="127" t="s">
        <v>1892</v>
      </c>
      <c r="G3173" s="127" t="s">
        <v>1889</v>
      </c>
      <c r="H3173" s="127" t="s">
        <v>1890</v>
      </c>
      <c r="I3173" s="127" t="s">
        <v>1891</v>
      </c>
      <c r="J3173" s="127" t="s">
        <v>174</v>
      </c>
    </row>
    <row r="3174" spans="1:10" x14ac:dyDescent="0.25">
      <c r="A3174" s="95"/>
      <c r="B3174" s="118"/>
      <c r="C3174" s="98"/>
      <c r="D3174" s="98"/>
      <c r="E3174" s="98"/>
      <c r="F3174" s="98"/>
      <c r="G3174" s="98"/>
      <c r="H3174" s="98"/>
      <c r="I3174" s="98"/>
      <c r="J3174" s="94"/>
    </row>
    <row r="3175" spans="1:10" x14ac:dyDescent="0.25">
      <c r="A3175" s="94"/>
      <c r="B3175" s="102"/>
      <c r="C3175" s="94"/>
      <c r="D3175" s="94"/>
      <c r="E3175" s="94"/>
      <c r="F3175" s="94"/>
      <c r="G3175" s="94"/>
      <c r="H3175" s="94"/>
      <c r="I3175" s="94"/>
      <c r="J3175" s="94"/>
    </row>
    <row r="3176" spans="1:10" x14ac:dyDescent="0.25">
      <c r="A3176" s="94"/>
      <c r="B3176" s="102"/>
      <c r="C3176" s="101"/>
      <c r="D3176" s="94"/>
      <c r="E3176" s="94"/>
      <c r="F3176" s="94"/>
      <c r="G3176" s="94"/>
      <c r="H3176" s="94"/>
      <c r="I3176" s="94"/>
      <c r="J3176" s="94"/>
    </row>
    <row r="3177" spans="1:10" x14ac:dyDescent="0.25">
      <c r="A3177" s="94"/>
      <c r="B3177" s="102"/>
      <c r="C3177" s="94"/>
      <c r="D3177" s="94"/>
      <c r="E3177" s="94"/>
      <c r="F3177" s="94"/>
      <c r="G3177" s="94"/>
      <c r="H3177" s="94"/>
      <c r="I3177" s="94"/>
      <c r="J3177" s="94"/>
    </row>
    <row r="3178" spans="1:10" x14ac:dyDescent="0.25">
      <c r="A3178" s="94"/>
      <c r="B3178" s="102"/>
      <c r="C3178" s="94"/>
      <c r="D3178" s="94"/>
      <c r="E3178" s="94"/>
      <c r="F3178" s="94"/>
      <c r="G3178" s="94"/>
      <c r="H3178" s="94"/>
      <c r="I3178" s="94"/>
      <c r="J3178" s="94"/>
    </row>
    <row r="3179" spans="1:10" x14ac:dyDescent="0.25">
      <c r="A3179" s="94"/>
      <c r="B3179" s="102"/>
      <c r="C3179" s="94"/>
      <c r="D3179" s="94"/>
      <c r="E3179" s="94"/>
      <c r="F3179" s="94"/>
      <c r="G3179" s="94"/>
      <c r="H3179" s="94"/>
      <c r="I3179" s="94"/>
      <c r="J3179" s="94"/>
    </row>
    <row r="3180" spans="1:10" x14ac:dyDescent="0.25">
      <c r="A3180" s="94"/>
      <c r="B3180" s="102"/>
      <c r="C3180" s="94"/>
      <c r="D3180" s="94"/>
      <c r="E3180" s="94"/>
      <c r="F3180" s="94"/>
      <c r="G3180" s="94"/>
      <c r="H3180" s="94"/>
      <c r="I3180" s="94"/>
      <c r="J3180" s="94"/>
    </row>
    <row r="3181" spans="1:10" x14ac:dyDescent="0.25">
      <c r="A3181" s="94"/>
      <c r="B3181" s="102"/>
      <c r="C3181" s="94"/>
      <c r="D3181" s="94"/>
      <c r="E3181" s="94"/>
      <c r="F3181" s="94"/>
      <c r="G3181" s="94"/>
      <c r="H3181" s="94"/>
      <c r="I3181" s="94"/>
      <c r="J3181" s="94"/>
    </row>
    <row r="3182" spans="1:10" x14ac:dyDescent="0.25">
      <c r="A3182" s="94"/>
      <c r="B3182" s="102"/>
      <c r="C3182" s="94"/>
      <c r="D3182" s="94"/>
      <c r="E3182" s="94"/>
      <c r="F3182" s="94"/>
      <c r="G3182" s="94"/>
      <c r="H3182" s="94"/>
      <c r="I3182" s="94"/>
      <c r="J3182" s="94"/>
    </row>
    <row r="3183" spans="1:10" x14ac:dyDescent="0.25">
      <c r="A3183" s="94"/>
      <c r="B3183" s="102"/>
      <c r="C3183" s="94"/>
      <c r="D3183" s="94"/>
      <c r="E3183" s="94"/>
      <c r="F3183" s="94"/>
      <c r="G3183" s="94"/>
      <c r="H3183" s="94"/>
      <c r="I3183" s="94"/>
      <c r="J3183" s="94"/>
    </row>
    <row r="3184" spans="1:10" x14ac:dyDescent="0.25">
      <c r="A3184" s="94"/>
      <c r="B3184" s="102"/>
      <c r="C3184" s="94"/>
      <c r="D3184" s="94"/>
      <c r="E3184" s="94"/>
      <c r="F3184" s="94"/>
      <c r="G3184" s="94"/>
      <c r="H3184" s="94"/>
      <c r="I3184" s="94"/>
      <c r="J3184" s="94"/>
    </row>
    <row r="3185" spans="1:10" x14ac:dyDescent="0.25">
      <c r="A3185" s="94"/>
      <c r="B3185" s="102"/>
      <c r="C3185" s="94"/>
      <c r="D3185" s="94"/>
      <c r="E3185" s="94"/>
      <c r="F3185" s="94"/>
      <c r="G3185" s="94"/>
      <c r="H3185" s="94"/>
      <c r="I3185" s="94"/>
      <c r="J3185" s="94"/>
    </row>
    <row r="3186" spans="1:10" x14ac:dyDescent="0.25">
      <c r="A3186" s="94"/>
      <c r="B3186" s="102"/>
      <c r="C3186" s="94"/>
      <c r="D3186" s="94"/>
      <c r="E3186" s="94"/>
      <c r="F3186" s="94"/>
      <c r="G3186" s="94"/>
      <c r="H3186" s="94"/>
      <c r="I3186" s="94"/>
      <c r="J3186" s="94"/>
    </row>
    <row r="3187" spans="1:10" x14ac:dyDescent="0.25">
      <c r="A3187" s="94"/>
      <c r="B3187" s="102"/>
      <c r="C3187" s="94"/>
      <c r="D3187" s="94"/>
      <c r="E3187" s="94"/>
      <c r="F3187" s="94"/>
      <c r="G3187" s="94"/>
      <c r="H3187" s="94"/>
      <c r="I3187" s="94"/>
      <c r="J3187" s="94"/>
    </row>
    <row r="3188" spans="1:10" x14ac:dyDescent="0.25">
      <c r="A3188" s="94"/>
      <c r="B3188" s="102"/>
      <c r="C3188" s="94"/>
      <c r="D3188" s="94"/>
      <c r="E3188" s="94"/>
      <c r="F3188" s="94"/>
      <c r="G3188" s="94"/>
      <c r="H3188" s="94"/>
      <c r="I3188" s="94"/>
      <c r="J3188" s="94"/>
    </row>
    <row r="3189" spans="1:10" x14ac:dyDescent="0.25">
      <c r="A3189" s="94"/>
      <c r="B3189" s="102"/>
      <c r="C3189" s="94"/>
      <c r="D3189" s="94"/>
      <c r="E3189" s="94"/>
      <c r="F3189" s="94"/>
      <c r="G3189" s="94"/>
      <c r="H3189" s="94"/>
      <c r="I3189" s="94"/>
      <c r="J3189" s="94"/>
    </row>
    <row r="3190" spans="1:10" x14ac:dyDescent="0.25">
      <c r="A3190" s="94"/>
      <c r="B3190" s="102"/>
      <c r="C3190" s="94"/>
      <c r="D3190" s="94"/>
      <c r="E3190" s="94"/>
      <c r="F3190" s="94"/>
      <c r="G3190" s="94"/>
      <c r="H3190" s="94"/>
      <c r="I3190" s="94"/>
      <c r="J3190" s="94"/>
    </row>
    <row r="3191" spans="1:10" x14ac:dyDescent="0.25">
      <c r="A3191" s="94"/>
      <c r="B3191" s="102"/>
      <c r="C3191" s="94"/>
      <c r="D3191" s="94"/>
      <c r="E3191" s="94"/>
      <c r="F3191" s="94"/>
      <c r="G3191" s="94"/>
      <c r="H3191" s="94"/>
      <c r="I3191" s="94"/>
      <c r="J3191" s="94"/>
    </row>
    <row r="3192" spans="1:10" x14ac:dyDescent="0.25">
      <c r="A3192" s="94"/>
      <c r="B3192" s="102"/>
      <c r="C3192" s="94"/>
      <c r="D3192" s="94"/>
      <c r="E3192" s="94"/>
      <c r="F3192" s="94"/>
      <c r="G3192" s="94"/>
      <c r="H3192" s="94"/>
      <c r="I3192" s="94"/>
      <c r="J3192" s="94"/>
    </row>
    <row r="3193" spans="1:10" x14ac:dyDescent="0.25">
      <c r="A3193" s="94"/>
      <c r="B3193" s="102"/>
      <c r="C3193" s="94"/>
      <c r="D3193" s="94"/>
      <c r="E3193" s="94"/>
      <c r="F3193" s="94"/>
      <c r="G3193" s="94"/>
      <c r="H3193" s="94"/>
      <c r="I3193" s="94"/>
      <c r="J3193" s="94"/>
    </row>
    <row r="3194" spans="1:10" x14ac:dyDescent="0.25">
      <c r="A3194" s="94"/>
      <c r="B3194" s="102"/>
      <c r="C3194" s="94"/>
      <c r="D3194" s="94"/>
      <c r="E3194" s="94"/>
      <c r="F3194" s="94"/>
      <c r="G3194" s="94"/>
      <c r="H3194" s="94"/>
      <c r="I3194" s="94"/>
      <c r="J3194" s="94"/>
    </row>
    <row r="3195" spans="1:10" x14ac:dyDescent="0.25">
      <c r="A3195" s="94"/>
      <c r="B3195" s="102"/>
      <c r="C3195" s="94"/>
      <c r="D3195" s="94"/>
      <c r="E3195" s="94"/>
      <c r="F3195" s="94"/>
      <c r="G3195" s="94"/>
      <c r="H3195" s="94"/>
      <c r="I3195" s="94"/>
      <c r="J3195" s="94"/>
    </row>
    <row r="3196" spans="1:10" x14ac:dyDescent="0.25">
      <c r="A3196" s="94"/>
      <c r="B3196" s="102"/>
      <c r="C3196" s="94"/>
      <c r="D3196" s="94"/>
      <c r="E3196" s="94"/>
      <c r="F3196" s="94"/>
      <c r="G3196" s="94"/>
      <c r="H3196" s="94"/>
      <c r="I3196" s="94"/>
      <c r="J3196" s="94"/>
    </row>
    <row r="3197" spans="1:10" x14ac:dyDescent="0.25">
      <c r="A3197" s="94"/>
      <c r="B3197" s="102"/>
      <c r="C3197" s="94"/>
      <c r="D3197" s="94"/>
      <c r="E3197" s="94"/>
      <c r="F3197" s="94"/>
      <c r="G3197" s="94"/>
      <c r="H3197" s="94"/>
      <c r="I3197" s="94"/>
      <c r="J3197" s="94"/>
    </row>
    <row r="3198" spans="1:10" x14ac:dyDescent="0.25">
      <c r="A3198" s="94"/>
      <c r="B3198" s="102"/>
      <c r="C3198" s="94"/>
      <c r="D3198" s="94"/>
      <c r="E3198" s="94"/>
      <c r="F3198" s="94"/>
      <c r="G3198" s="94"/>
      <c r="H3198" s="94"/>
      <c r="I3198" s="94"/>
      <c r="J3198" s="94"/>
    </row>
    <row r="3199" spans="1:10" x14ac:dyDescent="0.25">
      <c r="A3199" s="94"/>
      <c r="B3199" s="102"/>
      <c r="C3199" s="94"/>
      <c r="D3199" s="94"/>
      <c r="E3199" s="94"/>
      <c r="F3199" s="94"/>
      <c r="G3199" s="94"/>
      <c r="H3199" s="94"/>
      <c r="I3199" s="94"/>
      <c r="J3199" s="94"/>
    </row>
    <row r="3200" spans="1:10" x14ac:dyDescent="0.25">
      <c r="A3200" s="94"/>
      <c r="B3200" s="102"/>
      <c r="C3200" s="94"/>
      <c r="D3200" s="94"/>
      <c r="E3200" s="94"/>
      <c r="F3200" s="94"/>
      <c r="G3200" s="94"/>
      <c r="H3200" s="94"/>
      <c r="I3200" s="94"/>
      <c r="J3200" s="94"/>
    </row>
    <row r="3201" spans="1:10" x14ac:dyDescent="0.25">
      <c r="A3201" s="94"/>
      <c r="B3201" s="102"/>
      <c r="C3201" s="94"/>
      <c r="D3201" s="94"/>
      <c r="E3201" s="94"/>
      <c r="F3201" s="94"/>
      <c r="G3201" s="94"/>
      <c r="H3201" s="94"/>
      <c r="I3201" s="94"/>
      <c r="J3201" s="94"/>
    </row>
    <row r="3202" spans="1:10" x14ac:dyDescent="0.25">
      <c r="A3202" s="94"/>
      <c r="B3202" s="102"/>
      <c r="C3202" s="94"/>
      <c r="D3202" s="94"/>
      <c r="E3202" s="94"/>
      <c r="F3202" s="94"/>
      <c r="G3202" s="94"/>
      <c r="H3202" s="94"/>
      <c r="I3202" s="94"/>
      <c r="J3202" s="94"/>
    </row>
    <row r="3203" spans="1:10" x14ac:dyDescent="0.25">
      <c r="A3203" s="94"/>
      <c r="B3203" s="102"/>
      <c r="C3203" s="94"/>
      <c r="D3203" s="94"/>
      <c r="E3203" s="94"/>
      <c r="F3203" s="94"/>
      <c r="G3203" s="94"/>
      <c r="H3203" s="94"/>
      <c r="I3203" s="94"/>
      <c r="J3203" s="94"/>
    </row>
    <row r="3204" spans="1:10" x14ac:dyDescent="0.25">
      <c r="A3204" s="94"/>
      <c r="B3204" s="102"/>
      <c r="C3204" s="94"/>
      <c r="D3204" s="94"/>
      <c r="E3204" s="94"/>
      <c r="F3204" s="94"/>
      <c r="G3204" s="94"/>
      <c r="H3204" s="94"/>
      <c r="I3204" s="94"/>
      <c r="J3204" s="94"/>
    </row>
    <row r="3205" spans="1:10" x14ac:dyDescent="0.25">
      <c r="A3205" s="94"/>
      <c r="B3205" s="102"/>
      <c r="C3205" s="94"/>
      <c r="D3205" s="94"/>
      <c r="E3205" s="94"/>
      <c r="F3205" s="94"/>
      <c r="G3205" s="94"/>
      <c r="H3205" s="94"/>
      <c r="I3205" s="94"/>
      <c r="J3205" s="94"/>
    </row>
    <row r="3206" spans="1:10" x14ac:dyDescent="0.25">
      <c r="A3206" s="94"/>
      <c r="B3206" s="102"/>
      <c r="C3206" s="94"/>
      <c r="D3206" s="94"/>
      <c r="E3206" s="94"/>
      <c r="F3206" s="94"/>
      <c r="G3206" s="94"/>
      <c r="H3206" s="94"/>
      <c r="I3206" s="94"/>
      <c r="J3206" s="94"/>
    </row>
    <row r="3207" spans="1:10" x14ac:dyDescent="0.25">
      <c r="A3207" s="94"/>
      <c r="B3207" s="102"/>
      <c r="C3207" s="94"/>
      <c r="D3207" s="94"/>
      <c r="E3207" s="94"/>
      <c r="F3207" s="94"/>
      <c r="G3207" s="94"/>
      <c r="H3207" s="94"/>
      <c r="I3207" s="94"/>
      <c r="J3207" s="94"/>
    </row>
    <row r="3208" spans="1:10" x14ac:dyDescent="0.25">
      <c r="A3208" s="94"/>
      <c r="B3208" s="102"/>
      <c r="C3208" s="94"/>
      <c r="D3208" s="94"/>
      <c r="E3208" s="94"/>
      <c r="F3208" s="94"/>
      <c r="G3208" s="94"/>
      <c r="H3208" s="94"/>
      <c r="I3208" s="94"/>
      <c r="J3208" s="94"/>
    </row>
    <row r="3209" spans="1:10" x14ac:dyDescent="0.25">
      <c r="A3209" s="94"/>
      <c r="B3209" s="102"/>
      <c r="C3209" s="94"/>
      <c r="D3209" s="94"/>
      <c r="E3209" s="94"/>
      <c r="F3209" s="94"/>
      <c r="G3209" s="94"/>
      <c r="H3209" s="94"/>
      <c r="I3209" s="94"/>
      <c r="J3209" s="94"/>
    </row>
    <row r="3210" spans="1:10" x14ac:dyDescent="0.25">
      <c r="A3210" s="94"/>
      <c r="B3210" s="102"/>
      <c r="C3210" s="94"/>
      <c r="D3210" s="94"/>
      <c r="E3210" s="94"/>
      <c r="F3210" s="94"/>
      <c r="G3210" s="94"/>
      <c r="H3210" s="94"/>
      <c r="I3210" s="94"/>
      <c r="J3210" s="94"/>
    </row>
    <row r="3211" spans="1:10" x14ac:dyDescent="0.25">
      <c r="A3211" s="94"/>
      <c r="B3211" s="102"/>
      <c r="C3211" s="94"/>
      <c r="D3211" s="94"/>
      <c r="E3211" s="94"/>
      <c r="F3211" s="94"/>
      <c r="G3211" s="94"/>
      <c r="H3211" s="94"/>
      <c r="I3211" s="94"/>
      <c r="J3211" s="94"/>
    </row>
    <row r="3212" spans="1:10" x14ac:dyDescent="0.25">
      <c r="A3212" s="94"/>
      <c r="B3212" s="102"/>
      <c r="C3212" s="94"/>
      <c r="D3212" s="94"/>
      <c r="E3212" s="94"/>
      <c r="F3212" s="94"/>
      <c r="G3212" s="94"/>
      <c r="H3212" s="94"/>
      <c r="I3212" s="94"/>
      <c r="J3212" s="94"/>
    </row>
    <row r="3213" spans="1:10" x14ac:dyDescent="0.25">
      <c r="A3213" s="94"/>
      <c r="B3213" s="102"/>
      <c r="C3213" s="94"/>
      <c r="D3213" s="94"/>
      <c r="E3213" s="94"/>
      <c r="F3213" s="94"/>
      <c r="G3213" s="94"/>
      <c r="H3213" s="94"/>
      <c r="I3213" s="94"/>
      <c r="J3213" s="94"/>
    </row>
    <row r="3214" spans="1:10" x14ac:dyDescent="0.25">
      <c r="A3214" s="94"/>
      <c r="B3214" s="102"/>
      <c r="C3214" s="94"/>
      <c r="D3214" s="94"/>
      <c r="E3214" s="94"/>
      <c r="F3214" s="94"/>
      <c r="G3214" s="94"/>
      <c r="H3214" s="94"/>
      <c r="I3214" s="94"/>
      <c r="J3214" s="94"/>
    </row>
    <row r="3215" spans="1:10" x14ac:dyDescent="0.25">
      <c r="A3215" s="94"/>
      <c r="B3215" s="102"/>
      <c r="C3215" s="94"/>
      <c r="D3215" s="94"/>
      <c r="E3215" s="94"/>
      <c r="F3215" s="94"/>
      <c r="G3215" s="94"/>
      <c r="H3215" s="94"/>
      <c r="I3215" s="94"/>
      <c r="J3215" s="94"/>
    </row>
    <row r="3216" spans="1:10" x14ac:dyDescent="0.25">
      <c r="A3216" s="94"/>
      <c r="B3216" s="102"/>
      <c r="C3216" s="94"/>
      <c r="D3216" s="94"/>
      <c r="E3216" s="94"/>
      <c r="F3216" s="94"/>
      <c r="G3216" s="94"/>
      <c r="H3216" s="94"/>
      <c r="I3216" s="94"/>
      <c r="J3216" s="94"/>
    </row>
    <row r="3217" spans="1:10" x14ac:dyDescent="0.25">
      <c r="A3217" s="94"/>
      <c r="B3217" s="102"/>
      <c r="C3217" s="94"/>
      <c r="D3217" s="94"/>
      <c r="E3217" s="94"/>
      <c r="F3217" s="94"/>
      <c r="G3217" s="94"/>
      <c r="H3217" s="94"/>
      <c r="I3217" s="94"/>
      <c r="J3217" s="94"/>
    </row>
    <row r="3218" spans="1:10" x14ac:dyDescent="0.25">
      <c r="A3218" s="94"/>
      <c r="B3218" s="102"/>
      <c r="C3218" s="94"/>
      <c r="D3218" s="94"/>
      <c r="E3218" s="94"/>
      <c r="F3218" s="94"/>
      <c r="G3218" s="94"/>
      <c r="H3218" s="94"/>
      <c r="I3218" s="94"/>
      <c r="J3218" s="94"/>
    </row>
    <row r="3219" spans="1:10" x14ac:dyDescent="0.25">
      <c r="A3219" s="94"/>
      <c r="B3219" s="102"/>
      <c r="C3219" s="94"/>
      <c r="D3219" s="94"/>
      <c r="E3219" s="94"/>
      <c r="F3219" s="94"/>
      <c r="G3219" s="94"/>
      <c r="H3219" s="94"/>
      <c r="I3219" s="94"/>
      <c r="J3219" s="94"/>
    </row>
    <row r="3220" spans="1:10" x14ac:dyDescent="0.25">
      <c r="A3220" s="94"/>
      <c r="B3220" s="102"/>
      <c r="C3220" s="94"/>
      <c r="D3220" s="94"/>
      <c r="E3220" s="94"/>
      <c r="F3220" s="94"/>
      <c r="G3220" s="94"/>
      <c r="H3220" s="94"/>
      <c r="I3220" s="94"/>
      <c r="J3220" s="94"/>
    </row>
    <row r="3221" spans="1:10" x14ac:dyDescent="0.25">
      <c r="A3221" s="94"/>
      <c r="B3221" s="102"/>
      <c r="C3221" s="94"/>
      <c r="D3221" s="94"/>
      <c r="E3221" s="94"/>
      <c r="F3221" s="94"/>
      <c r="G3221" s="94"/>
      <c r="H3221" s="94"/>
      <c r="I3221" s="94"/>
      <c r="J3221" s="94"/>
    </row>
    <row r="3222" spans="1:10" x14ac:dyDescent="0.25">
      <c r="A3222" s="127" t="s">
        <v>11</v>
      </c>
      <c r="B3222" s="102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</row>
    <row r="3225" spans="1:10" x14ac:dyDescent="0.25">
      <c r="A3225" s="127" t="s">
        <v>0</v>
      </c>
      <c r="B3225" s="155" t="s">
        <v>1192</v>
      </c>
      <c r="C3225" s="127" t="s">
        <v>1203</v>
      </c>
      <c r="D3225" s="127" t="s">
        <v>561</v>
      </c>
      <c r="E3225" s="127" t="s">
        <v>1724</v>
      </c>
      <c r="F3225" s="127" t="s">
        <v>1892</v>
      </c>
      <c r="G3225" s="127" t="s">
        <v>1889</v>
      </c>
      <c r="H3225" s="127" t="s">
        <v>1890</v>
      </c>
      <c r="I3225" s="127" t="s">
        <v>1891</v>
      </c>
      <c r="J3225" s="127" t="s">
        <v>174</v>
      </c>
    </row>
    <row r="3226" spans="1:10" x14ac:dyDescent="0.25">
      <c r="A3226" s="95"/>
      <c r="B3226" s="118"/>
      <c r="C3226" s="98"/>
      <c r="D3226" s="98"/>
      <c r="E3226" s="98"/>
      <c r="F3226" s="98"/>
      <c r="G3226" s="98"/>
      <c r="H3226" s="98"/>
      <c r="I3226" s="98"/>
      <c r="J3226" s="94"/>
    </row>
    <row r="3227" spans="1:10" x14ac:dyDescent="0.25">
      <c r="A3227" s="94"/>
      <c r="B3227" s="102"/>
      <c r="C3227" s="94"/>
      <c r="D3227" s="94"/>
      <c r="E3227" s="94"/>
      <c r="F3227" s="94"/>
      <c r="G3227" s="94"/>
      <c r="H3227" s="94"/>
      <c r="I3227" s="94"/>
      <c r="J3227" s="94"/>
    </row>
    <row r="3228" spans="1:10" x14ac:dyDescent="0.25">
      <c r="A3228" s="94"/>
      <c r="B3228" s="102"/>
      <c r="C3228" s="101"/>
      <c r="D3228" s="94"/>
      <c r="E3228" s="94"/>
      <c r="F3228" s="94"/>
      <c r="G3228" s="94"/>
      <c r="H3228" s="94"/>
      <c r="I3228" s="94"/>
      <c r="J3228" s="94"/>
    </row>
    <row r="3229" spans="1:10" x14ac:dyDescent="0.25">
      <c r="A3229" s="94"/>
      <c r="B3229" s="102"/>
      <c r="C3229" s="94"/>
      <c r="D3229" s="94"/>
      <c r="E3229" s="94"/>
      <c r="F3229" s="94"/>
      <c r="G3229" s="94"/>
      <c r="H3229" s="94"/>
      <c r="I3229" s="94"/>
      <c r="J3229" s="94"/>
    </row>
    <row r="3230" spans="1:10" x14ac:dyDescent="0.25">
      <c r="A3230" s="94"/>
      <c r="B3230" s="102"/>
      <c r="C3230" s="94"/>
      <c r="D3230" s="94"/>
      <c r="E3230" s="94"/>
      <c r="F3230" s="94"/>
      <c r="G3230" s="94"/>
      <c r="H3230" s="94"/>
      <c r="I3230" s="94"/>
      <c r="J3230" s="94"/>
    </row>
    <row r="3231" spans="1:10" x14ac:dyDescent="0.25">
      <c r="A3231" s="94"/>
      <c r="B3231" s="102"/>
      <c r="C3231" s="94"/>
      <c r="D3231" s="94"/>
      <c r="E3231" s="94"/>
      <c r="F3231" s="94"/>
      <c r="G3231" s="94"/>
      <c r="H3231" s="94"/>
      <c r="I3231" s="94"/>
      <c r="J3231" s="94"/>
    </row>
    <row r="3232" spans="1:10" x14ac:dyDescent="0.25">
      <c r="A3232" s="94"/>
      <c r="B3232" s="102"/>
      <c r="C3232" s="94"/>
      <c r="D3232" s="94"/>
      <c r="E3232" s="94"/>
      <c r="F3232" s="94"/>
      <c r="G3232" s="94"/>
      <c r="H3232" s="94"/>
      <c r="I3232" s="94"/>
      <c r="J3232" s="94"/>
    </row>
    <row r="3233" spans="1:10" x14ac:dyDescent="0.25">
      <c r="A3233" s="94"/>
      <c r="B3233" s="102"/>
      <c r="C3233" s="94"/>
      <c r="D3233" s="94"/>
      <c r="E3233" s="94"/>
      <c r="F3233" s="94"/>
      <c r="G3233" s="94"/>
      <c r="H3233" s="94"/>
      <c r="I3233" s="94"/>
      <c r="J3233" s="94"/>
    </row>
    <row r="3234" spans="1:10" x14ac:dyDescent="0.25">
      <c r="A3234" s="94"/>
      <c r="B3234" s="102"/>
      <c r="C3234" s="94"/>
      <c r="D3234" s="94"/>
      <c r="E3234" s="94"/>
      <c r="F3234" s="94"/>
      <c r="G3234" s="94"/>
      <c r="H3234" s="94"/>
      <c r="I3234" s="94"/>
      <c r="J3234" s="94"/>
    </row>
    <row r="3235" spans="1:10" x14ac:dyDescent="0.25">
      <c r="A3235" s="94"/>
      <c r="B3235" s="102"/>
      <c r="C3235" s="94"/>
      <c r="D3235" s="94"/>
      <c r="E3235" s="94"/>
      <c r="F3235" s="94"/>
      <c r="G3235" s="94"/>
      <c r="H3235" s="94"/>
      <c r="I3235" s="94"/>
      <c r="J3235" s="94"/>
    </row>
    <row r="3236" spans="1:10" x14ac:dyDescent="0.25">
      <c r="A3236" s="94"/>
      <c r="B3236" s="102"/>
      <c r="C3236" s="94"/>
      <c r="D3236" s="94"/>
      <c r="E3236" s="94"/>
      <c r="F3236" s="94"/>
      <c r="G3236" s="94"/>
      <c r="H3236" s="94"/>
      <c r="I3236" s="94"/>
      <c r="J3236" s="94"/>
    </row>
    <row r="3237" spans="1:10" x14ac:dyDescent="0.25">
      <c r="A3237" s="94"/>
      <c r="B3237" s="102"/>
      <c r="C3237" s="94"/>
      <c r="D3237" s="94"/>
      <c r="E3237" s="94"/>
      <c r="F3237" s="94"/>
      <c r="G3237" s="94"/>
      <c r="H3237" s="94"/>
      <c r="I3237" s="94"/>
      <c r="J3237" s="94"/>
    </row>
    <row r="3238" spans="1:10" x14ac:dyDescent="0.25">
      <c r="A3238" s="94"/>
      <c r="B3238" s="102"/>
      <c r="C3238" s="94"/>
      <c r="D3238" s="94"/>
      <c r="E3238" s="94"/>
      <c r="F3238" s="94"/>
      <c r="G3238" s="94"/>
      <c r="H3238" s="94"/>
      <c r="I3238" s="94"/>
      <c r="J3238" s="94"/>
    </row>
    <row r="3239" spans="1:10" x14ac:dyDescent="0.25">
      <c r="A3239" s="94"/>
      <c r="B3239" s="102"/>
      <c r="C3239" s="94"/>
      <c r="D3239" s="94"/>
      <c r="E3239" s="94"/>
      <c r="F3239" s="94"/>
      <c r="G3239" s="94"/>
      <c r="H3239" s="94"/>
      <c r="I3239" s="94"/>
      <c r="J3239" s="94"/>
    </row>
    <row r="3240" spans="1:10" x14ac:dyDescent="0.25">
      <c r="A3240" s="94"/>
      <c r="B3240" s="102"/>
      <c r="C3240" s="94"/>
      <c r="D3240" s="94"/>
      <c r="E3240" s="94"/>
      <c r="F3240" s="94"/>
      <c r="G3240" s="94"/>
      <c r="H3240" s="94"/>
      <c r="I3240" s="94"/>
      <c r="J3240" s="94"/>
    </row>
    <row r="3241" spans="1:10" x14ac:dyDescent="0.25">
      <c r="A3241" s="94"/>
      <c r="B3241" s="102"/>
      <c r="C3241" s="94"/>
      <c r="D3241" s="94"/>
      <c r="E3241" s="94"/>
      <c r="F3241" s="94"/>
      <c r="G3241" s="94"/>
      <c r="H3241" s="94"/>
      <c r="I3241" s="94"/>
      <c r="J3241" s="94"/>
    </row>
    <row r="3242" spans="1:10" x14ac:dyDescent="0.25">
      <c r="A3242" s="94"/>
      <c r="B3242" s="102"/>
      <c r="C3242" s="94"/>
      <c r="D3242" s="94"/>
      <c r="E3242" s="94"/>
      <c r="F3242" s="94"/>
      <c r="G3242" s="94"/>
      <c r="H3242" s="94"/>
      <c r="I3242" s="94"/>
      <c r="J3242" s="94"/>
    </row>
    <row r="3243" spans="1:10" x14ac:dyDescent="0.25">
      <c r="A3243" s="94"/>
      <c r="B3243" s="102"/>
      <c r="C3243" s="94"/>
      <c r="D3243" s="94"/>
      <c r="E3243" s="94"/>
      <c r="F3243" s="94"/>
      <c r="G3243" s="94"/>
      <c r="H3243" s="94"/>
      <c r="I3243" s="94"/>
      <c r="J3243" s="94"/>
    </row>
    <row r="3244" spans="1:10" x14ac:dyDescent="0.25">
      <c r="A3244" s="94"/>
      <c r="B3244" s="102"/>
      <c r="C3244" s="94"/>
      <c r="D3244" s="94"/>
      <c r="E3244" s="94"/>
      <c r="F3244" s="94"/>
      <c r="G3244" s="94"/>
      <c r="H3244" s="94"/>
      <c r="I3244" s="94"/>
      <c r="J3244" s="94"/>
    </row>
    <row r="3245" spans="1:10" x14ac:dyDescent="0.25">
      <c r="A3245" s="94"/>
      <c r="B3245" s="102"/>
      <c r="C3245" s="94"/>
      <c r="D3245" s="94"/>
      <c r="E3245" s="94"/>
      <c r="F3245" s="94"/>
      <c r="G3245" s="94"/>
      <c r="H3245" s="94"/>
      <c r="I3245" s="94"/>
      <c r="J3245" s="94"/>
    </row>
    <row r="3246" spans="1:10" x14ac:dyDescent="0.25">
      <c r="A3246" s="94"/>
      <c r="B3246" s="102"/>
      <c r="C3246" s="94"/>
      <c r="D3246" s="94"/>
      <c r="E3246" s="94"/>
      <c r="F3246" s="94"/>
      <c r="G3246" s="94"/>
      <c r="H3246" s="94"/>
      <c r="I3246" s="94"/>
      <c r="J3246" s="94"/>
    </row>
    <row r="3247" spans="1:10" x14ac:dyDescent="0.25">
      <c r="A3247" s="94"/>
      <c r="B3247" s="102"/>
      <c r="C3247" s="94"/>
      <c r="D3247" s="94"/>
      <c r="E3247" s="94"/>
      <c r="F3247" s="94"/>
      <c r="G3247" s="94"/>
      <c r="H3247" s="94"/>
      <c r="I3247" s="94"/>
      <c r="J3247" s="94"/>
    </row>
    <row r="3248" spans="1:10" x14ac:dyDescent="0.25">
      <c r="A3248" s="94"/>
      <c r="B3248" s="102"/>
      <c r="C3248" s="94"/>
      <c r="D3248" s="94"/>
      <c r="E3248" s="94"/>
      <c r="F3248" s="94"/>
      <c r="G3248" s="94"/>
      <c r="H3248" s="94"/>
      <c r="I3248" s="94"/>
      <c r="J3248" s="94"/>
    </row>
    <row r="3249" spans="1:10" x14ac:dyDescent="0.25">
      <c r="A3249" s="94"/>
      <c r="B3249" s="102"/>
      <c r="C3249" s="94"/>
      <c r="D3249" s="94"/>
      <c r="E3249" s="94"/>
      <c r="F3249" s="94"/>
      <c r="G3249" s="94"/>
      <c r="H3249" s="94"/>
      <c r="I3249" s="94"/>
      <c r="J3249" s="94"/>
    </row>
    <row r="3250" spans="1:10" x14ac:dyDescent="0.25">
      <c r="A3250" s="94"/>
      <c r="B3250" s="102"/>
      <c r="C3250" s="94"/>
      <c r="D3250" s="94"/>
      <c r="E3250" s="94"/>
      <c r="F3250" s="94"/>
      <c r="G3250" s="94"/>
      <c r="H3250" s="94"/>
      <c r="I3250" s="94"/>
      <c r="J3250" s="94"/>
    </row>
    <row r="3251" spans="1:10" x14ac:dyDescent="0.25">
      <c r="A3251" s="94"/>
      <c r="B3251" s="102"/>
      <c r="C3251" s="94"/>
      <c r="D3251" s="94"/>
      <c r="E3251" s="94"/>
      <c r="F3251" s="94"/>
      <c r="G3251" s="94"/>
      <c r="H3251" s="94"/>
      <c r="I3251" s="94"/>
      <c r="J3251" s="94"/>
    </row>
    <row r="3252" spans="1:10" x14ac:dyDescent="0.25">
      <c r="A3252" s="94"/>
      <c r="B3252" s="102"/>
      <c r="C3252" s="94"/>
      <c r="D3252" s="94"/>
      <c r="E3252" s="94"/>
      <c r="F3252" s="94"/>
      <c r="G3252" s="94"/>
      <c r="H3252" s="94"/>
      <c r="I3252" s="94"/>
      <c r="J3252" s="94"/>
    </row>
    <row r="3253" spans="1:10" x14ac:dyDescent="0.25">
      <c r="A3253" s="94"/>
      <c r="B3253" s="102"/>
      <c r="C3253" s="94"/>
      <c r="D3253" s="94"/>
      <c r="E3253" s="94"/>
      <c r="F3253" s="94"/>
      <c r="G3253" s="94"/>
      <c r="H3253" s="94"/>
      <c r="I3253" s="94"/>
      <c r="J3253" s="94"/>
    </row>
    <row r="3254" spans="1:10" x14ac:dyDescent="0.25">
      <c r="A3254" s="94"/>
      <c r="B3254" s="102"/>
      <c r="C3254" s="94"/>
      <c r="D3254" s="94"/>
      <c r="E3254" s="94"/>
      <c r="F3254" s="94"/>
      <c r="G3254" s="94"/>
      <c r="H3254" s="94"/>
      <c r="I3254" s="94"/>
      <c r="J3254" s="94"/>
    </row>
    <row r="3255" spans="1:10" x14ac:dyDescent="0.25">
      <c r="A3255" s="94"/>
      <c r="B3255" s="102"/>
      <c r="C3255" s="94"/>
      <c r="D3255" s="94"/>
      <c r="E3255" s="94"/>
      <c r="F3255" s="94"/>
      <c r="G3255" s="94"/>
      <c r="H3255" s="94"/>
      <c r="I3255" s="94"/>
      <c r="J3255" s="94"/>
    </row>
    <row r="3256" spans="1:10" x14ac:dyDescent="0.25">
      <c r="A3256" s="94"/>
      <c r="B3256" s="102"/>
      <c r="C3256" s="94"/>
      <c r="D3256" s="94"/>
      <c r="E3256" s="94"/>
      <c r="F3256" s="94"/>
      <c r="G3256" s="94"/>
      <c r="H3256" s="94"/>
      <c r="I3256" s="94"/>
      <c r="J3256" s="94"/>
    </row>
    <row r="3257" spans="1:10" x14ac:dyDescent="0.25">
      <c r="A3257" s="94"/>
      <c r="B3257" s="102"/>
      <c r="C3257" s="94"/>
      <c r="D3257" s="94"/>
      <c r="E3257" s="94"/>
      <c r="F3257" s="94"/>
      <c r="G3257" s="94"/>
      <c r="H3257" s="94"/>
      <c r="I3257" s="94"/>
      <c r="J3257" s="94"/>
    </row>
    <row r="3258" spans="1:10" x14ac:dyDescent="0.25">
      <c r="A3258" s="94"/>
      <c r="B3258" s="102"/>
      <c r="C3258" s="94"/>
      <c r="D3258" s="94"/>
      <c r="E3258" s="94"/>
      <c r="F3258" s="94"/>
      <c r="G3258" s="94"/>
      <c r="H3258" s="94"/>
      <c r="I3258" s="94"/>
      <c r="J3258" s="94"/>
    </row>
    <row r="3259" spans="1:10" x14ac:dyDescent="0.25">
      <c r="A3259" s="94"/>
      <c r="B3259" s="102"/>
      <c r="C3259" s="94"/>
      <c r="D3259" s="94"/>
      <c r="E3259" s="94"/>
      <c r="F3259" s="94"/>
      <c r="G3259" s="94"/>
      <c r="H3259" s="94"/>
      <c r="I3259" s="94"/>
      <c r="J3259" s="94"/>
    </row>
    <row r="3260" spans="1:10" x14ac:dyDescent="0.25">
      <c r="A3260" s="94"/>
      <c r="B3260" s="102"/>
      <c r="C3260" s="94"/>
      <c r="D3260" s="94"/>
      <c r="E3260" s="94"/>
      <c r="F3260" s="94"/>
      <c r="G3260" s="94"/>
      <c r="H3260" s="94"/>
      <c r="I3260" s="94"/>
      <c r="J3260" s="94"/>
    </row>
    <row r="3261" spans="1:10" x14ac:dyDescent="0.25">
      <c r="A3261" s="94"/>
      <c r="B3261" s="102"/>
      <c r="C3261" s="94"/>
      <c r="D3261" s="94"/>
      <c r="E3261" s="94"/>
      <c r="F3261" s="94"/>
      <c r="G3261" s="94"/>
      <c r="H3261" s="94"/>
      <c r="I3261" s="94"/>
      <c r="J3261" s="94"/>
    </row>
    <row r="3262" spans="1:10" x14ac:dyDescent="0.25">
      <c r="A3262" s="94"/>
      <c r="B3262" s="102"/>
      <c r="C3262" s="94"/>
      <c r="D3262" s="94"/>
      <c r="E3262" s="94"/>
      <c r="F3262" s="94"/>
      <c r="G3262" s="94"/>
      <c r="H3262" s="94"/>
      <c r="I3262" s="94"/>
      <c r="J3262" s="94"/>
    </row>
    <row r="3263" spans="1:10" x14ac:dyDescent="0.25">
      <c r="A3263" s="94"/>
      <c r="B3263" s="102"/>
      <c r="C3263" s="94"/>
      <c r="D3263" s="94"/>
      <c r="E3263" s="94"/>
      <c r="F3263" s="94"/>
      <c r="G3263" s="94"/>
      <c r="H3263" s="94"/>
      <c r="I3263" s="94"/>
      <c r="J3263" s="94"/>
    </row>
    <row r="3264" spans="1:10" x14ac:dyDescent="0.25">
      <c r="A3264" s="94"/>
      <c r="B3264" s="102"/>
      <c r="C3264" s="94"/>
      <c r="D3264" s="94"/>
      <c r="E3264" s="94"/>
      <c r="F3264" s="94"/>
      <c r="G3264" s="94"/>
      <c r="H3264" s="94"/>
      <c r="I3264" s="94"/>
      <c r="J3264" s="94"/>
    </row>
    <row r="3265" spans="1:10" x14ac:dyDescent="0.25">
      <c r="A3265" s="94"/>
      <c r="B3265" s="102"/>
      <c r="C3265" s="94"/>
      <c r="D3265" s="94"/>
      <c r="E3265" s="94"/>
      <c r="F3265" s="94"/>
      <c r="G3265" s="94"/>
      <c r="H3265" s="94"/>
      <c r="I3265" s="94"/>
      <c r="J3265" s="94"/>
    </row>
    <row r="3266" spans="1:10" x14ac:dyDescent="0.25">
      <c r="A3266" s="94"/>
      <c r="B3266" s="102"/>
      <c r="C3266" s="94"/>
      <c r="D3266" s="94"/>
      <c r="E3266" s="94"/>
      <c r="F3266" s="94"/>
      <c r="G3266" s="94"/>
      <c r="H3266" s="94"/>
      <c r="I3266" s="94"/>
      <c r="J3266" s="94"/>
    </row>
    <row r="3267" spans="1:10" x14ac:dyDescent="0.25">
      <c r="A3267" s="94"/>
      <c r="B3267" s="102"/>
      <c r="C3267" s="94"/>
      <c r="D3267" s="94"/>
      <c r="E3267" s="94"/>
      <c r="F3267" s="94"/>
      <c r="G3267" s="94"/>
      <c r="H3267" s="94"/>
      <c r="I3267" s="94"/>
      <c r="J3267" s="94"/>
    </row>
    <row r="3268" spans="1:10" x14ac:dyDescent="0.25">
      <c r="A3268" s="94"/>
      <c r="B3268" s="102"/>
      <c r="C3268" s="94"/>
      <c r="D3268" s="94"/>
      <c r="E3268" s="94"/>
      <c r="F3268" s="94"/>
      <c r="G3268" s="94"/>
      <c r="H3268" s="94"/>
      <c r="I3268" s="94"/>
      <c r="J3268" s="94"/>
    </row>
    <row r="3269" spans="1:10" x14ac:dyDescent="0.25">
      <c r="A3269" s="94"/>
      <c r="B3269" s="102"/>
      <c r="C3269" s="94"/>
      <c r="D3269" s="94"/>
      <c r="E3269" s="94"/>
      <c r="F3269" s="94"/>
      <c r="G3269" s="94"/>
      <c r="H3269" s="94"/>
      <c r="I3269" s="94"/>
      <c r="J3269" s="94"/>
    </row>
    <row r="3270" spans="1:10" x14ac:dyDescent="0.25">
      <c r="A3270" s="94"/>
      <c r="B3270" s="102"/>
      <c r="C3270" s="94"/>
      <c r="D3270" s="94"/>
      <c r="E3270" s="94"/>
      <c r="F3270" s="94"/>
      <c r="G3270" s="94"/>
      <c r="H3270" s="94"/>
      <c r="I3270" s="94"/>
      <c r="J3270" s="94"/>
    </row>
    <row r="3271" spans="1:10" x14ac:dyDescent="0.25">
      <c r="A3271" s="94"/>
      <c r="B3271" s="102"/>
      <c r="C3271" s="94"/>
      <c r="D3271" s="94"/>
      <c r="E3271" s="94"/>
      <c r="F3271" s="94"/>
      <c r="G3271" s="94"/>
      <c r="H3271" s="94"/>
      <c r="I3271" s="94"/>
      <c r="J3271" s="94"/>
    </row>
    <row r="3272" spans="1:10" x14ac:dyDescent="0.25">
      <c r="A3272" s="94"/>
      <c r="B3272" s="102"/>
      <c r="C3272" s="94"/>
      <c r="D3272" s="94"/>
      <c r="E3272" s="94"/>
      <c r="F3272" s="94"/>
      <c r="G3272" s="94"/>
      <c r="H3272" s="94"/>
      <c r="I3272" s="94"/>
      <c r="J3272" s="94"/>
    </row>
    <row r="3273" spans="1:10" x14ac:dyDescent="0.25">
      <c r="A3273" s="94"/>
      <c r="B3273" s="102"/>
      <c r="C3273" s="94"/>
      <c r="D3273" s="94"/>
      <c r="E3273" s="94"/>
      <c r="F3273" s="94"/>
      <c r="G3273" s="94"/>
      <c r="H3273" s="94"/>
      <c r="I3273" s="94"/>
      <c r="J3273" s="94"/>
    </row>
    <row r="3274" spans="1:10" x14ac:dyDescent="0.25">
      <c r="A3274" s="127" t="s">
        <v>11</v>
      </c>
      <c r="B3274" s="102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</row>
    <row r="3277" spans="1:10" x14ac:dyDescent="0.25">
      <c r="A3277" s="127" t="s">
        <v>0</v>
      </c>
      <c r="B3277" s="155" t="s">
        <v>1192</v>
      </c>
      <c r="C3277" s="127" t="s">
        <v>1203</v>
      </c>
      <c r="D3277" s="127" t="s">
        <v>561</v>
      </c>
      <c r="E3277" s="127" t="s">
        <v>1724</v>
      </c>
      <c r="F3277" s="127" t="s">
        <v>1892</v>
      </c>
      <c r="G3277" s="127" t="s">
        <v>1889</v>
      </c>
      <c r="H3277" s="127" t="s">
        <v>1890</v>
      </c>
      <c r="I3277" s="127" t="s">
        <v>1891</v>
      </c>
      <c r="J3277" s="127" t="s">
        <v>174</v>
      </c>
    </row>
    <row r="3278" spans="1:10" x14ac:dyDescent="0.25">
      <c r="A3278" s="95"/>
      <c r="B3278" s="118"/>
      <c r="C3278" s="98"/>
      <c r="D3278" s="98"/>
      <c r="E3278" s="98"/>
      <c r="F3278" s="98"/>
      <c r="G3278" s="98"/>
      <c r="H3278" s="98"/>
      <c r="I3278" s="98"/>
      <c r="J3278" s="94"/>
    </row>
    <row r="3279" spans="1:10" x14ac:dyDescent="0.25">
      <c r="A3279" s="94"/>
      <c r="B3279" s="102"/>
      <c r="C3279" s="94"/>
      <c r="D3279" s="94"/>
      <c r="E3279" s="94"/>
      <c r="F3279" s="94"/>
      <c r="G3279" s="94"/>
      <c r="H3279" s="94"/>
      <c r="I3279" s="94"/>
      <c r="J3279" s="94"/>
    </row>
    <row r="3280" spans="1:10" x14ac:dyDescent="0.25">
      <c r="A3280" s="94"/>
      <c r="B3280" s="102"/>
      <c r="C3280" s="101"/>
      <c r="D3280" s="94"/>
      <c r="E3280" s="94"/>
      <c r="F3280" s="94"/>
      <c r="G3280" s="94"/>
      <c r="H3280" s="94"/>
      <c r="I3280" s="94"/>
      <c r="J3280" s="94"/>
    </row>
    <row r="3281" spans="1:10" x14ac:dyDescent="0.25">
      <c r="A3281" s="94"/>
      <c r="B3281" s="102"/>
      <c r="C3281" s="94"/>
      <c r="D3281" s="94"/>
      <c r="E3281" s="94"/>
      <c r="F3281" s="94"/>
      <c r="G3281" s="94"/>
      <c r="H3281" s="94"/>
      <c r="I3281" s="94"/>
      <c r="J3281" s="94"/>
    </row>
    <row r="3282" spans="1:10" x14ac:dyDescent="0.25">
      <c r="A3282" s="94"/>
      <c r="B3282" s="102"/>
      <c r="C3282" s="94"/>
      <c r="D3282" s="94"/>
      <c r="E3282" s="94"/>
      <c r="F3282" s="94"/>
      <c r="G3282" s="94"/>
      <c r="H3282" s="94"/>
      <c r="I3282" s="94"/>
      <c r="J3282" s="94"/>
    </row>
    <row r="3283" spans="1:10" x14ac:dyDescent="0.25">
      <c r="A3283" s="94"/>
      <c r="B3283" s="102"/>
      <c r="C3283" s="94"/>
      <c r="D3283" s="94"/>
      <c r="E3283" s="94"/>
      <c r="F3283" s="94"/>
      <c r="G3283" s="94"/>
      <c r="H3283" s="94"/>
      <c r="I3283" s="94"/>
      <c r="J3283" s="94"/>
    </row>
    <row r="3284" spans="1:10" x14ac:dyDescent="0.25">
      <c r="A3284" s="94"/>
      <c r="B3284" s="102"/>
      <c r="C3284" s="94"/>
      <c r="D3284" s="94"/>
      <c r="E3284" s="94"/>
      <c r="F3284" s="94"/>
      <c r="G3284" s="94"/>
      <c r="H3284" s="94"/>
      <c r="I3284" s="94"/>
      <c r="J3284" s="94"/>
    </row>
    <row r="3285" spans="1:10" x14ac:dyDescent="0.25">
      <c r="A3285" s="94"/>
      <c r="B3285" s="102"/>
      <c r="C3285" s="94"/>
      <c r="D3285" s="94"/>
      <c r="E3285" s="94"/>
      <c r="F3285" s="94"/>
      <c r="G3285" s="94"/>
      <c r="H3285" s="94"/>
      <c r="I3285" s="94"/>
      <c r="J3285" s="94"/>
    </row>
    <row r="3286" spans="1:10" x14ac:dyDescent="0.25">
      <c r="A3286" s="94"/>
      <c r="B3286" s="102"/>
      <c r="C3286" s="94"/>
      <c r="D3286" s="94"/>
      <c r="E3286" s="94"/>
      <c r="F3286" s="94"/>
      <c r="G3286" s="94"/>
      <c r="H3286" s="94"/>
      <c r="I3286" s="94"/>
      <c r="J3286" s="94"/>
    </row>
    <row r="3287" spans="1:10" x14ac:dyDescent="0.25">
      <c r="A3287" s="94"/>
      <c r="B3287" s="102"/>
      <c r="C3287" s="94"/>
      <c r="D3287" s="94"/>
      <c r="E3287" s="94"/>
      <c r="F3287" s="94"/>
      <c r="G3287" s="94"/>
      <c r="H3287" s="94"/>
      <c r="I3287" s="94"/>
      <c r="J3287" s="94"/>
    </row>
    <row r="3288" spans="1:10" x14ac:dyDescent="0.25">
      <c r="A3288" s="94"/>
      <c r="B3288" s="102"/>
      <c r="C3288" s="94"/>
      <c r="D3288" s="94"/>
      <c r="E3288" s="94"/>
      <c r="F3288" s="94"/>
      <c r="G3288" s="94"/>
      <c r="H3288" s="94"/>
      <c r="I3288" s="94"/>
      <c r="J3288" s="94"/>
    </row>
    <row r="3289" spans="1:10" x14ac:dyDescent="0.25">
      <c r="A3289" s="94"/>
      <c r="B3289" s="102"/>
      <c r="C3289" s="94"/>
      <c r="D3289" s="94"/>
      <c r="E3289" s="94"/>
      <c r="F3289" s="94"/>
      <c r="G3289" s="94"/>
      <c r="H3289" s="94"/>
      <c r="I3289" s="94"/>
      <c r="J3289" s="94"/>
    </row>
    <row r="3290" spans="1:10" x14ac:dyDescent="0.25">
      <c r="A3290" s="94"/>
      <c r="B3290" s="102"/>
      <c r="C3290" s="94"/>
      <c r="D3290" s="94"/>
      <c r="E3290" s="94"/>
      <c r="F3290" s="94"/>
      <c r="G3290" s="94"/>
      <c r="H3290" s="94"/>
      <c r="I3290" s="94"/>
      <c r="J3290" s="94"/>
    </row>
    <row r="3291" spans="1:10" x14ac:dyDescent="0.25">
      <c r="A3291" s="94"/>
      <c r="B3291" s="102"/>
      <c r="C3291" s="94"/>
      <c r="D3291" s="94"/>
      <c r="E3291" s="94"/>
      <c r="F3291" s="94"/>
      <c r="G3291" s="94"/>
      <c r="H3291" s="94"/>
      <c r="I3291" s="94"/>
      <c r="J3291" s="94"/>
    </row>
    <row r="3292" spans="1:10" x14ac:dyDescent="0.25">
      <c r="A3292" s="94"/>
      <c r="B3292" s="102"/>
      <c r="C3292" s="94"/>
      <c r="D3292" s="94"/>
      <c r="E3292" s="94"/>
      <c r="F3292" s="94"/>
      <c r="G3292" s="94"/>
      <c r="H3292" s="94"/>
      <c r="I3292" s="94"/>
      <c r="J3292" s="94"/>
    </row>
    <row r="3293" spans="1:10" x14ac:dyDescent="0.25">
      <c r="A3293" s="94"/>
      <c r="B3293" s="102"/>
      <c r="C3293" s="94"/>
      <c r="D3293" s="94"/>
      <c r="E3293" s="94"/>
      <c r="F3293" s="94"/>
      <c r="G3293" s="94"/>
      <c r="H3293" s="94"/>
      <c r="I3293" s="94"/>
      <c r="J3293" s="94"/>
    </row>
    <row r="3294" spans="1:10" x14ac:dyDescent="0.25">
      <c r="A3294" s="94"/>
      <c r="B3294" s="102"/>
      <c r="C3294" s="94"/>
      <c r="D3294" s="94"/>
      <c r="E3294" s="94"/>
      <c r="F3294" s="94"/>
      <c r="G3294" s="94"/>
      <c r="H3294" s="94"/>
      <c r="I3294" s="94"/>
      <c r="J3294" s="94"/>
    </row>
    <row r="3295" spans="1:10" x14ac:dyDescent="0.25">
      <c r="A3295" s="94"/>
      <c r="B3295" s="102"/>
      <c r="C3295" s="94"/>
      <c r="D3295" s="94"/>
      <c r="E3295" s="94"/>
      <c r="F3295" s="94"/>
      <c r="G3295" s="94"/>
      <c r="H3295" s="94"/>
      <c r="I3295" s="94"/>
      <c r="J3295" s="94"/>
    </row>
    <row r="3296" spans="1:10" x14ac:dyDescent="0.25">
      <c r="A3296" s="94"/>
      <c r="B3296" s="102"/>
      <c r="C3296" s="94"/>
      <c r="D3296" s="94"/>
      <c r="E3296" s="94"/>
      <c r="F3296" s="94"/>
      <c r="G3296" s="94"/>
      <c r="H3296" s="94"/>
      <c r="I3296" s="94"/>
      <c r="J3296" s="94"/>
    </row>
    <row r="3297" spans="1:10" x14ac:dyDescent="0.25">
      <c r="A3297" s="94"/>
      <c r="B3297" s="102"/>
      <c r="C3297" s="94"/>
      <c r="D3297" s="94"/>
      <c r="E3297" s="94"/>
      <c r="F3297" s="94"/>
      <c r="G3297" s="94"/>
      <c r="H3297" s="94"/>
      <c r="I3297" s="94"/>
      <c r="J3297" s="94"/>
    </row>
    <row r="3298" spans="1:10" x14ac:dyDescent="0.25">
      <c r="A3298" s="94"/>
      <c r="B3298" s="102"/>
      <c r="C3298" s="94"/>
      <c r="D3298" s="94"/>
      <c r="E3298" s="94"/>
      <c r="F3298" s="94"/>
      <c r="G3298" s="94"/>
      <c r="H3298" s="94"/>
      <c r="I3298" s="94"/>
      <c r="J3298" s="94"/>
    </row>
    <row r="3299" spans="1:10" x14ac:dyDescent="0.25">
      <c r="A3299" s="94"/>
      <c r="B3299" s="102"/>
      <c r="C3299" s="94"/>
      <c r="D3299" s="94"/>
      <c r="E3299" s="94"/>
      <c r="F3299" s="94"/>
      <c r="G3299" s="94"/>
      <c r="H3299" s="94"/>
      <c r="I3299" s="94"/>
      <c r="J3299" s="94"/>
    </row>
    <row r="3300" spans="1:10" x14ac:dyDescent="0.25">
      <c r="A3300" s="94"/>
      <c r="B3300" s="102"/>
      <c r="C3300" s="94"/>
      <c r="D3300" s="94"/>
      <c r="E3300" s="94"/>
      <c r="F3300" s="94"/>
      <c r="G3300" s="94"/>
      <c r="H3300" s="94"/>
      <c r="I3300" s="94"/>
      <c r="J3300" s="94"/>
    </row>
    <row r="3301" spans="1:10" x14ac:dyDescent="0.25">
      <c r="A3301" s="94"/>
      <c r="B3301" s="102"/>
      <c r="C3301" s="94"/>
      <c r="D3301" s="94"/>
      <c r="E3301" s="94"/>
      <c r="F3301" s="94"/>
      <c r="G3301" s="94"/>
      <c r="H3301" s="94"/>
      <c r="I3301" s="94"/>
      <c r="J3301" s="94"/>
    </row>
    <row r="3302" spans="1:10" x14ac:dyDescent="0.25">
      <c r="A3302" s="94"/>
      <c r="B3302" s="102"/>
      <c r="C3302" s="94"/>
      <c r="D3302" s="94"/>
      <c r="E3302" s="94"/>
      <c r="F3302" s="94"/>
      <c r="G3302" s="94"/>
      <c r="H3302" s="94"/>
      <c r="I3302" s="94"/>
      <c r="J3302" s="94"/>
    </row>
    <row r="3303" spans="1:10" x14ac:dyDescent="0.25">
      <c r="A3303" s="94"/>
      <c r="B3303" s="102"/>
      <c r="C3303" s="94"/>
      <c r="D3303" s="94"/>
      <c r="E3303" s="94"/>
      <c r="F3303" s="94"/>
      <c r="G3303" s="94"/>
      <c r="H3303" s="94"/>
      <c r="I3303" s="94"/>
      <c r="J3303" s="94"/>
    </row>
    <row r="3304" spans="1:10" x14ac:dyDescent="0.25">
      <c r="A3304" s="94"/>
      <c r="B3304" s="102"/>
      <c r="C3304" s="94"/>
      <c r="D3304" s="94"/>
      <c r="E3304" s="94"/>
      <c r="F3304" s="94"/>
      <c r="G3304" s="94"/>
      <c r="H3304" s="94"/>
      <c r="I3304" s="94"/>
      <c r="J3304" s="94"/>
    </row>
    <row r="3305" spans="1:10" x14ac:dyDescent="0.25">
      <c r="A3305" s="94"/>
      <c r="B3305" s="102"/>
      <c r="C3305" s="94"/>
      <c r="D3305" s="94"/>
      <c r="E3305" s="94"/>
      <c r="F3305" s="94"/>
      <c r="G3305" s="94"/>
      <c r="H3305" s="94"/>
      <c r="I3305" s="94"/>
      <c r="J3305" s="94"/>
    </row>
    <row r="3306" spans="1:10" x14ac:dyDescent="0.25">
      <c r="A3306" s="94"/>
      <c r="B3306" s="102"/>
      <c r="C3306" s="94"/>
      <c r="D3306" s="94"/>
      <c r="E3306" s="94"/>
      <c r="F3306" s="94"/>
      <c r="G3306" s="94"/>
      <c r="H3306" s="94"/>
      <c r="I3306" s="94"/>
      <c r="J3306" s="94"/>
    </row>
    <row r="3307" spans="1:10" x14ac:dyDescent="0.25">
      <c r="A3307" s="94"/>
      <c r="B3307" s="102"/>
      <c r="C3307" s="94"/>
      <c r="D3307" s="94"/>
      <c r="E3307" s="94"/>
      <c r="F3307" s="94"/>
      <c r="G3307" s="94"/>
      <c r="H3307" s="94"/>
      <c r="I3307" s="94"/>
      <c r="J3307" s="94"/>
    </row>
    <row r="3308" spans="1:10" x14ac:dyDescent="0.25">
      <c r="A3308" s="94"/>
      <c r="B3308" s="102"/>
      <c r="C3308" s="94"/>
      <c r="D3308" s="94"/>
      <c r="E3308" s="94"/>
      <c r="F3308" s="94"/>
      <c r="G3308" s="94"/>
      <c r="H3308" s="94"/>
      <c r="I3308" s="94"/>
      <c r="J3308" s="94"/>
    </row>
    <row r="3309" spans="1:10" x14ac:dyDescent="0.25">
      <c r="A3309" s="94"/>
      <c r="B3309" s="102"/>
      <c r="C3309" s="94"/>
      <c r="D3309" s="94"/>
      <c r="E3309" s="94"/>
      <c r="F3309" s="94"/>
      <c r="G3309" s="94"/>
      <c r="H3309" s="94"/>
      <c r="I3309" s="94"/>
      <c r="J3309" s="94"/>
    </row>
    <row r="3310" spans="1:10" x14ac:dyDescent="0.25">
      <c r="A3310" s="94"/>
      <c r="B3310" s="102"/>
      <c r="C3310" s="94"/>
      <c r="D3310" s="94"/>
      <c r="E3310" s="94"/>
      <c r="F3310" s="94"/>
      <c r="G3310" s="94"/>
      <c r="H3310" s="94"/>
      <c r="I3310" s="94"/>
      <c r="J3310" s="94"/>
    </row>
    <row r="3311" spans="1:10" x14ac:dyDescent="0.25">
      <c r="A3311" s="94"/>
      <c r="B3311" s="102"/>
      <c r="C3311" s="94"/>
      <c r="D3311" s="94"/>
      <c r="E3311" s="94"/>
      <c r="F3311" s="94"/>
      <c r="G3311" s="94"/>
      <c r="H3311" s="94"/>
      <c r="I3311" s="94"/>
      <c r="J3311" s="94"/>
    </row>
    <row r="3312" spans="1:10" x14ac:dyDescent="0.25">
      <c r="A3312" s="94"/>
      <c r="B3312" s="102"/>
      <c r="C3312" s="94"/>
      <c r="D3312" s="94"/>
      <c r="E3312" s="94"/>
      <c r="F3312" s="94"/>
      <c r="G3312" s="94"/>
      <c r="H3312" s="94"/>
      <c r="I3312" s="94"/>
      <c r="J3312" s="94"/>
    </row>
    <row r="3313" spans="1:10" x14ac:dyDescent="0.25">
      <c r="A3313" s="94"/>
      <c r="B3313" s="102"/>
      <c r="C3313" s="94"/>
      <c r="D3313" s="94"/>
      <c r="E3313" s="94"/>
      <c r="F3313" s="94"/>
      <c r="G3313" s="94"/>
      <c r="H3313" s="94"/>
      <c r="I3313" s="94"/>
      <c r="J3313" s="94"/>
    </row>
    <row r="3314" spans="1:10" x14ac:dyDescent="0.25">
      <c r="A3314" s="94"/>
      <c r="B3314" s="102"/>
      <c r="C3314" s="94"/>
      <c r="D3314" s="94"/>
      <c r="E3314" s="94"/>
      <c r="F3314" s="94"/>
      <c r="G3314" s="94"/>
      <c r="H3314" s="94"/>
      <c r="I3314" s="94"/>
      <c r="J3314" s="94"/>
    </row>
    <row r="3315" spans="1:10" x14ac:dyDescent="0.25">
      <c r="A3315" s="94"/>
      <c r="B3315" s="102"/>
      <c r="C3315" s="94"/>
      <c r="D3315" s="94"/>
      <c r="E3315" s="94"/>
      <c r="F3315" s="94"/>
      <c r="G3315" s="94"/>
      <c r="H3315" s="94"/>
      <c r="I3315" s="94"/>
      <c r="J3315" s="94"/>
    </row>
    <row r="3316" spans="1:10" x14ac:dyDescent="0.25">
      <c r="A3316" s="94"/>
      <c r="B3316" s="102"/>
      <c r="C3316" s="94"/>
      <c r="D3316" s="94"/>
      <c r="E3316" s="94"/>
      <c r="F3316" s="94"/>
      <c r="G3316" s="94"/>
      <c r="H3316" s="94"/>
      <c r="I3316" s="94"/>
      <c r="J3316" s="94"/>
    </row>
    <row r="3317" spans="1:10" x14ac:dyDescent="0.25">
      <c r="A3317" s="94"/>
      <c r="B3317" s="102"/>
      <c r="C3317" s="94"/>
      <c r="D3317" s="94"/>
      <c r="E3317" s="94"/>
      <c r="F3317" s="94"/>
      <c r="G3317" s="94"/>
      <c r="H3317" s="94"/>
      <c r="I3317" s="94"/>
      <c r="J3317" s="94"/>
    </row>
    <row r="3318" spans="1:10" x14ac:dyDescent="0.25">
      <c r="A3318" s="94"/>
      <c r="B3318" s="102"/>
      <c r="C3318" s="94"/>
      <c r="D3318" s="94"/>
      <c r="E3318" s="94"/>
      <c r="F3318" s="94"/>
      <c r="G3318" s="94"/>
      <c r="H3318" s="94"/>
      <c r="I3318" s="94"/>
      <c r="J3318" s="94"/>
    </row>
    <row r="3319" spans="1:10" x14ac:dyDescent="0.25">
      <c r="A3319" s="94"/>
      <c r="B3319" s="102"/>
      <c r="C3319" s="94"/>
      <c r="D3319" s="94"/>
      <c r="E3319" s="94"/>
      <c r="F3319" s="94"/>
      <c r="G3319" s="94"/>
      <c r="H3319" s="94"/>
      <c r="I3319" s="94"/>
      <c r="J3319" s="94"/>
    </row>
    <row r="3320" spans="1:10" x14ac:dyDescent="0.25">
      <c r="A3320" s="94"/>
      <c r="B3320" s="102"/>
      <c r="C3320" s="94"/>
      <c r="D3320" s="94"/>
      <c r="E3320" s="94"/>
      <c r="F3320" s="94"/>
      <c r="G3320" s="94"/>
      <c r="H3320" s="94"/>
      <c r="I3320" s="94"/>
      <c r="J3320" s="94"/>
    </row>
    <row r="3321" spans="1:10" x14ac:dyDescent="0.25">
      <c r="A3321" s="94"/>
      <c r="B3321" s="102"/>
      <c r="C3321" s="94"/>
      <c r="D3321" s="94"/>
      <c r="E3321" s="94"/>
      <c r="F3321" s="94"/>
      <c r="G3321" s="94"/>
      <c r="H3321" s="94"/>
      <c r="I3321" s="94"/>
      <c r="J3321" s="94"/>
    </row>
    <row r="3322" spans="1:10" x14ac:dyDescent="0.25">
      <c r="A3322" s="94"/>
      <c r="B3322" s="102"/>
      <c r="C3322" s="94"/>
      <c r="D3322" s="94"/>
      <c r="E3322" s="94"/>
      <c r="F3322" s="94"/>
      <c r="G3322" s="94"/>
      <c r="H3322" s="94"/>
      <c r="I3322" s="94"/>
      <c r="J3322" s="94"/>
    </row>
    <row r="3323" spans="1:10" x14ac:dyDescent="0.25">
      <c r="A3323" s="94"/>
      <c r="B3323" s="102"/>
      <c r="C3323" s="94"/>
      <c r="D3323" s="94"/>
      <c r="E3323" s="94"/>
      <c r="F3323" s="94"/>
      <c r="G3323" s="94"/>
      <c r="H3323" s="94"/>
      <c r="I3323" s="94"/>
      <c r="J3323" s="94"/>
    </row>
    <row r="3324" spans="1:10" x14ac:dyDescent="0.25">
      <c r="A3324" s="94"/>
      <c r="B3324" s="102"/>
      <c r="C3324" s="94"/>
      <c r="D3324" s="94"/>
      <c r="E3324" s="94"/>
      <c r="F3324" s="94"/>
      <c r="G3324" s="94"/>
      <c r="H3324" s="94"/>
      <c r="I3324" s="94"/>
      <c r="J3324" s="94"/>
    </row>
    <row r="3325" spans="1:10" x14ac:dyDescent="0.25">
      <c r="A3325" s="94"/>
      <c r="B3325" s="102"/>
      <c r="C3325" s="94"/>
      <c r="D3325" s="94"/>
      <c r="E3325" s="94"/>
      <c r="F3325" s="94"/>
      <c r="G3325" s="94"/>
      <c r="H3325" s="94"/>
      <c r="I3325" s="94"/>
      <c r="J3325" s="94"/>
    </row>
    <row r="3326" spans="1:10" x14ac:dyDescent="0.25">
      <c r="A3326" s="127" t="s">
        <v>11</v>
      </c>
      <c r="B3326" s="102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</row>
    <row r="3329" spans="1:10" x14ac:dyDescent="0.25">
      <c r="A3329" s="127" t="s">
        <v>0</v>
      </c>
      <c r="B3329" s="155" t="s">
        <v>1192</v>
      </c>
      <c r="C3329" s="127" t="s">
        <v>1203</v>
      </c>
      <c r="D3329" s="127" t="s">
        <v>561</v>
      </c>
      <c r="E3329" s="127" t="s">
        <v>1724</v>
      </c>
      <c r="F3329" s="127" t="s">
        <v>1892</v>
      </c>
      <c r="G3329" s="127" t="s">
        <v>1889</v>
      </c>
      <c r="H3329" s="127" t="s">
        <v>1890</v>
      </c>
      <c r="I3329" s="127" t="s">
        <v>1891</v>
      </c>
      <c r="J3329" s="127" t="s">
        <v>174</v>
      </c>
    </row>
    <row r="3330" spans="1:10" x14ac:dyDescent="0.25">
      <c r="A3330" s="95"/>
      <c r="B3330" s="118"/>
      <c r="C3330" s="98"/>
      <c r="D3330" s="98"/>
      <c r="E3330" s="98"/>
      <c r="F3330" s="98"/>
      <c r="G3330" s="98"/>
      <c r="H3330" s="98"/>
      <c r="I3330" s="98"/>
      <c r="J3330" s="94"/>
    </row>
    <row r="3331" spans="1:10" x14ac:dyDescent="0.25">
      <c r="A3331" s="94"/>
      <c r="B3331" s="102"/>
      <c r="C3331" s="94"/>
      <c r="D3331" s="94"/>
      <c r="E3331" s="94"/>
      <c r="F3331" s="94"/>
      <c r="G3331" s="94"/>
      <c r="H3331" s="94"/>
      <c r="I3331" s="94"/>
      <c r="J3331" s="94"/>
    </row>
    <row r="3332" spans="1:10" x14ac:dyDescent="0.25">
      <c r="A3332" s="94"/>
      <c r="B3332" s="102"/>
      <c r="C3332" s="101"/>
      <c r="D3332" s="94"/>
      <c r="E3332" s="94"/>
      <c r="F3332" s="94"/>
      <c r="G3332" s="94"/>
      <c r="H3332" s="94"/>
      <c r="I3332" s="94"/>
      <c r="J3332" s="94"/>
    </row>
    <row r="3333" spans="1:10" x14ac:dyDescent="0.25">
      <c r="A3333" s="94"/>
      <c r="B3333" s="102"/>
      <c r="C3333" s="94"/>
      <c r="D3333" s="94"/>
      <c r="E3333" s="94"/>
      <c r="F3333" s="94"/>
      <c r="G3333" s="94"/>
      <c r="H3333" s="94"/>
      <c r="I3333" s="94"/>
      <c r="J3333" s="94"/>
    </row>
    <row r="3334" spans="1:10" x14ac:dyDescent="0.25">
      <c r="A3334" s="94"/>
      <c r="B3334" s="102"/>
      <c r="C3334" s="94"/>
      <c r="D3334" s="94"/>
      <c r="E3334" s="94"/>
      <c r="F3334" s="94"/>
      <c r="G3334" s="94"/>
      <c r="H3334" s="94"/>
      <c r="I3334" s="94"/>
      <c r="J3334" s="94"/>
    </row>
    <row r="3335" spans="1:10" x14ac:dyDescent="0.25">
      <c r="A3335" s="94"/>
      <c r="B3335" s="102"/>
      <c r="C3335" s="94"/>
      <c r="D3335" s="94"/>
      <c r="E3335" s="94"/>
      <c r="F3335" s="94"/>
      <c r="G3335" s="94"/>
      <c r="H3335" s="94"/>
      <c r="I3335" s="94"/>
      <c r="J3335" s="94"/>
    </row>
    <row r="3336" spans="1:10" x14ac:dyDescent="0.25">
      <c r="A3336" s="94"/>
      <c r="B3336" s="102"/>
      <c r="C3336" s="94"/>
      <c r="D3336" s="94"/>
      <c r="E3336" s="94"/>
      <c r="F3336" s="94"/>
      <c r="G3336" s="94"/>
      <c r="H3336" s="94"/>
      <c r="I3336" s="94"/>
      <c r="J3336" s="94"/>
    </row>
    <row r="3337" spans="1:10" x14ac:dyDescent="0.25">
      <c r="A3337" s="94"/>
      <c r="B3337" s="102"/>
      <c r="C3337" s="94"/>
      <c r="D3337" s="94"/>
      <c r="E3337" s="94"/>
      <c r="F3337" s="94"/>
      <c r="G3337" s="94"/>
      <c r="H3337" s="94"/>
      <c r="I3337" s="94"/>
      <c r="J3337" s="94"/>
    </row>
    <row r="3338" spans="1:10" x14ac:dyDescent="0.25">
      <c r="A3338" s="94"/>
      <c r="B3338" s="102"/>
      <c r="C3338" s="94"/>
      <c r="D3338" s="94"/>
      <c r="E3338" s="94"/>
      <c r="F3338" s="94"/>
      <c r="G3338" s="94"/>
      <c r="H3338" s="94"/>
      <c r="I3338" s="94"/>
      <c r="J3338" s="94"/>
    </row>
    <row r="3339" spans="1:10" x14ac:dyDescent="0.25">
      <c r="A3339" s="94"/>
      <c r="B3339" s="102"/>
      <c r="C3339" s="94"/>
      <c r="D3339" s="94"/>
      <c r="E3339" s="94"/>
      <c r="F3339" s="94"/>
      <c r="G3339" s="94"/>
      <c r="H3339" s="94"/>
      <c r="I3339" s="94"/>
      <c r="J3339" s="94"/>
    </row>
    <row r="3340" spans="1:10" x14ac:dyDescent="0.25">
      <c r="A3340" s="94"/>
      <c r="B3340" s="102"/>
      <c r="C3340" s="94"/>
      <c r="D3340" s="94"/>
      <c r="E3340" s="94"/>
      <c r="F3340" s="94"/>
      <c r="G3340" s="94"/>
      <c r="H3340" s="94"/>
      <c r="I3340" s="94"/>
      <c r="J3340" s="94"/>
    </row>
    <row r="3341" spans="1:10" x14ac:dyDescent="0.25">
      <c r="A3341" s="94"/>
      <c r="B3341" s="102"/>
      <c r="C3341" s="94"/>
      <c r="D3341" s="94"/>
      <c r="E3341" s="94"/>
      <c r="F3341" s="94"/>
      <c r="G3341" s="94"/>
      <c r="H3341" s="94"/>
      <c r="I3341" s="94"/>
      <c r="J3341" s="94"/>
    </row>
    <row r="3342" spans="1:10" x14ac:dyDescent="0.25">
      <c r="A3342" s="94"/>
      <c r="B3342" s="102"/>
      <c r="C3342" s="94"/>
      <c r="D3342" s="94"/>
      <c r="E3342" s="94"/>
      <c r="F3342" s="94"/>
      <c r="G3342" s="94"/>
      <c r="H3342" s="94"/>
      <c r="I3342" s="94"/>
      <c r="J3342" s="94"/>
    </row>
    <row r="3343" spans="1:10" x14ac:dyDescent="0.25">
      <c r="A3343" s="94"/>
      <c r="B3343" s="102"/>
      <c r="C3343" s="94"/>
      <c r="D3343" s="94"/>
      <c r="E3343" s="94"/>
      <c r="F3343" s="94"/>
      <c r="G3343" s="94"/>
      <c r="H3343" s="94"/>
      <c r="I3343" s="94"/>
      <c r="J3343" s="94"/>
    </row>
    <row r="3344" spans="1:10" x14ac:dyDescent="0.25">
      <c r="A3344" s="94"/>
      <c r="B3344" s="102"/>
      <c r="C3344" s="94"/>
      <c r="D3344" s="94"/>
      <c r="E3344" s="94"/>
      <c r="F3344" s="94"/>
      <c r="G3344" s="94"/>
      <c r="H3344" s="94"/>
      <c r="I3344" s="94"/>
      <c r="J3344" s="94"/>
    </row>
    <row r="3345" spans="1:10" x14ac:dyDescent="0.25">
      <c r="A3345" s="94"/>
      <c r="B3345" s="102"/>
      <c r="C3345" s="94"/>
      <c r="D3345" s="94"/>
      <c r="E3345" s="94"/>
      <c r="F3345" s="94"/>
      <c r="G3345" s="94"/>
      <c r="H3345" s="94"/>
      <c r="I3345" s="94"/>
      <c r="J3345" s="94"/>
    </row>
    <row r="3346" spans="1:10" x14ac:dyDescent="0.25">
      <c r="A3346" s="94"/>
      <c r="B3346" s="102"/>
      <c r="C3346" s="94"/>
      <c r="D3346" s="94"/>
      <c r="E3346" s="94"/>
      <c r="F3346" s="94"/>
      <c r="G3346" s="94"/>
      <c r="H3346" s="94"/>
      <c r="I3346" s="94"/>
      <c r="J3346" s="94"/>
    </row>
    <row r="3347" spans="1:10" x14ac:dyDescent="0.25">
      <c r="A3347" s="94"/>
      <c r="B3347" s="102"/>
      <c r="C3347" s="94"/>
      <c r="D3347" s="94"/>
      <c r="E3347" s="94"/>
      <c r="F3347" s="94"/>
      <c r="G3347" s="94"/>
      <c r="H3347" s="94"/>
      <c r="I3347" s="94"/>
      <c r="J3347" s="94"/>
    </row>
    <row r="3348" spans="1:10" x14ac:dyDescent="0.25">
      <c r="A3348" s="94"/>
      <c r="B3348" s="102"/>
      <c r="C3348" s="94"/>
      <c r="D3348" s="94"/>
      <c r="E3348" s="94"/>
      <c r="F3348" s="94"/>
      <c r="G3348" s="94"/>
      <c r="H3348" s="94"/>
      <c r="I3348" s="94"/>
      <c r="J3348" s="94"/>
    </row>
    <row r="3349" spans="1:10" x14ac:dyDescent="0.25">
      <c r="A3349" s="94"/>
      <c r="B3349" s="102"/>
      <c r="C3349" s="94"/>
      <c r="D3349" s="94"/>
      <c r="E3349" s="94"/>
      <c r="F3349" s="94"/>
      <c r="G3349" s="94"/>
      <c r="H3349" s="94"/>
      <c r="I3349" s="94"/>
      <c r="J3349" s="94"/>
    </row>
    <row r="3350" spans="1:10" x14ac:dyDescent="0.25">
      <c r="A3350" s="94"/>
      <c r="B3350" s="102"/>
      <c r="C3350" s="94"/>
      <c r="D3350" s="94"/>
      <c r="E3350" s="94"/>
      <c r="F3350" s="94"/>
      <c r="G3350" s="94"/>
      <c r="H3350" s="94"/>
      <c r="I3350" s="94"/>
      <c r="J3350" s="94"/>
    </row>
    <row r="3351" spans="1:10" x14ac:dyDescent="0.25">
      <c r="A3351" s="94"/>
      <c r="B3351" s="102"/>
      <c r="C3351" s="94"/>
      <c r="D3351" s="94"/>
      <c r="E3351" s="94"/>
      <c r="F3351" s="94"/>
      <c r="G3351" s="94"/>
      <c r="H3351" s="94"/>
      <c r="I3351" s="94"/>
      <c r="J3351" s="94"/>
    </row>
    <row r="3352" spans="1:10" x14ac:dyDescent="0.25">
      <c r="A3352" s="94"/>
      <c r="B3352" s="102"/>
      <c r="C3352" s="94"/>
      <c r="D3352" s="94"/>
      <c r="E3352" s="94"/>
      <c r="F3352" s="94"/>
      <c r="G3352" s="94"/>
      <c r="H3352" s="94"/>
      <c r="I3352" s="94"/>
      <c r="J3352" s="94"/>
    </row>
    <row r="3353" spans="1:10" x14ac:dyDescent="0.25">
      <c r="A3353" s="94"/>
      <c r="B3353" s="102"/>
      <c r="C3353" s="94"/>
      <c r="D3353" s="94"/>
      <c r="E3353" s="94"/>
      <c r="F3353" s="94"/>
      <c r="G3353" s="94"/>
      <c r="H3353" s="94"/>
      <c r="I3353" s="94"/>
      <c r="J3353" s="94"/>
    </row>
    <row r="3354" spans="1:10" x14ac:dyDescent="0.25">
      <c r="A3354" s="94"/>
      <c r="B3354" s="102"/>
      <c r="C3354" s="94"/>
      <c r="D3354" s="94"/>
      <c r="E3354" s="94"/>
      <c r="F3354" s="94"/>
      <c r="G3354" s="94"/>
      <c r="H3354" s="94"/>
      <c r="I3354" s="94"/>
      <c r="J3354" s="94"/>
    </row>
    <row r="3355" spans="1:10" x14ac:dyDescent="0.25">
      <c r="A3355" s="94"/>
      <c r="B3355" s="102"/>
      <c r="C3355" s="94"/>
      <c r="D3355" s="94"/>
      <c r="E3355" s="94"/>
      <c r="F3355" s="94"/>
      <c r="G3355" s="94"/>
      <c r="H3355" s="94"/>
      <c r="I3355" s="94"/>
      <c r="J3355" s="94"/>
    </row>
    <row r="3356" spans="1:10" x14ac:dyDescent="0.25">
      <c r="A3356" s="94"/>
      <c r="B3356" s="102"/>
      <c r="C3356" s="94"/>
      <c r="D3356" s="94"/>
      <c r="E3356" s="94"/>
      <c r="F3356" s="94"/>
      <c r="G3356" s="94"/>
      <c r="H3356" s="94"/>
      <c r="I3356" s="94"/>
      <c r="J3356" s="94"/>
    </row>
    <row r="3357" spans="1:10" x14ac:dyDescent="0.25">
      <c r="A3357" s="94"/>
      <c r="B3357" s="102"/>
      <c r="C3357" s="94"/>
      <c r="D3357" s="94"/>
      <c r="E3357" s="94"/>
      <c r="F3357" s="94"/>
      <c r="G3357" s="94"/>
      <c r="H3357" s="94"/>
      <c r="I3357" s="94"/>
      <c r="J3357" s="94"/>
    </row>
    <row r="3358" spans="1:10" x14ac:dyDescent="0.25">
      <c r="A3358" s="94"/>
      <c r="B3358" s="102"/>
      <c r="C3358" s="94"/>
      <c r="D3358" s="94"/>
      <c r="E3358" s="94"/>
      <c r="F3358" s="94"/>
      <c r="G3358" s="94"/>
      <c r="H3358" s="94"/>
      <c r="I3358" s="94"/>
      <c r="J3358" s="94"/>
    </row>
    <row r="3359" spans="1:10" x14ac:dyDescent="0.25">
      <c r="A3359" s="94"/>
      <c r="B3359" s="102"/>
      <c r="C3359" s="94"/>
      <c r="D3359" s="94"/>
      <c r="E3359" s="94"/>
      <c r="F3359" s="94"/>
      <c r="G3359" s="94"/>
      <c r="H3359" s="94"/>
      <c r="I3359" s="94"/>
      <c r="J3359" s="94"/>
    </row>
    <row r="3360" spans="1:10" x14ac:dyDescent="0.25">
      <c r="A3360" s="94"/>
      <c r="B3360" s="102"/>
      <c r="C3360" s="94"/>
      <c r="D3360" s="94"/>
      <c r="E3360" s="94"/>
      <c r="F3360" s="94"/>
      <c r="G3360" s="94"/>
      <c r="H3360" s="94"/>
      <c r="I3360" s="94"/>
      <c r="J3360" s="94"/>
    </row>
    <row r="3361" spans="1:10" x14ac:dyDescent="0.25">
      <c r="A3361" s="94"/>
      <c r="B3361" s="102"/>
      <c r="C3361" s="94"/>
      <c r="D3361" s="94"/>
      <c r="E3361" s="94"/>
      <c r="F3361" s="94"/>
      <c r="G3361" s="94"/>
      <c r="H3361" s="94"/>
      <c r="I3361" s="94"/>
      <c r="J3361" s="94"/>
    </row>
    <row r="3362" spans="1:10" x14ac:dyDescent="0.25">
      <c r="A3362" s="94"/>
      <c r="B3362" s="102"/>
      <c r="C3362" s="94"/>
      <c r="D3362" s="94"/>
      <c r="E3362" s="94"/>
      <c r="F3362" s="94"/>
      <c r="G3362" s="94"/>
      <c r="H3362" s="94"/>
      <c r="I3362" s="94"/>
      <c r="J3362" s="94"/>
    </row>
    <row r="3363" spans="1:10" x14ac:dyDescent="0.25">
      <c r="A3363" s="94"/>
      <c r="B3363" s="102"/>
      <c r="C3363" s="94"/>
      <c r="D3363" s="94"/>
      <c r="E3363" s="94"/>
      <c r="F3363" s="94"/>
      <c r="G3363" s="94"/>
      <c r="H3363" s="94"/>
      <c r="I3363" s="94"/>
      <c r="J3363" s="94"/>
    </row>
    <row r="3364" spans="1:10" x14ac:dyDescent="0.25">
      <c r="A3364" s="94"/>
      <c r="B3364" s="102"/>
      <c r="C3364" s="94"/>
      <c r="D3364" s="94"/>
      <c r="E3364" s="94"/>
      <c r="F3364" s="94"/>
      <c r="G3364" s="94"/>
      <c r="H3364" s="94"/>
      <c r="I3364" s="94"/>
      <c r="J3364" s="94"/>
    </row>
    <row r="3365" spans="1:10" x14ac:dyDescent="0.25">
      <c r="A3365" s="94"/>
      <c r="B3365" s="102"/>
      <c r="C3365" s="94"/>
      <c r="D3365" s="94"/>
      <c r="E3365" s="94"/>
      <c r="F3365" s="94"/>
      <c r="G3365" s="94"/>
      <c r="H3365" s="94"/>
      <c r="I3365" s="94"/>
      <c r="J3365" s="94"/>
    </row>
    <row r="3366" spans="1:10" x14ac:dyDescent="0.25">
      <c r="A3366" s="94"/>
      <c r="B3366" s="102"/>
      <c r="C3366" s="94"/>
      <c r="D3366" s="94"/>
      <c r="E3366" s="94"/>
      <c r="F3366" s="94"/>
      <c r="G3366" s="94"/>
      <c r="H3366" s="94"/>
      <c r="I3366" s="94"/>
      <c r="J3366" s="94"/>
    </row>
    <row r="3367" spans="1:10" x14ac:dyDescent="0.25">
      <c r="A3367" s="94"/>
      <c r="B3367" s="102"/>
      <c r="C3367" s="94"/>
      <c r="D3367" s="94"/>
      <c r="E3367" s="94"/>
      <c r="F3367" s="94"/>
      <c r="G3367" s="94"/>
      <c r="H3367" s="94"/>
      <c r="I3367" s="94"/>
      <c r="J3367" s="94"/>
    </row>
    <row r="3368" spans="1:10" x14ac:dyDescent="0.25">
      <c r="A3368" s="94"/>
      <c r="B3368" s="102"/>
      <c r="C3368" s="94"/>
      <c r="D3368" s="94"/>
      <c r="E3368" s="94"/>
      <c r="F3368" s="94"/>
      <c r="G3368" s="94"/>
      <c r="H3368" s="94"/>
      <c r="I3368" s="94"/>
      <c r="J3368" s="94"/>
    </row>
    <row r="3369" spans="1:10" x14ac:dyDescent="0.25">
      <c r="A3369" s="94"/>
      <c r="B3369" s="102"/>
      <c r="C3369" s="94"/>
      <c r="D3369" s="94"/>
      <c r="E3369" s="94"/>
      <c r="F3369" s="94"/>
      <c r="G3369" s="94"/>
      <c r="H3369" s="94"/>
      <c r="I3369" s="94"/>
      <c r="J3369" s="94"/>
    </row>
    <row r="3370" spans="1:10" x14ac:dyDescent="0.25">
      <c r="A3370" s="94"/>
      <c r="B3370" s="102"/>
      <c r="C3370" s="94"/>
      <c r="D3370" s="94"/>
      <c r="E3370" s="94"/>
      <c r="F3370" s="94"/>
      <c r="G3370" s="94"/>
      <c r="H3370" s="94"/>
      <c r="I3370" s="94"/>
      <c r="J3370" s="94"/>
    </row>
    <row r="3371" spans="1:10" x14ac:dyDescent="0.25">
      <c r="A3371" s="94"/>
      <c r="B3371" s="102"/>
      <c r="C3371" s="94"/>
      <c r="D3371" s="94"/>
      <c r="E3371" s="94"/>
      <c r="F3371" s="94"/>
      <c r="G3371" s="94"/>
      <c r="H3371" s="94"/>
      <c r="I3371" s="94"/>
      <c r="J3371" s="94"/>
    </row>
    <row r="3372" spans="1:10" x14ac:dyDescent="0.25">
      <c r="A3372" s="94"/>
      <c r="B3372" s="102"/>
      <c r="C3372" s="94"/>
      <c r="D3372" s="94"/>
      <c r="E3372" s="94"/>
      <c r="F3372" s="94"/>
      <c r="G3372" s="94"/>
      <c r="H3372" s="94"/>
      <c r="I3372" s="94"/>
      <c r="J3372" s="94"/>
    </row>
    <row r="3373" spans="1:10" x14ac:dyDescent="0.25">
      <c r="A3373" s="94"/>
      <c r="B3373" s="102"/>
      <c r="C3373" s="94"/>
      <c r="D3373" s="94"/>
      <c r="E3373" s="94"/>
      <c r="F3373" s="94"/>
      <c r="G3373" s="94"/>
      <c r="H3373" s="94"/>
      <c r="I3373" s="94"/>
      <c r="J3373" s="94"/>
    </row>
    <row r="3374" spans="1:10" x14ac:dyDescent="0.25">
      <c r="A3374" s="94"/>
      <c r="B3374" s="102"/>
      <c r="C3374" s="94"/>
      <c r="D3374" s="94"/>
      <c r="E3374" s="94"/>
      <c r="F3374" s="94"/>
      <c r="G3374" s="94"/>
      <c r="H3374" s="94"/>
      <c r="I3374" s="94"/>
      <c r="J3374" s="94"/>
    </row>
    <row r="3375" spans="1:10" x14ac:dyDescent="0.25">
      <c r="A3375" s="94"/>
      <c r="B3375" s="102"/>
      <c r="C3375" s="94"/>
      <c r="D3375" s="94"/>
      <c r="E3375" s="94"/>
      <c r="F3375" s="94"/>
      <c r="G3375" s="94"/>
      <c r="H3375" s="94"/>
      <c r="I3375" s="94"/>
      <c r="J3375" s="94"/>
    </row>
    <row r="3376" spans="1:10" x14ac:dyDescent="0.25">
      <c r="A3376" s="94"/>
      <c r="B3376" s="102"/>
      <c r="C3376" s="94"/>
      <c r="D3376" s="94"/>
      <c r="E3376" s="94"/>
      <c r="F3376" s="94"/>
      <c r="G3376" s="94"/>
      <c r="H3376" s="94"/>
      <c r="I3376" s="94"/>
      <c r="J3376" s="94"/>
    </row>
    <row r="3377" spans="1:10" x14ac:dyDescent="0.25">
      <c r="A3377" s="94"/>
      <c r="B3377" s="102"/>
      <c r="C3377" s="94"/>
      <c r="D3377" s="94"/>
      <c r="E3377" s="94"/>
      <c r="F3377" s="94"/>
      <c r="G3377" s="94"/>
      <c r="H3377" s="94"/>
      <c r="I3377" s="94"/>
      <c r="J3377" s="94"/>
    </row>
    <row r="3378" spans="1:10" x14ac:dyDescent="0.25">
      <c r="A3378" s="127" t="s">
        <v>11</v>
      </c>
      <c r="B3378" s="102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</row>
    <row r="3381" spans="1:10" x14ac:dyDescent="0.25">
      <c r="A3381" s="127" t="s">
        <v>0</v>
      </c>
      <c r="B3381" s="155" t="s">
        <v>1192</v>
      </c>
      <c r="C3381" s="127" t="s">
        <v>1203</v>
      </c>
      <c r="D3381" s="127" t="s">
        <v>561</v>
      </c>
      <c r="E3381" s="127" t="s">
        <v>1724</v>
      </c>
      <c r="F3381" s="127" t="s">
        <v>1892</v>
      </c>
      <c r="G3381" s="127" t="s">
        <v>1889</v>
      </c>
      <c r="H3381" s="127" t="s">
        <v>1890</v>
      </c>
      <c r="I3381" s="127" t="s">
        <v>1891</v>
      </c>
      <c r="J3381" s="127" t="s">
        <v>174</v>
      </c>
    </row>
    <row r="3382" spans="1:10" x14ac:dyDescent="0.25">
      <c r="A3382" s="95"/>
      <c r="B3382" s="118"/>
      <c r="C3382" s="98"/>
      <c r="D3382" s="98"/>
      <c r="E3382" s="98"/>
      <c r="F3382" s="98"/>
      <c r="G3382" s="98"/>
      <c r="H3382" s="98"/>
      <c r="I3382" s="98"/>
      <c r="J3382" s="94"/>
    </row>
    <row r="3383" spans="1:10" x14ac:dyDescent="0.25">
      <c r="A3383" s="94"/>
      <c r="B3383" s="102"/>
      <c r="C3383" s="94"/>
      <c r="D3383" s="94"/>
      <c r="E3383" s="94"/>
      <c r="F3383" s="94"/>
      <c r="G3383" s="94"/>
      <c r="H3383" s="94"/>
      <c r="I3383" s="94"/>
      <c r="J3383" s="94"/>
    </row>
    <row r="3384" spans="1:10" x14ac:dyDescent="0.25">
      <c r="A3384" s="94"/>
      <c r="B3384" s="102"/>
      <c r="C3384" s="101"/>
      <c r="D3384" s="94"/>
      <c r="E3384" s="94"/>
      <c r="F3384" s="94"/>
      <c r="G3384" s="94"/>
      <c r="H3384" s="94"/>
      <c r="I3384" s="94"/>
      <c r="J3384" s="94"/>
    </row>
    <row r="3385" spans="1:10" x14ac:dyDescent="0.25">
      <c r="A3385" s="94"/>
      <c r="B3385" s="102"/>
      <c r="C3385" s="94"/>
      <c r="D3385" s="94"/>
      <c r="E3385" s="94"/>
      <c r="F3385" s="94"/>
      <c r="G3385" s="94"/>
      <c r="H3385" s="94"/>
      <c r="I3385" s="94"/>
      <c r="J3385" s="94"/>
    </row>
    <row r="3386" spans="1:10" x14ac:dyDescent="0.25">
      <c r="A3386" s="94"/>
      <c r="B3386" s="102"/>
      <c r="C3386" s="94"/>
      <c r="D3386" s="94"/>
      <c r="E3386" s="94"/>
      <c r="F3386" s="94"/>
      <c r="G3386" s="94"/>
      <c r="H3386" s="94"/>
      <c r="I3386" s="94"/>
      <c r="J3386" s="94"/>
    </row>
    <row r="3387" spans="1:10" x14ac:dyDescent="0.25">
      <c r="A3387" s="94"/>
      <c r="B3387" s="102"/>
      <c r="C3387" s="94"/>
      <c r="D3387" s="94"/>
      <c r="E3387" s="94"/>
      <c r="F3387" s="94"/>
      <c r="G3387" s="94"/>
      <c r="H3387" s="94"/>
      <c r="I3387" s="94"/>
      <c r="J3387" s="94"/>
    </row>
    <row r="3388" spans="1:10" x14ac:dyDescent="0.25">
      <c r="A3388" s="94"/>
      <c r="B3388" s="102"/>
      <c r="C3388" s="94"/>
      <c r="D3388" s="94"/>
      <c r="E3388" s="94"/>
      <c r="F3388" s="94"/>
      <c r="G3388" s="94"/>
      <c r="H3388" s="94"/>
      <c r="I3388" s="94"/>
      <c r="J3388" s="94"/>
    </row>
    <row r="3389" spans="1:10" x14ac:dyDescent="0.25">
      <c r="A3389" s="94"/>
      <c r="B3389" s="102"/>
      <c r="C3389" s="94"/>
      <c r="D3389" s="94"/>
      <c r="E3389" s="94"/>
      <c r="F3389" s="94"/>
      <c r="G3389" s="94"/>
      <c r="H3389" s="94"/>
      <c r="I3389" s="94"/>
      <c r="J3389" s="94"/>
    </row>
    <row r="3390" spans="1:10" x14ac:dyDescent="0.25">
      <c r="A3390" s="94"/>
      <c r="B3390" s="102"/>
      <c r="C3390" s="94"/>
      <c r="D3390" s="94"/>
      <c r="E3390" s="94"/>
      <c r="F3390" s="94"/>
      <c r="G3390" s="94"/>
      <c r="H3390" s="94"/>
      <c r="I3390" s="94"/>
      <c r="J3390" s="94"/>
    </row>
    <row r="3391" spans="1:10" x14ac:dyDescent="0.25">
      <c r="A3391" s="94"/>
      <c r="B3391" s="102"/>
      <c r="C3391" s="94"/>
      <c r="D3391" s="94"/>
      <c r="E3391" s="94"/>
      <c r="F3391" s="94"/>
      <c r="G3391" s="94"/>
      <c r="H3391" s="94"/>
      <c r="I3391" s="94"/>
      <c r="J3391" s="94"/>
    </row>
    <row r="3392" spans="1:10" x14ac:dyDescent="0.25">
      <c r="A3392" s="94"/>
      <c r="B3392" s="102"/>
      <c r="C3392" s="94"/>
      <c r="D3392" s="94"/>
      <c r="E3392" s="94"/>
      <c r="F3392" s="94"/>
      <c r="G3392" s="94"/>
      <c r="H3392" s="94"/>
      <c r="I3392" s="94"/>
      <c r="J3392" s="94"/>
    </row>
    <row r="3393" spans="1:10" x14ac:dyDescent="0.25">
      <c r="A3393" s="94"/>
      <c r="B3393" s="102"/>
      <c r="C3393" s="94"/>
      <c r="D3393" s="94"/>
      <c r="E3393" s="94"/>
      <c r="F3393" s="94"/>
      <c r="G3393" s="94"/>
      <c r="H3393" s="94"/>
      <c r="I3393" s="94"/>
      <c r="J3393" s="94"/>
    </row>
    <row r="3394" spans="1:10" x14ac:dyDescent="0.25">
      <c r="A3394" s="94"/>
      <c r="B3394" s="102"/>
      <c r="C3394" s="94"/>
      <c r="D3394" s="94"/>
      <c r="E3394" s="94"/>
      <c r="F3394" s="94"/>
      <c r="G3394" s="94"/>
      <c r="H3394" s="94"/>
      <c r="I3394" s="94"/>
      <c r="J3394" s="94"/>
    </row>
    <row r="3395" spans="1:10" x14ac:dyDescent="0.25">
      <c r="A3395" s="94"/>
      <c r="B3395" s="102"/>
      <c r="C3395" s="94"/>
      <c r="D3395" s="94"/>
      <c r="E3395" s="94"/>
      <c r="F3395" s="94"/>
      <c r="G3395" s="94"/>
      <c r="H3395" s="94"/>
      <c r="I3395" s="94"/>
      <c r="J3395" s="94"/>
    </row>
    <row r="3396" spans="1:10" x14ac:dyDescent="0.25">
      <c r="A3396" s="94"/>
      <c r="B3396" s="102"/>
      <c r="C3396" s="94"/>
      <c r="D3396" s="94"/>
      <c r="E3396" s="94"/>
      <c r="F3396" s="94"/>
      <c r="G3396" s="94"/>
      <c r="H3396" s="94"/>
      <c r="I3396" s="94"/>
      <c r="J3396" s="94"/>
    </row>
    <row r="3397" spans="1:10" x14ac:dyDescent="0.25">
      <c r="A3397" s="94"/>
      <c r="B3397" s="102"/>
      <c r="C3397" s="94"/>
      <c r="D3397" s="94"/>
      <c r="E3397" s="94"/>
      <c r="F3397" s="94"/>
      <c r="G3397" s="94"/>
      <c r="H3397" s="94"/>
      <c r="I3397" s="94"/>
      <c r="J3397" s="94"/>
    </row>
    <row r="3398" spans="1:10" x14ac:dyDescent="0.25">
      <c r="A3398" s="94"/>
      <c r="B3398" s="102"/>
      <c r="C3398" s="94"/>
      <c r="D3398" s="94"/>
      <c r="E3398" s="94"/>
      <c r="F3398" s="94"/>
      <c r="G3398" s="94"/>
      <c r="H3398" s="94"/>
      <c r="I3398" s="94"/>
      <c r="J3398" s="94"/>
    </row>
    <row r="3399" spans="1:10" x14ac:dyDescent="0.25">
      <c r="A3399" s="94"/>
      <c r="B3399" s="102"/>
      <c r="C3399" s="94"/>
      <c r="D3399" s="94"/>
      <c r="E3399" s="94"/>
      <c r="F3399" s="94"/>
      <c r="G3399" s="94"/>
      <c r="H3399" s="94"/>
      <c r="I3399" s="94"/>
      <c r="J3399" s="94"/>
    </row>
    <row r="3400" spans="1:10" x14ac:dyDescent="0.25">
      <c r="A3400" s="94"/>
      <c r="B3400" s="102"/>
      <c r="C3400" s="94"/>
      <c r="D3400" s="94"/>
      <c r="E3400" s="94"/>
      <c r="F3400" s="94"/>
      <c r="G3400" s="94"/>
      <c r="H3400" s="94"/>
      <c r="I3400" s="94"/>
      <c r="J3400" s="94"/>
    </row>
    <row r="3401" spans="1:10" x14ac:dyDescent="0.25">
      <c r="A3401" s="94"/>
      <c r="B3401" s="102"/>
      <c r="C3401" s="94"/>
      <c r="D3401" s="94"/>
      <c r="E3401" s="94"/>
      <c r="F3401" s="94"/>
      <c r="G3401" s="94"/>
      <c r="H3401" s="94"/>
      <c r="I3401" s="94"/>
      <c r="J3401" s="94"/>
    </row>
    <row r="3402" spans="1:10" x14ac:dyDescent="0.25">
      <c r="A3402" s="94"/>
      <c r="B3402" s="102"/>
      <c r="C3402" s="94"/>
      <c r="D3402" s="94"/>
      <c r="E3402" s="94"/>
      <c r="F3402" s="94"/>
      <c r="G3402" s="94"/>
      <c r="H3402" s="94"/>
      <c r="I3402" s="94"/>
      <c r="J3402" s="94"/>
    </row>
    <row r="3403" spans="1:10" x14ac:dyDescent="0.25">
      <c r="A3403" s="94"/>
      <c r="B3403" s="102"/>
      <c r="C3403" s="94"/>
      <c r="D3403" s="94"/>
      <c r="E3403" s="94"/>
      <c r="F3403" s="94"/>
      <c r="G3403" s="94"/>
      <c r="H3403" s="94"/>
      <c r="I3403" s="94"/>
      <c r="J3403" s="94"/>
    </row>
    <row r="3404" spans="1:10" x14ac:dyDescent="0.25">
      <c r="A3404" s="94"/>
      <c r="B3404" s="102"/>
      <c r="C3404" s="94"/>
      <c r="D3404" s="94"/>
      <c r="E3404" s="94"/>
      <c r="F3404" s="94"/>
      <c r="G3404" s="94"/>
      <c r="H3404" s="94"/>
      <c r="I3404" s="94"/>
      <c r="J3404" s="94"/>
    </row>
    <row r="3405" spans="1:10" x14ac:dyDescent="0.25">
      <c r="A3405" s="94"/>
      <c r="B3405" s="102"/>
      <c r="C3405" s="94"/>
      <c r="D3405" s="94"/>
      <c r="E3405" s="94"/>
      <c r="F3405" s="94"/>
      <c r="G3405" s="94"/>
      <c r="H3405" s="94"/>
      <c r="I3405" s="94"/>
      <c r="J3405" s="94"/>
    </row>
    <row r="3406" spans="1:10" x14ac:dyDescent="0.25">
      <c r="A3406" s="94"/>
      <c r="B3406" s="102"/>
      <c r="C3406" s="94"/>
      <c r="D3406" s="94"/>
      <c r="E3406" s="94"/>
      <c r="F3406" s="94"/>
      <c r="G3406" s="94"/>
      <c r="H3406" s="94"/>
      <c r="I3406" s="94"/>
      <c r="J3406" s="94"/>
    </row>
    <row r="3407" spans="1:10" x14ac:dyDescent="0.25">
      <c r="A3407" s="94"/>
      <c r="B3407" s="102"/>
      <c r="C3407" s="94"/>
      <c r="D3407" s="94"/>
      <c r="E3407" s="94"/>
      <c r="F3407" s="94"/>
      <c r="G3407" s="94"/>
      <c r="H3407" s="94"/>
      <c r="I3407" s="94"/>
      <c r="J3407" s="94"/>
    </row>
    <row r="3408" spans="1:10" x14ac:dyDescent="0.25">
      <c r="A3408" s="94"/>
      <c r="B3408" s="102"/>
      <c r="C3408" s="94"/>
      <c r="D3408" s="94"/>
      <c r="E3408" s="94"/>
      <c r="F3408" s="94"/>
      <c r="G3408" s="94"/>
      <c r="H3408" s="94"/>
      <c r="I3408" s="94"/>
      <c r="J3408" s="94"/>
    </row>
    <row r="3409" spans="1:10" x14ac:dyDescent="0.25">
      <c r="A3409" s="94"/>
      <c r="B3409" s="102"/>
      <c r="C3409" s="94"/>
      <c r="D3409" s="94"/>
      <c r="E3409" s="94"/>
      <c r="F3409" s="94"/>
      <c r="G3409" s="94"/>
      <c r="H3409" s="94"/>
      <c r="I3409" s="94"/>
      <c r="J3409" s="94"/>
    </row>
    <row r="3410" spans="1:10" x14ac:dyDescent="0.25">
      <c r="A3410" s="94"/>
      <c r="B3410" s="102"/>
      <c r="C3410" s="94"/>
      <c r="D3410" s="94"/>
      <c r="E3410" s="94"/>
      <c r="F3410" s="94"/>
      <c r="G3410" s="94"/>
      <c r="H3410" s="94"/>
      <c r="I3410" s="94"/>
      <c r="J3410" s="94"/>
    </row>
    <row r="3411" spans="1:10" x14ac:dyDescent="0.25">
      <c r="A3411" s="94"/>
      <c r="B3411" s="102"/>
      <c r="C3411" s="94"/>
      <c r="D3411" s="94"/>
      <c r="E3411" s="94"/>
      <c r="F3411" s="94"/>
      <c r="G3411" s="94"/>
      <c r="H3411" s="94"/>
      <c r="I3411" s="94"/>
      <c r="J3411" s="94"/>
    </row>
    <row r="3412" spans="1:10" x14ac:dyDescent="0.25">
      <c r="A3412" s="94"/>
      <c r="B3412" s="102"/>
      <c r="C3412" s="94"/>
      <c r="D3412" s="94"/>
      <c r="E3412" s="94"/>
      <c r="F3412" s="94"/>
      <c r="G3412" s="94"/>
      <c r="H3412" s="94"/>
      <c r="I3412" s="94"/>
      <c r="J3412" s="94"/>
    </row>
    <row r="3413" spans="1:10" x14ac:dyDescent="0.25">
      <c r="A3413" s="94"/>
      <c r="B3413" s="102"/>
      <c r="C3413" s="94"/>
      <c r="D3413" s="94"/>
      <c r="E3413" s="94"/>
      <c r="F3413" s="94"/>
      <c r="G3413" s="94"/>
      <c r="H3413" s="94"/>
      <c r="I3413" s="94"/>
      <c r="J3413" s="94"/>
    </row>
    <row r="3414" spans="1:10" x14ac:dyDescent="0.25">
      <c r="A3414" s="94"/>
      <c r="B3414" s="102"/>
      <c r="C3414" s="94"/>
      <c r="D3414" s="94"/>
      <c r="E3414" s="94"/>
      <c r="F3414" s="94"/>
      <c r="G3414" s="94"/>
      <c r="H3414" s="94"/>
      <c r="I3414" s="94"/>
      <c r="J3414" s="94"/>
    </row>
    <row r="3415" spans="1:10" x14ac:dyDescent="0.25">
      <c r="A3415" s="94"/>
      <c r="B3415" s="102"/>
      <c r="C3415" s="94"/>
      <c r="D3415" s="94"/>
      <c r="E3415" s="94"/>
      <c r="F3415" s="94"/>
      <c r="G3415" s="94"/>
      <c r="H3415" s="94"/>
      <c r="I3415" s="94"/>
      <c r="J3415" s="94"/>
    </row>
    <row r="3416" spans="1:10" x14ac:dyDescent="0.25">
      <c r="A3416" s="94"/>
      <c r="B3416" s="102"/>
      <c r="C3416" s="94"/>
      <c r="D3416" s="94"/>
      <c r="E3416" s="94"/>
      <c r="F3416" s="94"/>
      <c r="G3416" s="94"/>
      <c r="H3416" s="94"/>
      <c r="I3416" s="94"/>
      <c r="J3416" s="94"/>
    </row>
    <row r="3417" spans="1:10" x14ac:dyDescent="0.25">
      <c r="A3417" s="94"/>
      <c r="B3417" s="102"/>
      <c r="C3417" s="94"/>
      <c r="D3417" s="94"/>
      <c r="E3417" s="94"/>
      <c r="F3417" s="94"/>
      <c r="G3417" s="94"/>
      <c r="H3417" s="94"/>
      <c r="I3417" s="94"/>
      <c r="J3417" s="94"/>
    </row>
    <row r="3418" spans="1:10" x14ac:dyDescent="0.25">
      <c r="A3418" s="94"/>
      <c r="B3418" s="102"/>
      <c r="C3418" s="94"/>
      <c r="D3418" s="94"/>
      <c r="E3418" s="94"/>
      <c r="F3418" s="94"/>
      <c r="G3418" s="94"/>
      <c r="H3418" s="94"/>
      <c r="I3418" s="94"/>
      <c r="J3418" s="94"/>
    </row>
    <row r="3419" spans="1:10" x14ac:dyDescent="0.25">
      <c r="A3419" s="94"/>
      <c r="B3419" s="102"/>
      <c r="C3419" s="94"/>
      <c r="D3419" s="94"/>
      <c r="E3419" s="94"/>
      <c r="F3419" s="94"/>
      <c r="G3419" s="94"/>
      <c r="H3419" s="94"/>
      <c r="I3419" s="94"/>
      <c r="J3419" s="94"/>
    </row>
    <row r="3420" spans="1:10" x14ac:dyDescent="0.25">
      <c r="A3420" s="94"/>
      <c r="B3420" s="102"/>
      <c r="C3420" s="94"/>
      <c r="D3420" s="94"/>
      <c r="E3420" s="94"/>
      <c r="F3420" s="94"/>
      <c r="G3420" s="94"/>
      <c r="H3420" s="94"/>
      <c r="I3420" s="94"/>
      <c r="J3420" s="94"/>
    </row>
    <row r="3421" spans="1:10" x14ac:dyDescent="0.25">
      <c r="A3421" s="94"/>
      <c r="B3421" s="102"/>
      <c r="C3421" s="94"/>
      <c r="D3421" s="94"/>
      <c r="E3421" s="94"/>
      <c r="F3421" s="94"/>
      <c r="G3421" s="94"/>
      <c r="H3421" s="94"/>
      <c r="I3421" s="94"/>
      <c r="J3421" s="94"/>
    </row>
    <row r="3422" spans="1:10" x14ac:dyDescent="0.25">
      <c r="A3422" s="94"/>
      <c r="B3422" s="102"/>
      <c r="C3422" s="94"/>
      <c r="D3422" s="94"/>
      <c r="E3422" s="94"/>
      <c r="F3422" s="94"/>
      <c r="G3422" s="94"/>
      <c r="H3422" s="94"/>
      <c r="I3422" s="94"/>
      <c r="J3422" s="94"/>
    </row>
    <row r="3423" spans="1:10" x14ac:dyDescent="0.25">
      <c r="A3423" s="94"/>
      <c r="B3423" s="102"/>
      <c r="C3423" s="94"/>
      <c r="D3423" s="94"/>
      <c r="E3423" s="94"/>
      <c r="F3423" s="94"/>
      <c r="G3423" s="94"/>
      <c r="H3423" s="94"/>
      <c r="I3423" s="94"/>
      <c r="J3423" s="94"/>
    </row>
    <row r="3424" spans="1:10" x14ac:dyDescent="0.25">
      <c r="A3424" s="94"/>
      <c r="B3424" s="102"/>
      <c r="C3424" s="94"/>
      <c r="D3424" s="94"/>
      <c r="E3424" s="94"/>
      <c r="F3424" s="94"/>
      <c r="G3424" s="94"/>
      <c r="H3424" s="94"/>
      <c r="I3424" s="94"/>
      <c r="J3424" s="94"/>
    </row>
    <row r="3425" spans="1:10" x14ac:dyDescent="0.25">
      <c r="A3425" s="94"/>
      <c r="B3425" s="102"/>
      <c r="C3425" s="94"/>
      <c r="D3425" s="94"/>
      <c r="E3425" s="94"/>
      <c r="F3425" s="94"/>
      <c r="G3425" s="94"/>
      <c r="H3425" s="94"/>
      <c r="I3425" s="94"/>
      <c r="J3425" s="94"/>
    </row>
    <row r="3426" spans="1:10" x14ac:dyDescent="0.25">
      <c r="A3426" s="94"/>
      <c r="B3426" s="102"/>
      <c r="C3426" s="94"/>
      <c r="D3426" s="94"/>
      <c r="E3426" s="94"/>
      <c r="F3426" s="94"/>
      <c r="G3426" s="94"/>
      <c r="H3426" s="94"/>
      <c r="I3426" s="94"/>
      <c r="J3426" s="94"/>
    </row>
    <row r="3427" spans="1:10" x14ac:dyDescent="0.25">
      <c r="A3427" s="94"/>
      <c r="B3427" s="102"/>
      <c r="C3427" s="94"/>
      <c r="D3427" s="94"/>
      <c r="E3427" s="94"/>
      <c r="F3427" s="94"/>
      <c r="G3427" s="94"/>
      <c r="H3427" s="94"/>
      <c r="I3427" s="94"/>
      <c r="J3427" s="94"/>
    </row>
    <row r="3428" spans="1:10" x14ac:dyDescent="0.25">
      <c r="A3428" s="94"/>
      <c r="B3428" s="102"/>
      <c r="C3428" s="94"/>
      <c r="D3428" s="94"/>
      <c r="E3428" s="94"/>
      <c r="F3428" s="94"/>
      <c r="G3428" s="94"/>
      <c r="H3428" s="94"/>
      <c r="I3428" s="94"/>
      <c r="J3428" s="94"/>
    </row>
    <row r="3429" spans="1:10" x14ac:dyDescent="0.25">
      <c r="A3429" s="94"/>
      <c r="B3429" s="102"/>
      <c r="C3429" s="94"/>
      <c r="D3429" s="94"/>
      <c r="E3429" s="94"/>
      <c r="F3429" s="94"/>
      <c r="G3429" s="94"/>
      <c r="H3429" s="94"/>
      <c r="I3429" s="94"/>
      <c r="J3429" s="94"/>
    </row>
    <row r="3430" spans="1:10" x14ac:dyDescent="0.25">
      <c r="A3430" s="127" t="s">
        <v>11</v>
      </c>
      <c r="B3430" s="102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</row>
    <row r="3433" spans="1:10" x14ac:dyDescent="0.25">
      <c r="A3433" s="127" t="s">
        <v>0</v>
      </c>
      <c r="B3433" s="155" t="s">
        <v>1192</v>
      </c>
      <c r="C3433" s="127" t="s">
        <v>1203</v>
      </c>
      <c r="D3433" s="127" t="s">
        <v>561</v>
      </c>
      <c r="E3433" s="127" t="s">
        <v>1724</v>
      </c>
      <c r="F3433" s="127" t="s">
        <v>1892</v>
      </c>
      <c r="G3433" s="127" t="s">
        <v>1889</v>
      </c>
      <c r="H3433" s="127" t="s">
        <v>1890</v>
      </c>
      <c r="I3433" s="127" t="s">
        <v>1891</v>
      </c>
      <c r="J3433" s="127" t="s">
        <v>174</v>
      </c>
    </row>
    <row r="3434" spans="1:10" x14ac:dyDescent="0.25">
      <c r="A3434" s="95"/>
      <c r="B3434" s="118"/>
      <c r="C3434" s="98"/>
      <c r="D3434" s="98"/>
      <c r="E3434" s="98"/>
      <c r="F3434" s="98"/>
      <c r="G3434" s="98"/>
      <c r="H3434" s="98"/>
      <c r="I3434" s="98"/>
      <c r="J3434" s="94"/>
    </row>
    <row r="3435" spans="1:10" x14ac:dyDescent="0.25">
      <c r="A3435" s="94"/>
      <c r="B3435" s="102"/>
      <c r="C3435" s="94"/>
      <c r="D3435" s="94"/>
      <c r="E3435" s="94"/>
      <c r="F3435" s="94"/>
      <c r="G3435" s="94"/>
      <c r="H3435" s="94"/>
      <c r="I3435" s="94"/>
      <c r="J3435" s="94"/>
    </row>
    <row r="3436" spans="1:10" x14ac:dyDescent="0.25">
      <c r="A3436" s="94"/>
      <c r="B3436" s="102"/>
      <c r="C3436" s="101"/>
      <c r="D3436" s="94"/>
      <c r="E3436" s="94"/>
      <c r="F3436" s="94"/>
      <c r="G3436" s="94"/>
      <c r="H3436" s="94"/>
      <c r="I3436" s="94"/>
      <c r="J3436" s="94"/>
    </row>
    <row r="3437" spans="1:10" x14ac:dyDescent="0.25">
      <c r="A3437" s="94"/>
      <c r="B3437" s="102"/>
      <c r="C3437" s="94"/>
      <c r="D3437" s="94"/>
      <c r="E3437" s="94"/>
      <c r="F3437" s="94"/>
      <c r="G3437" s="94"/>
      <c r="H3437" s="94"/>
      <c r="I3437" s="94"/>
      <c r="J3437" s="94"/>
    </row>
    <row r="3438" spans="1:10" x14ac:dyDescent="0.25">
      <c r="A3438" s="94"/>
      <c r="B3438" s="102"/>
      <c r="C3438" s="94"/>
      <c r="D3438" s="94"/>
      <c r="E3438" s="94"/>
      <c r="F3438" s="94"/>
      <c r="G3438" s="94"/>
      <c r="H3438" s="94"/>
      <c r="I3438" s="94"/>
      <c r="J3438" s="94"/>
    </row>
    <row r="3439" spans="1:10" x14ac:dyDescent="0.25">
      <c r="A3439" s="94"/>
      <c r="B3439" s="102"/>
      <c r="C3439" s="94"/>
      <c r="D3439" s="94"/>
      <c r="E3439" s="94"/>
      <c r="F3439" s="94"/>
      <c r="G3439" s="94"/>
      <c r="H3439" s="94"/>
      <c r="I3439" s="94"/>
      <c r="J3439" s="94"/>
    </row>
    <row r="3440" spans="1:10" x14ac:dyDescent="0.25">
      <c r="A3440" s="94"/>
      <c r="B3440" s="102"/>
      <c r="C3440" s="94"/>
      <c r="D3440" s="94"/>
      <c r="E3440" s="94"/>
      <c r="F3440" s="94"/>
      <c r="G3440" s="94"/>
      <c r="H3440" s="94"/>
      <c r="I3440" s="94"/>
      <c r="J3440" s="94"/>
    </row>
    <row r="3441" spans="1:10" x14ac:dyDescent="0.25">
      <c r="A3441" s="94"/>
      <c r="B3441" s="102"/>
      <c r="C3441" s="94"/>
      <c r="D3441" s="94"/>
      <c r="E3441" s="94"/>
      <c r="F3441" s="94"/>
      <c r="G3441" s="94"/>
      <c r="H3441" s="94"/>
      <c r="I3441" s="94"/>
      <c r="J3441" s="94"/>
    </row>
    <row r="3442" spans="1:10" x14ac:dyDescent="0.25">
      <c r="A3442" s="94"/>
      <c r="B3442" s="102"/>
      <c r="C3442" s="94"/>
      <c r="D3442" s="94"/>
      <c r="E3442" s="94"/>
      <c r="F3442" s="94"/>
      <c r="G3442" s="94"/>
      <c r="H3442" s="94"/>
      <c r="I3442" s="94"/>
      <c r="J3442" s="94"/>
    </row>
    <row r="3443" spans="1:10" x14ac:dyDescent="0.25">
      <c r="A3443" s="94"/>
      <c r="B3443" s="102"/>
      <c r="C3443" s="94"/>
      <c r="D3443" s="94"/>
      <c r="E3443" s="94"/>
      <c r="F3443" s="94"/>
      <c r="G3443" s="94"/>
      <c r="H3443" s="94"/>
      <c r="I3443" s="94"/>
      <c r="J3443" s="94"/>
    </row>
    <row r="3444" spans="1:10" x14ac:dyDescent="0.25">
      <c r="A3444" s="94"/>
      <c r="B3444" s="102"/>
      <c r="C3444" s="94"/>
      <c r="D3444" s="94"/>
      <c r="E3444" s="94"/>
      <c r="F3444" s="94"/>
      <c r="G3444" s="94"/>
      <c r="H3444" s="94"/>
      <c r="I3444" s="94"/>
      <c r="J3444" s="94"/>
    </row>
    <row r="3445" spans="1:10" x14ac:dyDescent="0.25">
      <c r="A3445" s="94"/>
      <c r="B3445" s="102"/>
      <c r="C3445" s="94"/>
      <c r="D3445" s="94"/>
      <c r="E3445" s="94"/>
      <c r="F3445" s="94"/>
      <c r="G3445" s="94"/>
      <c r="H3445" s="94"/>
      <c r="I3445" s="94"/>
      <c r="J3445" s="94"/>
    </row>
    <row r="3446" spans="1:10" x14ac:dyDescent="0.25">
      <c r="A3446" s="94"/>
      <c r="B3446" s="102"/>
      <c r="C3446" s="94"/>
      <c r="D3446" s="94"/>
      <c r="E3446" s="94"/>
      <c r="F3446" s="94"/>
      <c r="G3446" s="94"/>
      <c r="H3446" s="94"/>
      <c r="I3446" s="94"/>
      <c r="J3446" s="94"/>
    </row>
    <row r="3447" spans="1:10" x14ac:dyDescent="0.25">
      <c r="A3447" s="94"/>
      <c r="B3447" s="102"/>
      <c r="C3447" s="94"/>
      <c r="D3447" s="94"/>
      <c r="E3447" s="94"/>
      <c r="F3447" s="94"/>
      <c r="G3447" s="94"/>
      <c r="H3447" s="94"/>
      <c r="I3447" s="94"/>
      <c r="J3447" s="94"/>
    </row>
    <row r="3448" spans="1:10" x14ac:dyDescent="0.25">
      <c r="A3448" s="94"/>
      <c r="B3448" s="102"/>
      <c r="C3448" s="94"/>
      <c r="D3448" s="94"/>
      <c r="E3448" s="94"/>
      <c r="F3448" s="94"/>
      <c r="G3448" s="94"/>
      <c r="H3448" s="94"/>
      <c r="I3448" s="94"/>
      <c r="J3448" s="94"/>
    </row>
    <row r="3449" spans="1:10" x14ac:dyDescent="0.25">
      <c r="A3449" s="94"/>
      <c r="B3449" s="102"/>
      <c r="C3449" s="94"/>
      <c r="D3449" s="94"/>
      <c r="E3449" s="94"/>
      <c r="F3449" s="94"/>
      <c r="G3449" s="94"/>
      <c r="H3449" s="94"/>
      <c r="I3449" s="94"/>
      <c r="J3449" s="94"/>
    </row>
    <row r="3450" spans="1:10" x14ac:dyDescent="0.25">
      <c r="A3450" s="94"/>
      <c r="B3450" s="102"/>
      <c r="C3450" s="94"/>
      <c r="D3450" s="94"/>
      <c r="E3450" s="94"/>
      <c r="F3450" s="94"/>
      <c r="G3450" s="94"/>
      <c r="H3450" s="94"/>
      <c r="I3450" s="94"/>
      <c r="J3450" s="94"/>
    </row>
    <row r="3451" spans="1:10" x14ac:dyDescent="0.25">
      <c r="A3451" s="94"/>
      <c r="B3451" s="102"/>
      <c r="C3451" s="94"/>
      <c r="D3451" s="94"/>
      <c r="E3451" s="94"/>
      <c r="F3451" s="94"/>
      <c r="G3451" s="94"/>
      <c r="H3451" s="94"/>
      <c r="I3451" s="94"/>
      <c r="J3451" s="94"/>
    </row>
    <row r="3452" spans="1:10" x14ac:dyDescent="0.25">
      <c r="A3452" s="94"/>
      <c r="B3452" s="102"/>
      <c r="C3452" s="94"/>
      <c r="D3452" s="94"/>
      <c r="E3452" s="94"/>
      <c r="F3452" s="94"/>
      <c r="G3452" s="94"/>
      <c r="H3452" s="94"/>
      <c r="I3452" s="94"/>
      <c r="J3452" s="94"/>
    </row>
    <row r="3453" spans="1:10" x14ac:dyDescent="0.25">
      <c r="A3453" s="94"/>
      <c r="B3453" s="102"/>
      <c r="C3453" s="94"/>
      <c r="D3453" s="94"/>
      <c r="E3453" s="94"/>
      <c r="F3453" s="94"/>
      <c r="G3453" s="94"/>
      <c r="H3453" s="94"/>
      <c r="I3453" s="94"/>
      <c r="J3453" s="94"/>
    </row>
    <row r="3454" spans="1:10" x14ac:dyDescent="0.25">
      <c r="A3454" s="94"/>
      <c r="B3454" s="102"/>
      <c r="C3454" s="94"/>
      <c r="D3454" s="94"/>
      <c r="E3454" s="94"/>
      <c r="F3454" s="94"/>
      <c r="G3454" s="94"/>
      <c r="H3454" s="94"/>
      <c r="I3454" s="94"/>
      <c r="J3454" s="94"/>
    </row>
    <row r="3455" spans="1:10" x14ac:dyDescent="0.25">
      <c r="A3455" s="94"/>
      <c r="B3455" s="102"/>
      <c r="C3455" s="94"/>
      <c r="D3455" s="94"/>
      <c r="E3455" s="94"/>
      <c r="F3455" s="94"/>
      <c r="G3455" s="94"/>
      <c r="H3455" s="94"/>
      <c r="I3455" s="94"/>
      <c r="J3455" s="94"/>
    </row>
    <row r="3456" spans="1:10" x14ac:dyDescent="0.25">
      <c r="A3456" s="94"/>
      <c r="B3456" s="102"/>
      <c r="C3456" s="94"/>
      <c r="D3456" s="94"/>
      <c r="E3456" s="94"/>
      <c r="F3456" s="94"/>
      <c r="G3456" s="94"/>
      <c r="H3456" s="94"/>
      <c r="I3456" s="94"/>
      <c r="J3456" s="94"/>
    </row>
    <row r="3457" spans="1:10" x14ac:dyDescent="0.25">
      <c r="A3457" s="94"/>
      <c r="B3457" s="102"/>
      <c r="C3457" s="94"/>
      <c r="D3457" s="94"/>
      <c r="E3457" s="94"/>
      <c r="F3457" s="94"/>
      <c r="G3457" s="94"/>
      <c r="H3457" s="94"/>
      <c r="I3457" s="94"/>
      <c r="J3457" s="94"/>
    </row>
    <row r="3458" spans="1:10" x14ac:dyDescent="0.25">
      <c r="A3458" s="94"/>
      <c r="B3458" s="102"/>
      <c r="C3458" s="94"/>
      <c r="D3458" s="94"/>
      <c r="E3458" s="94"/>
      <c r="F3458" s="94"/>
      <c r="G3458" s="94"/>
      <c r="H3458" s="94"/>
      <c r="I3458" s="94"/>
      <c r="J3458" s="94"/>
    </row>
    <row r="3459" spans="1:10" x14ac:dyDescent="0.25">
      <c r="A3459" s="94"/>
      <c r="B3459" s="102"/>
      <c r="C3459" s="94"/>
      <c r="D3459" s="94"/>
      <c r="E3459" s="94"/>
      <c r="F3459" s="94"/>
      <c r="G3459" s="94"/>
      <c r="H3459" s="94"/>
      <c r="I3459" s="94"/>
      <c r="J3459" s="94"/>
    </row>
    <row r="3460" spans="1:10" x14ac:dyDescent="0.25">
      <c r="A3460" s="94"/>
      <c r="B3460" s="102"/>
      <c r="C3460" s="94"/>
      <c r="D3460" s="94"/>
      <c r="E3460" s="94"/>
      <c r="F3460" s="94"/>
      <c r="G3460" s="94"/>
      <c r="H3460" s="94"/>
      <c r="I3460" s="94"/>
      <c r="J3460" s="94"/>
    </row>
    <row r="3461" spans="1:10" x14ac:dyDescent="0.25">
      <c r="A3461" s="94"/>
      <c r="B3461" s="102"/>
      <c r="C3461" s="94"/>
      <c r="D3461" s="94"/>
      <c r="E3461" s="94"/>
      <c r="F3461" s="94"/>
      <c r="G3461" s="94"/>
      <c r="H3461" s="94"/>
      <c r="I3461" s="94"/>
      <c r="J3461" s="94"/>
    </row>
    <row r="3462" spans="1:10" x14ac:dyDescent="0.25">
      <c r="A3462" s="94"/>
      <c r="B3462" s="102"/>
      <c r="C3462" s="94"/>
      <c r="D3462" s="94"/>
      <c r="E3462" s="94"/>
      <c r="F3462" s="94"/>
      <c r="G3462" s="94"/>
      <c r="H3462" s="94"/>
      <c r="I3462" s="94"/>
      <c r="J3462" s="94"/>
    </row>
    <row r="3463" spans="1:10" x14ac:dyDescent="0.25">
      <c r="A3463" s="94"/>
      <c r="B3463" s="102"/>
      <c r="C3463" s="94"/>
      <c r="D3463" s="94"/>
      <c r="E3463" s="94"/>
      <c r="F3463" s="94"/>
      <c r="G3463" s="94"/>
      <c r="H3463" s="94"/>
      <c r="I3463" s="94"/>
      <c r="J3463" s="94"/>
    </row>
    <row r="3464" spans="1:10" x14ac:dyDescent="0.25">
      <c r="A3464" s="94"/>
      <c r="B3464" s="102"/>
      <c r="C3464" s="94"/>
      <c r="D3464" s="94"/>
      <c r="E3464" s="94"/>
      <c r="F3464" s="94"/>
      <c r="G3464" s="94"/>
      <c r="H3464" s="94"/>
      <c r="I3464" s="94"/>
      <c r="J3464" s="94"/>
    </row>
    <row r="3465" spans="1:10" x14ac:dyDescent="0.25">
      <c r="A3465" s="94"/>
      <c r="B3465" s="102"/>
      <c r="C3465" s="94"/>
      <c r="D3465" s="94"/>
      <c r="E3465" s="94"/>
      <c r="F3465" s="94"/>
      <c r="G3465" s="94"/>
      <c r="H3465" s="94"/>
      <c r="I3465" s="94"/>
      <c r="J3465" s="94"/>
    </row>
    <row r="3466" spans="1:10" x14ac:dyDescent="0.25">
      <c r="A3466" s="94"/>
      <c r="B3466" s="102"/>
      <c r="C3466" s="94"/>
      <c r="D3466" s="94"/>
      <c r="E3466" s="94"/>
      <c r="F3466" s="94"/>
      <c r="G3466" s="94"/>
      <c r="H3466" s="94"/>
      <c r="I3466" s="94"/>
      <c r="J3466" s="94"/>
    </row>
    <row r="3467" spans="1:10" x14ac:dyDescent="0.25">
      <c r="A3467" s="94"/>
      <c r="B3467" s="102"/>
      <c r="C3467" s="94"/>
      <c r="D3467" s="94"/>
      <c r="E3467" s="94"/>
      <c r="F3467" s="94"/>
      <c r="G3467" s="94"/>
      <c r="H3467" s="94"/>
      <c r="I3467" s="94"/>
      <c r="J3467" s="94"/>
    </row>
    <row r="3468" spans="1:10" x14ac:dyDescent="0.25">
      <c r="A3468" s="94"/>
      <c r="B3468" s="102"/>
      <c r="C3468" s="94"/>
      <c r="D3468" s="94"/>
      <c r="E3468" s="94"/>
      <c r="F3468" s="94"/>
      <c r="G3468" s="94"/>
      <c r="H3468" s="94"/>
      <c r="I3468" s="94"/>
      <c r="J3468" s="94"/>
    </row>
    <row r="3469" spans="1:10" x14ac:dyDescent="0.25">
      <c r="A3469" s="94"/>
      <c r="B3469" s="102"/>
      <c r="C3469" s="94"/>
      <c r="D3469" s="94"/>
      <c r="E3469" s="94"/>
      <c r="F3469" s="94"/>
      <c r="G3469" s="94"/>
      <c r="H3469" s="94"/>
      <c r="I3469" s="94"/>
      <c r="J3469" s="94"/>
    </row>
    <row r="3470" spans="1:10" x14ac:dyDescent="0.25">
      <c r="A3470" s="94"/>
      <c r="B3470" s="102"/>
      <c r="C3470" s="94"/>
      <c r="D3470" s="94"/>
      <c r="E3470" s="94"/>
      <c r="F3470" s="94"/>
      <c r="G3470" s="94"/>
      <c r="H3470" s="94"/>
      <c r="I3470" s="94"/>
      <c r="J3470" s="94"/>
    </row>
    <row r="3471" spans="1:10" x14ac:dyDescent="0.25">
      <c r="A3471" s="94"/>
      <c r="B3471" s="102"/>
      <c r="C3471" s="94"/>
      <c r="D3471" s="94"/>
      <c r="E3471" s="94"/>
      <c r="F3471" s="94"/>
      <c r="G3471" s="94"/>
      <c r="H3471" s="94"/>
      <c r="I3471" s="94"/>
      <c r="J3471" s="94"/>
    </row>
    <row r="3472" spans="1:10" x14ac:dyDescent="0.25">
      <c r="A3472" s="94"/>
      <c r="B3472" s="102"/>
      <c r="C3472" s="94"/>
      <c r="D3472" s="94"/>
      <c r="E3472" s="94"/>
      <c r="F3472" s="94"/>
      <c r="G3472" s="94"/>
      <c r="H3472" s="94"/>
      <c r="I3472" s="94"/>
      <c r="J3472" s="94"/>
    </row>
    <row r="3473" spans="1:10" x14ac:dyDescent="0.25">
      <c r="A3473" s="94"/>
      <c r="B3473" s="102"/>
      <c r="C3473" s="94"/>
      <c r="D3473" s="94"/>
      <c r="E3473" s="94"/>
      <c r="F3473" s="94"/>
      <c r="G3473" s="94"/>
      <c r="H3473" s="94"/>
      <c r="I3473" s="94"/>
      <c r="J3473" s="94"/>
    </row>
    <row r="3474" spans="1:10" x14ac:dyDescent="0.25">
      <c r="A3474" s="94"/>
      <c r="B3474" s="102"/>
      <c r="C3474" s="94"/>
      <c r="D3474" s="94"/>
      <c r="E3474" s="94"/>
      <c r="F3474" s="94"/>
      <c r="G3474" s="94"/>
      <c r="H3474" s="94"/>
      <c r="I3474" s="94"/>
      <c r="J3474" s="94"/>
    </row>
    <row r="3475" spans="1:10" x14ac:dyDescent="0.25">
      <c r="A3475" s="94"/>
      <c r="B3475" s="102"/>
      <c r="C3475" s="94"/>
      <c r="D3475" s="94"/>
      <c r="E3475" s="94"/>
      <c r="F3475" s="94"/>
      <c r="G3475" s="94"/>
      <c r="H3475" s="94"/>
      <c r="I3475" s="94"/>
      <c r="J3475" s="94"/>
    </row>
    <row r="3476" spans="1:10" x14ac:dyDescent="0.25">
      <c r="A3476" s="94"/>
      <c r="B3476" s="102"/>
      <c r="C3476" s="94"/>
      <c r="D3476" s="94"/>
      <c r="E3476" s="94"/>
      <c r="F3476" s="94"/>
      <c r="G3476" s="94"/>
      <c r="H3476" s="94"/>
      <c r="I3476" s="94"/>
      <c r="J3476" s="94"/>
    </row>
    <row r="3477" spans="1:10" x14ac:dyDescent="0.25">
      <c r="A3477" s="94"/>
      <c r="B3477" s="102"/>
      <c r="C3477" s="94"/>
      <c r="D3477" s="94"/>
      <c r="E3477" s="94"/>
      <c r="F3477" s="94"/>
      <c r="G3477" s="94"/>
      <c r="H3477" s="94"/>
      <c r="I3477" s="94"/>
      <c r="J3477" s="94"/>
    </row>
    <row r="3478" spans="1:10" x14ac:dyDescent="0.25">
      <c r="A3478" s="94"/>
      <c r="B3478" s="102"/>
      <c r="C3478" s="94"/>
      <c r="D3478" s="94"/>
      <c r="E3478" s="94"/>
      <c r="F3478" s="94"/>
      <c r="G3478" s="94"/>
      <c r="H3478" s="94"/>
      <c r="I3478" s="94"/>
      <c r="J3478" s="94"/>
    </row>
    <row r="3479" spans="1:10" x14ac:dyDescent="0.25">
      <c r="A3479" s="94"/>
      <c r="B3479" s="102"/>
      <c r="C3479" s="94"/>
      <c r="D3479" s="94"/>
      <c r="E3479" s="94"/>
      <c r="F3479" s="94"/>
      <c r="G3479" s="94"/>
      <c r="H3479" s="94"/>
      <c r="I3479" s="94"/>
      <c r="J3479" s="94"/>
    </row>
    <row r="3480" spans="1:10" x14ac:dyDescent="0.25">
      <c r="A3480" s="94"/>
      <c r="B3480" s="102"/>
      <c r="C3480" s="94"/>
      <c r="D3480" s="94"/>
      <c r="E3480" s="94"/>
      <c r="F3480" s="94"/>
      <c r="G3480" s="94"/>
      <c r="H3480" s="94"/>
      <c r="I3480" s="94"/>
      <c r="J3480" s="94"/>
    </row>
    <row r="3481" spans="1:10" x14ac:dyDescent="0.25">
      <c r="A3481" s="94"/>
      <c r="B3481" s="102"/>
      <c r="C3481" s="94"/>
      <c r="D3481" s="94"/>
      <c r="E3481" s="94"/>
      <c r="F3481" s="94"/>
      <c r="G3481" s="94"/>
      <c r="H3481" s="94"/>
      <c r="I3481" s="94"/>
      <c r="J3481" s="94"/>
    </row>
    <row r="3482" spans="1:10" x14ac:dyDescent="0.25">
      <c r="A3482" s="127" t="s">
        <v>11</v>
      </c>
      <c r="B3482" s="102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</row>
    <row r="3485" spans="1:10" x14ac:dyDescent="0.25">
      <c r="A3485" s="127" t="s">
        <v>0</v>
      </c>
      <c r="B3485" s="155" t="s">
        <v>1192</v>
      </c>
      <c r="C3485" s="127" t="s">
        <v>1203</v>
      </c>
      <c r="D3485" s="127" t="s">
        <v>561</v>
      </c>
      <c r="E3485" s="127" t="s">
        <v>1724</v>
      </c>
      <c r="F3485" s="127" t="s">
        <v>1892</v>
      </c>
      <c r="G3485" s="127" t="s">
        <v>1889</v>
      </c>
      <c r="H3485" s="127" t="s">
        <v>1890</v>
      </c>
      <c r="I3485" s="127" t="s">
        <v>1891</v>
      </c>
      <c r="J3485" s="127" t="s">
        <v>174</v>
      </c>
    </row>
    <row r="3486" spans="1:10" x14ac:dyDescent="0.25">
      <c r="A3486" s="95"/>
      <c r="B3486" s="118"/>
      <c r="C3486" s="98"/>
      <c r="D3486" s="98"/>
      <c r="E3486" s="98"/>
      <c r="F3486" s="98"/>
      <c r="G3486" s="98"/>
      <c r="H3486" s="98"/>
      <c r="I3486" s="98"/>
      <c r="J3486" s="94"/>
    </row>
    <row r="3487" spans="1:10" x14ac:dyDescent="0.25">
      <c r="A3487" s="94"/>
      <c r="B3487" s="102"/>
      <c r="C3487" s="94"/>
      <c r="D3487" s="94"/>
      <c r="E3487" s="94"/>
      <c r="F3487" s="94"/>
      <c r="G3487" s="94"/>
      <c r="H3487" s="94"/>
      <c r="I3487" s="94"/>
      <c r="J3487" s="94"/>
    </row>
    <row r="3488" spans="1:10" x14ac:dyDescent="0.25">
      <c r="A3488" s="94"/>
      <c r="B3488" s="102"/>
      <c r="C3488" s="101"/>
      <c r="D3488" s="94"/>
      <c r="E3488" s="94"/>
      <c r="F3488" s="94"/>
      <c r="G3488" s="94"/>
      <c r="H3488" s="94"/>
      <c r="I3488" s="94"/>
      <c r="J3488" s="94"/>
    </row>
    <row r="3489" spans="1:10" x14ac:dyDescent="0.25">
      <c r="A3489" s="94"/>
      <c r="B3489" s="102"/>
      <c r="C3489" s="94"/>
      <c r="D3489" s="94"/>
      <c r="E3489" s="94"/>
      <c r="F3489" s="94"/>
      <c r="G3489" s="94"/>
      <c r="H3489" s="94"/>
      <c r="I3489" s="94"/>
      <c r="J3489" s="94"/>
    </row>
    <row r="3490" spans="1:10" x14ac:dyDescent="0.25">
      <c r="A3490" s="94"/>
      <c r="B3490" s="102"/>
      <c r="C3490" s="94"/>
      <c r="D3490" s="94"/>
      <c r="E3490" s="94"/>
      <c r="F3490" s="94"/>
      <c r="G3490" s="94"/>
      <c r="H3490" s="94"/>
      <c r="I3490" s="94"/>
      <c r="J3490" s="94"/>
    </row>
    <row r="3491" spans="1:10" x14ac:dyDescent="0.25">
      <c r="A3491" s="94"/>
      <c r="B3491" s="102"/>
      <c r="C3491" s="94"/>
      <c r="D3491" s="94"/>
      <c r="E3491" s="94"/>
      <c r="F3491" s="94"/>
      <c r="G3491" s="94"/>
      <c r="H3491" s="94"/>
      <c r="I3491" s="94"/>
      <c r="J3491" s="94"/>
    </row>
    <row r="3492" spans="1:10" x14ac:dyDescent="0.25">
      <c r="A3492" s="94"/>
      <c r="B3492" s="102"/>
      <c r="C3492" s="94"/>
      <c r="D3492" s="94"/>
      <c r="E3492" s="94"/>
      <c r="F3492" s="94"/>
      <c r="G3492" s="94"/>
      <c r="H3492" s="94"/>
      <c r="I3492" s="94"/>
      <c r="J3492" s="94"/>
    </row>
    <row r="3493" spans="1:10" x14ac:dyDescent="0.25">
      <c r="A3493" s="94"/>
      <c r="B3493" s="102"/>
      <c r="C3493" s="94"/>
      <c r="D3493" s="94"/>
      <c r="E3493" s="94"/>
      <c r="F3493" s="94"/>
      <c r="G3493" s="94"/>
      <c r="H3493" s="94"/>
      <c r="I3493" s="94"/>
      <c r="J3493" s="94"/>
    </row>
    <row r="3494" spans="1:10" x14ac:dyDescent="0.25">
      <c r="A3494" s="94"/>
      <c r="B3494" s="102"/>
      <c r="C3494" s="94"/>
      <c r="D3494" s="94"/>
      <c r="E3494" s="94"/>
      <c r="F3494" s="94"/>
      <c r="G3494" s="94"/>
      <c r="H3494" s="94"/>
      <c r="I3494" s="94"/>
      <c r="J3494" s="94"/>
    </row>
    <row r="3495" spans="1:10" x14ac:dyDescent="0.25">
      <c r="A3495" s="94"/>
      <c r="B3495" s="102"/>
      <c r="C3495" s="94"/>
      <c r="D3495" s="94"/>
      <c r="E3495" s="94"/>
      <c r="F3495" s="94"/>
      <c r="G3495" s="94"/>
      <c r="H3495" s="94"/>
      <c r="I3495" s="94"/>
      <c r="J3495" s="94"/>
    </row>
    <row r="3496" spans="1:10" x14ac:dyDescent="0.25">
      <c r="A3496" s="94"/>
      <c r="B3496" s="102"/>
      <c r="C3496" s="94"/>
      <c r="D3496" s="94"/>
      <c r="E3496" s="94"/>
      <c r="F3496" s="94"/>
      <c r="G3496" s="94"/>
      <c r="H3496" s="94"/>
      <c r="I3496" s="94"/>
      <c r="J3496" s="94"/>
    </row>
    <row r="3497" spans="1:10" x14ac:dyDescent="0.25">
      <c r="A3497" s="94"/>
      <c r="B3497" s="102"/>
      <c r="C3497" s="94"/>
      <c r="D3497" s="94"/>
      <c r="E3497" s="94"/>
      <c r="F3497" s="94"/>
      <c r="G3497" s="94"/>
      <c r="H3497" s="94"/>
      <c r="I3497" s="94"/>
      <c r="J3497" s="94"/>
    </row>
    <row r="3498" spans="1:10" x14ac:dyDescent="0.25">
      <c r="A3498" s="94"/>
      <c r="B3498" s="102"/>
      <c r="C3498" s="94"/>
      <c r="D3498" s="94"/>
      <c r="E3498" s="94"/>
      <c r="F3498" s="94"/>
      <c r="G3498" s="94"/>
      <c r="H3498" s="94"/>
      <c r="I3498" s="94"/>
      <c r="J3498" s="94"/>
    </row>
    <row r="3499" spans="1:10" x14ac:dyDescent="0.25">
      <c r="A3499" s="94"/>
      <c r="B3499" s="102"/>
      <c r="C3499" s="94"/>
      <c r="D3499" s="94"/>
      <c r="E3499" s="94"/>
      <c r="F3499" s="94"/>
      <c r="G3499" s="94"/>
      <c r="H3499" s="94"/>
      <c r="I3499" s="94"/>
      <c r="J3499" s="94"/>
    </row>
    <row r="3500" spans="1:10" x14ac:dyDescent="0.25">
      <c r="A3500" s="94"/>
      <c r="B3500" s="102"/>
      <c r="C3500" s="94"/>
      <c r="D3500" s="94"/>
      <c r="E3500" s="94"/>
      <c r="F3500" s="94"/>
      <c r="G3500" s="94"/>
      <c r="H3500" s="94"/>
      <c r="I3500" s="94"/>
      <c r="J3500" s="94"/>
    </row>
    <row r="3501" spans="1:10" x14ac:dyDescent="0.25">
      <c r="A3501" s="94"/>
      <c r="B3501" s="102"/>
      <c r="C3501" s="94"/>
      <c r="D3501" s="94"/>
      <c r="E3501" s="94"/>
      <c r="F3501" s="94"/>
      <c r="G3501" s="94"/>
      <c r="H3501" s="94"/>
      <c r="I3501" s="94"/>
      <c r="J3501" s="94"/>
    </row>
    <row r="3502" spans="1:10" x14ac:dyDescent="0.25">
      <c r="A3502" s="94"/>
      <c r="B3502" s="102"/>
      <c r="C3502" s="94"/>
      <c r="D3502" s="94"/>
      <c r="E3502" s="94"/>
      <c r="F3502" s="94"/>
      <c r="G3502" s="94"/>
      <c r="H3502" s="94"/>
      <c r="I3502" s="94"/>
      <c r="J3502" s="94"/>
    </row>
    <row r="3503" spans="1:10" x14ac:dyDescent="0.25">
      <c r="A3503" s="94"/>
      <c r="B3503" s="102"/>
      <c r="C3503" s="94"/>
      <c r="D3503" s="94"/>
      <c r="E3503" s="94"/>
      <c r="F3503" s="94"/>
      <c r="G3503" s="94"/>
      <c r="H3503" s="94"/>
      <c r="I3503" s="94"/>
      <c r="J3503" s="94"/>
    </row>
    <row r="3504" spans="1:10" x14ac:dyDescent="0.25">
      <c r="A3504" s="94"/>
      <c r="B3504" s="102"/>
      <c r="C3504" s="94"/>
      <c r="D3504" s="94"/>
      <c r="E3504" s="94"/>
      <c r="F3504" s="94"/>
      <c r="G3504" s="94"/>
      <c r="H3504" s="94"/>
      <c r="I3504" s="94"/>
      <c r="J3504" s="94"/>
    </row>
    <row r="3505" spans="1:10" x14ac:dyDescent="0.25">
      <c r="A3505" s="94"/>
      <c r="B3505" s="102"/>
      <c r="C3505" s="94"/>
      <c r="D3505" s="94"/>
      <c r="E3505" s="94"/>
      <c r="F3505" s="94"/>
      <c r="G3505" s="94"/>
      <c r="H3505" s="94"/>
      <c r="I3505" s="94"/>
      <c r="J3505" s="94"/>
    </row>
    <row r="3506" spans="1:10" x14ac:dyDescent="0.25">
      <c r="A3506" s="94"/>
      <c r="B3506" s="102"/>
      <c r="C3506" s="94"/>
      <c r="D3506" s="94"/>
      <c r="E3506" s="94"/>
      <c r="F3506" s="94"/>
      <c r="G3506" s="94"/>
      <c r="H3506" s="94"/>
      <c r="I3506" s="94"/>
      <c r="J3506" s="94"/>
    </row>
    <row r="3507" spans="1:10" x14ac:dyDescent="0.25">
      <c r="A3507" s="94"/>
      <c r="B3507" s="102"/>
      <c r="C3507" s="94"/>
      <c r="D3507" s="94"/>
      <c r="E3507" s="94"/>
      <c r="F3507" s="94"/>
      <c r="G3507" s="94"/>
      <c r="H3507" s="94"/>
      <c r="I3507" s="94"/>
      <c r="J3507" s="94"/>
    </row>
    <row r="3508" spans="1:10" x14ac:dyDescent="0.25">
      <c r="A3508" s="94"/>
      <c r="B3508" s="102"/>
      <c r="C3508" s="94"/>
      <c r="D3508" s="94"/>
      <c r="E3508" s="94"/>
      <c r="F3508" s="94"/>
      <c r="G3508" s="94"/>
      <c r="H3508" s="94"/>
      <c r="I3508" s="94"/>
      <c r="J3508" s="94"/>
    </row>
    <row r="3509" spans="1:10" x14ac:dyDescent="0.25">
      <c r="A3509" s="94"/>
      <c r="B3509" s="102"/>
      <c r="C3509" s="94"/>
      <c r="D3509" s="94"/>
      <c r="E3509" s="94"/>
      <c r="F3509" s="94"/>
      <c r="G3509" s="94"/>
      <c r="H3509" s="94"/>
      <c r="I3509" s="94"/>
      <c r="J3509" s="94"/>
    </row>
    <row r="3510" spans="1:10" x14ac:dyDescent="0.25">
      <c r="A3510" s="94"/>
      <c r="B3510" s="102"/>
      <c r="C3510" s="94"/>
      <c r="D3510" s="94"/>
      <c r="E3510" s="94"/>
      <c r="F3510" s="94"/>
      <c r="G3510" s="94"/>
      <c r="H3510" s="94"/>
      <c r="I3510" s="94"/>
      <c r="J3510" s="94"/>
    </row>
    <row r="3511" spans="1:10" x14ac:dyDescent="0.25">
      <c r="A3511" s="94"/>
      <c r="B3511" s="102"/>
      <c r="C3511" s="94"/>
      <c r="D3511" s="94"/>
      <c r="E3511" s="94"/>
      <c r="F3511" s="94"/>
      <c r="G3511" s="94"/>
      <c r="H3511" s="94"/>
      <c r="I3511" s="94"/>
      <c r="J3511" s="94"/>
    </row>
    <row r="3512" spans="1:10" x14ac:dyDescent="0.25">
      <c r="A3512" s="94"/>
      <c r="B3512" s="102"/>
      <c r="C3512" s="94"/>
      <c r="D3512" s="94"/>
      <c r="E3512" s="94"/>
      <c r="F3512" s="94"/>
      <c r="G3512" s="94"/>
      <c r="H3512" s="94"/>
      <c r="I3512" s="94"/>
      <c r="J3512" s="94"/>
    </row>
    <row r="3513" spans="1:10" x14ac:dyDescent="0.25">
      <c r="A3513" s="94"/>
      <c r="B3513" s="102"/>
      <c r="C3513" s="94"/>
      <c r="D3513" s="94"/>
      <c r="E3513" s="94"/>
      <c r="F3513" s="94"/>
      <c r="G3513" s="94"/>
      <c r="H3513" s="94"/>
      <c r="I3513" s="94"/>
      <c r="J3513" s="94"/>
    </row>
    <row r="3514" spans="1:10" x14ac:dyDescent="0.25">
      <c r="A3514" s="94"/>
      <c r="B3514" s="102"/>
      <c r="C3514" s="94"/>
      <c r="D3514" s="94"/>
      <c r="E3514" s="94"/>
      <c r="F3514" s="94"/>
      <c r="G3514" s="94"/>
      <c r="H3514" s="94"/>
      <c r="I3514" s="94"/>
      <c r="J3514" s="94"/>
    </row>
    <row r="3515" spans="1:10" x14ac:dyDescent="0.25">
      <c r="A3515" s="94"/>
      <c r="B3515" s="102"/>
      <c r="C3515" s="94"/>
      <c r="D3515" s="94"/>
      <c r="E3515" s="94"/>
      <c r="F3515" s="94"/>
      <c r="G3515" s="94"/>
      <c r="H3515" s="94"/>
      <c r="I3515" s="94"/>
      <c r="J3515" s="94"/>
    </row>
    <row r="3516" spans="1:10" x14ac:dyDescent="0.25">
      <c r="A3516" s="94"/>
      <c r="B3516" s="102"/>
      <c r="C3516" s="94"/>
      <c r="D3516" s="94"/>
      <c r="E3516" s="94"/>
      <c r="F3516" s="94"/>
      <c r="G3516" s="94"/>
      <c r="H3516" s="94"/>
      <c r="I3516" s="94"/>
      <c r="J3516" s="94"/>
    </row>
    <row r="3517" spans="1:10" x14ac:dyDescent="0.25">
      <c r="A3517" s="94"/>
      <c r="B3517" s="102"/>
      <c r="C3517" s="94"/>
      <c r="D3517" s="94"/>
      <c r="E3517" s="94"/>
      <c r="F3517" s="94"/>
      <c r="G3517" s="94"/>
      <c r="H3517" s="94"/>
      <c r="I3517" s="94"/>
      <c r="J3517" s="94"/>
    </row>
    <row r="3518" spans="1:10" x14ac:dyDescent="0.25">
      <c r="A3518" s="94"/>
      <c r="B3518" s="102"/>
      <c r="C3518" s="94"/>
      <c r="D3518" s="94"/>
      <c r="E3518" s="94"/>
      <c r="F3518" s="94"/>
      <c r="G3518" s="94"/>
      <c r="H3518" s="94"/>
      <c r="I3518" s="94"/>
      <c r="J3518" s="94"/>
    </row>
    <row r="3519" spans="1:10" x14ac:dyDescent="0.25">
      <c r="A3519" s="94"/>
      <c r="B3519" s="102"/>
      <c r="C3519" s="94"/>
      <c r="D3519" s="94"/>
      <c r="E3519" s="94"/>
      <c r="F3519" s="94"/>
      <c r="G3519" s="94"/>
      <c r="H3519" s="94"/>
      <c r="I3519" s="94"/>
      <c r="J3519" s="94"/>
    </row>
    <row r="3520" spans="1:10" x14ac:dyDescent="0.25">
      <c r="A3520" s="94"/>
      <c r="B3520" s="102"/>
      <c r="C3520" s="94"/>
      <c r="D3520" s="94"/>
      <c r="E3520" s="94"/>
      <c r="F3520" s="94"/>
      <c r="G3520" s="94"/>
      <c r="H3520" s="94"/>
      <c r="I3520" s="94"/>
      <c r="J3520" s="94"/>
    </row>
    <row r="3521" spans="1:10" x14ac:dyDescent="0.25">
      <c r="A3521" s="94"/>
      <c r="B3521" s="102"/>
      <c r="C3521" s="94"/>
      <c r="D3521" s="94"/>
      <c r="E3521" s="94"/>
      <c r="F3521" s="94"/>
      <c r="G3521" s="94"/>
      <c r="H3521" s="94"/>
      <c r="I3521" s="94"/>
      <c r="J3521" s="94"/>
    </row>
    <row r="3522" spans="1:10" x14ac:dyDescent="0.25">
      <c r="A3522" s="94"/>
      <c r="B3522" s="102"/>
      <c r="C3522" s="94"/>
      <c r="D3522" s="94"/>
      <c r="E3522" s="94"/>
      <c r="F3522" s="94"/>
      <c r="G3522" s="94"/>
      <c r="H3522" s="94"/>
      <c r="I3522" s="94"/>
      <c r="J3522" s="94"/>
    </row>
    <row r="3523" spans="1:10" x14ac:dyDescent="0.25">
      <c r="A3523" s="94"/>
      <c r="B3523" s="102"/>
      <c r="C3523" s="94"/>
      <c r="D3523" s="94"/>
      <c r="E3523" s="94"/>
      <c r="F3523" s="94"/>
      <c r="G3523" s="94"/>
      <c r="H3523" s="94"/>
      <c r="I3523" s="94"/>
      <c r="J3523" s="94"/>
    </row>
    <row r="3524" spans="1:10" x14ac:dyDescent="0.25">
      <c r="A3524" s="94"/>
      <c r="B3524" s="102"/>
      <c r="C3524" s="94"/>
      <c r="D3524" s="94"/>
      <c r="E3524" s="94"/>
      <c r="F3524" s="94"/>
      <c r="G3524" s="94"/>
      <c r="H3524" s="94"/>
      <c r="I3524" s="94"/>
      <c r="J3524" s="94"/>
    </row>
    <row r="3525" spans="1:10" x14ac:dyDescent="0.25">
      <c r="A3525" s="94"/>
      <c r="B3525" s="102"/>
      <c r="C3525" s="94"/>
      <c r="D3525" s="94"/>
      <c r="E3525" s="94"/>
      <c r="F3525" s="94"/>
      <c r="G3525" s="94"/>
      <c r="H3525" s="94"/>
      <c r="I3525" s="94"/>
      <c r="J3525" s="94"/>
    </row>
    <row r="3526" spans="1:10" x14ac:dyDescent="0.25">
      <c r="A3526" s="94"/>
      <c r="B3526" s="102"/>
      <c r="C3526" s="94"/>
      <c r="D3526" s="94"/>
      <c r="E3526" s="94"/>
      <c r="F3526" s="94"/>
      <c r="G3526" s="94"/>
      <c r="H3526" s="94"/>
      <c r="I3526" s="94"/>
      <c r="J3526" s="94"/>
    </row>
    <row r="3527" spans="1:10" x14ac:dyDescent="0.25">
      <c r="A3527" s="94"/>
      <c r="B3527" s="102"/>
      <c r="C3527" s="94"/>
      <c r="D3527" s="94"/>
      <c r="E3527" s="94"/>
      <c r="F3527" s="94"/>
      <c r="G3527" s="94"/>
      <c r="H3527" s="94"/>
      <c r="I3527" s="94"/>
      <c r="J3527" s="94"/>
    </row>
    <row r="3528" spans="1:10" x14ac:dyDescent="0.25">
      <c r="A3528" s="94"/>
      <c r="B3528" s="102"/>
      <c r="C3528" s="94"/>
      <c r="D3528" s="94"/>
      <c r="E3528" s="94"/>
      <c r="F3528" s="94"/>
      <c r="G3528" s="94"/>
      <c r="H3528" s="94"/>
      <c r="I3528" s="94"/>
      <c r="J3528" s="94"/>
    </row>
    <row r="3529" spans="1:10" x14ac:dyDescent="0.25">
      <c r="A3529" s="94"/>
      <c r="B3529" s="102"/>
      <c r="C3529" s="94"/>
      <c r="D3529" s="94"/>
      <c r="E3529" s="94"/>
      <c r="F3529" s="94"/>
      <c r="G3529" s="94"/>
      <c r="H3529" s="94"/>
      <c r="I3529" s="94"/>
      <c r="J3529" s="94"/>
    </row>
    <row r="3530" spans="1:10" x14ac:dyDescent="0.25">
      <c r="A3530" s="94"/>
      <c r="B3530" s="102"/>
      <c r="C3530" s="94"/>
      <c r="D3530" s="94"/>
      <c r="E3530" s="94"/>
      <c r="F3530" s="94"/>
      <c r="G3530" s="94"/>
      <c r="H3530" s="94"/>
      <c r="I3530" s="94"/>
      <c r="J3530" s="94"/>
    </row>
    <row r="3531" spans="1:10" x14ac:dyDescent="0.25">
      <c r="A3531" s="94"/>
      <c r="B3531" s="102"/>
      <c r="C3531" s="94"/>
      <c r="D3531" s="94"/>
      <c r="E3531" s="94"/>
      <c r="F3531" s="94"/>
      <c r="G3531" s="94"/>
      <c r="H3531" s="94"/>
      <c r="I3531" s="94"/>
      <c r="J3531" s="94"/>
    </row>
    <row r="3532" spans="1:10" x14ac:dyDescent="0.25">
      <c r="A3532" s="94"/>
      <c r="B3532" s="102"/>
      <c r="C3532" s="94"/>
      <c r="D3532" s="94"/>
      <c r="E3532" s="94"/>
      <c r="F3532" s="94"/>
      <c r="G3532" s="94"/>
      <c r="H3532" s="94"/>
      <c r="I3532" s="94"/>
      <c r="J3532" s="94"/>
    </row>
    <row r="3533" spans="1:10" x14ac:dyDescent="0.25">
      <c r="A3533" s="94"/>
      <c r="B3533" s="102"/>
      <c r="C3533" s="94"/>
      <c r="D3533" s="94"/>
      <c r="E3533" s="94"/>
      <c r="F3533" s="94"/>
      <c r="G3533" s="94"/>
      <c r="H3533" s="94"/>
      <c r="I3533" s="94"/>
      <c r="J3533" s="94"/>
    </row>
    <row r="3534" spans="1:10" x14ac:dyDescent="0.25">
      <c r="A3534" s="127" t="s">
        <v>11</v>
      </c>
      <c r="B3534" s="102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</row>
    <row r="3537" spans="1:10" x14ac:dyDescent="0.25">
      <c r="A3537" s="127" t="s">
        <v>0</v>
      </c>
      <c r="B3537" s="155" t="s">
        <v>1192</v>
      </c>
      <c r="C3537" s="127" t="s">
        <v>1203</v>
      </c>
      <c r="D3537" s="127" t="s">
        <v>561</v>
      </c>
      <c r="E3537" s="127" t="s">
        <v>1724</v>
      </c>
      <c r="F3537" s="127" t="s">
        <v>1892</v>
      </c>
      <c r="G3537" s="127" t="s">
        <v>1889</v>
      </c>
      <c r="H3537" s="127" t="s">
        <v>1890</v>
      </c>
      <c r="I3537" s="127" t="s">
        <v>1891</v>
      </c>
      <c r="J3537" s="127" t="s">
        <v>174</v>
      </c>
    </row>
    <row r="3538" spans="1:10" x14ac:dyDescent="0.25">
      <c r="A3538" s="95"/>
      <c r="B3538" s="118"/>
      <c r="C3538" s="98"/>
      <c r="D3538" s="98"/>
      <c r="E3538" s="98"/>
      <c r="F3538" s="98"/>
      <c r="G3538" s="98"/>
      <c r="H3538" s="98"/>
      <c r="I3538" s="98"/>
      <c r="J3538" s="94"/>
    </row>
    <row r="3539" spans="1:10" x14ac:dyDescent="0.25">
      <c r="A3539" s="94"/>
      <c r="B3539" s="102"/>
      <c r="C3539" s="94"/>
      <c r="D3539" s="94"/>
      <c r="E3539" s="94"/>
      <c r="F3539" s="94"/>
      <c r="G3539" s="94"/>
      <c r="H3539" s="94"/>
      <c r="I3539" s="94"/>
      <c r="J3539" s="94"/>
    </row>
    <row r="3540" spans="1:10" x14ac:dyDescent="0.25">
      <c r="A3540" s="94"/>
      <c r="B3540" s="102"/>
      <c r="C3540" s="101"/>
      <c r="D3540" s="94"/>
      <c r="E3540" s="94"/>
      <c r="F3540" s="94"/>
      <c r="G3540" s="94"/>
      <c r="H3540" s="94"/>
      <c r="I3540" s="94"/>
      <c r="J3540" s="94"/>
    </row>
    <row r="3541" spans="1:10" x14ac:dyDescent="0.25">
      <c r="A3541" s="94"/>
      <c r="B3541" s="102"/>
      <c r="C3541" s="94"/>
      <c r="D3541" s="94"/>
      <c r="E3541" s="94"/>
      <c r="F3541" s="94"/>
      <c r="G3541" s="94"/>
      <c r="H3541" s="94"/>
      <c r="I3541" s="94"/>
      <c r="J3541" s="94"/>
    </row>
    <row r="3542" spans="1:10" x14ac:dyDescent="0.25">
      <c r="A3542" s="94"/>
      <c r="B3542" s="102"/>
      <c r="C3542" s="94"/>
      <c r="D3542" s="94"/>
      <c r="E3542" s="94"/>
      <c r="F3542" s="94"/>
      <c r="G3542" s="94"/>
      <c r="H3542" s="94"/>
      <c r="I3542" s="94"/>
      <c r="J3542" s="94"/>
    </row>
    <row r="3543" spans="1:10" x14ac:dyDescent="0.25">
      <c r="A3543" s="94"/>
      <c r="B3543" s="102"/>
      <c r="C3543" s="94"/>
      <c r="D3543" s="94"/>
      <c r="E3543" s="94"/>
      <c r="F3543" s="94"/>
      <c r="G3543" s="94"/>
      <c r="H3543" s="94"/>
      <c r="I3543" s="94"/>
      <c r="J3543" s="94"/>
    </row>
    <row r="3544" spans="1:10" x14ac:dyDescent="0.25">
      <c r="A3544" s="94"/>
      <c r="B3544" s="102"/>
      <c r="C3544" s="94"/>
      <c r="D3544" s="94"/>
      <c r="E3544" s="94"/>
      <c r="F3544" s="94"/>
      <c r="G3544" s="94"/>
      <c r="H3544" s="94"/>
      <c r="I3544" s="94"/>
      <c r="J3544" s="94"/>
    </row>
    <row r="3545" spans="1:10" x14ac:dyDescent="0.25">
      <c r="A3545" s="94"/>
      <c r="B3545" s="102"/>
      <c r="C3545" s="94"/>
      <c r="D3545" s="94"/>
      <c r="E3545" s="94"/>
      <c r="F3545" s="94"/>
      <c r="G3545" s="94"/>
      <c r="H3545" s="94"/>
      <c r="I3545" s="94"/>
      <c r="J3545" s="94"/>
    </row>
    <row r="3546" spans="1:10" x14ac:dyDescent="0.25">
      <c r="A3546" s="94"/>
      <c r="B3546" s="102"/>
      <c r="C3546" s="94"/>
      <c r="D3546" s="94"/>
      <c r="E3546" s="94"/>
      <c r="F3546" s="94"/>
      <c r="G3546" s="94"/>
      <c r="H3546" s="94"/>
      <c r="I3546" s="94"/>
      <c r="J3546" s="94"/>
    </row>
    <row r="3547" spans="1:10" x14ac:dyDescent="0.25">
      <c r="A3547" s="94"/>
      <c r="B3547" s="102"/>
      <c r="C3547" s="94"/>
      <c r="D3547" s="94"/>
      <c r="E3547" s="94"/>
      <c r="F3547" s="94"/>
      <c r="G3547" s="94"/>
      <c r="H3547" s="94"/>
      <c r="I3547" s="94"/>
      <c r="J3547" s="94"/>
    </row>
    <row r="3548" spans="1:10" x14ac:dyDescent="0.25">
      <c r="A3548" s="94"/>
      <c r="B3548" s="102"/>
      <c r="C3548" s="94"/>
      <c r="D3548" s="94"/>
      <c r="E3548" s="94"/>
      <c r="F3548" s="94"/>
      <c r="G3548" s="94"/>
      <c r="H3548" s="94"/>
      <c r="I3548" s="94"/>
      <c r="J3548" s="94"/>
    </row>
    <row r="3549" spans="1:10" x14ac:dyDescent="0.25">
      <c r="A3549" s="94"/>
      <c r="B3549" s="102"/>
      <c r="C3549" s="94"/>
      <c r="D3549" s="94"/>
      <c r="E3549" s="94"/>
      <c r="F3549" s="94"/>
      <c r="G3549" s="94"/>
      <c r="H3549" s="94"/>
      <c r="I3549" s="94"/>
      <c r="J3549" s="94"/>
    </row>
    <row r="3550" spans="1:10" x14ac:dyDescent="0.25">
      <c r="A3550" s="94"/>
      <c r="B3550" s="102"/>
      <c r="C3550" s="94"/>
      <c r="D3550" s="94"/>
      <c r="E3550" s="94"/>
      <c r="F3550" s="94"/>
      <c r="G3550" s="94"/>
      <c r="H3550" s="94"/>
      <c r="I3550" s="94"/>
      <c r="J3550" s="94"/>
    </row>
    <row r="3551" spans="1:10" x14ac:dyDescent="0.25">
      <c r="A3551" s="94"/>
      <c r="B3551" s="102"/>
      <c r="C3551" s="94"/>
      <c r="D3551" s="94"/>
      <c r="E3551" s="94"/>
      <c r="F3551" s="94"/>
      <c r="G3551" s="94"/>
      <c r="H3551" s="94"/>
      <c r="I3551" s="94"/>
      <c r="J3551" s="94"/>
    </row>
    <row r="3552" spans="1:10" x14ac:dyDescent="0.25">
      <c r="A3552" s="94"/>
      <c r="B3552" s="102"/>
      <c r="C3552" s="94"/>
      <c r="D3552" s="94"/>
      <c r="E3552" s="94"/>
      <c r="F3552" s="94"/>
      <c r="G3552" s="94"/>
      <c r="H3552" s="94"/>
      <c r="I3552" s="94"/>
      <c r="J3552" s="94"/>
    </row>
    <row r="3553" spans="1:10" x14ac:dyDescent="0.25">
      <c r="A3553" s="94"/>
      <c r="B3553" s="102"/>
      <c r="C3553" s="94"/>
      <c r="D3553" s="94"/>
      <c r="E3553" s="94"/>
      <c r="F3553" s="94"/>
      <c r="G3553" s="94"/>
      <c r="H3553" s="94"/>
      <c r="I3553" s="94"/>
      <c r="J3553" s="94"/>
    </row>
    <row r="3554" spans="1:10" x14ac:dyDescent="0.25">
      <c r="A3554" s="94"/>
      <c r="B3554" s="102"/>
      <c r="C3554" s="94"/>
      <c r="D3554" s="94"/>
      <c r="E3554" s="94"/>
      <c r="F3554" s="94"/>
      <c r="G3554" s="94"/>
      <c r="H3554" s="94"/>
      <c r="I3554" s="94"/>
      <c r="J3554" s="94"/>
    </row>
    <row r="3555" spans="1:10" x14ac:dyDescent="0.25">
      <c r="A3555" s="94"/>
      <c r="B3555" s="102"/>
      <c r="C3555" s="94"/>
      <c r="D3555" s="94"/>
      <c r="E3555" s="94"/>
      <c r="F3555" s="94"/>
      <c r="G3555" s="94"/>
      <c r="H3555" s="94"/>
      <c r="I3555" s="94"/>
      <c r="J3555" s="94"/>
    </row>
    <row r="3556" spans="1:10" x14ac:dyDescent="0.25">
      <c r="A3556" s="94"/>
      <c r="B3556" s="102"/>
      <c r="C3556" s="94"/>
      <c r="D3556" s="94"/>
      <c r="E3556" s="94"/>
      <c r="F3556" s="94"/>
      <c r="G3556" s="94"/>
      <c r="H3556" s="94"/>
      <c r="I3556" s="94"/>
      <c r="J3556" s="94"/>
    </row>
    <row r="3557" spans="1:10" x14ac:dyDescent="0.25">
      <c r="A3557" s="94"/>
      <c r="B3557" s="102"/>
      <c r="C3557" s="94"/>
      <c r="D3557" s="94"/>
      <c r="E3557" s="94"/>
      <c r="F3557" s="94"/>
      <c r="G3557" s="94"/>
      <c r="H3557" s="94"/>
      <c r="I3557" s="94"/>
      <c r="J3557" s="94"/>
    </row>
    <row r="3558" spans="1:10" x14ac:dyDescent="0.25">
      <c r="A3558" s="94"/>
      <c r="B3558" s="102"/>
      <c r="C3558" s="94"/>
      <c r="D3558" s="94"/>
      <c r="E3558" s="94"/>
      <c r="F3558" s="94"/>
      <c r="G3558" s="94"/>
      <c r="H3558" s="94"/>
      <c r="I3558" s="94"/>
      <c r="J3558" s="94"/>
    </row>
    <row r="3559" spans="1:10" x14ac:dyDescent="0.25">
      <c r="A3559" s="94"/>
      <c r="B3559" s="102"/>
      <c r="C3559" s="94"/>
      <c r="D3559" s="94"/>
      <c r="E3559" s="94"/>
      <c r="F3559" s="94"/>
      <c r="G3559" s="94"/>
      <c r="H3559" s="94"/>
      <c r="I3559" s="94"/>
      <c r="J3559" s="94"/>
    </row>
    <row r="3560" spans="1:10" x14ac:dyDescent="0.25">
      <c r="A3560" s="94"/>
      <c r="B3560" s="102"/>
      <c r="C3560" s="94"/>
      <c r="D3560" s="94"/>
      <c r="E3560" s="94"/>
      <c r="F3560" s="94"/>
      <c r="G3560" s="94"/>
      <c r="H3560" s="94"/>
      <c r="I3560" s="94"/>
      <c r="J3560" s="94"/>
    </row>
    <row r="3561" spans="1:10" x14ac:dyDescent="0.25">
      <c r="A3561" s="94"/>
      <c r="B3561" s="102"/>
      <c r="C3561" s="94"/>
      <c r="D3561" s="94"/>
      <c r="E3561" s="94"/>
      <c r="F3561" s="94"/>
      <c r="G3561" s="94"/>
      <c r="H3561" s="94"/>
      <c r="I3561" s="94"/>
      <c r="J3561" s="94"/>
    </row>
    <row r="3562" spans="1:10" x14ac:dyDescent="0.25">
      <c r="A3562" s="94"/>
      <c r="B3562" s="102"/>
      <c r="C3562" s="94"/>
      <c r="D3562" s="94"/>
      <c r="E3562" s="94"/>
      <c r="F3562" s="94"/>
      <c r="G3562" s="94"/>
      <c r="H3562" s="94"/>
      <c r="I3562" s="94"/>
      <c r="J3562" s="94"/>
    </row>
    <row r="3563" spans="1:10" x14ac:dyDescent="0.25">
      <c r="A3563" s="94"/>
      <c r="B3563" s="102"/>
      <c r="C3563" s="94"/>
      <c r="D3563" s="94"/>
      <c r="E3563" s="94"/>
      <c r="F3563" s="94"/>
      <c r="G3563" s="94"/>
      <c r="H3563" s="94"/>
      <c r="I3563" s="94"/>
      <c r="J3563" s="94"/>
    </row>
    <row r="3564" spans="1:10" x14ac:dyDescent="0.25">
      <c r="A3564" s="94"/>
      <c r="B3564" s="102"/>
      <c r="C3564" s="94"/>
      <c r="D3564" s="94"/>
      <c r="E3564" s="94"/>
      <c r="F3564" s="94"/>
      <c r="G3564" s="94"/>
      <c r="H3564" s="94"/>
      <c r="I3564" s="94"/>
      <c r="J3564" s="94"/>
    </row>
    <row r="3565" spans="1:10" x14ac:dyDescent="0.25">
      <c r="A3565" s="94"/>
      <c r="B3565" s="102"/>
      <c r="C3565" s="94"/>
      <c r="D3565" s="94"/>
      <c r="E3565" s="94"/>
      <c r="F3565" s="94"/>
      <c r="G3565" s="94"/>
      <c r="H3565" s="94"/>
      <c r="I3565" s="94"/>
      <c r="J3565" s="94"/>
    </row>
    <row r="3566" spans="1:10" x14ac:dyDescent="0.25">
      <c r="A3566" s="94"/>
      <c r="B3566" s="102"/>
      <c r="C3566" s="94"/>
      <c r="D3566" s="94"/>
      <c r="E3566" s="94"/>
      <c r="F3566" s="94"/>
      <c r="G3566" s="94"/>
      <c r="H3566" s="94"/>
      <c r="I3566" s="94"/>
      <c r="J3566" s="94"/>
    </row>
    <row r="3567" spans="1:10" x14ac:dyDescent="0.25">
      <c r="A3567" s="94"/>
      <c r="B3567" s="102"/>
      <c r="C3567" s="94"/>
      <c r="D3567" s="94"/>
      <c r="E3567" s="94"/>
      <c r="F3567" s="94"/>
      <c r="G3567" s="94"/>
      <c r="H3567" s="94"/>
      <c r="I3567" s="94"/>
      <c r="J3567" s="94"/>
    </row>
    <row r="3568" spans="1:10" x14ac:dyDescent="0.25">
      <c r="A3568" s="94"/>
      <c r="B3568" s="102"/>
      <c r="C3568" s="94"/>
      <c r="D3568" s="94"/>
      <c r="E3568" s="94"/>
      <c r="F3568" s="94"/>
      <c r="G3568" s="94"/>
      <c r="H3568" s="94"/>
      <c r="I3568" s="94"/>
      <c r="J3568" s="94"/>
    </row>
    <row r="3569" spans="1:10" x14ac:dyDescent="0.25">
      <c r="A3569" s="94"/>
      <c r="B3569" s="102"/>
      <c r="C3569" s="94"/>
      <c r="D3569" s="94"/>
      <c r="E3569" s="94"/>
      <c r="F3569" s="94"/>
      <c r="G3569" s="94"/>
      <c r="H3569" s="94"/>
      <c r="I3569" s="94"/>
      <c r="J3569" s="94"/>
    </row>
    <row r="3570" spans="1:10" x14ac:dyDescent="0.25">
      <c r="A3570" s="94"/>
      <c r="B3570" s="102"/>
      <c r="C3570" s="94"/>
      <c r="D3570" s="94"/>
      <c r="E3570" s="94"/>
      <c r="F3570" s="94"/>
      <c r="G3570" s="94"/>
      <c r="H3570" s="94"/>
      <c r="I3570" s="94"/>
      <c r="J3570" s="94"/>
    </row>
    <row r="3571" spans="1:10" x14ac:dyDescent="0.25">
      <c r="A3571" s="94"/>
      <c r="B3571" s="102"/>
      <c r="C3571" s="94"/>
      <c r="D3571" s="94"/>
      <c r="E3571" s="94"/>
      <c r="F3571" s="94"/>
      <c r="G3571" s="94"/>
      <c r="H3571" s="94"/>
      <c r="I3571" s="94"/>
      <c r="J3571" s="94"/>
    </row>
    <row r="3572" spans="1:10" x14ac:dyDescent="0.25">
      <c r="A3572" s="94"/>
      <c r="B3572" s="102"/>
      <c r="C3572" s="94"/>
      <c r="D3572" s="94"/>
      <c r="E3572" s="94"/>
      <c r="F3572" s="94"/>
      <c r="G3572" s="94"/>
      <c r="H3572" s="94"/>
      <c r="I3572" s="94"/>
      <c r="J3572" s="94"/>
    </row>
    <row r="3573" spans="1:10" x14ac:dyDescent="0.25">
      <c r="A3573" s="94"/>
      <c r="B3573" s="102"/>
      <c r="C3573" s="94"/>
      <c r="D3573" s="94"/>
      <c r="E3573" s="94"/>
      <c r="F3573" s="94"/>
      <c r="G3573" s="94"/>
      <c r="H3573" s="94"/>
      <c r="I3573" s="94"/>
      <c r="J3573" s="94"/>
    </row>
    <row r="3574" spans="1:10" x14ac:dyDescent="0.25">
      <c r="A3574" s="94"/>
      <c r="B3574" s="102"/>
      <c r="C3574" s="94"/>
      <c r="D3574" s="94"/>
      <c r="E3574" s="94"/>
      <c r="F3574" s="94"/>
      <c r="G3574" s="94"/>
      <c r="H3574" s="94"/>
      <c r="I3574" s="94"/>
      <c r="J3574" s="94"/>
    </row>
    <row r="3575" spans="1:10" x14ac:dyDescent="0.25">
      <c r="A3575" s="94"/>
      <c r="B3575" s="102"/>
      <c r="C3575" s="94"/>
      <c r="D3575" s="94"/>
      <c r="E3575" s="94"/>
      <c r="F3575" s="94"/>
      <c r="G3575" s="94"/>
      <c r="H3575" s="94"/>
      <c r="I3575" s="94"/>
      <c r="J3575" s="94"/>
    </row>
    <row r="3576" spans="1:10" x14ac:dyDescent="0.25">
      <c r="A3576" s="94"/>
      <c r="B3576" s="102"/>
      <c r="C3576" s="94"/>
      <c r="D3576" s="94"/>
      <c r="E3576" s="94"/>
      <c r="F3576" s="94"/>
      <c r="G3576" s="94"/>
      <c r="H3576" s="94"/>
      <c r="I3576" s="94"/>
      <c r="J3576" s="94"/>
    </row>
    <row r="3577" spans="1:10" x14ac:dyDescent="0.25">
      <c r="A3577" s="94"/>
      <c r="B3577" s="102"/>
      <c r="C3577" s="94"/>
      <c r="D3577" s="94"/>
      <c r="E3577" s="94"/>
      <c r="F3577" s="94"/>
      <c r="G3577" s="94"/>
      <c r="H3577" s="94"/>
      <c r="I3577" s="94"/>
      <c r="J3577" s="94"/>
    </row>
    <row r="3578" spans="1:10" x14ac:dyDescent="0.25">
      <c r="A3578" s="94"/>
      <c r="B3578" s="102"/>
      <c r="C3578" s="94"/>
      <c r="D3578" s="94"/>
      <c r="E3578" s="94"/>
      <c r="F3578" s="94"/>
      <c r="G3578" s="94"/>
      <c r="H3578" s="94"/>
      <c r="I3578" s="94"/>
      <c r="J3578" s="94"/>
    </row>
    <row r="3579" spans="1:10" x14ac:dyDescent="0.25">
      <c r="A3579" s="94"/>
      <c r="B3579" s="102"/>
      <c r="C3579" s="94"/>
      <c r="D3579" s="94"/>
      <c r="E3579" s="94"/>
      <c r="F3579" s="94"/>
      <c r="G3579" s="94"/>
      <c r="H3579" s="94"/>
      <c r="I3579" s="94"/>
      <c r="J3579" s="94"/>
    </row>
    <row r="3580" spans="1:10" x14ac:dyDescent="0.25">
      <c r="A3580" s="94"/>
      <c r="B3580" s="102"/>
      <c r="C3580" s="94"/>
      <c r="D3580" s="94"/>
      <c r="E3580" s="94"/>
      <c r="F3580" s="94"/>
      <c r="G3580" s="94"/>
      <c r="H3580" s="94"/>
      <c r="I3580" s="94"/>
      <c r="J3580" s="94"/>
    </row>
    <row r="3581" spans="1:10" x14ac:dyDescent="0.25">
      <c r="A3581" s="94"/>
      <c r="B3581" s="102"/>
      <c r="C3581" s="94"/>
      <c r="D3581" s="94"/>
      <c r="E3581" s="94"/>
      <c r="F3581" s="94"/>
      <c r="G3581" s="94"/>
      <c r="H3581" s="94"/>
      <c r="I3581" s="94"/>
      <c r="J3581" s="94"/>
    </row>
    <row r="3582" spans="1:10" x14ac:dyDescent="0.25">
      <c r="A3582" s="94"/>
      <c r="B3582" s="102"/>
      <c r="C3582" s="94"/>
      <c r="D3582" s="94"/>
      <c r="E3582" s="94"/>
      <c r="F3582" s="94"/>
      <c r="G3582" s="94"/>
      <c r="H3582" s="94"/>
      <c r="I3582" s="94"/>
      <c r="J3582" s="94"/>
    </row>
    <row r="3583" spans="1:10" x14ac:dyDescent="0.25">
      <c r="A3583" s="94"/>
      <c r="B3583" s="102"/>
      <c r="C3583" s="94"/>
      <c r="D3583" s="94"/>
      <c r="E3583" s="94"/>
      <c r="F3583" s="94"/>
      <c r="G3583" s="94"/>
      <c r="H3583" s="94"/>
      <c r="I3583" s="94"/>
      <c r="J3583" s="94"/>
    </row>
    <row r="3584" spans="1:10" x14ac:dyDescent="0.25">
      <c r="A3584" s="94"/>
      <c r="B3584" s="102"/>
      <c r="C3584" s="94"/>
      <c r="D3584" s="94"/>
      <c r="E3584" s="94"/>
      <c r="F3584" s="94"/>
      <c r="G3584" s="94"/>
      <c r="H3584" s="94"/>
      <c r="I3584" s="94"/>
      <c r="J3584" s="94"/>
    </row>
    <row r="3585" spans="1:10" x14ac:dyDescent="0.25">
      <c r="A3585" s="94"/>
      <c r="B3585" s="102"/>
      <c r="C3585" s="94"/>
      <c r="D3585" s="94"/>
      <c r="E3585" s="94"/>
      <c r="F3585" s="94"/>
      <c r="G3585" s="94"/>
      <c r="H3585" s="94"/>
      <c r="I3585" s="94"/>
      <c r="J3585" s="94"/>
    </row>
    <row r="3586" spans="1:10" x14ac:dyDescent="0.25">
      <c r="A3586" s="127" t="s">
        <v>11</v>
      </c>
      <c r="B3586" s="102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</row>
    <row r="3589" spans="1:10" x14ac:dyDescent="0.25">
      <c r="A3589" s="127" t="s">
        <v>0</v>
      </c>
      <c r="B3589" s="155" t="s">
        <v>1192</v>
      </c>
      <c r="C3589" s="127" t="s">
        <v>1203</v>
      </c>
      <c r="D3589" s="127" t="s">
        <v>561</v>
      </c>
      <c r="E3589" s="127" t="s">
        <v>1724</v>
      </c>
      <c r="F3589" s="127" t="s">
        <v>1892</v>
      </c>
      <c r="G3589" s="127" t="s">
        <v>1889</v>
      </c>
      <c r="H3589" s="127" t="s">
        <v>1890</v>
      </c>
      <c r="I3589" s="127" t="s">
        <v>1891</v>
      </c>
      <c r="J3589" s="127" t="s">
        <v>174</v>
      </c>
    </row>
    <row r="3590" spans="1:10" x14ac:dyDescent="0.25">
      <c r="A3590" s="95"/>
      <c r="B3590" s="118"/>
      <c r="C3590" s="98"/>
      <c r="D3590" s="98"/>
      <c r="E3590" s="98"/>
      <c r="F3590" s="98"/>
      <c r="G3590" s="98"/>
      <c r="H3590" s="98"/>
      <c r="I3590" s="98"/>
      <c r="J3590" s="94"/>
    </row>
    <row r="3591" spans="1:10" x14ac:dyDescent="0.25">
      <c r="A3591" s="94"/>
      <c r="B3591" s="102"/>
      <c r="C3591" s="94"/>
      <c r="D3591" s="94"/>
      <c r="E3591" s="94"/>
      <c r="F3591" s="94"/>
      <c r="G3591" s="94"/>
      <c r="H3591" s="94"/>
      <c r="I3591" s="94"/>
      <c r="J3591" s="94"/>
    </row>
    <row r="3592" spans="1:10" x14ac:dyDescent="0.25">
      <c r="A3592" s="94"/>
      <c r="B3592" s="102"/>
      <c r="C3592" s="101"/>
      <c r="D3592" s="94"/>
      <c r="E3592" s="94"/>
      <c r="F3592" s="94"/>
      <c r="G3592" s="94"/>
      <c r="H3592" s="94"/>
      <c r="I3592" s="94"/>
      <c r="J3592" s="94"/>
    </row>
    <row r="3593" spans="1:10" x14ac:dyDescent="0.25">
      <c r="A3593" s="94"/>
      <c r="B3593" s="102"/>
      <c r="C3593" s="94"/>
      <c r="D3593" s="94"/>
      <c r="E3593" s="94"/>
      <c r="F3593" s="94"/>
      <c r="G3593" s="94"/>
      <c r="H3593" s="94"/>
      <c r="I3593" s="94"/>
      <c r="J3593" s="94"/>
    </row>
    <row r="3594" spans="1:10" x14ac:dyDescent="0.25">
      <c r="A3594" s="94"/>
      <c r="B3594" s="102"/>
      <c r="C3594" s="94"/>
      <c r="D3594" s="94"/>
      <c r="E3594" s="94"/>
      <c r="F3594" s="94"/>
      <c r="G3594" s="94"/>
      <c r="H3594" s="94"/>
      <c r="I3594" s="94"/>
      <c r="J3594" s="94"/>
    </row>
    <row r="3595" spans="1:10" x14ac:dyDescent="0.25">
      <c r="A3595" s="94"/>
      <c r="B3595" s="102"/>
      <c r="C3595" s="94"/>
      <c r="D3595" s="94"/>
      <c r="E3595" s="94"/>
      <c r="F3595" s="94"/>
      <c r="G3595" s="94"/>
      <c r="H3595" s="94"/>
      <c r="I3595" s="94"/>
      <c r="J3595" s="94"/>
    </row>
    <row r="3596" spans="1:10" x14ac:dyDescent="0.25">
      <c r="A3596" s="94"/>
      <c r="B3596" s="102"/>
      <c r="C3596" s="94"/>
      <c r="D3596" s="94"/>
      <c r="E3596" s="94"/>
      <c r="F3596" s="94"/>
      <c r="G3596" s="94"/>
      <c r="H3596" s="94"/>
      <c r="I3596" s="94"/>
      <c r="J3596" s="94"/>
    </row>
    <row r="3597" spans="1:10" x14ac:dyDescent="0.25">
      <c r="A3597" s="94"/>
      <c r="B3597" s="102"/>
      <c r="C3597" s="94"/>
      <c r="D3597" s="94"/>
      <c r="E3597" s="94"/>
      <c r="F3597" s="94"/>
      <c r="G3597" s="94"/>
      <c r="H3597" s="94"/>
      <c r="I3597" s="94"/>
      <c r="J3597" s="94"/>
    </row>
    <row r="3598" spans="1:10" x14ac:dyDescent="0.25">
      <c r="A3598" s="94"/>
      <c r="B3598" s="102"/>
      <c r="C3598" s="94"/>
      <c r="D3598" s="94"/>
      <c r="E3598" s="94"/>
      <c r="F3598" s="94"/>
      <c r="G3598" s="94"/>
      <c r="H3598" s="94"/>
      <c r="I3598" s="94"/>
      <c r="J3598" s="94"/>
    </row>
    <row r="3599" spans="1:10" x14ac:dyDescent="0.25">
      <c r="A3599" s="94"/>
      <c r="B3599" s="102"/>
      <c r="C3599" s="94"/>
      <c r="D3599" s="94"/>
      <c r="E3599" s="94"/>
      <c r="F3599" s="94"/>
      <c r="G3599" s="94"/>
      <c r="H3599" s="94"/>
      <c r="I3599" s="94"/>
      <c r="J3599" s="94"/>
    </row>
    <row r="3600" spans="1:10" x14ac:dyDescent="0.25">
      <c r="A3600" s="94"/>
      <c r="B3600" s="102"/>
      <c r="C3600" s="94"/>
      <c r="D3600" s="94"/>
      <c r="E3600" s="94"/>
      <c r="F3600" s="94"/>
      <c r="G3600" s="94"/>
      <c r="H3600" s="94"/>
      <c r="I3600" s="94"/>
      <c r="J3600" s="94"/>
    </row>
    <row r="3601" spans="1:10" x14ac:dyDescent="0.25">
      <c r="A3601" s="94"/>
      <c r="B3601" s="102"/>
      <c r="C3601" s="94"/>
      <c r="D3601" s="94"/>
      <c r="E3601" s="94"/>
      <c r="F3601" s="94"/>
      <c r="G3601" s="94"/>
      <c r="H3601" s="94"/>
      <c r="I3601" s="94"/>
      <c r="J3601" s="94"/>
    </row>
    <row r="3602" spans="1:10" x14ac:dyDescent="0.25">
      <c r="A3602" s="94"/>
      <c r="B3602" s="102"/>
      <c r="C3602" s="94"/>
      <c r="D3602" s="94"/>
      <c r="E3602" s="94"/>
      <c r="F3602" s="94"/>
      <c r="G3602" s="94"/>
      <c r="H3602" s="94"/>
      <c r="I3602" s="94"/>
      <c r="J3602" s="94"/>
    </row>
    <row r="3603" spans="1:10" x14ac:dyDescent="0.25">
      <c r="A3603" s="94"/>
      <c r="B3603" s="102"/>
      <c r="C3603" s="94"/>
      <c r="D3603" s="94"/>
      <c r="E3603" s="94"/>
      <c r="F3603" s="94"/>
      <c r="G3603" s="94"/>
      <c r="H3603" s="94"/>
      <c r="I3603" s="94"/>
      <c r="J3603" s="94"/>
    </row>
    <row r="3604" spans="1:10" x14ac:dyDescent="0.25">
      <c r="A3604" s="94"/>
      <c r="B3604" s="102"/>
      <c r="C3604" s="94"/>
      <c r="D3604" s="94"/>
      <c r="E3604" s="94"/>
      <c r="F3604" s="94"/>
      <c r="G3604" s="94"/>
      <c r="H3604" s="94"/>
      <c r="I3604" s="94"/>
      <c r="J3604" s="94"/>
    </row>
    <row r="3605" spans="1:10" x14ac:dyDescent="0.25">
      <c r="A3605" s="94"/>
      <c r="B3605" s="102"/>
      <c r="C3605" s="94"/>
      <c r="D3605" s="94"/>
      <c r="E3605" s="94"/>
      <c r="F3605" s="94"/>
      <c r="G3605" s="94"/>
      <c r="H3605" s="94"/>
      <c r="I3605" s="94"/>
      <c r="J3605" s="94"/>
    </row>
    <row r="3606" spans="1:10" x14ac:dyDescent="0.25">
      <c r="A3606" s="94"/>
      <c r="B3606" s="102"/>
      <c r="C3606" s="94"/>
      <c r="D3606" s="94"/>
      <c r="E3606" s="94"/>
      <c r="F3606" s="94"/>
      <c r="G3606" s="94"/>
      <c r="H3606" s="94"/>
      <c r="I3606" s="94"/>
      <c r="J3606" s="94"/>
    </row>
    <row r="3607" spans="1:10" x14ac:dyDescent="0.25">
      <c r="A3607" s="94"/>
      <c r="B3607" s="102"/>
      <c r="C3607" s="94"/>
      <c r="D3607" s="94"/>
      <c r="E3607" s="94"/>
      <c r="F3607" s="94"/>
      <c r="G3607" s="94"/>
      <c r="H3607" s="94"/>
      <c r="I3607" s="94"/>
      <c r="J3607" s="94"/>
    </row>
    <row r="3608" spans="1:10" x14ac:dyDescent="0.25">
      <c r="A3608" s="94"/>
      <c r="B3608" s="102"/>
      <c r="C3608" s="94"/>
      <c r="D3608" s="94"/>
      <c r="E3608" s="94"/>
      <c r="F3608" s="94"/>
      <c r="G3608" s="94"/>
      <c r="H3608" s="94"/>
      <c r="I3608" s="94"/>
      <c r="J3608" s="94"/>
    </row>
    <row r="3609" spans="1:10" x14ac:dyDescent="0.25">
      <c r="A3609" s="94"/>
      <c r="B3609" s="102"/>
      <c r="C3609" s="94"/>
      <c r="D3609" s="94"/>
      <c r="E3609" s="94"/>
      <c r="F3609" s="94"/>
      <c r="G3609" s="94"/>
      <c r="H3609" s="94"/>
      <c r="I3609" s="94"/>
      <c r="J3609" s="94"/>
    </row>
    <row r="3610" spans="1:10" x14ac:dyDescent="0.25">
      <c r="A3610" s="94"/>
      <c r="B3610" s="102"/>
      <c r="C3610" s="94"/>
      <c r="D3610" s="94"/>
      <c r="E3610" s="94"/>
      <c r="F3610" s="94"/>
      <c r="G3610" s="94"/>
      <c r="H3610" s="94"/>
      <c r="I3610" s="94"/>
      <c r="J3610" s="94"/>
    </row>
    <row r="3611" spans="1:10" x14ac:dyDescent="0.25">
      <c r="A3611" s="94"/>
      <c r="B3611" s="102"/>
      <c r="C3611" s="94"/>
      <c r="D3611" s="94"/>
      <c r="E3611" s="94"/>
      <c r="F3611" s="94"/>
      <c r="G3611" s="94"/>
      <c r="H3611" s="94"/>
      <c r="I3611" s="94"/>
      <c r="J3611" s="94"/>
    </row>
    <row r="3612" spans="1:10" x14ac:dyDescent="0.25">
      <c r="A3612" s="94"/>
      <c r="B3612" s="102"/>
      <c r="C3612" s="94"/>
      <c r="D3612" s="94"/>
      <c r="E3612" s="94"/>
      <c r="F3612" s="94"/>
      <c r="G3612" s="94"/>
      <c r="H3612" s="94"/>
      <c r="I3612" s="94"/>
      <c r="J3612" s="94"/>
    </row>
    <row r="3613" spans="1:10" x14ac:dyDescent="0.25">
      <c r="A3613" s="94"/>
      <c r="B3613" s="102"/>
      <c r="C3613" s="94"/>
      <c r="D3613" s="94"/>
      <c r="E3613" s="94"/>
      <c r="F3613" s="94"/>
      <c r="G3613" s="94"/>
      <c r="H3613" s="94"/>
      <c r="I3613" s="94"/>
      <c r="J3613" s="94"/>
    </row>
    <row r="3614" spans="1:10" x14ac:dyDescent="0.25">
      <c r="A3614" s="94"/>
      <c r="B3614" s="102"/>
      <c r="C3614" s="94"/>
      <c r="D3614" s="94"/>
      <c r="E3614" s="94"/>
      <c r="F3614" s="94"/>
      <c r="G3614" s="94"/>
      <c r="H3614" s="94"/>
      <c r="I3614" s="94"/>
      <c r="J3614" s="94"/>
    </row>
    <row r="3615" spans="1:10" x14ac:dyDescent="0.25">
      <c r="A3615" s="94"/>
      <c r="B3615" s="102"/>
      <c r="C3615" s="94"/>
      <c r="D3615" s="94"/>
      <c r="E3615" s="94"/>
      <c r="F3615" s="94"/>
      <c r="G3615" s="94"/>
      <c r="H3615" s="94"/>
      <c r="I3615" s="94"/>
      <c r="J3615" s="94"/>
    </row>
    <row r="3616" spans="1:10" x14ac:dyDescent="0.25">
      <c r="A3616" s="94"/>
      <c r="B3616" s="102"/>
      <c r="C3616" s="94"/>
      <c r="D3616" s="94"/>
      <c r="E3616" s="94"/>
      <c r="F3616" s="94"/>
      <c r="G3616" s="94"/>
      <c r="H3616" s="94"/>
      <c r="I3616" s="94"/>
      <c r="J3616" s="94"/>
    </row>
    <row r="3617" spans="1:10" x14ac:dyDescent="0.25">
      <c r="A3617" s="94"/>
      <c r="B3617" s="102"/>
      <c r="C3617" s="94"/>
      <c r="D3617" s="94"/>
      <c r="E3617" s="94"/>
      <c r="F3617" s="94"/>
      <c r="G3617" s="94"/>
      <c r="H3617" s="94"/>
      <c r="I3617" s="94"/>
      <c r="J3617" s="94"/>
    </row>
    <row r="3618" spans="1:10" x14ac:dyDescent="0.25">
      <c r="A3618" s="94"/>
      <c r="B3618" s="102"/>
      <c r="C3618" s="94"/>
      <c r="D3618" s="94"/>
      <c r="E3618" s="94"/>
      <c r="F3618" s="94"/>
      <c r="G3618" s="94"/>
      <c r="H3618" s="94"/>
      <c r="I3618" s="94"/>
      <c r="J3618" s="94"/>
    </row>
    <row r="3619" spans="1:10" x14ac:dyDescent="0.25">
      <c r="A3619" s="94"/>
      <c r="B3619" s="102"/>
      <c r="C3619" s="94"/>
      <c r="D3619" s="94"/>
      <c r="E3619" s="94"/>
      <c r="F3619" s="94"/>
      <c r="G3619" s="94"/>
      <c r="H3619" s="94"/>
      <c r="I3619" s="94"/>
      <c r="J3619" s="94"/>
    </row>
    <row r="3620" spans="1:10" x14ac:dyDescent="0.25">
      <c r="A3620" s="94"/>
      <c r="B3620" s="102"/>
      <c r="C3620" s="94"/>
      <c r="D3620" s="94"/>
      <c r="E3620" s="94"/>
      <c r="F3620" s="94"/>
      <c r="G3620" s="94"/>
      <c r="H3620" s="94"/>
      <c r="I3620" s="94"/>
      <c r="J3620" s="94"/>
    </row>
    <row r="3621" spans="1:10" x14ac:dyDescent="0.25">
      <c r="A3621" s="94"/>
      <c r="B3621" s="102"/>
      <c r="C3621" s="94"/>
      <c r="D3621" s="94"/>
      <c r="E3621" s="94"/>
      <c r="F3621" s="94"/>
      <c r="G3621" s="94"/>
      <c r="H3621" s="94"/>
      <c r="I3621" s="94"/>
      <c r="J3621" s="94"/>
    </row>
    <row r="3622" spans="1:10" x14ac:dyDescent="0.25">
      <c r="A3622" s="94"/>
      <c r="B3622" s="102"/>
      <c r="C3622" s="94"/>
      <c r="D3622" s="94"/>
      <c r="E3622" s="94"/>
      <c r="F3622" s="94"/>
      <c r="G3622" s="94"/>
      <c r="H3622" s="94"/>
      <c r="I3622" s="94"/>
      <c r="J3622" s="94"/>
    </row>
    <row r="3623" spans="1:10" x14ac:dyDescent="0.25">
      <c r="A3623" s="94"/>
      <c r="B3623" s="102"/>
      <c r="C3623" s="94"/>
      <c r="D3623" s="94"/>
      <c r="E3623" s="94"/>
      <c r="F3623" s="94"/>
      <c r="G3623" s="94"/>
      <c r="H3623" s="94"/>
      <c r="I3623" s="94"/>
      <c r="J3623" s="94"/>
    </row>
    <row r="3624" spans="1:10" x14ac:dyDescent="0.25">
      <c r="A3624" s="94"/>
      <c r="B3624" s="102"/>
      <c r="C3624" s="94"/>
      <c r="D3624" s="94"/>
      <c r="E3624" s="94"/>
      <c r="F3624" s="94"/>
      <c r="G3624" s="94"/>
      <c r="H3624" s="94"/>
      <c r="I3624" s="94"/>
      <c r="J3624" s="94"/>
    </row>
    <row r="3625" spans="1:10" x14ac:dyDescent="0.25">
      <c r="A3625" s="94"/>
      <c r="B3625" s="102"/>
      <c r="C3625" s="94"/>
      <c r="D3625" s="94"/>
      <c r="E3625" s="94"/>
      <c r="F3625" s="94"/>
      <c r="G3625" s="94"/>
      <c r="H3625" s="94"/>
      <c r="I3625" s="94"/>
      <c r="J3625" s="94"/>
    </row>
    <row r="3626" spans="1:10" x14ac:dyDescent="0.25">
      <c r="A3626" s="94"/>
      <c r="B3626" s="102"/>
      <c r="C3626" s="94"/>
      <c r="D3626" s="94"/>
      <c r="E3626" s="94"/>
      <c r="F3626" s="94"/>
      <c r="G3626" s="94"/>
      <c r="H3626" s="94"/>
      <c r="I3626" s="94"/>
      <c r="J3626" s="94"/>
    </row>
    <row r="3627" spans="1:10" x14ac:dyDescent="0.25">
      <c r="A3627" s="94"/>
      <c r="B3627" s="102"/>
      <c r="C3627" s="94"/>
      <c r="D3627" s="94"/>
      <c r="E3627" s="94"/>
      <c r="F3627" s="94"/>
      <c r="G3627" s="94"/>
      <c r="H3627" s="94"/>
      <c r="I3627" s="94"/>
      <c r="J3627" s="94"/>
    </row>
    <row r="3628" spans="1:10" x14ac:dyDescent="0.25">
      <c r="A3628" s="94"/>
      <c r="B3628" s="102"/>
      <c r="C3628" s="94"/>
      <c r="D3628" s="94"/>
      <c r="E3628" s="94"/>
      <c r="F3628" s="94"/>
      <c r="G3628" s="94"/>
      <c r="H3628" s="94"/>
      <c r="I3628" s="94"/>
      <c r="J3628" s="94"/>
    </row>
    <row r="3629" spans="1:10" x14ac:dyDescent="0.25">
      <c r="A3629" s="94"/>
      <c r="B3629" s="102"/>
      <c r="C3629" s="94"/>
      <c r="D3629" s="94"/>
      <c r="E3629" s="94"/>
      <c r="F3629" s="94"/>
      <c r="G3629" s="94"/>
      <c r="H3629" s="94"/>
      <c r="I3629" s="94"/>
      <c r="J3629" s="94"/>
    </row>
    <row r="3630" spans="1:10" x14ac:dyDescent="0.25">
      <c r="A3630" s="94"/>
      <c r="B3630" s="102"/>
      <c r="C3630" s="94"/>
      <c r="D3630" s="94"/>
      <c r="E3630" s="94"/>
      <c r="F3630" s="94"/>
      <c r="G3630" s="94"/>
      <c r="H3630" s="94"/>
      <c r="I3630" s="94"/>
      <c r="J3630" s="94"/>
    </row>
    <row r="3631" spans="1:10" x14ac:dyDescent="0.25">
      <c r="A3631" s="94"/>
      <c r="B3631" s="102"/>
      <c r="C3631" s="94"/>
      <c r="D3631" s="94"/>
      <c r="E3631" s="94"/>
      <c r="F3631" s="94"/>
      <c r="G3631" s="94"/>
      <c r="H3631" s="94"/>
      <c r="I3631" s="94"/>
      <c r="J3631" s="94"/>
    </row>
    <row r="3632" spans="1:10" x14ac:dyDescent="0.25">
      <c r="A3632" s="94"/>
      <c r="B3632" s="102"/>
      <c r="C3632" s="94"/>
      <c r="D3632" s="94"/>
      <c r="E3632" s="94"/>
      <c r="F3632" s="94"/>
      <c r="G3632" s="94"/>
      <c r="H3632" s="94"/>
      <c r="I3632" s="94"/>
      <c r="J3632" s="94"/>
    </row>
    <row r="3633" spans="1:10" x14ac:dyDescent="0.25">
      <c r="A3633" s="94"/>
      <c r="B3633" s="102"/>
      <c r="C3633" s="94"/>
      <c r="D3633" s="94"/>
      <c r="E3633" s="94"/>
      <c r="F3633" s="94"/>
      <c r="G3633" s="94"/>
      <c r="H3633" s="94"/>
      <c r="I3633" s="94"/>
      <c r="J3633" s="94"/>
    </row>
    <row r="3634" spans="1:10" x14ac:dyDescent="0.25">
      <c r="A3634" s="94"/>
      <c r="B3634" s="102"/>
      <c r="C3634" s="94"/>
      <c r="D3634" s="94"/>
      <c r="E3634" s="94"/>
      <c r="F3634" s="94"/>
      <c r="G3634" s="94"/>
      <c r="H3634" s="94"/>
      <c r="I3634" s="94"/>
      <c r="J3634" s="94"/>
    </row>
    <row r="3635" spans="1:10" x14ac:dyDescent="0.25">
      <c r="A3635" s="94"/>
      <c r="B3635" s="102"/>
      <c r="C3635" s="94"/>
      <c r="D3635" s="94"/>
      <c r="E3635" s="94"/>
      <c r="F3635" s="94"/>
      <c r="G3635" s="94"/>
      <c r="H3635" s="94"/>
      <c r="I3635" s="94"/>
      <c r="J3635" s="94"/>
    </row>
    <row r="3636" spans="1:10" x14ac:dyDescent="0.25">
      <c r="A3636" s="94"/>
      <c r="B3636" s="102"/>
      <c r="C3636" s="94"/>
      <c r="D3636" s="94"/>
      <c r="E3636" s="94"/>
      <c r="F3636" s="94"/>
      <c r="G3636" s="94"/>
      <c r="H3636" s="94"/>
      <c r="I3636" s="94"/>
      <c r="J3636" s="94"/>
    </row>
    <row r="3637" spans="1:10" x14ac:dyDescent="0.25">
      <c r="A3637" s="94"/>
      <c r="B3637" s="102"/>
      <c r="C3637" s="94"/>
      <c r="D3637" s="94"/>
      <c r="E3637" s="94"/>
      <c r="F3637" s="94"/>
      <c r="G3637" s="94"/>
      <c r="H3637" s="94"/>
      <c r="I3637" s="94"/>
      <c r="J3637" s="94"/>
    </row>
    <row r="3638" spans="1:10" x14ac:dyDescent="0.25">
      <c r="A3638" s="127" t="s">
        <v>11</v>
      </c>
      <c r="B3638" s="102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</row>
    <row r="3641" spans="1:10" x14ac:dyDescent="0.25">
      <c r="A3641" s="127" t="s">
        <v>0</v>
      </c>
      <c r="B3641" s="155" t="s">
        <v>1192</v>
      </c>
      <c r="C3641" s="127" t="s">
        <v>1203</v>
      </c>
      <c r="D3641" s="127" t="s">
        <v>561</v>
      </c>
      <c r="E3641" s="127" t="s">
        <v>1724</v>
      </c>
      <c r="F3641" s="127" t="s">
        <v>1892</v>
      </c>
      <c r="G3641" s="127" t="s">
        <v>1889</v>
      </c>
      <c r="H3641" s="127" t="s">
        <v>1890</v>
      </c>
      <c r="I3641" s="127" t="s">
        <v>1891</v>
      </c>
      <c r="J3641" s="127" t="s">
        <v>174</v>
      </c>
    </row>
    <row r="3642" spans="1:10" x14ac:dyDescent="0.25">
      <c r="A3642" s="95"/>
      <c r="B3642" s="118"/>
      <c r="C3642" s="98"/>
      <c r="D3642" s="98"/>
      <c r="E3642" s="98"/>
      <c r="F3642" s="98"/>
      <c r="G3642" s="98"/>
      <c r="H3642" s="98"/>
      <c r="I3642" s="98"/>
      <c r="J3642" s="94"/>
    </row>
    <row r="3643" spans="1:10" x14ac:dyDescent="0.25">
      <c r="A3643" s="94"/>
      <c r="B3643" s="102"/>
      <c r="C3643" s="94"/>
      <c r="D3643" s="94"/>
      <c r="E3643" s="94"/>
      <c r="F3643" s="94"/>
      <c r="G3643" s="94"/>
      <c r="H3643" s="94"/>
      <c r="I3643" s="94"/>
      <c r="J3643" s="94"/>
    </row>
    <row r="3644" spans="1:10" x14ac:dyDescent="0.25">
      <c r="A3644" s="94"/>
      <c r="B3644" s="102"/>
      <c r="C3644" s="101"/>
      <c r="D3644" s="94"/>
      <c r="E3644" s="94"/>
      <c r="F3644" s="94"/>
      <c r="G3644" s="94"/>
      <c r="H3644" s="94"/>
      <c r="I3644" s="94"/>
      <c r="J3644" s="94"/>
    </row>
    <row r="3645" spans="1:10" x14ac:dyDescent="0.25">
      <c r="A3645" s="94"/>
      <c r="B3645" s="102"/>
      <c r="C3645" s="94"/>
      <c r="D3645" s="94"/>
      <c r="E3645" s="94"/>
      <c r="F3645" s="94"/>
      <c r="G3645" s="94"/>
      <c r="H3645" s="94"/>
      <c r="I3645" s="94"/>
      <c r="J3645" s="94"/>
    </row>
    <row r="3646" spans="1:10" x14ac:dyDescent="0.25">
      <c r="A3646" s="94"/>
      <c r="B3646" s="102"/>
      <c r="C3646" s="94"/>
      <c r="D3646" s="94"/>
      <c r="E3646" s="94"/>
      <c r="F3646" s="94"/>
      <c r="G3646" s="94"/>
      <c r="H3646" s="94"/>
      <c r="I3646" s="94"/>
      <c r="J3646" s="94"/>
    </row>
    <row r="3647" spans="1:10" x14ac:dyDescent="0.25">
      <c r="A3647" s="94"/>
      <c r="B3647" s="102"/>
      <c r="C3647" s="94"/>
      <c r="D3647" s="94"/>
      <c r="E3647" s="94"/>
      <c r="F3647" s="94"/>
      <c r="G3647" s="94"/>
      <c r="H3647" s="94"/>
      <c r="I3647" s="94"/>
      <c r="J3647" s="94"/>
    </row>
    <row r="3648" spans="1:10" x14ac:dyDescent="0.25">
      <c r="A3648" s="94"/>
      <c r="B3648" s="102"/>
      <c r="C3648" s="94"/>
      <c r="D3648" s="94"/>
      <c r="E3648" s="94"/>
      <c r="F3648" s="94"/>
      <c r="G3648" s="94"/>
      <c r="H3648" s="94"/>
      <c r="I3648" s="94"/>
      <c r="J3648" s="94"/>
    </row>
    <row r="3649" spans="1:10" x14ac:dyDescent="0.25">
      <c r="A3649" s="94"/>
      <c r="B3649" s="102"/>
      <c r="C3649" s="94"/>
      <c r="D3649" s="94"/>
      <c r="E3649" s="94"/>
      <c r="F3649" s="94"/>
      <c r="G3649" s="94"/>
      <c r="H3649" s="94"/>
      <c r="I3649" s="94"/>
      <c r="J3649" s="94"/>
    </row>
    <row r="3650" spans="1:10" x14ac:dyDescent="0.25">
      <c r="A3650" s="94"/>
      <c r="B3650" s="102"/>
      <c r="C3650" s="94"/>
      <c r="D3650" s="94"/>
      <c r="E3650" s="94"/>
      <c r="F3650" s="94"/>
      <c r="G3650" s="94"/>
      <c r="H3650" s="94"/>
      <c r="I3650" s="94"/>
      <c r="J3650" s="94"/>
    </row>
    <row r="3651" spans="1:10" x14ac:dyDescent="0.25">
      <c r="A3651" s="94"/>
      <c r="B3651" s="102"/>
      <c r="C3651" s="94"/>
      <c r="D3651" s="94"/>
      <c r="E3651" s="94"/>
      <c r="F3651" s="94"/>
      <c r="G3651" s="94"/>
      <c r="H3651" s="94"/>
      <c r="I3651" s="94"/>
      <c r="J3651" s="94"/>
    </row>
    <row r="3652" spans="1:10" x14ac:dyDescent="0.25">
      <c r="A3652" s="94"/>
      <c r="B3652" s="102"/>
      <c r="C3652" s="94"/>
      <c r="D3652" s="94"/>
      <c r="E3652" s="94"/>
      <c r="F3652" s="94"/>
      <c r="G3652" s="94"/>
      <c r="H3652" s="94"/>
      <c r="I3652" s="94"/>
      <c r="J3652" s="94"/>
    </row>
    <row r="3653" spans="1:10" x14ac:dyDescent="0.25">
      <c r="A3653" s="94"/>
      <c r="B3653" s="102"/>
      <c r="C3653" s="94"/>
      <c r="D3653" s="94"/>
      <c r="E3653" s="94"/>
      <c r="F3653" s="94"/>
      <c r="G3653" s="94"/>
      <c r="H3653" s="94"/>
      <c r="I3653" s="94"/>
      <c r="J3653" s="94"/>
    </row>
    <row r="3654" spans="1:10" x14ac:dyDescent="0.25">
      <c r="A3654" s="94"/>
      <c r="B3654" s="102"/>
      <c r="C3654" s="94"/>
      <c r="D3654" s="94"/>
      <c r="E3654" s="94"/>
      <c r="F3654" s="94"/>
      <c r="G3654" s="94"/>
      <c r="H3654" s="94"/>
      <c r="I3654" s="94"/>
      <c r="J3654" s="94"/>
    </row>
    <row r="3655" spans="1:10" x14ac:dyDescent="0.25">
      <c r="A3655" s="94"/>
      <c r="B3655" s="102"/>
      <c r="C3655" s="94"/>
      <c r="D3655" s="94"/>
      <c r="E3655" s="94"/>
      <c r="F3655" s="94"/>
      <c r="G3655" s="94"/>
      <c r="H3655" s="94"/>
      <c r="I3655" s="94"/>
      <c r="J3655" s="94"/>
    </row>
    <row r="3656" spans="1:10" x14ac:dyDescent="0.25">
      <c r="A3656" s="94"/>
      <c r="B3656" s="102"/>
      <c r="C3656" s="94"/>
      <c r="D3656" s="94"/>
      <c r="E3656" s="94"/>
      <c r="F3656" s="94"/>
      <c r="G3656" s="94"/>
      <c r="H3656" s="94"/>
      <c r="I3656" s="94"/>
      <c r="J3656" s="94"/>
    </row>
    <row r="3657" spans="1:10" x14ac:dyDescent="0.25">
      <c r="A3657" s="94"/>
      <c r="B3657" s="102"/>
      <c r="C3657" s="94"/>
      <c r="D3657" s="94"/>
      <c r="E3657" s="94"/>
      <c r="F3657" s="94"/>
      <c r="G3657" s="94"/>
      <c r="H3657" s="94"/>
      <c r="I3657" s="94"/>
      <c r="J3657" s="94"/>
    </row>
    <row r="3658" spans="1:10" x14ac:dyDescent="0.25">
      <c r="A3658" s="94"/>
      <c r="B3658" s="102"/>
      <c r="C3658" s="94"/>
      <c r="D3658" s="94"/>
      <c r="E3658" s="94"/>
      <c r="F3658" s="94"/>
      <c r="G3658" s="94"/>
      <c r="H3658" s="94"/>
      <c r="I3658" s="94"/>
      <c r="J3658" s="94"/>
    </row>
    <row r="3659" spans="1:10" x14ac:dyDescent="0.25">
      <c r="A3659" s="94"/>
      <c r="B3659" s="102"/>
      <c r="C3659" s="94"/>
      <c r="D3659" s="94"/>
      <c r="E3659" s="94"/>
      <c r="F3659" s="94"/>
      <c r="G3659" s="94"/>
      <c r="H3659" s="94"/>
      <c r="I3659" s="94"/>
      <c r="J3659" s="94"/>
    </row>
    <row r="3660" spans="1:10" x14ac:dyDescent="0.25">
      <c r="A3660" s="94"/>
      <c r="B3660" s="102"/>
      <c r="C3660" s="94"/>
      <c r="D3660" s="94"/>
      <c r="E3660" s="94"/>
      <c r="F3660" s="94"/>
      <c r="G3660" s="94"/>
      <c r="H3660" s="94"/>
      <c r="I3660" s="94"/>
      <c r="J3660" s="94"/>
    </row>
    <row r="3661" spans="1:10" x14ac:dyDescent="0.25">
      <c r="A3661" s="94"/>
      <c r="B3661" s="102"/>
      <c r="C3661" s="94"/>
      <c r="D3661" s="94"/>
      <c r="E3661" s="94"/>
      <c r="F3661" s="94"/>
      <c r="G3661" s="94"/>
      <c r="H3661" s="94"/>
      <c r="I3661" s="94"/>
      <c r="J3661" s="94"/>
    </row>
    <row r="3662" spans="1:10" x14ac:dyDescent="0.25">
      <c r="A3662" s="94"/>
      <c r="B3662" s="102"/>
      <c r="C3662" s="94"/>
      <c r="D3662" s="94"/>
      <c r="E3662" s="94"/>
      <c r="F3662" s="94"/>
      <c r="G3662" s="94"/>
      <c r="H3662" s="94"/>
      <c r="I3662" s="94"/>
      <c r="J3662" s="94"/>
    </row>
    <row r="3663" spans="1:10" x14ac:dyDescent="0.25">
      <c r="A3663" s="94"/>
      <c r="B3663" s="102"/>
      <c r="C3663" s="94"/>
      <c r="D3663" s="94"/>
      <c r="E3663" s="94"/>
      <c r="F3663" s="94"/>
      <c r="G3663" s="94"/>
      <c r="H3663" s="94"/>
      <c r="I3663" s="94"/>
      <c r="J3663" s="94"/>
    </row>
    <row r="3664" spans="1:10" x14ac:dyDescent="0.25">
      <c r="A3664" s="94"/>
      <c r="B3664" s="102"/>
      <c r="C3664" s="94"/>
      <c r="D3664" s="94"/>
      <c r="E3664" s="94"/>
      <c r="F3664" s="94"/>
      <c r="G3664" s="94"/>
      <c r="H3664" s="94"/>
      <c r="I3664" s="94"/>
      <c r="J3664" s="94"/>
    </row>
    <row r="3665" spans="1:10" x14ac:dyDescent="0.25">
      <c r="A3665" s="94"/>
      <c r="B3665" s="102"/>
      <c r="C3665" s="94"/>
      <c r="D3665" s="94"/>
      <c r="E3665" s="94"/>
      <c r="F3665" s="94"/>
      <c r="G3665" s="94"/>
      <c r="H3665" s="94"/>
      <c r="I3665" s="94"/>
      <c r="J3665" s="94"/>
    </row>
    <row r="3666" spans="1:10" x14ac:dyDescent="0.25">
      <c r="A3666" s="94"/>
      <c r="B3666" s="102"/>
      <c r="C3666" s="94"/>
      <c r="D3666" s="94"/>
      <c r="E3666" s="94"/>
      <c r="F3666" s="94"/>
      <c r="G3666" s="94"/>
      <c r="H3666" s="94"/>
      <c r="I3666" s="94"/>
      <c r="J3666" s="94"/>
    </row>
    <row r="3667" spans="1:10" x14ac:dyDescent="0.25">
      <c r="A3667" s="94"/>
      <c r="B3667" s="102"/>
      <c r="C3667" s="94"/>
      <c r="D3667" s="94"/>
      <c r="E3667" s="94"/>
      <c r="F3667" s="94"/>
      <c r="G3667" s="94"/>
      <c r="H3667" s="94"/>
      <c r="I3667" s="94"/>
      <c r="J3667" s="94"/>
    </row>
    <row r="3668" spans="1:10" x14ac:dyDescent="0.25">
      <c r="A3668" s="94"/>
      <c r="B3668" s="102"/>
      <c r="C3668" s="94"/>
      <c r="D3668" s="94"/>
      <c r="E3668" s="94"/>
      <c r="F3668" s="94"/>
      <c r="G3668" s="94"/>
      <c r="H3668" s="94"/>
      <c r="I3668" s="94"/>
      <c r="J3668" s="94"/>
    </row>
    <row r="3669" spans="1:10" x14ac:dyDescent="0.25">
      <c r="A3669" s="94"/>
      <c r="B3669" s="102"/>
      <c r="C3669" s="94"/>
      <c r="D3669" s="94"/>
      <c r="E3669" s="94"/>
      <c r="F3669" s="94"/>
      <c r="G3669" s="94"/>
      <c r="H3669" s="94"/>
      <c r="I3669" s="94"/>
      <c r="J3669" s="94"/>
    </row>
    <row r="3670" spans="1:10" x14ac:dyDescent="0.25">
      <c r="A3670" s="94"/>
      <c r="B3670" s="102"/>
      <c r="C3670" s="94"/>
      <c r="D3670" s="94"/>
      <c r="E3670" s="94"/>
      <c r="F3670" s="94"/>
      <c r="G3670" s="94"/>
      <c r="H3670" s="94"/>
      <c r="I3670" s="94"/>
      <c r="J3670" s="94"/>
    </row>
    <row r="3671" spans="1:10" x14ac:dyDescent="0.25">
      <c r="A3671" s="94"/>
      <c r="B3671" s="102"/>
      <c r="C3671" s="94"/>
      <c r="D3671" s="94"/>
      <c r="E3671" s="94"/>
      <c r="F3671" s="94"/>
      <c r="G3671" s="94"/>
      <c r="H3671" s="94"/>
      <c r="I3671" s="94"/>
      <c r="J3671" s="94"/>
    </row>
    <row r="3672" spans="1:10" x14ac:dyDescent="0.25">
      <c r="A3672" s="94"/>
      <c r="B3672" s="102"/>
      <c r="C3672" s="94"/>
      <c r="D3672" s="94"/>
      <c r="E3672" s="94"/>
      <c r="F3672" s="94"/>
      <c r="G3672" s="94"/>
      <c r="H3672" s="94"/>
      <c r="I3672" s="94"/>
      <c r="J3672" s="94"/>
    </row>
    <row r="3673" spans="1:10" x14ac:dyDescent="0.25">
      <c r="A3673" s="94"/>
      <c r="B3673" s="102"/>
      <c r="C3673" s="94"/>
      <c r="D3673" s="94"/>
      <c r="E3673" s="94"/>
      <c r="F3673" s="94"/>
      <c r="G3673" s="94"/>
      <c r="H3673" s="94"/>
      <c r="I3673" s="94"/>
      <c r="J3673" s="94"/>
    </row>
    <row r="3674" spans="1:10" x14ac:dyDescent="0.25">
      <c r="A3674" s="94"/>
      <c r="B3674" s="102"/>
      <c r="C3674" s="94"/>
      <c r="D3674" s="94"/>
      <c r="E3674" s="94"/>
      <c r="F3674" s="94"/>
      <c r="G3674" s="94"/>
      <c r="H3674" s="94"/>
      <c r="I3674" s="94"/>
      <c r="J3674" s="94"/>
    </row>
    <row r="3675" spans="1:10" x14ac:dyDescent="0.25">
      <c r="A3675" s="94"/>
      <c r="B3675" s="102"/>
      <c r="C3675" s="94"/>
      <c r="D3675" s="94"/>
      <c r="E3675" s="94"/>
      <c r="F3675" s="94"/>
      <c r="G3675" s="94"/>
      <c r="H3675" s="94"/>
      <c r="I3675" s="94"/>
      <c r="J3675" s="94"/>
    </row>
    <row r="3676" spans="1:10" x14ac:dyDescent="0.25">
      <c r="A3676" s="94"/>
      <c r="B3676" s="102"/>
      <c r="C3676" s="94"/>
      <c r="D3676" s="94"/>
      <c r="E3676" s="94"/>
      <c r="F3676" s="94"/>
      <c r="G3676" s="94"/>
      <c r="H3676" s="94"/>
      <c r="I3676" s="94"/>
      <c r="J3676" s="94"/>
    </row>
    <row r="3677" spans="1:10" x14ac:dyDescent="0.25">
      <c r="A3677" s="94"/>
      <c r="B3677" s="102"/>
      <c r="C3677" s="94"/>
      <c r="D3677" s="94"/>
      <c r="E3677" s="94"/>
      <c r="F3677" s="94"/>
      <c r="G3677" s="94"/>
      <c r="H3677" s="94"/>
      <c r="I3677" s="94"/>
      <c r="J3677" s="94"/>
    </row>
    <row r="3678" spans="1:10" x14ac:dyDescent="0.25">
      <c r="A3678" s="94"/>
      <c r="B3678" s="102"/>
      <c r="C3678" s="94"/>
      <c r="D3678" s="94"/>
      <c r="E3678" s="94"/>
      <c r="F3678" s="94"/>
      <c r="G3678" s="94"/>
      <c r="H3678" s="94"/>
      <c r="I3678" s="94"/>
      <c r="J3678" s="94"/>
    </row>
    <row r="3679" spans="1:10" x14ac:dyDescent="0.25">
      <c r="A3679" s="94"/>
      <c r="B3679" s="102"/>
      <c r="C3679" s="94"/>
      <c r="D3679" s="94"/>
      <c r="E3679" s="94"/>
      <c r="F3679" s="94"/>
      <c r="G3679" s="94"/>
      <c r="H3679" s="94"/>
      <c r="I3679" s="94"/>
      <c r="J3679" s="94"/>
    </row>
    <row r="3680" spans="1:10" x14ac:dyDescent="0.25">
      <c r="A3680" s="94"/>
      <c r="B3680" s="102"/>
      <c r="C3680" s="94"/>
      <c r="D3680" s="94"/>
      <c r="E3680" s="94"/>
      <c r="F3680" s="94"/>
      <c r="G3680" s="94"/>
      <c r="H3680" s="94"/>
      <c r="I3680" s="94"/>
      <c r="J3680" s="94"/>
    </row>
    <row r="3681" spans="1:10" x14ac:dyDescent="0.25">
      <c r="A3681" s="94"/>
      <c r="B3681" s="102"/>
      <c r="C3681" s="94"/>
      <c r="D3681" s="94"/>
      <c r="E3681" s="94"/>
      <c r="F3681" s="94"/>
      <c r="G3681" s="94"/>
      <c r="H3681" s="94"/>
      <c r="I3681" s="94"/>
      <c r="J3681" s="94"/>
    </row>
    <row r="3682" spans="1:10" x14ac:dyDescent="0.25">
      <c r="A3682" s="94"/>
      <c r="B3682" s="102"/>
      <c r="C3682" s="94"/>
      <c r="D3682" s="94"/>
      <c r="E3682" s="94"/>
      <c r="F3682" s="94"/>
      <c r="G3682" s="94"/>
      <c r="H3682" s="94"/>
      <c r="I3682" s="94"/>
      <c r="J3682" s="94"/>
    </row>
    <row r="3683" spans="1:10" x14ac:dyDescent="0.25">
      <c r="A3683" s="94"/>
      <c r="B3683" s="102"/>
      <c r="C3683" s="94"/>
      <c r="D3683" s="94"/>
      <c r="E3683" s="94"/>
      <c r="F3683" s="94"/>
      <c r="G3683" s="94"/>
      <c r="H3683" s="94"/>
      <c r="I3683" s="94"/>
      <c r="J3683" s="94"/>
    </row>
    <row r="3684" spans="1:10" x14ac:dyDescent="0.25">
      <c r="A3684" s="94"/>
      <c r="B3684" s="102"/>
      <c r="C3684" s="94"/>
      <c r="D3684" s="94"/>
      <c r="E3684" s="94"/>
      <c r="F3684" s="94"/>
      <c r="G3684" s="94"/>
      <c r="H3684" s="94"/>
      <c r="I3684" s="94"/>
      <c r="J3684" s="94"/>
    </row>
    <row r="3685" spans="1:10" x14ac:dyDescent="0.25">
      <c r="A3685" s="94"/>
      <c r="B3685" s="102"/>
      <c r="C3685" s="94"/>
      <c r="D3685" s="94"/>
      <c r="E3685" s="94"/>
      <c r="F3685" s="94"/>
      <c r="G3685" s="94"/>
      <c r="H3685" s="94"/>
      <c r="I3685" s="94"/>
      <c r="J3685" s="94"/>
    </row>
    <row r="3686" spans="1:10" x14ac:dyDescent="0.25">
      <c r="A3686" s="94"/>
      <c r="B3686" s="102"/>
      <c r="C3686" s="94"/>
      <c r="D3686" s="94"/>
      <c r="E3686" s="94"/>
      <c r="F3686" s="94"/>
      <c r="G3686" s="94"/>
      <c r="H3686" s="94"/>
      <c r="I3686" s="94"/>
      <c r="J3686" s="94"/>
    </row>
    <row r="3687" spans="1:10" x14ac:dyDescent="0.25">
      <c r="A3687" s="94"/>
      <c r="B3687" s="102"/>
      <c r="C3687" s="94"/>
      <c r="D3687" s="94"/>
      <c r="E3687" s="94"/>
      <c r="F3687" s="94"/>
      <c r="G3687" s="94"/>
      <c r="H3687" s="94"/>
      <c r="I3687" s="94"/>
      <c r="J3687" s="94"/>
    </row>
    <row r="3688" spans="1:10" x14ac:dyDescent="0.25">
      <c r="A3688" s="94"/>
      <c r="B3688" s="102"/>
      <c r="C3688" s="94"/>
      <c r="D3688" s="94"/>
      <c r="E3688" s="94"/>
      <c r="F3688" s="94"/>
      <c r="G3688" s="94"/>
      <c r="H3688" s="94"/>
      <c r="I3688" s="94"/>
      <c r="J3688" s="94"/>
    </row>
    <row r="3689" spans="1:10" x14ac:dyDescent="0.25">
      <c r="A3689" s="94"/>
      <c r="B3689" s="102"/>
      <c r="C3689" s="94"/>
      <c r="D3689" s="94"/>
      <c r="E3689" s="94"/>
      <c r="F3689" s="94"/>
      <c r="G3689" s="94"/>
      <c r="H3689" s="94"/>
      <c r="I3689" s="94"/>
      <c r="J3689" s="94"/>
    </row>
    <row r="3690" spans="1:10" x14ac:dyDescent="0.25">
      <c r="A3690" s="127" t="s">
        <v>11</v>
      </c>
      <c r="B3690" s="102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</row>
    <row r="3693" spans="1:10" x14ac:dyDescent="0.25">
      <c r="A3693" s="127" t="s">
        <v>0</v>
      </c>
      <c r="B3693" s="155" t="s">
        <v>1192</v>
      </c>
      <c r="C3693" s="127" t="s">
        <v>1203</v>
      </c>
      <c r="D3693" s="127" t="s">
        <v>561</v>
      </c>
      <c r="E3693" s="127" t="s">
        <v>1724</v>
      </c>
      <c r="F3693" s="127" t="s">
        <v>1892</v>
      </c>
      <c r="G3693" s="127" t="s">
        <v>1889</v>
      </c>
      <c r="H3693" s="127" t="s">
        <v>1890</v>
      </c>
      <c r="I3693" s="127" t="s">
        <v>1891</v>
      </c>
      <c r="J3693" s="127" t="s">
        <v>174</v>
      </c>
    </row>
    <row r="3694" spans="1:10" x14ac:dyDescent="0.25">
      <c r="A3694" s="95"/>
      <c r="B3694" s="118"/>
      <c r="C3694" s="98"/>
      <c r="D3694" s="98"/>
      <c r="E3694" s="98"/>
      <c r="F3694" s="98"/>
      <c r="G3694" s="98"/>
      <c r="H3694" s="98"/>
      <c r="I3694" s="98"/>
      <c r="J3694" s="94"/>
    </row>
    <row r="3695" spans="1:10" x14ac:dyDescent="0.25">
      <c r="A3695" s="94"/>
      <c r="B3695" s="102"/>
      <c r="C3695" s="94"/>
      <c r="D3695" s="94"/>
      <c r="E3695" s="94"/>
      <c r="F3695" s="94"/>
      <c r="G3695" s="94"/>
      <c r="H3695" s="94"/>
      <c r="I3695" s="94"/>
      <c r="J3695" s="94"/>
    </row>
    <row r="3696" spans="1:10" x14ac:dyDescent="0.25">
      <c r="A3696" s="94"/>
      <c r="B3696" s="102"/>
      <c r="C3696" s="101"/>
      <c r="D3696" s="94"/>
      <c r="E3696" s="94"/>
      <c r="F3696" s="94"/>
      <c r="G3696" s="94"/>
      <c r="H3696" s="94"/>
      <c r="I3696" s="94"/>
      <c r="J3696" s="94"/>
    </row>
    <row r="3697" spans="1:10" x14ac:dyDescent="0.25">
      <c r="A3697" s="94"/>
      <c r="B3697" s="102"/>
      <c r="C3697" s="94"/>
      <c r="D3697" s="94"/>
      <c r="E3697" s="94"/>
      <c r="F3697" s="94"/>
      <c r="G3697" s="94"/>
      <c r="H3697" s="94"/>
      <c r="I3697" s="94"/>
      <c r="J3697" s="94"/>
    </row>
    <row r="3698" spans="1:10" x14ac:dyDescent="0.25">
      <c r="A3698" s="94"/>
      <c r="B3698" s="102"/>
      <c r="C3698" s="94"/>
      <c r="D3698" s="94"/>
      <c r="E3698" s="94"/>
      <c r="F3698" s="94"/>
      <c r="G3698" s="94"/>
      <c r="H3698" s="94"/>
      <c r="I3698" s="94"/>
      <c r="J3698" s="94"/>
    </row>
    <row r="3699" spans="1:10" x14ac:dyDescent="0.25">
      <c r="A3699" s="94"/>
      <c r="B3699" s="102"/>
      <c r="C3699" s="94"/>
      <c r="D3699" s="94"/>
      <c r="E3699" s="94"/>
      <c r="F3699" s="94"/>
      <c r="G3699" s="94"/>
      <c r="H3699" s="94"/>
      <c r="I3699" s="94"/>
      <c r="J3699" s="94"/>
    </row>
    <row r="3700" spans="1:10" x14ac:dyDescent="0.25">
      <c r="A3700" s="94"/>
      <c r="B3700" s="102"/>
      <c r="C3700" s="94"/>
      <c r="D3700" s="94"/>
      <c r="E3700" s="94"/>
      <c r="F3700" s="94"/>
      <c r="G3700" s="94"/>
      <c r="H3700" s="94"/>
      <c r="I3700" s="94"/>
      <c r="J3700" s="94"/>
    </row>
    <row r="3701" spans="1:10" x14ac:dyDescent="0.25">
      <c r="A3701" s="94"/>
      <c r="B3701" s="102"/>
      <c r="C3701" s="94"/>
      <c r="D3701" s="94"/>
      <c r="E3701" s="94"/>
      <c r="F3701" s="94"/>
      <c r="G3701" s="94"/>
      <c r="H3701" s="94"/>
      <c r="I3701" s="94"/>
      <c r="J3701" s="94"/>
    </row>
    <row r="3702" spans="1:10" x14ac:dyDescent="0.25">
      <c r="A3702" s="94"/>
      <c r="B3702" s="102"/>
      <c r="C3702" s="94"/>
      <c r="D3702" s="94"/>
      <c r="E3702" s="94"/>
      <c r="F3702" s="94"/>
      <c r="G3702" s="94"/>
      <c r="H3702" s="94"/>
      <c r="I3702" s="94"/>
      <c r="J3702" s="94"/>
    </row>
    <row r="3703" spans="1:10" x14ac:dyDescent="0.25">
      <c r="A3703" s="94"/>
      <c r="B3703" s="102"/>
      <c r="C3703" s="94"/>
      <c r="D3703" s="94"/>
      <c r="E3703" s="94"/>
      <c r="F3703" s="94"/>
      <c r="G3703" s="94"/>
      <c r="H3703" s="94"/>
      <c r="I3703" s="94"/>
      <c r="J3703" s="94"/>
    </row>
    <row r="3704" spans="1:10" x14ac:dyDescent="0.25">
      <c r="A3704" s="94"/>
      <c r="B3704" s="102"/>
      <c r="C3704" s="94"/>
      <c r="D3704" s="94"/>
      <c r="E3704" s="94"/>
      <c r="F3704" s="94"/>
      <c r="G3704" s="94"/>
      <c r="H3704" s="94"/>
      <c r="I3704" s="94"/>
      <c r="J3704" s="94"/>
    </row>
    <row r="3705" spans="1:10" x14ac:dyDescent="0.25">
      <c r="A3705" s="94"/>
      <c r="B3705" s="102"/>
      <c r="C3705" s="94"/>
      <c r="D3705" s="94"/>
      <c r="E3705" s="94"/>
      <c r="F3705" s="94"/>
      <c r="G3705" s="94"/>
      <c r="H3705" s="94"/>
      <c r="I3705" s="94"/>
      <c r="J3705" s="94"/>
    </row>
    <row r="3706" spans="1:10" x14ac:dyDescent="0.25">
      <c r="A3706" s="94"/>
      <c r="B3706" s="102"/>
      <c r="C3706" s="94"/>
      <c r="D3706" s="94"/>
      <c r="E3706" s="94"/>
      <c r="F3706" s="94"/>
      <c r="G3706" s="94"/>
      <c r="H3706" s="94"/>
      <c r="I3706" s="94"/>
      <c r="J3706" s="94"/>
    </row>
    <row r="3707" spans="1:10" x14ac:dyDescent="0.25">
      <c r="A3707" s="94"/>
      <c r="B3707" s="102"/>
      <c r="C3707" s="94"/>
      <c r="D3707" s="94"/>
      <c r="E3707" s="94"/>
      <c r="F3707" s="94"/>
      <c r="G3707" s="94"/>
      <c r="H3707" s="94"/>
      <c r="I3707" s="94"/>
      <c r="J3707" s="94"/>
    </row>
    <row r="3708" spans="1:10" x14ac:dyDescent="0.25">
      <c r="A3708" s="94"/>
      <c r="B3708" s="102"/>
      <c r="C3708" s="94"/>
      <c r="D3708" s="94"/>
      <c r="E3708" s="94"/>
      <c r="F3708" s="94"/>
      <c r="G3708" s="94"/>
      <c r="H3708" s="94"/>
      <c r="I3708" s="94"/>
      <c r="J3708" s="94"/>
    </row>
    <row r="3709" spans="1:10" x14ac:dyDescent="0.25">
      <c r="A3709" s="94"/>
      <c r="B3709" s="102"/>
      <c r="C3709" s="94"/>
      <c r="D3709" s="94"/>
      <c r="E3709" s="94"/>
      <c r="F3709" s="94"/>
      <c r="G3709" s="94"/>
      <c r="H3709" s="94"/>
      <c r="I3709" s="94"/>
      <c r="J3709" s="94"/>
    </row>
    <row r="3710" spans="1:10" x14ac:dyDescent="0.25">
      <c r="A3710" s="94"/>
      <c r="B3710" s="102"/>
      <c r="C3710" s="94"/>
      <c r="D3710" s="94"/>
      <c r="E3710" s="94"/>
      <c r="F3710" s="94"/>
      <c r="G3710" s="94"/>
      <c r="H3710" s="94"/>
      <c r="I3710" s="94"/>
      <c r="J3710" s="94"/>
    </row>
    <row r="3711" spans="1:10" x14ac:dyDescent="0.25">
      <c r="A3711" s="94"/>
      <c r="B3711" s="102"/>
      <c r="C3711" s="94"/>
      <c r="D3711" s="94"/>
      <c r="E3711" s="94"/>
      <c r="F3711" s="94"/>
      <c r="G3711" s="94"/>
      <c r="H3711" s="94"/>
      <c r="I3711" s="94"/>
      <c r="J3711" s="94"/>
    </row>
    <row r="3712" spans="1:10" x14ac:dyDescent="0.25">
      <c r="A3712" s="94"/>
      <c r="B3712" s="102"/>
      <c r="C3712" s="94"/>
      <c r="D3712" s="94"/>
      <c r="E3712" s="94"/>
      <c r="F3712" s="94"/>
      <c r="G3712" s="94"/>
      <c r="H3712" s="94"/>
      <c r="I3712" s="94"/>
      <c r="J3712" s="94"/>
    </row>
    <row r="3713" spans="1:10" x14ac:dyDescent="0.25">
      <c r="A3713" s="94"/>
      <c r="B3713" s="102"/>
      <c r="C3713" s="94"/>
      <c r="D3713" s="94"/>
      <c r="E3713" s="94"/>
      <c r="F3713" s="94"/>
      <c r="G3713" s="94"/>
      <c r="H3713" s="94"/>
      <c r="I3713" s="94"/>
      <c r="J3713" s="94"/>
    </row>
    <row r="3714" spans="1:10" x14ac:dyDescent="0.25">
      <c r="A3714" s="94"/>
      <c r="B3714" s="102"/>
      <c r="C3714" s="94"/>
      <c r="D3714" s="94"/>
      <c r="E3714" s="94"/>
      <c r="F3714" s="94"/>
      <c r="G3714" s="94"/>
      <c r="H3714" s="94"/>
      <c r="I3714" s="94"/>
      <c r="J3714" s="94"/>
    </row>
    <row r="3715" spans="1:10" x14ac:dyDescent="0.25">
      <c r="A3715" s="94"/>
      <c r="B3715" s="102"/>
      <c r="C3715" s="94"/>
      <c r="D3715" s="94"/>
      <c r="E3715" s="94"/>
      <c r="F3715" s="94"/>
      <c r="G3715" s="94"/>
      <c r="H3715" s="94"/>
      <c r="I3715" s="94"/>
      <c r="J3715" s="94"/>
    </row>
    <row r="3716" spans="1:10" x14ac:dyDescent="0.25">
      <c r="A3716" s="94"/>
      <c r="B3716" s="102"/>
      <c r="C3716" s="94"/>
      <c r="D3716" s="94"/>
      <c r="E3716" s="94"/>
      <c r="F3716" s="94"/>
      <c r="G3716" s="94"/>
      <c r="H3716" s="94"/>
      <c r="I3716" s="94"/>
      <c r="J3716" s="94"/>
    </row>
    <row r="3717" spans="1:10" x14ac:dyDescent="0.25">
      <c r="A3717" s="94"/>
      <c r="B3717" s="102"/>
      <c r="C3717" s="94"/>
      <c r="D3717" s="94"/>
      <c r="E3717" s="94"/>
      <c r="F3717" s="94"/>
      <c r="G3717" s="94"/>
      <c r="H3717" s="94"/>
      <c r="I3717" s="94"/>
      <c r="J3717" s="94"/>
    </row>
    <row r="3718" spans="1:10" x14ac:dyDescent="0.25">
      <c r="A3718" s="94"/>
      <c r="B3718" s="102"/>
      <c r="C3718" s="94"/>
      <c r="D3718" s="94"/>
      <c r="E3718" s="94"/>
      <c r="F3718" s="94"/>
      <c r="G3718" s="94"/>
      <c r="H3718" s="94"/>
      <c r="I3718" s="94"/>
      <c r="J3718" s="94"/>
    </row>
    <row r="3719" spans="1:10" x14ac:dyDescent="0.25">
      <c r="A3719" s="94"/>
      <c r="B3719" s="102"/>
      <c r="C3719" s="94"/>
      <c r="D3719" s="94"/>
      <c r="E3719" s="94"/>
      <c r="F3719" s="94"/>
      <c r="G3719" s="94"/>
      <c r="H3719" s="94"/>
      <c r="I3719" s="94"/>
      <c r="J3719" s="94"/>
    </row>
    <row r="3720" spans="1:10" x14ac:dyDescent="0.25">
      <c r="A3720" s="94"/>
      <c r="B3720" s="102"/>
      <c r="C3720" s="94"/>
      <c r="D3720" s="94"/>
      <c r="E3720" s="94"/>
      <c r="F3720" s="94"/>
      <c r="G3720" s="94"/>
      <c r="H3720" s="94"/>
      <c r="I3720" s="94"/>
      <c r="J3720" s="94"/>
    </row>
    <row r="3721" spans="1:10" x14ac:dyDescent="0.25">
      <c r="A3721" s="94"/>
      <c r="B3721" s="102"/>
      <c r="C3721" s="94"/>
      <c r="D3721" s="94"/>
      <c r="E3721" s="94"/>
      <c r="F3721" s="94"/>
      <c r="G3721" s="94"/>
      <c r="H3721" s="94"/>
      <c r="I3721" s="94"/>
      <c r="J3721" s="94"/>
    </row>
    <row r="3722" spans="1:10" x14ac:dyDescent="0.25">
      <c r="A3722" s="94"/>
      <c r="B3722" s="102"/>
      <c r="C3722" s="94"/>
      <c r="D3722" s="94"/>
      <c r="E3722" s="94"/>
      <c r="F3722" s="94"/>
      <c r="G3722" s="94"/>
      <c r="H3722" s="94"/>
      <c r="I3722" s="94"/>
      <c r="J3722" s="94"/>
    </row>
    <row r="3723" spans="1:10" x14ac:dyDescent="0.25">
      <c r="A3723" s="94"/>
      <c r="B3723" s="102"/>
      <c r="C3723" s="94"/>
      <c r="D3723" s="94"/>
      <c r="E3723" s="94"/>
      <c r="F3723" s="94"/>
      <c r="G3723" s="94"/>
      <c r="H3723" s="94"/>
      <c r="I3723" s="94"/>
      <c r="J3723" s="94"/>
    </row>
    <row r="3724" spans="1:10" x14ac:dyDescent="0.25">
      <c r="A3724" s="94"/>
      <c r="B3724" s="102"/>
      <c r="C3724" s="94"/>
      <c r="D3724" s="94"/>
      <c r="E3724" s="94"/>
      <c r="F3724" s="94"/>
      <c r="G3724" s="94"/>
      <c r="H3724" s="94"/>
      <c r="I3724" s="94"/>
      <c r="J3724" s="94"/>
    </row>
    <row r="3725" spans="1:10" x14ac:dyDescent="0.25">
      <c r="A3725" s="94"/>
      <c r="B3725" s="102"/>
      <c r="C3725" s="94"/>
      <c r="D3725" s="94"/>
      <c r="E3725" s="94"/>
      <c r="F3725" s="94"/>
      <c r="G3725" s="94"/>
      <c r="H3725" s="94"/>
      <c r="I3725" s="94"/>
      <c r="J3725" s="94"/>
    </row>
    <row r="3726" spans="1:10" x14ac:dyDescent="0.25">
      <c r="A3726" s="94"/>
      <c r="B3726" s="102"/>
      <c r="C3726" s="94"/>
      <c r="D3726" s="94"/>
      <c r="E3726" s="94"/>
      <c r="F3726" s="94"/>
      <c r="G3726" s="94"/>
      <c r="H3726" s="94"/>
      <c r="I3726" s="94"/>
      <c r="J3726" s="94"/>
    </row>
    <row r="3727" spans="1:10" x14ac:dyDescent="0.25">
      <c r="A3727" s="94"/>
      <c r="B3727" s="102"/>
      <c r="C3727" s="94"/>
      <c r="D3727" s="94"/>
      <c r="E3727" s="94"/>
      <c r="F3727" s="94"/>
      <c r="G3727" s="94"/>
      <c r="H3727" s="94"/>
      <c r="I3727" s="94"/>
      <c r="J3727" s="94"/>
    </row>
    <row r="3728" spans="1:10" x14ac:dyDescent="0.25">
      <c r="A3728" s="94"/>
      <c r="B3728" s="102"/>
      <c r="C3728" s="94"/>
      <c r="D3728" s="94"/>
      <c r="E3728" s="94"/>
      <c r="F3728" s="94"/>
      <c r="G3728" s="94"/>
      <c r="H3728" s="94"/>
      <c r="I3728" s="94"/>
      <c r="J3728" s="94"/>
    </row>
    <row r="3729" spans="1:10" x14ac:dyDescent="0.25">
      <c r="A3729" s="94"/>
      <c r="B3729" s="102"/>
      <c r="C3729" s="94"/>
      <c r="D3729" s="94"/>
      <c r="E3729" s="94"/>
      <c r="F3729" s="94"/>
      <c r="G3729" s="94"/>
      <c r="H3729" s="94"/>
      <c r="I3729" s="94"/>
      <c r="J3729" s="94"/>
    </row>
    <row r="3730" spans="1:10" x14ac:dyDescent="0.25">
      <c r="A3730" s="94"/>
      <c r="B3730" s="102"/>
      <c r="C3730" s="94"/>
      <c r="D3730" s="94"/>
      <c r="E3730" s="94"/>
      <c r="F3730" s="94"/>
      <c r="G3730" s="94"/>
      <c r="H3730" s="94"/>
      <c r="I3730" s="94"/>
      <c r="J3730" s="94"/>
    </row>
    <row r="3731" spans="1:10" x14ac:dyDescent="0.25">
      <c r="A3731" s="94"/>
      <c r="B3731" s="102"/>
      <c r="C3731" s="94"/>
      <c r="D3731" s="94"/>
      <c r="E3731" s="94"/>
      <c r="F3731" s="94"/>
      <c r="G3731" s="94"/>
      <c r="H3731" s="94"/>
      <c r="I3731" s="94"/>
      <c r="J3731" s="94"/>
    </row>
    <row r="3732" spans="1:10" x14ac:dyDescent="0.25">
      <c r="A3732" s="94"/>
      <c r="B3732" s="102"/>
      <c r="C3732" s="94"/>
      <c r="D3732" s="94"/>
      <c r="E3732" s="94"/>
      <c r="F3732" s="94"/>
      <c r="G3732" s="94"/>
      <c r="H3732" s="94"/>
      <c r="I3732" s="94"/>
      <c r="J3732" s="94"/>
    </row>
    <row r="3733" spans="1:10" x14ac:dyDescent="0.25">
      <c r="A3733" s="94"/>
      <c r="B3733" s="102"/>
      <c r="C3733" s="94"/>
      <c r="D3733" s="94"/>
      <c r="E3733" s="94"/>
      <c r="F3733" s="94"/>
      <c r="G3733" s="94"/>
      <c r="H3733" s="94"/>
      <c r="I3733" s="94"/>
      <c r="J3733" s="94"/>
    </row>
    <row r="3734" spans="1:10" x14ac:dyDescent="0.25">
      <c r="A3734" s="94"/>
      <c r="B3734" s="102"/>
      <c r="C3734" s="94"/>
      <c r="D3734" s="94"/>
      <c r="E3734" s="94"/>
      <c r="F3734" s="94"/>
      <c r="G3734" s="94"/>
      <c r="H3734" s="94"/>
      <c r="I3734" s="94"/>
      <c r="J3734" s="94"/>
    </row>
    <row r="3735" spans="1:10" x14ac:dyDescent="0.25">
      <c r="A3735" s="94"/>
      <c r="B3735" s="102"/>
      <c r="C3735" s="94"/>
      <c r="D3735" s="94"/>
      <c r="E3735" s="94"/>
      <c r="F3735" s="94"/>
      <c r="G3735" s="94"/>
      <c r="H3735" s="94"/>
      <c r="I3735" s="94"/>
      <c r="J3735" s="94"/>
    </row>
    <row r="3736" spans="1:10" x14ac:dyDescent="0.25">
      <c r="A3736" s="94"/>
      <c r="B3736" s="102"/>
      <c r="C3736" s="94"/>
      <c r="D3736" s="94"/>
      <c r="E3736" s="94"/>
      <c r="F3736" s="94"/>
      <c r="G3736" s="94"/>
      <c r="H3736" s="94"/>
      <c r="I3736" s="94"/>
      <c r="J3736" s="94"/>
    </row>
    <row r="3737" spans="1:10" x14ac:dyDescent="0.25">
      <c r="A3737" s="94"/>
      <c r="B3737" s="102"/>
      <c r="C3737" s="94"/>
      <c r="D3737" s="94"/>
      <c r="E3737" s="94"/>
      <c r="F3737" s="94"/>
      <c r="G3737" s="94"/>
      <c r="H3737" s="94"/>
      <c r="I3737" s="94"/>
      <c r="J3737" s="94"/>
    </row>
    <row r="3738" spans="1:10" x14ac:dyDescent="0.25">
      <c r="A3738" s="94"/>
      <c r="B3738" s="102"/>
      <c r="C3738" s="94"/>
      <c r="D3738" s="94"/>
      <c r="E3738" s="94"/>
      <c r="F3738" s="94"/>
      <c r="G3738" s="94"/>
      <c r="H3738" s="94"/>
      <c r="I3738" s="94"/>
      <c r="J3738" s="94"/>
    </row>
    <row r="3739" spans="1:10" x14ac:dyDescent="0.25">
      <c r="A3739" s="94"/>
      <c r="B3739" s="102"/>
      <c r="C3739" s="94"/>
      <c r="D3739" s="94"/>
      <c r="E3739" s="94"/>
      <c r="F3739" s="94"/>
      <c r="G3739" s="94"/>
      <c r="H3739" s="94"/>
      <c r="I3739" s="94"/>
      <c r="J3739" s="94"/>
    </row>
    <row r="3740" spans="1:10" x14ac:dyDescent="0.25">
      <c r="A3740" s="94"/>
      <c r="B3740" s="102"/>
      <c r="C3740" s="94"/>
      <c r="D3740" s="94"/>
      <c r="E3740" s="94"/>
      <c r="F3740" s="94"/>
      <c r="G3740" s="94"/>
      <c r="H3740" s="94"/>
      <c r="I3740" s="94"/>
      <c r="J3740" s="94"/>
    </row>
    <row r="3741" spans="1:10" x14ac:dyDescent="0.25">
      <c r="A3741" s="94"/>
      <c r="B3741" s="102"/>
      <c r="C3741" s="94"/>
      <c r="D3741" s="94"/>
      <c r="E3741" s="94"/>
      <c r="F3741" s="94"/>
      <c r="G3741" s="94"/>
      <c r="H3741" s="94"/>
      <c r="I3741" s="94"/>
      <c r="J3741" s="94"/>
    </row>
    <row r="3742" spans="1:10" x14ac:dyDescent="0.25">
      <c r="A3742" s="127" t="s">
        <v>11</v>
      </c>
      <c r="B3742" s="102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</row>
    <row r="3745" spans="1:10" x14ac:dyDescent="0.25">
      <c r="A3745" s="127" t="s">
        <v>0</v>
      </c>
      <c r="B3745" s="155" t="s">
        <v>1192</v>
      </c>
      <c r="C3745" s="127" t="s">
        <v>1203</v>
      </c>
      <c r="D3745" s="127" t="s">
        <v>561</v>
      </c>
      <c r="E3745" s="127" t="s">
        <v>1724</v>
      </c>
      <c r="F3745" s="127" t="s">
        <v>1892</v>
      </c>
      <c r="G3745" s="127" t="s">
        <v>1889</v>
      </c>
      <c r="H3745" s="127" t="s">
        <v>1890</v>
      </c>
      <c r="I3745" s="127" t="s">
        <v>1891</v>
      </c>
      <c r="J3745" s="127" t="s">
        <v>174</v>
      </c>
    </row>
    <row r="3746" spans="1:10" x14ac:dyDescent="0.25">
      <c r="A3746" s="95"/>
      <c r="B3746" s="118"/>
      <c r="C3746" s="98"/>
      <c r="D3746" s="98"/>
      <c r="E3746" s="98"/>
      <c r="F3746" s="98"/>
      <c r="G3746" s="98"/>
      <c r="H3746" s="98"/>
      <c r="I3746" s="98"/>
      <c r="J3746" s="94"/>
    </row>
    <row r="3747" spans="1:10" x14ac:dyDescent="0.25">
      <c r="A3747" s="94"/>
      <c r="B3747" s="102"/>
      <c r="C3747" s="94"/>
      <c r="D3747" s="94"/>
      <c r="E3747" s="94"/>
      <c r="F3747" s="94"/>
      <c r="G3747" s="94"/>
      <c r="H3747" s="94"/>
      <c r="I3747" s="94"/>
      <c r="J3747" s="94"/>
    </row>
    <row r="3748" spans="1:10" x14ac:dyDescent="0.25">
      <c r="A3748" s="94"/>
      <c r="B3748" s="102"/>
      <c r="C3748" s="101"/>
      <c r="D3748" s="94"/>
      <c r="E3748" s="94"/>
      <c r="F3748" s="94"/>
      <c r="G3748" s="94"/>
      <c r="H3748" s="94"/>
      <c r="I3748" s="94"/>
      <c r="J3748" s="94"/>
    </row>
    <row r="3749" spans="1:10" x14ac:dyDescent="0.25">
      <c r="A3749" s="94"/>
      <c r="B3749" s="102"/>
      <c r="C3749" s="94"/>
      <c r="D3749" s="94"/>
      <c r="E3749" s="94"/>
      <c r="F3749" s="94"/>
      <c r="G3749" s="94"/>
      <c r="H3749" s="94"/>
      <c r="I3749" s="94"/>
      <c r="J3749" s="94"/>
    </row>
    <row r="3750" spans="1:10" x14ac:dyDescent="0.25">
      <c r="A3750" s="94"/>
      <c r="B3750" s="102"/>
      <c r="C3750" s="94"/>
      <c r="D3750" s="94"/>
      <c r="E3750" s="94"/>
      <c r="F3750" s="94"/>
      <c r="G3750" s="94"/>
      <c r="H3750" s="94"/>
      <c r="I3750" s="94"/>
      <c r="J3750" s="94"/>
    </row>
    <row r="3751" spans="1:10" x14ac:dyDescent="0.25">
      <c r="A3751" s="94"/>
      <c r="B3751" s="102"/>
      <c r="C3751" s="94"/>
      <c r="D3751" s="94"/>
      <c r="E3751" s="94"/>
      <c r="F3751" s="94"/>
      <c r="G3751" s="94"/>
      <c r="H3751" s="94"/>
      <c r="I3751" s="94"/>
      <c r="J3751" s="94"/>
    </row>
    <row r="3752" spans="1:10" x14ac:dyDescent="0.25">
      <c r="A3752" s="94"/>
      <c r="B3752" s="102"/>
      <c r="C3752" s="94"/>
      <c r="D3752" s="94"/>
      <c r="E3752" s="94"/>
      <c r="F3752" s="94"/>
      <c r="G3752" s="94"/>
      <c r="H3752" s="94"/>
      <c r="I3752" s="94"/>
      <c r="J3752" s="94"/>
    </row>
    <row r="3753" spans="1:10" x14ac:dyDescent="0.25">
      <c r="A3753" s="94"/>
      <c r="B3753" s="102"/>
      <c r="C3753" s="94"/>
      <c r="D3753" s="94"/>
      <c r="E3753" s="94"/>
      <c r="F3753" s="94"/>
      <c r="G3753" s="94"/>
      <c r="H3753" s="94"/>
      <c r="I3753" s="94"/>
      <c r="J3753" s="94"/>
    </row>
    <row r="3754" spans="1:10" x14ac:dyDescent="0.25">
      <c r="A3754" s="94"/>
      <c r="B3754" s="102"/>
      <c r="C3754" s="94"/>
      <c r="D3754" s="94"/>
      <c r="E3754" s="94"/>
      <c r="F3754" s="94"/>
      <c r="G3754" s="94"/>
      <c r="H3754" s="94"/>
      <c r="I3754" s="94"/>
      <c r="J3754" s="94"/>
    </row>
    <row r="3755" spans="1:10" x14ac:dyDescent="0.25">
      <c r="A3755" s="94"/>
      <c r="B3755" s="102"/>
      <c r="C3755" s="94"/>
      <c r="D3755" s="94"/>
      <c r="E3755" s="94"/>
      <c r="F3755" s="94"/>
      <c r="G3755" s="94"/>
      <c r="H3755" s="94"/>
      <c r="I3755" s="94"/>
      <c r="J3755" s="94"/>
    </row>
    <row r="3756" spans="1:10" x14ac:dyDescent="0.25">
      <c r="A3756" s="94"/>
      <c r="B3756" s="102"/>
      <c r="C3756" s="94"/>
      <c r="D3756" s="94"/>
      <c r="E3756" s="94"/>
      <c r="F3756" s="94"/>
      <c r="G3756" s="94"/>
      <c r="H3756" s="94"/>
      <c r="I3756" s="94"/>
      <c r="J3756" s="94"/>
    </row>
    <row r="3757" spans="1:10" x14ac:dyDescent="0.25">
      <c r="A3757" s="94"/>
      <c r="B3757" s="102"/>
      <c r="C3757" s="94"/>
      <c r="D3757" s="94"/>
      <c r="E3757" s="94"/>
      <c r="F3757" s="94"/>
      <c r="G3757" s="94"/>
      <c r="H3757" s="94"/>
      <c r="I3757" s="94"/>
      <c r="J3757" s="94"/>
    </row>
    <row r="3758" spans="1:10" x14ac:dyDescent="0.25">
      <c r="A3758" s="94"/>
      <c r="B3758" s="102"/>
      <c r="C3758" s="94"/>
      <c r="D3758" s="94"/>
      <c r="E3758" s="94"/>
      <c r="F3758" s="94"/>
      <c r="G3758" s="94"/>
      <c r="H3758" s="94"/>
      <c r="I3758" s="94"/>
      <c r="J3758" s="94"/>
    </row>
    <row r="3759" spans="1:10" x14ac:dyDescent="0.25">
      <c r="A3759" s="94"/>
      <c r="B3759" s="102"/>
      <c r="C3759" s="94"/>
      <c r="D3759" s="94"/>
      <c r="E3759" s="94"/>
      <c r="F3759" s="94"/>
      <c r="G3759" s="94"/>
      <c r="H3759" s="94"/>
      <c r="I3759" s="94"/>
      <c r="J3759" s="94"/>
    </row>
    <row r="3760" spans="1:10" x14ac:dyDescent="0.25">
      <c r="A3760" s="94"/>
      <c r="B3760" s="102"/>
      <c r="C3760" s="94"/>
      <c r="D3760" s="94"/>
      <c r="E3760" s="94"/>
      <c r="F3760" s="94"/>
      <c r="G3760" s="94"/>
      <c r="H3760" s="94"/>
      <c r="I3760" s="94"/>
      <c r="J3760" s="94"/>
    </row>
    <row r="3761" spans="1:10" x14ac:dyDescent="0.25">
      <c r="A3761" s="94"/>
      <c r="B3761" s="102"/>
      <c r="C3761" s="94"/>
      <c r="D3761" s="94"/>
      <c r="E3761" s="94"/>
      <c r="F3761" s="94"/>
      <c r="G3761" s="94"/>
      <c r="H3761" s="94"/>
      <c r="I3761" s="94"/>
      <c r="J3761" s="94"/>
    </row>
    <row r="3762" spans="1:10" x14ac:dyDescent="0.25">
      <c r="A3762" s="94"/>
      <c r="B3762" s="102"/>
      <c r="C3762" s="94"/>
      <c r="D3762" s="94"/>
      <c r="E3762" s="94"/>
      <c r="F3762" s="94"/>
      <c r="G3762" s="94"/>
      <c r="H3762" s="94"/>
      <c r="I3762" s="94"/>
      <c r="J3762" s="94"/>
    </row>
    <row r="3763" spans="1:10" x14ac:dyDescent="0.25">
      <c r="A3763" s="94"/>
      <c r="B3763" s="102"/>
      <c r="C3763" s="94"/>
      <c r="D3763" s="94"/>
      <c r="E3763" s="94"/>
      <c r="F3763" s="94"/>
      <c r="G3763" s="94"/>
      <c r="H3763" s="94"/>
      <c r="I3763" s="94"/>
      <c r="J3763" s="94"/>
    </row>
    <row r="3764" spans="1:10" x14ac:dyDescent="0.25">
      <c r="A3764" s="94"/>
      <c r="B3764" s="102"/>
      <c r="C3764" s="94"/>
      <c r="D3764" s="94"/>
      <c r="E3764" s="94"/>
      <c r="F3764" s="94"/>
      <c r="G3764" s="94"/>
      <c r="H3764" s="94"/>
      <c r="I3764" s="94"/>
      <c r="J3764" s="94"/>
    </row>
    <row r="3765" spans="1:10" x14ac:dyDescent="0.25">
      <c r="A3765" s="94"/>
      <c r="B3765" s="102"/>
      <c r="C3765" s="94"/>
      <c r="D3765" s="94"/>
      <c r="E3765" s="94"/>
      <c r="F3765" s="94"/>
      <c r="G3765" s="94"/>
      <c r="H3765" s="94"/>
      <c r="I3765" s="94"/>
      <c r="J3765" s="94"/>
    </row>
    <row r="3766" spans="1:10" x14ac:dyDescent="0.25">
      <c r="A3766" s="94"/>
      <c r="B3766" s="102"/>
      <c r="C3766" s="94"/>
      <c r="D3766" s="94"/>
      <c r="E3766" s="94"/>
      <c r="F3766" s="94"/>
      <c r="G3766" s="94"/>
      <c r="H3766" s="94"/>
      <c r="I3766" s="94"/>
      <c r="J3766" s="94"/>
    </row>
    <row r="3767" spans="1:10" x14ac:dyDescent="0.25">
      <c r="A3767" s="94"/>
      <c r="B3767" s="102"/>
      <c r="C3767" s="94"/>
      <c r="D3767" s="94"/>
      <c r="E3767" s="94"/>
      <c r="F3767" s="94"/>
      <c r="G3767" s="94"/>
      <c r="H3767" s="94"/>
      <c r="I3767" s="94"/>
      <c r="J3767" s="94"/>
    </row>
    <row r="3768" spans="1:10" x14ac:dyDescent="0.25">
      <c r="A3768" s="94"/>
      <c r="B3768" s="102"/>
      <c r="C3768" s="94"/>
      <c r="D3768" s="94"/>
      <c r="E3768" s="94"/>
      <c r="F3768" s="94"/>
      <c r="G3768" s="94"/>
      <c r="H3768" s="94"/>
      <c r="I3768" s="94"/>
      <c r="J3768" s="94"/>
    </row>
    <row r="3769" spans="1:10" x14ac:dyDescent="0.25">
      <c r="A3769" s="94"/>
      <c r="B3769" s="102"/>
      <c r="C3769" s="94"/>
      <c r="D3769" s="94"/>
      <c r="E3769" s="94"/>
      <c r="F3769" s="94"/>
      <c r="G3769" s="94"/>
      <c r="H3769" s="94"/>
      <c r="I3769" s="94"/>
      <c r="J3769" s="94"/>
    </row>
    <row r="3770" spans="1:10" x14ac:dyDescent="0.25">
      <c r="A3770" s="94"/>
      <c r="B3770" s="102"/>
      <c r="C3770" s="94"/>
      <c r="D3770" s="94"/>
      <c r="E3770" s="94"/>
      <c r="F3770" s="94"/>
      <c r="G3770" s="94"/>
      <c r="H3770" s="94"/>
      <c r="I3770" s="94"/>
      <c r="J3770" s="94"/>
    </row>
    <row r="3771" spans="1:10" x14ac:dyDescent="0.25">
      <c r="A3771" s="94"/>
      <c r="B3771" s="102"/>
      <c r="C3771" s="94"/>
      <c r="D3771" s="94"/>
      <c r="E3771" s="94"/>
      <c r="F3771" s="94"/>
      <c r="G3771" s="94"/>
      <c r="H3771" s="94"/>
      <c r="I3771" s="94"/>
      <c r="J3771" s="94"/>
    </row>
    <row r="3772" spans="1:10" x14ac:dyDescent="0.25">
      <c r="A3772" s="94"/>
      <c r="B3772" s="102"/>
      <c r="C3772" s="94"/>
      <c r="D3772" s="94"/>
      <c r="E3772" s="94"/>
      <c r="F3772" s="94"/>
      <c r="G3772" s="94"/>
      <c r="H3772" s="94"/>
      <c r="I3772" s="94"/>
      <c r="J3772" s="94"/>
    </row>
    <row r="3773" spans="1:10" x14ac:dyDescent="0.25">
      <c r="A3773" s="94"/>
      <c r="B3773" s="102"/>
      <c r="C3773" s="94"/>
      <c r="D3773" s="94"/>
      <c r="E3773" s="94"/>
      <c r="F3773" s="94"/>
      <c r="G3773" s="94"/>
      <c r="H3773" s="94"/>
      <c r="I3773" s="94"/>
      <c r="J3773" s="94"/>
    </row>
    <row r="3774" spans="1:10" x14ac:dyDescent="0.25">
      <c r="A3774" s="94"/>
      <c r="B3774" s="102"/>
      <c r="C3774" s="94"/>
      <c r="D3774" s="94"/>
      <c r="E3774" s="94"/>
      <c r="F3774" s="94"/>
      <c r="G3774" s="94"/>
      <c r="H3774" s="94"/>
      <c r="I3774" s="94"/>
      <c r="J3774" s="94"/>
    </row>
    <row r="3775" spans="1:10" x14ac:dyDescent="0.25">
      <c r="A3775" s="94"/>
      <c r="B3775" s="102"/>
      <c r="C3775" s="94"/>
      <c r="D3775" s="94"/>
      <c r="E3775" s="94"/>
      <c r="F3775" s="94"/>
      <c r="G3775" s="94"/>
      <c r="H3775" s="94"/>
      <c r="I3775" s="94"/>
      <c r="J3775" s="94"/>
    </row>
    <row r="3776" spans="1:10" x14ac:dyDescent="0.25">
      <c r="A3776" s="94"/>
      <c r="B3776" s="102"/>
      <c r="C3776" s="94"/>
      <c r="D3776" s="94"/>
      <c r="E3776" s="94"/>
      <c r="F3776" s="94"/>
      <c r="G3776" s="94"/>
      <c r="H3776" s="94"/>
      <c r="I3776" s="94"/>
      <c r="J3776" s="94"/>
    </row>
    <row r="3777" spans="1:10" x14ac:dyDescent="0.25">
      <c r="A3777" s="94"/>
      <c r="B3777" s="102"/>
      <c r="C3777" s="94"/>
      <c r="D3777" s="94"/>
      <c r="E3777" s="94"/>
      <c r="F3777" s="94"/>
      <c r="G3777" s="94"/>
      <c r="H3777" s="94"/>
      <c r="I3777" s="94"/>
      <c r="J3777" s="94"/>
    </row>
    <row r="3778" spans="1:10" x14ac:dyDescent="0.25">
      <c r="A3778" s="94"/>
      <c r="B3778" s="102"/>
      <c r="C3778" s="94"/>
      <c r="D3778" s="94"/>
      <c r="E3778" s="94"/>
      <c r="F3778" s="94"/>
      <c r="G3778" s="94"/>
      <c r="H3778" s="94"/>
      <c r="I3778" s="94"/>
      <c r="J3778" s="94"/>
    </row>
    <row r="3779" spans="1:10" x14ac:dyDescent="0.25">
      <c r="A3779" s="94"/>
      <c r="B3779" s="102"/>
      <c r="C3779" s="94"/>
      <c r="D3779" s="94"/>
      <c r="E3779" s="94"/>
      <c r="F3779" s="94"/>
      <c r="G3779" s="94"/>
      <c r="H3779" s="94"/>
      <c r="I3779" s="94"/>
      <c r="J3779" s="94"/>
    </row>
    <row r="3780" spans="1:10" x14ac:dyDescent="0.25">
      <c r="A3780" s="94"/>
      <c r="B3780" s="102"/>
      <c r="C3780" s="94"/>
      <c r="D3780" s="94"/>
      <c r="E3780" s="94"/>
      <c r="F3780" s="94"/>
      <c r="G3780" s="94"/>
      <c r="H3780" s="94"/>
      <c r="I3780" s="94"/>
      <c r="J3780" s="94"/>
    </row>
    <row r="3781" spans="1:10" x14ac:dyDescent="0.25">
      <c r="A3781" s="94"/>
      <c r="B3781" s="102"/>
      <c r="C3781" s="94"/>
      <c r="D3781" s="94"/>
      <c r="E3781" s="94"/>
      <c r="F3781" s="94"/>
      <c r="G3781" s="94"/>
      <c r="H3781" s="94"/>
      <c r="I3781" s="94"/>
      <c r="J3781" s="94"/>
    </row>
    <row r="3782" spans="1:10" x14ac:dyDescent="0.25">
      <c r="A3782" s="94"/>
      <c r="B3782" s="102"/>
      <c r="C3782" s="94"/>
      <c r="D3782" s="94"/>
      <c r="E3782" s="94"/>
      <c r="F3782" s="94"/>
      <c r="G3782" s="94"/>
      <c r="H3782" s="94"/>
      <c r="I3782" s="94"/>
      <c r="J3782" s="94"/>
    </row>
    <row r="3783" spans="1:10" x14ac:dyDescent="0.25">
      <c r="A3783" s="94"/>
      <c r="B3783" s="102"/>
      <c r="C3783" s="94"/>
      <c r="D3783" s="94"/>
      <c r="E3783" s="94"/>
      <c r="F3783" s="94"/>
      <c r="G3783" s="94"/>
      <c r="H3783" s="94"/>
      <c r="I3783" s="94"/>
      <c r="J3783" s="94"/>
    </row>
    <row r="3784" spans="1:10" x14ac:dyDescent="0.25">
      <c r="A3784" s="94"/>
      <c r="B3784" s="102"/>
      <c r="C3784" s="94"/>
      <c r="D3784" s="94"/>
      <c r="E3784" s="94"/>
      <c r="F3784" s="94"/>
      <c r="G3784" s="94"/>
      <c r="H3784" s="94"/>
      <c r="I3784" s="94"/>
      <c r="J3784" s="94"/>
    </row>
    <row r="3785" spans="1:10" x14ac:dyDescent="0.25">
      <c r="A3785" s="94"/>
      <c r="B3785" s="102"/>
      <c r="C3785" s="94"/>
      <c r="D3785" s="94"/>
      <c r="E3785" s="94"/>
      <c r="F3785" s="94"/>
      <c r="G3785" s="94"/>
      <c r="H3785" s="94"/>
      <c r="I3785" s="94"/>
      <c r="J3785" s="94"/>
    </row>
    <row r="3786" spans="1:10" x14ac:dyDescent="0.25">
      <c r="A3786" s="94"/>
      <c r="B3786" s="102"/>
      <c r="C3786" s="94"/>
      <c r="D3786" s="94"/>
      <c r="E3786" s="94"/>
      <c r="F3786" s="94"/>
      <c r="G3786" s="94"/>
      <c r="H3786" s="94"/>
      <c r="I3786" s="94"/>
      <c r="J3786" s="94"/>
    </row>
    <row r="3787" spans="1:10" x14ac:dyDescent="0.25">
      <c r="A3787" s="94"/>
      <c r="B3787" s="102"/>
      <c r="C3787" s="94"/>
      <c r="D3787" s="94"/>
      <c r="E3787" s="94"/>
      <c r="F3787" s="94"/>
      <c r="G3787" s="94"/>
      <c r="H3787" s="94"/>
      <c r="I3787" s="94"/>
      <c r="J3787" s="94"/>
    </row>
    <row r="3788" spans="1:10" x14ac:dyDescent="0.25">
      <c r="A3788" s="94"/>
      <c r="B3788" s="102"/>
      <c r="C3788" s="94"/>
      <c r="D3788" s="94"/>
      <c r="E3788" s="94"/>
      <c r="F3788" s="94"/>
      <c r="G3788" s="94"/>
      <c r="H3788" s="94"/>
      <c r="I3788" s="94"/>
      <c r="J3788" s="94"/>
    </row>
    <row r="3789" spans="1:10" x14ac:dyDescent="0.25">
      <c r="A3789" s="94"/>
      <c r="B3789" s="102"/>
      <c r="C3789" s="94"/>
      <c r="D3789" s="94"/>
      <c r="E3789" s="94"/>
      <c r="F3789" s="94"/>
      <c r="G3789" s="94"/>
      <c r="H3789" s="94"/>
      <c r="I3789" s="94"/>
      <c r="J3789" s="94"/>
    </row>
    <row r="3790" spans="1:10" x14ac:dyDescent="0.25">
      <c r="A3790" s="94"/>
      <c r="B3790" s="102"/>
      <c r="C3790" s="94"/>
      <c r="D3790" s="94"/>
      <c r="E3790" s="94"/>
      <c r="F3790" s="94"/>
      <c r="G3790" s="94"/>
      <c r="H3790" s="94"/>
      <c r="I3790" s="94"/>
      <c r="J3790" s="94"/>
    </row>
    <row r="3791" spans="1:10" x14ac:dyDescent="0.25">
      <c r="A3791" s="94"/>
      <c r="B3791" s="102"/>
      <c r="C3791" s="94"/>
      <c r="D3791" s="94"/>
      <c r="E3791" s="94"/>
      <c r="F3791" s="94"/>
      <c r="G3791" s="94"/>
      <c r="H3791" s="94"/>
      <c r="I3791" s="94"/>
      <c r="J3791" s="94"/>
    </row>
    <row r="3792" spans="1:10" x14ac:dyDescent="0.25">
      <c r="A3792" s="94"/>
      <c r="B3792" s="102"/>
      <c r="C3792" s="94"/>
      <c r="D3792" s="94"/>
      <c r="E3792" s="94"/>
      <c r="F3792" s="94"/>
      <c r="G3792" s="94"/>
      <c r="H3792" s="94"/>
      <c r="I3792" s="94"/>
      <c r="J3792" s="94"/>
    </row>
    <row r="3793" spans="1:10" x14ac:dyDescent="0.25">
      <c r="A3793" s="94"/>
      <c r="B3793" s="102"/>
      <c r="C3793" s="94"/>
      <c r="D3793" s="94"/>
      <c r="E3793" s="94"/>
      <c r="F3793" s="94"/>
      <c r="G3793" s="94"/>
      <c r="H3793" s="94"/>
      <c r="I3793" s="94"/>
      <c r="J3793" s="94"/>
    </row>
    <row r="3794" spans="1:10" x14ac:dyDescent="0.25">
      <c r="A3794" s="127" t="s">
        <v>11</v>
      </c>
      <c r="B3794" s="102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</row>
    <row r="3797" spans="1:10" x14ac:dyDescent="0.25">
      <c r="A3797" s="127" t="s">
        <v>0</v>
      </c>
      <c r="B3797" s="155" t="s">
        <v>1192</v>
      </c>
      <c r="C3797" s="127" t="s">
        <v>1203</v>
      </c>
      <c r="D3797" s="127" t="s">
        <v>561</v>
      </c>
      <c r="E3797" s="127" t="s">
        <v>1724</v>
      </c>
      <c r="F3797" s="127" t="s">
        <v>1892</v>
      </c>
      <c r="G3797" s="127" t="s">
        <v>1889</v>
      </c>
      <c r="H3797" s="127" t="s">
        <v>1890</v>
      </c>
      <c r="I3797" s="127" t="s">
        <v>1891</v>
      </c>
      <c r="J3797" s="127" t="s">
        <v>174</v>
      </c>
    </row>
    <row r="3798" spans="1:10" x14ac:dyDescent="0.25">
      <c r="A3798" s="95"/>
      <c r="B3798" s="118"/>
      <c r="C3798" s="98"/>
      <c r="D3798" s="98"/>
      <c r="E3798" s="98"/>
      <c r="F3798" s="98"/>
      <c r="G3798" s="98"/>
      <c r="H3798" s="98"/>
      <c r="I3798" s="98"/>
      <c r="J3798" s="94"/>
    </row>
    <row r="3799" spans="1:10" x14ac:dyDescent="0.25">
      <c r="A3799" s="94"/>
      <c r="B3799" s="102"/>
      <c r="C3799" s="94"/>
      <c r="D3799" s="94"/>
      <c r="E3799" s="94"/>
      <c r="F3799" s="94"/>
      <c r="G3799" s="94"/>
      <c r="H3799" s="94"/>
      <c r="I3799" s="94"/>
      <c r="J3799" s="94"/>
    </row>
    <row r="3800" spans="1:10" x14ac:dyDescent="0.25">
      <c r="A3800" s="94"/>
      <c r="B3800" s="102"/>
      <c r="C3800" s="101"/>
      <c r="D3800" s="94"/>
      <c r="E3800" s="94"/>
      <c r="F3800" s="94"/>
      <c r="G3800" s="94"/>
      <c r="H3800" s="94"/>
      <c r="I3800" s="94"/>
      <c r="J3800" s="94"/>
    </row>
    <row r="3801" spans="1:10" x14ac:dyDescent="0.25">
      <c r="A3801" s="94"/>
      <c r="B3801" s="102"/>
      <c r="C3801" s="94"/>
      <c r="D3801" s="94"/>
      <c r="E3801" s="94"/>
      <c r="F3801" s="94"/>
      <c r="G3801" s="94"/>
      <c r="H3801" s="94"/>
      <c r="I3801" s="94"/>
      <c r="J3801" s="94"/>
    </row>
    <row r="3802" spans="1:10" x14ac:dyDescent="0.25">
      <c r="A3802" s="94"/>
      <c r="B3802" s="102"/>
      <c r="C3802" s="94"/>
      <c r="D3802" s="94"/>
      <c r="E3802" s="94"/>
      <c r="F3802" s="94"/>
      <c r="G3802" s="94"/>
      <c r="H3802" s="94"/>
      <c r="I3802" s="94"/>
      <c r="J3802" s="94"/>
    </row>
    <row r="3803" spans="1:10" x14ac:dyDescent="0.25">
      <c r="A3803" s="94"/>
      <c r="B3803" s="102"/>
      <c r="C3803" s="94"/>
      <c r="D3803" s="94"/>
      <c r="E3803" s="94"/>
      <c r="F3803" s="94"/>
      <c r="G3803" s="94"/>
      <c r="H3803" s="94"/>
      <c r="I3803" s="94"/>
      <c r="J3803" s="94"/>
    </row>
    <row r="3804" spans="1:10" x14ac:dyDescent="0.25">
      <c r="A3804" s="94"/>
      <c r="B3804" s="102"/>
      <c r="C3804" s="94"/>
      <c r="D3804" s="94"/>
      <c r="E3804" s="94"/>
      <c r="F3804" s="94"/>
      <c r="G3804" s="94"/>
      <c r="H3804" s="94"/>
      <c r="I3804" s="94"/>
      <c r="J3804" s="94"/>
    </row>
    <row r="3805" spans="1:10" x14ac:dyDescent="0.25">
      <c r="A3805" s="94"/>
      <c r="B3805" s="102"/>
      <c r="C3805" s="94"/>
      <c r="D3805" s="94"/>
      <c r="E3805" s="94"/>
      <c r="F3805" s="94"/>
      <c r="G3805" s="94"/>
      <c r="H3805" s="94"/>
      <c r="I3805" s="94"/>
      <c r="J3805" s="94"/>
    </row>
    <row r="3806" spans="1:10" x14ac:dyDescent="0.25">
      <c r="A3806" s="94"/>
      <c r="B3806" s="102"/>
      <c r="C3806" s="94"/>
      <c r="D3806" s="94"/>
      <c r="E3806" s="94"/>
      <c r="F3806" s="94"/>
      <c r="G3806" s="94"/>
      <c r="H3806" s="94"/>
      <c r="I3806" s="94"/>
      <c r="J3806" s="94"/>
    </row>
    <row r="3807" spans="1:10" x14ac:dyDescent="0.25">
      <c r="A3807" s="94"/>
      <c r="B3807" s="102"/>
      <c r="C3807" s="94"/>
      <c r="D3807" s="94"/>
      <c r="E3807" s="94"/>
      <c r="F3807" s="94"/>
      <c r="G3807" s="94"/>
      <c r="H3807" s="94"/>
      <c r="I3807" s="94"/>
      <c r="J3807" s="94"/>
    </row>
    <row r="3808" spans="1:10" x14ac:dyDescent="0.25">
      <c r="A3808" s="94"/>
      <c r="B3808" s="102"/>
      <c r="C3808" s="94"/>
      <c r="D3808" s="94"/>
      <c r="E3808" s="94"/>
      <c r="F3808" s="94"/>
      <c r="G3808" s="94"/>
      <c r="H3808" s="94"/>
      <c r="I3808" s="94"/>
      <c r="J3808" s="94"/>
    </row>
    <row r="3809" spans="1:10" x14ac:dyDescent="0.25">
      <c r="A3809" s="94"/>
      <c r="B3809" s="102"/>
      <c r="C3809" s="94"/>
      <c r="D3809" s="94"/>
      <c r="E3809" s="94"/>
      <c r="F3809" s="94"/>
      <c r="G3809" s="94"/>
      <c r="H3809" s="94"/>
      <c r="I3809" s="94"/>
      <c r="J3809" s="94"/>
    </row>
    <row r="3810" spans="1:10" x14ac:dyDescent="0.25">
      <c r="A3810" s="94"/>
      <c r="B3810" s="102"/>
      <c r="C3810" s="94"/>
      <c r="D3810" s="94"/>
      <c r="E3810" s="94"/>
      <c r="F3810" s="94"/>
      <c r="G3810" s="94"/>
      <c r="H3810" s="94"/>
      <c r="I3810" s="94"/>
      <c r="J3810" s="94"/>
    </row>
    <row r="3811" spans="1:10" x14ac:dyDescent="0.25">
      <c r="A3811" s="94"/>
      <c r="B3811" s="102"/>
      <c r="C3811" s="94"/>
      <c r="D3811" s="94"/>
      <c r="E3811" s="94"/>
      <c r="F3811" s="94"/>
      <c r="G3811" s="94"/>
      <c r="H3811" s="94"/>
      <c r="I3811" s="94"/>
      <c r="J3811" s="94"/>
    </row>
    <row r="3812" spans="1:10" x14ac:dyDescent="0.25">
      <c r="A3812" s="94"/>
      <c r="B3812" s="102"/>
      <c r="C3812" s="94"/>
      <c r="D3812" s="94"/>
      <c r="E3812" s="94"/>
      <c r="F3812" s="94"/>
      <c r="G3812" s="94"/>
      <c r="H3812" s="94"/>
      <c r="I3812" s="94"/>
      <c r="J3812" s="94"/>
    </row>
    <row r="3813" spans="1:10" x14ac:dyDescent="0.25">
      <c r="A3813" s="94"/>
      <c r="B3813" s="102"/>
      <c r="C3813" s="94"/>
      <c r="D3813" s="94"/>
      <c r="E3813" s="94"/>
      <c r="F3813" s="94"/>
      <c r="G3813" s="94"/>
      <c r="H3813" s="94"/>
      <c r="I3813" s="94"/>
      <c r="J3813" s="94"/>
    </row>
    <row r="3814" spans="1:10" x14ac:dyDescent="0.25">
      <c r="A3814" s="94"/>
      <c r="B3814" s="102"/>
      <c r="C3814" s="94"/>
      <c r="D3814" s="94"/>
      <c r="E3814" s="94"/>
      <c r="F3814" s="94"/>
      <c r="G3814" s="94"/>
      <c r="H3814" s="94"/>
      <c r="I3814" s="94"/>
      <c r="J3814" s="94"/>
    </row>
    <row r="3815" spans="1:10" x14ac:dyDescent="0.25">
      <c r="A3815" s="94"/>
      <c r="B3815" s="102"/>
      <c r="C3815" s="94"/>
      <c r="D3815" s="94"/>
      <c r="E3815" s="94"/>
      <c r="F3815" s="94"/>
      <c r="G3815" s="94"/>
      <c r="H3815" s="94"/>
      <c r="I3815" s="94"/>
      <c r="J3815" s="94"/>
    </row>
    <row r="3816" spans="1:10" x14ac:dyDescent="0.25">
      <c r="A3816" s="94"/>
      <c r="B3816" s="102"/>
      <c r="C3816" s="94"/>
      <c r="D3816" s="94"/>
      <c r="E3816" s="94"/>
      <c r="F3816" s="94"/>
      <c r="G3816" s="94"/>
      <c r="H3816" s="94"/>
      <c r="I3816" s="94"/>
      <c r="J3816" s="94"/>
    </row>
    <row r="3817" spans="1:10" x14ac:dyDescent="0.25">
      <c r="A3817" s="94"/>
      <c r="B3817" s="102"/>
      <c r="C3817" s="94"/>
      <c r="D3817" s="94"/>
      <c r="E3817" s="94"/>
      <c r="F3817" s="94"/>
      <c r="G3817" s="94"/>
      <c r="H3817" s="94"/>
      <c r="I3817" s="94"/>
      <c r="J3817" s="94"/>
    </row>
    <row r="3818" spans="1:10" x14ac:dyDescent="0.25">
      <c r="A3818" s="94"/>
      <c r="B3818" s="102"/>
      <c r="C3818" s="94"/>
      <c r="D3818" s="94"/>
      <c r="E3818" s="94"/>
      <c r="F3818" s="94"/>
      <c r="G3818" s="94"/>
      <c r="H3818" s="94"/>
      <c r="I3818" s="94"/>
      <c r="J3818" s="94"/>
    </row>
    <row r="3819" spans="1:10" x14ac:dyDescent="0.25">
      <c r="A3819" s="94"/>
      <c r="B3819" s="102"/>
      <c r="C3819" s="94"/>
      <c r="D3819" s="94"/>
      <c r="E3819" s="94"/>
      <c r="F3819" s="94"/>
      <c r="G3819" s="94"/>
      <c r="H3819" s="94"/>
      <c r="I3819" s="94"/>
      <c r="J3819" s="94"/>
    </row>
    <row r="3820" spans="1:10" x14ac:dyDescent="0.25">
      <c r="A3820" s="94"/>
      <c r="B3820" s="102"/>
      <c r="C3820" s="94"/>
      <c r="D3820" s="94"/>
      <c r="E3820" s="94"/>
      <c r="F3820" s="94"/>
      <c r="G3820" s="94"/>
      <c r="H3820" s="94"/>
      <c r="I3820" s="94"/>
      <c r="J3820" s="94"/>
    </row>
    <row r="3821" spans="1:10" x14ac:dyDescent="0.25">
      <c r="A3821" s="94"/>
      <c r="B3821" s="102"/>
      <c r="C3821" s="94"/>
      <c r="D3821" s="94"/>
      <c r="E3821" s="94"/>
      <c r="F3821" s="94"/>
      <c r="G3821" s="94"/>
      <c r="H3821" s="94"/>
      <c r="I3821" s="94"/>
      <c r="J3821" s="94"/>
    </row>
    <row r="3822" spans="1:10" x14ac:dyDescent="0.25">
      <c r="A3822" s="94"/>
      <c r="B3822" s="102"/>
      <c r="C3822" s="94"/>
      <c r="D3822" s="94"/>
      <c r="E3822" s="94"/>
      <c r="F3822" s="94"/>
      <c r="G3822" s="94"/>
      <c r="H3822" s="94"/>
      <c r="I3822" s="94"/>
      <c r="J3822" s="94"/>
    </row>
    <row r="3823" spans="1:10" x14ac:dyDescent="0.25">
      <c r="A3823" s="94"/>
      <c r="B3823" s="102"/>
      <c r="C3823" s="94"/>
      <c r="D3823" s="94"/>
      <c r="E3823" s="94"/>
      <c r="F3823" s="94"/>
      <c r="G3823" s="94"/>
      <c r="H3823" s="94"/>
      <c r="I3823" s="94"/>
      <c r="J3823" s="94"/>
    </row>
    <row r="3824" spans="1:10" x14ac:dyDescent="0.25">
      <c r="A3824" s="94"/>
      <c r="B3824" s="102"/>
      <c r="C3824" s="94"/>
      <c r="D3824" s="94"/>
      <c r="E3824" s="94"/>
      <c r="F3824" s="94"/>
      <c r="G3824" s="94"/>
      <c r="H3824" s="94"/>
      <c r="I3824" s="94"/>
      <c r="J3824" s="94"/>
    </row>
    <row r="3825" spans="1:10" x14ac:dyDescent="0.25">
      <c r="A3825" s="94"/>
      <c r="B3825" s="102"/>
      <c r="C3825" s="94"/>
      <c r="D3825" s="94"/>
      <c r="E3825" s="94"/>
      <c r="F3825" s="94"/>
      <c r="G3825" s="94"/>
      <c r="H3825" s="94"/>
      <c r="I3825" s="94"/>
      <c r="J3825" s="94"/>
    </row>
    <row r="3826" spans="1:10" x14ac:dyDescent="0.25">
      <c r="A3826" s="94"/>
      <c r="B3826" s="102"/>
      <c r="C3826" s="94"/>
      <c r="D3826" s="94"/>
      <c r="E3826" s="94"/>
      <c r="F3826" s="94"/>
      <c r="G3826" s="94"/>
      <c r="H3826" s="94"/>
      <c r="I3826" s="94"/>
      <c r="J3826" s="94"/>
    </row>
    <row r="3827" spans="1:10" x14ac:dyDescent="0.25">
      <c r="A3827" s="94"/>
      <c r="B3827" s="102"/>
      <c r="C3827" s="94"/>
      <c r="D3827" s="94"/>
      <c r="E3827" s="94"/>
      <c r="F3827" s="94"/>
      <c r="G3827" s="94"/>
      <c r="H3827" s="94"/>
      <c r="I3827" s="94"/>
      <c r="J3827" s="94"/>
    </row>
    <row r="3828" spans="1:10" x14ac:dyDescent="0.25">
      <c r="A3828" s="94"/>
      <c r="B3828" s="102"/>
      <c r="C3828" s="94"/>
      <c r="D3828" s="94"/>
      <c r="E3828" s="94"/>
      <c r="F3828" s="94"/>
      <c r="G3828" s="94"/>
      <c r="H3828" s="94"/>
      <c r="I3828" s="94"/>
      <c r="J3828" s="94"/>
    </row>
    <row r="3829" spans="1:10" x14ac:dyDescent="0.25">
      <c r="A3829" s="94"/>
      <c r="B3829" s="102"/>
      <c r="C3829" s="94"/>
      <c r="D3829" s="94"/>
      <c r="E3829" s="94"/>
      <c r="F3829" s="94"/>
      <c r="G3829" s="94"/>
      <c r="H3829" s="94"/>
      <c r="I3829" s="94"/>
      <c r="J3829" s="94"/>
    </row>
    <row r="3830" spans="1:10" x14ac:dyDescent="0.25">
      <c r="A3830" s="94"/>
      <c r="B3830" s="102"/>
      <c r="C3830" s="94"/>
      <c r="D3830" s="94"/>
      <c r="E3830" s="94"/>
      <c r="F3830" s="94"/>
      <c r="G3830" s="94"/>
      <c r="H3830" s="94"/>
      <c r="I3830" s="94"/>
      <c r="J3830" s="94"/>
    </row>
    <row r="3831" spans="1:10" x14ac:dyDescent="0.25">
      <c r="A3831" s="94"/>
      <c r="B3831" s="102"/>
      <c r="C3831" s="94"/>
      <c r="D3831" s="94"/>
      <c r="E3831" s="94"/>
      <c r="F3831" s="94"/>
      <c r="G3831" s="94"/>
      <c r="H3831" s="94"/>
      <c r="I3831" s="94"/>
      <c r="J3831" s="94"/>
    </row>
    <row r="3832" spans="1:10" x14ac:dyDescent="0.25">
      <c r="A3832" s="94"/>
      <c r="B3832" s="102"/>
      <c r="C3832" s="94"/>
      <c r="D3832" s="94"/>
      <c r="E3832" s="94"/>
      <c r="F3832" s="94"/>
      <c r="G3832" s="94"/>
      <c r="H3832" s="94"/>
      <c r="I3832" s="94"/>
      <c r="J3832" s="94"/>
    </row>
    <row r="3833" spans="1:10" x14ac:dyDescent="0.25">
      <c r="A3833" s="94"/>
      <c r="B3833" s="102"/>
      <c r="C3833" s="94"/>
      <c r="D3833" s="94"/>
      <c r="E3833" s="94"/>
      <c r="F3833" s="94"/>
      <c r="G3833" s="94"/>
      <c r="H3833" s="94"/>
      <c r="I3833" s="94"/>
      <c r="J3833" s="94"/>
    </row>
    <row r="3834" spans="1:10" x14ac:dyDescent="0.25">
      <c r="A3834" s="94"/>
      <c r="B3834" s="102"/>
      <c r="C3834" s="94"/>
      <c r="D3834" s="94"/>
      <c r="E3834" s="94"/>
      <c r="F3834" s="94"/>
      <c r="G3834" s="94"/>
      <c r="H3834" s="94"/>
      <c r="I3834" s="94"/>
      <c r="J3834" s="94"/>
    </row>
    <row r="3835" spans="1:10" x14ac:dyDescent="0.25">
      <c r="A3835" s="94"/>
      <c r="B3835" s="102"/>
      <c r="C3835" s="94"/>
      <c r="D3835" s="94"/>
      <c r="E3835" s="94"/>
      <c r="F3835" s="94"/>
      <c r="G3835" s="94"/>
      <c r="H3835" s="94"/>
      <c r="I3835" s="94"/>
      <c r="J3835" s="94"/>
    </row>
    <row r="3836" spans="1:10" x14ac:dyDescent="0.25">
      <c r="A3836" s="94"/>
      <c r="B3836" s="102"/>
      <c r="C3836" s="94"/>
      <c r="D3836" s="94"/>
      <c r="E3836" s="94"/>
      <c r="F3836" s="94"/>
      <c r="G3836" s="94"/>
      <c r="H3836" s="94"/>
      <c r="I3836" s="94"/>
      <c r="J3836" s="94"/>
    </row>
    <row r="3837" spans="1:10" x14ac:dyDescent="0.25">
      <c r="A3837" s="94"/>
      <c r="B3837" s="102"/>
      <c r="C3837" s="94"/>
      <c r="D3837" s="94"/>
      <c r="E3837" s="94"/>
      <c r="F3837" s="94"/>
      <c r="G3837" s="94"/>
      <c r="H3837" s="94"/>
      <c r="I3837" s="94"/>
      <c r="J3837" s="94"/>
    </row>
    <row r="3838" spans="1:10" x14ac:dyDescent="0.25">
      <c r="A3838" s="94"/>
      <c r="B3838" s="102"/>
      <c r="C3838" s="94"/>
      <c r="D3838" s="94"/>
      <c r="E3838" s="94"/>
      <c r="F3838" s="94"/>
      <c r="G3838" s="94"/>
      <c r="H3838" s="94"/>
      <c r="I3838" s="94"/>
      <c r="J3838" s="94"/>
    </row>
    <row r="3839" spans="1:10" x14ac:dyDescent="0.25">
      <c r="A3839" s="94"/>
      <c r="B3839" s="102"/>
      <c r="C3839" s="94"/>
      <c r="D3839" s="94"/>
      <c r="E3839" s="94"/>
      <c r="F3839" s="94"/>
      <c r="G3839" s="94"/>
      <c r="H3839" s="94"/>
      <c r="I3839" s="94"/>
      <c r="J3839" s="94"/>
    </row>
    <row r="3840" spans="1:10" x14ac:dyDescent="0.25">
      <c r="A3840" s="94"/>
      <c r="B3840" s="102"/>
      <c r="C3840" s="94"/>
      <c r="D3840" s="94"/>
      <c r="E3840" s="94"/>
      <c r="F3840" s="94"/>
      <c r="G3840" s="94"/>
      <c r="H3840" s="94"/>
      <c r="I3840" s="94"/>
      <c r="J3840" s="94"/>
    </row>
    <row r="3841" spans="1:10" x14ac:dyDescent="0.25">
      <c r="A3841" s="94"/>
      <c r="B3841" s="102"/>
      <c r="C3841" s="94"/>
      <c r="D3841" s="94"/>
      <c r="E3841" s="94"/>
      <c r="F3841" s="94"/>
      <c r="G3841" s="94"/>
      <c r="H3841" s="94"/>
      <c r="I3841" s="94"/>
      <c r="J3841" s="94"/>
    </row>
    <row r="3842" spans="1:10" x14ac:dyDescent="0.25">
      <c r="A3842" s="94"/>
      <c r="B3842" s="102"/>
      <c r="C3842" s="94"/>
      <c r="D3842" s="94"/>
      <c r="E3842" s="94"/>
      <c r="F3842" s="94"/>
      <c r="G3842" s="94"/>
      <c r="H3842" s="94"/>
      <c r="I3842" s="94"/>
      <c r="J3842" s="94"/>
    </row>
    <row r="3843" spans="1:10" x14ac:dyDescent="0.25">
      <c r="A3843" s="94"/>
      <c r="B3843" s="102"/>
      <c r="C3843" s="94"/>
      <c r="D3843" s="94"/>
      <c r="E3843" s="94"/>
      <c r="F3843" s="94"/>
      <c r="G3843" s="94"/>
      <c r="H3843" s="94"/>
      <c r="I3843" s="94"/>
      <c r="J3843" s="94"/>
    </row>
    <row r="3844" spans="1:10" x14ac:dyDescent="0.25">
      <c r="A3844" s="94"/>
      <c r="B3844" s="102"/>
      <c r="C3844" s="94"/>
      <c r="D3844" s="94"/>
      <c r="E3844" s="94"/>
      <c r="F3844" s="94"/>
      <c r="G3844" s="94"/>
      <c r="H3844" s="94"/>
      <c r="I3844" s="94"/>
      <c r="J3844" s="94"/>
    </row>
    <row r="3845" spans="1:10" x14ac:dyDescent="0.25">
      <c r="A3845" s="94"/>
      <c r="B3845" s="102"/>
      <c r="C3845" s="94"/>
      <c r="D3845" s="94"/>
      <c r="E3845" s="94"/>
      <c r="F3845" s="94"/>
      <c r="G3845" s="94"/>
      <c r="H3845" s="94"/>
      <c r="I3845" s="94"/>
      <c r="J3845" s="94"/>
    </row>
    <row r="3846" spans="1:10" x14ac:dyDescent="0.25">
      <c r="A3846" s="127" t="s">
        <v>11</v>
      </c>
      <c r="B3846" s="102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</row>
    <row r="3849" spans="1:10" x14ac:dyDescent="0.25">
      <c r="A3849" s="127" t="s">
        <v>0</v>
      </c>
      <c r="B3849" s="155" t="s">
        <v>1192</v>
      </c>
      <c r="C3849" s="127" t="s">
        <v>1203</v>
      </c>
      <c r="D3849" s="127" t="s">
        <v>561</v>
      </c>
      <c r="E3849" s="127" t="s">
        <v>1724</v>
      </c>
      <c r="F3849" s="127" t="s">
        <v>1892</v>
      </c>
      <c r="G3849" s="127" t="s">
        <v>1889</v>
      </c>
      <c r="H3849" s="127" t="s">
        <v>1890</v>
      </c>
      <c r="I3849" s="127" t="s">
        <v>1891</v>
      </c>
      <c r="J3849" s="127" t="s">
        <v>174</v>
      </c>
    </row>
    <row r="3850" spans="1:10" x14ac:dyDescent="0.25">
      <c r="A3850" s="95"/>
      <c r="B3850" s="118"/>
      <c r="C3850" s="98"/>
      <c r="D3850" s="98"/>
      <c r="E3850" s="98"/>
      <c r="F3850" s="98"/>
      <c r="G3850" s="98"/>
      <c r="H3850" s="98"/>
      <c r="I3850" s="98"/>
      <c r="J3850" s="94"/>
    </row>
    <row r="3851" spans="1:10" x14ac:dyDescent="0.25">
      <c r="A3851" s="94"/>
      <c r="B3851" s="102"/>
      <c r="C3851" s="94"/>
      <c r="D3851" s="94"/>
      <c r="E3851" s="94"/>
      <c r="F3851" s="94"/>
      <c r="G3851" s="94"/>
      <c r="H3851" s="94"/>
      <c r="I3851" s="94"/>
      <c r="J3851" s="94"/>
    </row>
    <row r="3852" spans="1:10" x14ac:dyDescent="0.25">
      <c r="A3852" s="94"/>
      <c r="B3852" s="102"/>
      <c r="C3852" s="101"/>
      <c r="D3852" s="94"/>
      <c r="E3852" s="94"/>
      <c r="F3852" s="94"/>
      <c r="G3852" s="94"/>
      <c r="H3852" s="94"/>
      <c r="I3852" s="94"/>
      <c r="J3852" s="94"/>
    </row>
    <row r="3853" spans="1:10" x14ac:dyDescent="0.25">
      <c r="A3853" s="94"/>
      <c r="B3853" s="102"/>
      <c r="C3853" s="94"/>
      <c r="D3853" s="94"/>
      <c r="E3853" s="94"/>
      <c r="F3853" s="94"/>
      <c r="G3853" s="94"/>
      <c r="H3853" s="94"/>
      <c r="I3853" s="94"/>
      <c r="J3853" s="94"/>
    </row>
    <row r="3854" spans="1:10" x14ac:dyDescent="0.25">
      <c r="A3854" s="94"/>
      <c r="B3854" s="102"/>
      <c r="C3854" s="94"/>
      <c r="D3854" s="94"/>
      <c r="E3854" s="94"/>
      <c r="F3854" s="94"/>
      <c r="G3854" s="94"/>
      <c r="H3854" s="94"/>
      <c r="I3854" s="94"/>
      <c r="J3854" s="94"/>
    </row>
    <row r="3855" spans="1:10" x14ac:dyDescent="0.25">
      <c r="A3855" s="94"/>
      <c r="B3855" s="102"/>
      <c r="C3855" s="94"/>
      <c r="D3855" s="94"/>
      <c r="E3855" s="94"/>
      <c r="F3855" s="94"/>
      <c r="G3855" s="94"/>
      <c r="H3855" s="94"/>
      <c r="I3855" s="94"/>
      <c r="J3855" s="94"/>
    </row>
    <row r="3856" spans="1:10" x14ac:dyDescent="0.25">
      <c r="A3856" s="94"/>
      <c r="B3856" s="102"/>
      <c r="C3856" s="94"/>
      <c r="D3856" s="94"/>
      <c r="E3856" s="94"/>
      <c r="F3856" s="94"/>
      <c r="G3856" s="94"/>
      <c r="H3856" s="94"/>
      <c r="I3856" s="94"/>
      <c r="J3856" s="94"/>
    </row>
    <row r="3857" spans="1:10" x14ac:dyDescent="0.25">
      <c r="A3857" s="94"/>
      <c r="B3857" s="102"/>
      <c r="C3857" s="94"/>
      <c r="D3857" s="94"/>
      <c r="E3857" s="94"/>
      <c r="F3857" s="94"/>
      <c r="G3857" s="94"/>
      <c r="H3857" s="94"/>
      <c r="I3857" s="94"/>
      <c r="J3857" s="94"/>
    </row>
    <row r="3858" spans="1:10" x14ac:dyDescent="0.25">
      <c r="A3858" s="94"/>
      <c r="B3858" s="102"/>
      <c r="C3858" s="94"/>
      <c r="D3858" s="94"/>
      <c r="E3858" s="94"/>
      <c r="F3858" s="94"/>
      <c r="G3858" s="94"/>
      <c r="H3858" s="94"/>
      <c r="I3858" s="94"/>
      <c r="J3858" s="94"/>
    </row>
    <row r="3859" spans="1:10" x14ac:dyDescent="0.25">
      <c r="A3859" s="94"/>
      <c r="B3859" s="102"/>
      <c r="C3859" s="94"/>
      <c r="D3859" s="94"/>
      <c r="E3859" s="94"/>
      <c r="F3859" s="94"/>
      <c r="G3859" s="94"/>
      <c r="H3859" s="94"/>
      <c r="I3859" s="94"/>
      <c r="J3859" s="94"/>
    </row>
    <row r="3860" spans="1:10" x14ac:dyDescent="0.25">
      <c r="A3860" s="94"/>
      <c r="B3860" s="102"/>
      <c r="C3860" s="94"/>
      <c r="D3860" s="94"/>
      <c r="E3860" s="94"/>
      <c r="F3860" s="94"/>
      <c r="G3860" s="94"/>
      <c r="H3860" s="94"/>
      <c r="I3860" s="94"/>
      <c r="J3860" s="94"/>
    </row>
    <row r="3861" spans="1:10" x14ac:dyDescent="0.25">
      <c r="A3861" s="94"/>
      <c r="B3861" s="102"/>
      <c r="C3861" s="94"/>
      <c r="D3861" s="94"/>
      <c r="E3861" s="94"/>
      <c r="F3861" s="94"/>
      <c r="G3861" s="94"/>
      <c r="H3861" s="94"/>
      <c r="I3861" s="94"/>
      <c r="J3861" s="94"/>
    </row>
    <row r="3862" spans="1:10" x14ac:dyDescent="0.25">
      <c r="A3862" s="94"/>
      <c r="B3862" s="102"/>
      <c r="C3862" s="94"/>
      <c r="D3862" s="94"/>
      <c r="E3862" s="94"/>
      <c r="F3862" s="94"/>
      <c r="G3862" s="94"/>
      <c r="H3862" s="94"/>
      <c r="I3862" s="94"/>
      <c r="J3862" s="94"/>
    </row>
    <row r="3863" spans="1:10" x14ac:dyDescent="0.25">
      <c r="A3863" s="94"/>
      <c r="B3863" s="102"/>
      <c r="C3863" s="94"/>
      <c r="D3863" s="94"/>
      <c r="E3863" s="94"/>
      <c r="F3863" s="94"/>
      <c r="G3863" s="94"/>
      <c r="H3863" s="94"/>
      <c r="I3863" s="94"/>
      <c r="J3863" s="94"/>
    </row>
    <row r="3864" spans="1:10" x14ac:dyDescent="0.25">
      <c r="A3864" s="94"/>
      <c r="B3864" s="102"/>
      <c r="C3864" s="94"/>
      <c r="D3864" s="94"/>
      <c r="E3864" s="94"/>
      <c r="F3864" s="94"/>
      <c r="G3864" s="94"/>
      <c r="H3864" s="94"/>
      <c r="I3864" s="94"/>
      <c r="J3864" s="94"/>
    </row>
    <row r="3865" spans="1:10" x14ac:dyDescent="0.25">
      <c r="A3865" s="94"/>
      <c r="B3865" s="102"/>
      <c r="C3865" s="94"/>
      <c r="D3865" s="94"/>
      <c r="E3865" s="94"/>
      <c r="F3865" s="94"/>
      <c r="G3865" s="94"/>
      <c r="H3865" s="94"/>
      <c r="I3865" s="94"/>
      <c r="J3865" s="94"/>
    </row>
    <row r="3866" spans="1:10" x14ac:dyDescent="0.25">
      <c r="A3866" s="94"/>
      <c r="B3866" s="102"/>
      <c r="C3866" s="94"/>
      <c r="D3866" s="94"/>
      <c r="E3866" s="94"/>
      <c r="F3866" s="94"/>
      <c r="G3866" s="94"/>
      <c r="H3866" s="94"/>
      <c r="I3866" s="94"/>
      <c r="J3866" s="94"/>
    </row>
    <row r="3867" spans="1:10" x14ac:dyDescent="0.25">
      <c r="A3867" s="94"/>
      <c r="B3867" s="102"/>
      <c r="C3867" s="94"/>
      <c r="D3867" s="94"/>
      <c r="E3867" s="94"/>
      <c r="F3867" s="94"/>
      <c r="G3867" s="94"/>
      <c r="H3867" s="94"/>
      <c r="I3867" s="94"/>
      <c r="J3867" s="94"/>
    </row>
    <row r="3868" spans="1:10" x14ac:dyDescent="0.25">
      <c r="A3868" s="94"/>
      <c r="B3868" s="102"/>
      <c r="C3868" s="94"/>
      <c r="D3868" s="94"/>
      <c r="E3868" s="94"/>
      <c r="F3868" s="94"/>
      <c r="G3868" s="94"/>
      <c r="H3868" s="94"/>
      <c r="I3868" s="94"/>
      <c r="J3868" s="94"/>
    </row>
    <row r="3869" spans="1:10" x14ac:dyDescent="0.25">
      <c r="A3869" s="94"/>
      <c r="B3869" s="102"/>
      <c r="C3869" s="94"/>
      <c r="D3869" s="94"/>
      <c r="E3869" s="94"/>
      <c r="F3869" s="94"/>
      <c r="G3869" s="94"/>
      <c r="H3869" s="94"/>
      <c r="I3869" s="94"/>
      <c r="J3869" s="94"/>
    </row>
    <row r="3870" spans="1:10" x14ac:dyDescent="0.25">
      <c r="A3870" s="94"/>
      <c r="B3870" s="102"/>
      <c r="C3870" s="94"/>
      <c r="D3870" s="94"/>
      <c r="E3870" s="94"/>
      <c r="F3870" s="94"/>
      <c r="G3870" s="94"/>
      <c r="H3870" s="94"/>
      <c r="I3870" s="94"/>
      <c r="J3870" s="94"/>
    </row>
    <row r="3871" spans="1:10" x14ac:dyDescent="0.25">
      <c r="A3871" s="94"/>
      <c r="B3871" s="102"/>
      <c r="C3871" s="94"/>
      <c r="D3871" s="94"/>
      <c r="E3871" s="94"/>
      <c r="F3871" s="94"/>
      <c r="G3871" s="94"/>
      <c r="H3871" s="94"/>
      <c r="I3871" s="94"/>
      <c r="J3871" s="94"/>
    </row>
    <row r="3872" spans="1:10" x14ac:dyDescent="0.25">
      <c r="A3872" s="94"/>
      <c r="B3872" s="102"/>
      <c r="C3872" s="94"/>
      <c r="D3872" s="94"/>
      <c r="E3872" s="94"/>
      <c r="F3872" s="94"/>
      <c r="G3872" s="94"/>
      <c r="H3872" s="94"/>
      <c r="I3872" s="94"/>
      <c r="J3872" s="94"/>
    </row>
    <row r="3873" spans="1:10" x14ac:dyDescent="0.25">
      <c r="A3873" s="94"/>
      <c r="B3873" s="102"/>
      <c r="C3873" s="94"/>
      <c r="D3873" s="94"/>
      <c r="E3873" s="94"/>
      <c r="F3873" s="94"/>
      <c r="G3873" s="94"/>
      <c r="H3873" s="94"/>
      <c r="I3873" s="94"/>
      <c r="J3873" s="94"/>
    </row>
    <row r="3874" spans="1:10" x14ac:dyDescent="0.25">
      <c r="A3874" s="94"/>
      <c r="B3874" s="102"/>
      <c r="C3874" s="94"/>
      <c r="D3874" s="94"/>
      <c r="E3874" s="94"/>
      <c r="F3874" s="94"/>
      <c r="G3874" s="94"/>
      <c r="H3874" s="94"/>
      <c r="I3874" s="94"/>
      <c r="J3874" s="94"/>
    </row>
    <row r="3875" spans="1:10" x14ac:dyDescent="0.25">
      <c r="A3875" s="94"/>
      <c r="B3875" s="102"/>
      <c r="C3875" s="94"/>
      <c r="D3875" s="94"/>
      <c r="E3875" s="94"/>
      <c r="F3875" s="94"/>
      <c r="G3875" s="94"/>
      <c r="H3875" s="94"/>
      <c r="I3875" s="94"/>
      <c r="J3875" s="94"/>
    </row>
    <row r="3876" spans="1:10" x14ac:dyDescent="0.25">
      <c r="A3876" s="94"/>
      <c r="B3876" s="102"/>
      <c r="C3876" s="94"/>
      <c r="D3876" s="94"/>
      <c r="E3876" s="94"/>
      <c r="F3876" s="94"/>
      <c r="G3876" s="94"/>
      <c r="H3876" s="94"/>
      <c r="I3876" s="94"/>
      <c r="J3876" s="94"/>
    </row>
    <row r="3877" spans="1:10" x14ac:dyDescent="0.25">
      <c r="A3877" s="94"/>
      <c r="B3877" s="102"/>
      <c r="C3877" s="94"/>
      <c r="D3877" s="94"/>
      <c r="E3877" s="94"/>
      <c r="F3877" s="94"/>
      <c r="G3877" s="94"/>
      <c r="H3877" s="94"/>
      <c r="I3877" s="94"/>
      <c r="J3877" s="94"/>
    </row>
    <row r="3878" spans="1:10" x14ac:dyDescent="0.25">
      <c r="A3878" s="94"/>
      <c r="B3878" s="102"/>
      <c r="C3878" s="94"/>
      <c r="D3878" s="94"/>
      <c r="E3878" s="94"/>
      <c r="F3878" s="94"/>
      <c r="G3878" s="94"/>
      <c r="H3878" s="94"/>
      <c r="I3878" s="94"/>
      <c r="J3878" s="94"/>
    </row>
    <row r="3879" spans="1:10" x14ac:dyDescent="0.25">
      <c r="A3879" s="94"/>
      <c r="B3879" s="102"/>
      <c r="C3879" s="94"/>
      <c r="D3879" s="94"/>
      <c r="E3879" s="94"/>
      <c r="F3879" s="94"/>
      <c r="G3879" s="94"/>
      <c r="H3879" s="94"/>
      <c r="I3879" s="94"/>
      <c r="J3879" s="94"/>
    </row>
    <row r="3880" spans="1:10" x14ac:dyDescent="0.25">
      <c r="A3880" s="94"/>
      <c r="B3880" s="102"/>
      <c r="C3880" s="94"/>
      <c r="D3880" s="94"/>
      <c r="E3880" s="94"/>
      <c r="F3880" s="94"/>
      <c r="G3880" s="94"/>
      <c r="H3880" s="94"/>
      <c r="I3880" s="94"/>
      <c r="J3880" s="94"/>
    </row>
    <row r="3881" spans="1:10" x14ac:dyDescent="0.25">
      <c r="A3881" s="94"/>
      <c r="B3881" s="102"/>
      <c r="C3881" s="94"/>
      <c r="D3881" s="94"/>
      <c r="E3881" s="94"/>
      <c r="F3881" s="94"/>
      <c r="G3881" s="94"/>
      <c r="H3881" s="94"/>
      <c r="I3881" s="94"/>
      <c r="J3881" s="94"/>
    </row>
    <row r="3882" spans="1:10" x14ac:dyDescent="0.25">
      <c r="A3882" s="94"/>
      <c r="B3882" s="102"/>
      <c r="C3882" s="94"/>
      <c r="D3882" s="94"/>
      <c r="E3882" s="94"/>
      <c r="F3882" s="94"/>
      <c r="G3882" s="94"/>
      <c r="H3882" s="94"/>
      <c r="I3882" s="94"/>
      <c r="J3882" s="94"/>
    </row>
    <row r="3883" spans="1:10" x14ac:dyDescent="0.25">
      <c r="A3883" s="94"/>
      <c r="B3883" s="102"/>
      <c r="C3883" s="94"/>
      <c r="D3883" s="94"/>
      <c r="E3883" s="94"/>
      <c r="F3883" s="94"/>
      <c r="G3883" s="94"/>
      <c r="H3883" s="94"/>
      <c r="I3883" s="94"/>
      <c r="J3883" s="94"/>
    </row>
    <row r="3884" spans="1:10" x14ac:dyDescent="0.25">
      <c r="A3884" s="94"/>
      <c r="B3884" s="102"/>
      <c r="C3884" s="94"/>
      <c r="D3884" s="94"/>
      <c r="E3884" s="94"/>
      <c r="F3884" s="94"/>
      <c r="G3884" s="94"/>
      <c r="H3884" s="94"/>
      <c r="I3884" s="94"/>
      <c r="J3884" s="94"/>
    </row>
    <row r="3885" spans="1:10" x14ac:dyDescent="0.25">
      <c r="A3885" s="94"/>
      <c r="B3885" s="102"/>
      <c r="C3885" s="94"/>
      <c r="D3885" s="94"/>
      <c r="E3885" s="94"/>
      <c r="F3885" s="94"/>
      <c r="G3885" s="94"/>
      <c r="H3885" s="94"/>
      <c r="I3885" s="94"/>
      <c r="J3885" s="94"/>
    </row>
    <row r="3886" spans="1:10" x14ac:dyDescent="0.25">
      <c r="A3886" s="94"/>
      <c r="B3886" s="102"/>
      <c r="C3886" s="94"/>
      <c r="D3886" s="94"/>
      <c r="E3886" s="94"/>
      <c r="F3886" s="94"/>
      <c r="G3886" s="94"/>
      <c r="H3886" s="94"/>
      <c r="I3886" s="94"/>
      <c r="J3886" s="94"/>
    </row>
    <row r="3887" spans="1:10" x14ac:dyDescent="0.25">
      <c r="A3887" s="94"/>
      <c r="B3887" s="102"/>
      <c r="C3887" s="94"/>
      <c r="D3887" s="94"/>
      <c r="E3887" s="94"/>
      <c r="F3887" s="94"/>
      <c r="G3887" s="94"/>
      <c r="H3887" s="94"/>
      <c r="I3887" s="94"/>
      <c r="J3887" s="94"/>
    </row>
    <row r="3888" spans="1:10" x14ac:dyDescent="0.25">
      <c r="A3888" s="94"/>
      <c r="B3888" s="102"/>
      <c r="C3888" s="94"/>
      <c r="D3888" s="94"/>
      <c r="E3888" s="94"/>
      <c r="F3888" s="94"/>
      <c r="G3888" s="94"/>
      <c r="H3888" s="94"/>
      <c r="I3888" s="94"/>
      <c r="J3888" s="94"/>
    </row>
    <row r="3889" spans="1:10" x14ac:dyDescent="0.25">
      <c r="A3889" s="94"/>
      <c r="B3889" s="102"/>
      <c r="C3889" s="94"/>
      <c r="D3889" s="94"/>
      <c r="E3889" s="94"/>
      <c r="F3889" s="94"/>
      <c r="G3889" s="94"/>
      <c r="H3889" s="94"/>
      <c r="I3889" s="94"/>
      <c r="J3889" s="94"/>
    </row>
    <row r="3890" spans="1:10" x14ac:dyDescent="0.25">
      <c r="A3890" s="94"/>
      <c r="B3890" s="102"/>
      <c r="C3890" s="94"/>
      <c r="D3890" s="94"/>
      <c r="E3890" s="94"/>
      <c r="F3890" s="94"/>
      <c r="G3890" s="94"/>
      <c r="H3890" s="94"/>
      <c r="I3890" s="94"/>
      <c r="J3890" s="94"/>
    </row>
    <row r="3891" spans="1:10" x14ac:dyDescent="0.25">
      <c r="A3891" s="94"/>
      <c r="B3891" s="102"/>
      <c r="C3891" s="94"/>
      <c r="D3891" s="94"/>
      <c r="E3891" s="94"/>
      <c r="F3891" s="94"/>
      <c r="G3891" s="94"/>
      <c r="H3891" s="94"/>
      <c r="I3891" s="94"/>
      <c r="J3891" s="94"/>
    </row>
    <row r="3892" spans="1:10" x14ac:dyDescent="0.25">
      <c r="A3892" s="94"/>
      <c r="B3892" s="102"/>
      <c r="C3892" s="94"/>
      <c r="D3892" s="94"/>
      <c r="E3892" s="94"/>
      <c r="F3892" s="94"/>
      <c r="G3892" s="94"/>
      <c r="H3892" s="94"/>
      <c r="I3892" s="94"/>
      <c r="J3892" s="94"/>
    </row>
    <row r="3893" spans="1:10" x14ac:dyDescent="0.25">
      <c r="A3893" s="94"/>
      <c r="B3893" s="102"/>
      <c r="C3893" s="94"/>
      <c r="D3893" s="94"/>
      <c r="E3893" s="94"/>
      <c r="F3893" s="94"/>
      <c r="G3893" s="94"/>
      <c r="H3893" s="94"/>
      <c r="I3893" s="94"/>
      <c r="J3893" s="94"/>
    </row>
    <row r="3894" spans="1:10" x14ac:dyDescent="0.25">
      <c r="A3894" s="94"/>
      <c r="B3894" s="102"/>
      <c r="C3894" s="94"/>
      <c r="D3894" s="94"/>
      <c r="E3894" s="94"/>
      <c r="F3894" s="94"/>
      <c r="G3894" s="94"/>
      <c r="H3894" s="94"/>
      <c r="I3894" s="94"/>
      <c r="J3894" s="94"/>
    </row>
    <row r="3895" spans="1:10" x14ac:dyDescent="0.25">
      <c r="A3895" s="94"/>
      <c r="B3895" s="102"/>
      <c r="C3895" s="94"/>
      <c r="D3895" s="94"/>
      <c r="E3895" s="94"/>
      <c r="F3895" s="94"/>
      <c r="G3895" s="94"/>
      <c r="H3895" s="94"/>
      <c r="I3895" s="94"/>
      <c r="J3895" s="94"/>
    </row>
    <row r="3896" spans="1:10" x14ac:dyDescent="0.25">
      <c r="A3896" s="94"/>
      <c r="B3896" s="102"/>
      <c r="C3896" s="94"/>
      <c r="D3896" s="94"/>
      <c r="E3896" s="94"/>
      <c r="F3896" s="94"/>
      <c r="G3896" s="94"/>
      <c r="H3896" s="94"/>
      <c r="I3896" s="94"/>
      <c r="J3896" s="94"/>
    </row>
    <row r="3897" spans="1:10" x14ac:dyDescent="0.25">
      <c r="A3897" s="94"/>
      <c r="B3897" s="102"/>
      <c r="C3897" s="94"/>
      <c r="D3897" s="94"/>
      <c r="E3897" s="94"/>
      <c r="F3897" s="94"/>
      <c r="G3897" s="94"/>
      <c r="H3897" s="94"/>
      <c r="I3897" s="94"/>
      <c r="J3897" s="94"/>
    </row>
    <row r="3898" spans="1:10" x14ac:dyDescent="0.25">
      <c r="A3898" s="127" t="s">
        <v>11</v>
      </c>
      <c r="B3898" s="102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</row>
    <row r="3901" spans="1:10" x14ac:dyDescent="0.25">
      <c r="A3901" s="127" t="s">
        <v>0</v>
      </c>
      <c r="B3901" s="155" t="s">
        <v>1192</v>
      </c>
      <c r="C3901" s="127" t="s">
        <v>1203</v>
      </c>
      <c r="D3901" s="127" t="s">
        <v>561</v>
      </c>
      <c r="E3901" s="127" t="s">
        <v>1724</v>
      </c>
      <c r="F3901" s="127" t="s">
        <v>1892</v>
      </c>
      <c r="G3901" s="127" t="s">
        <v>1889</v>
      </c>
      <c r="H3901" s="127" t="s">
        <v>1890</v>
      </c>
      <c r="I3901" s="127" t="s">
        <v>1891</v>
      </c>
      <c r="J3901" s="127" t="s">
        <v>174</v>
      </c>
    </row>
    <row r="3902" spans="1:10" x14ac:dyDescent="0.25">
      <c r="A3902" s="95"/>
      <c r="B3902" s="118"/>
      <c r="C3902" s="98"/>
      <c r="D3902" s="98"/>
      <c r="E3902" s="98"/>
      <c r="F3902" s="98"/>
      <c r="G3902" s="98"/>
      <c r="H3902" s="98"/>
      <c r="I3902" s="98"/>
      <c r="J3902" s="94"/>
    </row>
    <row r="3903" spans="1:10" x14ac:dyDescent="0.25">
      <c r="A3903" s="94"/>
      <c r="B3903" s="102"/>
      <c r="C3903" s="94"/>
      <c r="D3903" s="94"/>
      <c r="E3903" s="94"/>
      <c r="F3903" s="94"/>
      <c r="G3903" s="94"/>
      <c r="H3903" s="94"/>
      <c r="I3903" s="94"/>
      <c r="J3903" s="94"/>
    </row>
    <row r="3904" spans="1:10" x14ac:dyDescent="0.25">
      <c r="A3904" s="94"/>
      <c r="B3904" s="102"/>
      <c r="C3904" s="101"/>
      <c r="D3904" s="94"/>
      <c r="E3904" s="94"/>
      <c r="F3904" s="94"/>
      <c r="G3904" s="94"/>
      <c r="H3904" s="94"/>
      <c r="I3904" s="94"/>
      <c r="J3904" s="94"/>
    </row>
    <row r="3905" spans="1:10" x14ac:dyDescent="0.25">
      <c r="A3905" s="94"/>
      <c r="B3905" s="102"/>
      <c r="C3905" s="94"/>
      <c r="D3905" s="94"/>
      <c r="E3905" s="94"/>
      <c r="F3905" s="94"/>
      <c r="G3905" s="94"/>
      <c r="H3905" s="94"/>
      <c r="I3905" s="94"/>
      <c r="J3905" s="94"/>
    </row>
    <row r="3906" spans="1:10" x14ac:dyDescent="0.25">
      <c r="A3906" s="94"/>
      <c r="B3906" s="102"/>
      <c r="C3906" s="94"/>
      <c r="D3906" s="94"/>
      <c r="E3906" s="94"/>
      <c r="F3906" s="94"/>
      <c r="G3906" s="94"/>
      <c r="H3906" s="94"/>
      <c r="I3906" s="94"/>
      <c r="J3906" s="94"/>
    </row>
    <row r="3907" spans="1:10" x14ac:dyDescent="0.25">
      <c r="A3907" s="94"/>
      <c r="B3907" s="102"/>
      <c r="C3907" s="94"/>
      <c r="D3907" s="94"/>
      <c r="E3907" s="94"/>
      <c r="F3907" s="94"/>
      <c r="G3907" s="94"/>
      <c r="H3907" s="94"/>
      <c r="I3907" s="94"/>
      <c r="J3907" s="94"/>
    </row>
    <row r="3908" spans="1:10" x14ac:dyDescent="0.25">
      <c r="A3908" s="94"/>
      <c r="B3908" s="102"/>
      <c r="C3908" s="94"/>
      <c r="D3908" s="94"/>
      <c r="E3908" s="94"/>
      <c r="F3908" s="94"/>
      <c r="G3908" s="94"/>
      <c r="H3908" s="94"/>
      <c r="I3908" s="94"/>
      <c r="J3908" s="94"/>
    </row>
    <row r="3909" spans="1:10" x14ac:dyDescent="0.25">
      <c r="A3909" s="94"/>
      <c r="B3909" s="102"/>
      <c r="C3909" s="94"/>
      <c r="D3909" s="94"/>
      <c r="E3909" s="94"/>
      <c r="F3909" s="94"/>
      <c r="G3909" s="94"/>
      <c r="H3909" s="94"/>
      <c r="I3909" s="94"/>
      <c r="J3909" s="94"/>
    </row>
    <row r="3910" spans="1:10" x14ac:dyDescent="0.25">
      <c r="A3910" s="94"/>
      <c r="B3910" s="102"/>
      <c r="C3910" s="94"/>
      <c r="D3910" s="94"/>
      <c r="E3910" s="94"/>
      <c r="F3910" s="94"/>
      <c r="G3910" s="94"/>
      <c r="H3910" s="94"/>
      <c r="I3910" s="94"/>
      <c r="J3910" s="94"/>
    </row>
    <row r="3911" spans="1:10" x14ac:dyDescent="0.25">
      <c r="A3911" s="94"/>
      <c r="B3911" s="102"/>
      <c r="C3911" s="94"/>
      <c r="D3911" s="94"/>
      <c r="E3911" s="94"/>
      <c r="F3911" s="94"/>
      <c r="G3911" s="94"/>
      <c r="H3911" s="94"/>
      <c r="I3911" s="94"/>
      <c r="J3911" s="94"/>
    </row>
    <row r="3912" spans="1:10" x14ac:dyDescent="0.25">
      <c r="A3912" s="94"/>
      <c r="B3912" s="102"/>
      <c r="C3912" s="94"/>
      <c r="D3912" s="94"/>
      <c r="E3912" s="94"/>
      <c r="F3912" s="94"/>
      <c r="G3912" s="94"/>
      <c r="H3912" s="94"/>
      <c r="I3912" s="94"/>
      <c r="J3912" s="94"/>
    </row>
    <row r="3913" spans="1:10" x14ac:dyDescent="0.25">
      <c r="A3913" s="94"/>
      <c r="B3913" s="102"/>
      <c r="C3913" s="94"/>
      <c r="D3913" s="94"/>
      <c r="E3913" s="94"/>
      <c r="F3913" s="94"/>
      <c r="G3913" s="94"/>
      <c r="H3913" s="94"/>
      <c r="I3913" s="94"/>
      <c r="J3913" s="94"/>
    </row>
    <row r="3914" spans="1:10" x14ac:dyDescent="0.25">
      <c r="A3914" s="94"/>
      <c r="B3914" s="102"/>
      <c r="C3914" s="94"/>
      <c r="D3914" s="94"/>
      <c r="E3914" s="94"/>
      <c r="F3914" s="94"/>
      <c r="G3914" s="94"/>
      <c r="H3914" s="94"/>
      <c r="I3914" s="94"/>
      <c r="J3914" s="94"/>
    </row>
    <row r="3915" spans="1:10" x14ac:dyDescent="0.25">
      <c r="A3915" s="94"/>
      <c r="B3915" s="102"/>
      <c r="C3915" s="94"/>
      <c r="D3915" s="94"/>
      <c r="E3915" s="94"/>
      <c r="F3915" s="94"/>
      <c r="G3915" s="94"/>
      <c r="H3915" s="94"/>
      <c r="I3915" s="94"/>
      <c r="J3915" s="94"/>
    </row>
    <row r="3916" spans="1:10" x14ac:dyDescent="0.25">
      <c r="A3916" s="94"/>
      <c r="B3916" s="102"/>
      <c r="C3916" s="94"/>
      <c r="D3916" s="94"/>
      <c r="E3916" s="94"/>
      <c r="F3916" s="94"/>
      <c r="G3916" s="94"/>
      <c r="H3916" s="94"/>
      <c r="I3916" s="94"/>
      <c r="J3916" s="94"/>
    </row>
    <row r="3917" spans="1:10" x14ac:dyDescent="0.25">
      <c r="A3917" s="94"/>
      <c r="B3917" s="102"/>
      <c r="C3917" s="94"/>
      <c r="D3917" s="94"/>
      <c r="E3917" s="94"/>
      <c r="F3917" s="94"/>
      <c r="G3917" s="94"/>
      <c r="H3917" s="94"/>
      <c r="I3917" s="94"/>
      <c r="J3917" s="94"/>
    </row>
    <row r="3918" spans="1:10" x14ac:dyDescent="0.25">
      <c r="A3918" s="94"/>
      <c r="B3918" s="102"/>
      <c r="C3918" s="94"/>
      <c r="D3918" s="94"/>
      <c r="E3918" s="94"/>
      <c r="F3918" s="94"/>
      <c r="G3918" s="94"/>
      <c r="H3918" s="94"/>
      <c r="I3918" s="94"/>
      <c r="J3918" s="94"/>
    </row>
    <row r="3919" spans="1:10" x14ac:dyDescent="0.25">
      <c r="A3919" s="94"/>
      <c r="B3919" s="102"/>
      <c r="C3919" s="94"/>
      <c r="D3919" s="94"/>
      <c r="E3919" s="94"/>
      <c r="F3919" s="94"/>
      <c r="G3919" s="94"/>
      <c r="H3919" s="94"/>
      <c r="I3919" s="94"/>
      <c r="J3919" s="94"/>
    </row>
    <row r="3920" spans="1:10" x14ac:dyDescent="0.25">
      <c r="A3920" s="94"/>
      <c r="B3920" s="102"/>
      <c r="C3920" s="94"/>
      <c r="D3920" s="94"/>
      <c r="E3920" s="94"/>
      <c r="F3920" s="94"/>
      <c r="G3920" s="94"/>
      <c r="H3920" s="94"/>
      <c r="I3920" s="94"/>
      <c r="J3920" s="94"/>
    </row>
    <row r="3921" spans="1:10" x14ac:dyDescent="0.25">
      <c r="A3921" s="94"/>
      <c r="B3921" s="102"/>
      <c r="C3921" s="94"/>
      <c r="D3921" s="94"/>
      <c r="E3921" s="94"/>
      <c r="F3921" s="94"/>
      <c r="G3921" s="94"/>
      <c r="H3921" s="94"/>
      <c r="I3921" s="94"/>
      <c r="J3921" s="94"/>
    </row>
    <row r="3922" spans="1:10" x14ac:dyDescent="0.25">
      <c r="A3922" s="94"/>
      <c r="B3922" s="102"/>
      <c r="C3922" s="94"/>
      <c r="D3922" s="94"/>
      <c r="E3922" s="94"/>
      <c r="F3922" s="94"/>
      <c r="G3922" s="94"/>
      <c r="H3922" s="94"/>
      <c r="I3922" s="94"/>
      <c r="J3922" s="94"/>
    </row>
    <row r="3923" spans="1:10" x14ac:dyDescent="0.25">
      <c r="A3923" s="94"/>
      <c r="B3923" s="102"/>
      <c r="C3923" s="94"/>
      <c r="D3923" s="94"/>
      <c r="E3923" s="94"/>
      <c r="F3923" s="94"/>
      <c r="G3923" s="94"/>
      <c r="H3923" s="94"/>
      <c r="I3923" s="94"/>
      <c r="J3923" s="94"/>
    </row>
    <row r="3924" spans="1:10" x14ac:dyDescent="0.25">
      <c r="A3924" s="94"/>
      <c r="B3924" s="102"/>
      <c r="C3924" s="94"/>
      <c r="D3924" s="94"/>
      <c r="E3924" s="94"/>
      <c r="F3924" s="94"/>
      <c r="G3924" s="94"/>
      <c r="H3924" s="94"/>
      <c r="I3924" s="94"/>
      <c r="J3924" s="94"/>
    </row>
    <row r="3925" spans="1:10" x14ac:dyDescent="0.25">
      <c r="A3925" s="94"/>
      <c r="B3925" s="102"/>
      <c r="C3925" s="94"/>
      <c r="D3925" s="94"/>
      <c r="E3925" s="94"/>
      <c r="F3925" s="94"/>
      <c r="G3925" s="94"/>
      <c r="H3925" s="94"/>
      <c r="I3925" s="94"/>
      <c r="J3925" s="94"/>
    </row>
    <row r="3926" spans="1:10" x14ac:dyDescent="0.25">
      <c r="A3926" s="94"/>
      <c r="B3926" s="102"/>
      <c r="C3926" s="94"/>
      <c r="D3926" s="94"/>
      <c r="E3926" s="94"/>
      <c r="F3926" s="94"/>
      <c r="G3926" s="94"/>
      <c r="H3926" s="94"/>
      <c r="I3926" s="94"/>
      <c r="J3926" s="94"/>
    </row>
    <row r="3927" spans="1:10" x14ac:dyDescent="0.25">
      <c r="A3927" s="94"/>
      <c r="B3927" s="102"/>
      <c r="C3927" s="94"/>
      <c r="D3927" s="94"/>
      <c r="E3927" s="94"/>
      <c r="F3927" s="94"/>
      <c r="G3927" s="94"/>
      <c r="H3927" s="94"/>
      <c r="I3927" s="94"/>
      <c r="J3927" s="94"/>
    </row>
    <row r="3928" spans="1:10" x14ac:dyDescent="0.25">
      <c r="A3928" s="94"/>
      <c r="B3928" s="102"/>
      <c r="C3928" s="94"/>
      <c r="D3928" s="94"/>
      <c r="E3928" s="94"/>
      <c r="F3928" s="94"/>
      <c r="G3928" s="94"/>
      <c r="H3928" s="94"/>
      <c r="I3928" s="94"/>
      <c r="J3928" s="94"/>
    </row>
    <row r="3929" spans="1:10" x14ac:dyDescent="0.25">
      <c r="A3929" s="94"/>
      <c r="B3929" s="102"/>
      <c r="C3929" s="94"/>
      <c r="D3929" s="94"/>
      <c r="E3929" s="94"/>
      <c r="F3929" s="94"/>
      <c r="G3929" s="94"/>
      <c r="H3929" s="94"/>
      <c r="I3929" s="94"/>
      <c r="J3929" s="94"/>
    </row>
    <row r="3930" spans="1:10" x14ac:dyDescent="0.25">
      <c r="A3930" s="94"/>
      <c r="B3930" s="102"/>
      <c r="C3930" s="94"/>
      <c r="D3930" s="94"/>
      <c r="E3930" s="94"/>
      <c r="F3930" s="94"/>
      <c r="G3930" s="94"/>
      <c r="H3930" s="94"/>
      <c r="I3930" s="94"/>
      <c r="J3930" s="94"/>
    </row>
    <row r="3931" spans="1:10" x14ac:dyDescent="0.25">
      <c r="A3931" s="94"/>
      <c r="B3931" s="102"/>
      <c r="C3931" s="94"/>
      <c r="D3931" s="94"/>
      <c r="E3931" s="94"/>
      <c r="F3931" s="94"/>
      <c r="G3931" s="94"/>
      <c r="H3931" s="94"/>
      <c r="I3931" s="94"/>
      <c r="J3931" s="94"/>
    </row>
    <row r="3932" spans="1:10" x14ac:dyDescent="0.25">
      <c r="A3932" s="94"/>
      <c r="B3932" s="102"/>
      <c r="C3932" s="94"/>
      <c r="D3932" s="94"/>
      <c r="E3932" s="94"/>
      <c r="F3932" s="94"/>
      <c r="G3932" s="94"/>
      <c r="H3932" s="94"/>
      <c r="I3932" s="94"/>
      <c r="J3932" s="94"/>
    </row>
    <row r="3933" spans="1:10" x14ac:dyDescent="0.25">
      <c r="A3933" s="94"/>
      <c r="B3933" s="102"/>
      <c r="C3933" s="94"/>
      <c r="D3933" s="94"/>
      <c r="E3933" s="94"/>
      <c r="F3933" s="94"/>
      <c r="G3933" s="94"/>
      <c r="H3933" s="94"/>
      <c r="I3933" s="94"/>
      <c r="J3933" s="94"/>
    </row>
    <row r="3934" spans="1:10" x14ac:dyDescent="0.25">
      <c r="A3934" s="94"/>
      <c r="B3934" s="102"/>
      <c r="C3934" s="94"/>
      <c r="D3934" s="94"/>
      <c r="E3934" s="94"/>
      <c r="F3934" s="94"/>
      <c r="G3934" s="94"/>
      <c r="H3934" s="94"/>
      <c r="I3934" s="94"/>
      <c r="J3934" s="94"/>
    </row>
    <row r="3935" spans="1:10" x14ac:dyDescent="0.25">
      <c r="A3935" s="94"/>
      <c r="B3935" s="102"/>
      <c r="C3935" s="94"/>
      <c r="D3935" s="94"/>
      <c r="E3935" s="94"/>
      <c r="F3935" s="94"/>
      <c r="G3935" s="94"/>
      <c r="H3935" s="94"/>
      <c r="I3935" s="94"/>
      <c r="J3935" s="94"/>
    </row>
    <row r="3936" spans="1:10" x14ac:dyDescent="0.25">
      <c r="A3936" s="94"/>
      <c r="B3936" s="102"/>
      <c r="C3936" s="94"/>
      <c r="D3936" s="94"/>
      <c r="E3936" s="94"/>
      <c r="F3936" s="94"/>
      <c r="G3936" s="94"/>
      <c r="H3936" s="94"/>
      <c r="I3936" s="94"/>
      <c r="J3936" s="94"/>
    </row>
    <row r="3937" spans="1:10" x14ac:dyDescent="0.25">
      <c r="A3937" s="94"/>
      <c r="B3937" s="102"/>
      <c r="C3937" s="94"/>
      <c r="D3937" s="94"/>
      <c r="E3937" s="94"/>
      <c r="F3937" s="94"/>
      <c r="G3937" s="94"/>
      <c r="H3937" s="94"/>
      <c r="I3937" s="94"/>
      <c r="J3937" s="94"/>
    </row>
    <row r="3938" spans="1:10" x14ac:dyDescent="0.25">
      <c r="A3938" s="94"/>
      <c r="B3938" s="102"/>
      <c r="C3938" s="94"/>
      <c r="D3938" s="94"/>
      <c r="E3938" s="94"/>
      <c r="F3938" s="94"/>
      <c r="G3938" s="94"/>
      <c r="H3938" s="94"/>
      <c r="I3938" s="94"/>
      <c r="J3938" s="94"/>
    </row>
    <row r="3939" spans="1:10" x14ac:dyDescent="0.25">
      <c r="A3939" s="94"/>
      <c r="B3939" s="102"/>
      <c r="C3939" s="94"/>
      <c r="D3939" s="94"/>
      <c r="E3939" s="94"/>
      <c r="F3939" s="94"/>
      <c r="G3939" s="94"/>
      <c r="H3939" s="94"/>
      <c r="I3939" s="94"/>
      <c r="J3939" s="94"/>
    </row>
    <row r="3940" spans="1:10" x14ac:dyDescent="0.25">
      <c r="A3940" s="94"/>
      <c r="B3940" s="102"/>
      <c r="C3940" s="94"/>
      <c r="D3940" s="94"/>
      <c r="E3940" s="94"/>
      <c r="F3940" s="94"/>
      <c r="G3940" s="94"/>
      <c r="H3940" s="94"/>
      <c r="I3940" s="94"/>
      <c r="J3940" s="94"/>
    </row>
    <row r="3941" spans="1:10" x14ac:dyDescent="0.25">
      <c r="A3941" s="94"/>
      <c r="B3941" s="102"/>
      <c r="C3941" s="94"/>
      <c r="D3941" s="94"/>
      <c r="E3941" s="94"/>
      <c r="F3941" s="94"/>
      <c r="G3941" s="94"/>
      <c r="H3941" s="94"/>
      <c r="I3941" s="94"/>
      <c r="J3941" s="94"/>
    </row>
    <row r="3942" spans="1:10" x14ac:dyDescent="0.25">
      <c r="A3942" s="94"/>
      <c r="B3942" s="102"/>
      <c r="C3942" s="94"/>
      <c r="D3942" s="94"/>
      <c r="E3942" s="94"/>
      <c r="F3942" s="94"/>
      <c r="G3942" s="94"/>
      <c r="H3942" s="94"/>
      <c r="I3942" s="94"/>
      <c r="J3942" s="94"/>
    </row>
    <row r="3943" spans="1:10" x14ac:dyDescent="0.25">
      <c r="A3943" s="94"/>
      <c r="B3943" s="102"/>
      <c r="C3943" s="94"/>
      <c r="D3943" s="94"/>
      <c r="E3943" s="94"/>
      <c r="F3943" s="94"/>
      <c r="G3943" s="94"/>
      <c r="H3943" s="94"/>
      <c r="I3943" s="94"/>
      <c r="J3943" s="94"/>
    </row>
    <row r="3944" spans="1:10" x14ac:dyDescent="0.25">
      <c r="A3944" s="94"/>
      <c r="B3944" s="102"/>
      <c r="C3944" s="94"/>
      <c r="D3944" s="94"/>
      <c r="E3944" s="94"/>
      <c r="F3944" s="94"/>
      <c r="G3944" s="94"/>
      <c r="H3944" s="94"/>
      <c r="I3944" s="94"/>
      <c r="J3944" s="94"/>
    </row>
    <row r="3945" spans="1:10" x14ac:dyDescent="0.25">
      <c r="A3945" s="94"/>
      <c r="B3945" s="102"/>
      <c r="C3945" s="94"/>
      <c r="D3945" s="94"/>
      <c r="E3945" s="94"/>
      <c r="F3945" s="94"/>
      <c r="G3945" s="94"/>
      <c r="H3945" s="94"/>
      <c r="I3945" s="94"/>
      <c r="J3945" s="94"/>
    </row>
    <row r="3946" spans="1:10" x14ac:dyDescent="0.25">
      <c r="A3946" s="94"/>
      <c r="B3946" s="102"/>
      <c r="C3946" s="94"/>
      <c r="D3946" s="94"/>
      <c r="E3946" s="94"/>
      <c r="F3946" s="94"/>
      <c r="G3946" s="94"/>
      <c r="H3946" s="94"/>
      <c r="I3946" s="94"/>
      <c r="J3946" s="94"/>
    </row>
    <row r="3947" spans="1:10" x14ac:dyDescent="0.25">
      <c r="A3947" s="94"/>
      <c r="B3947" s="102"/>
      <c r="C3947" s="94"/>
      <c r="D3947" s="94"/>
      <c r="E3947" s="94"/>
      <c r="F3947" s="94"/>
      <c r="G3947" s="94"/>
      <c r="H3947" s="94"/>
      <c r="I3947" s="94"/>
      <c r="J3947" s="94"/>
    </row>
    <row r="3948" spans="1:10" x14ac:dyDescent="0.25">
      <c r="A3948" s="94"/>
      <c r="B3948" s="102"/>
      <c r="C3948" s="94"/>
      <c r="D3948" s="94"/>
      <c r="E3948" s="94"/>
      <c r="F3948" s="94"/>
      <c r="G3948" s="94"/>
      <c r="H3948" s="94"/>
      <c r="I3948" s="94"/>
      <c r="J3948" s="94"/>
    </row>
    <row r="3949" spans="1:10" x14ac:dyDescent="0.25">
      <c r="A3949" s="94"/>
      <c r="B3949" s="102"/>
      <c r="C3949" s="94"/>
      <c r="D3949" s="94"/>
      <c r="E3949" s="94"/>
      <c r="F3949" s="94"/>
      <c r="G3949" s="94"/>
      <c r="H3949" s="94"/>
      <c r="I3949" s="94"/>
      <c r="J3949" s="94"/>
    </row>
    <row r="3950" spans="1:10" x14ac:dyDescent="0.25">
      <c r="A3950" s="127" t="s">
        <v>11</v>
      </c>
      <c r="B3950" s="102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</row>
    <row r="3953" spans="1:10" x14ac:dyDescent="0.25">
      <c r="A3953" s="127" t="s">
        <v>0</v>
      </c>
      <c r="B3953" s="155" t="s">
        <v>1192</v>
      </c>
      <c r="C3953" s="127" t="s">
        <v>1203</v>
      </c>
      <c r="D3953" s="127" t="s">
        <v>561</v>
      </c>
      <c r="E3953" s="127" t="s">
        <v>1724</v>
      </c>
      <c r="F3953" s="127" t="s">
        <v>1892</v>
      </c>
      <c r="G3953" s="127" t="s">
        <v>1889</v>
      </c>
      <c r="H3953" s="127" t="s">
        <v>1890</v>
      </c>
      <c r="I3953" s="127" t="s">
        <v>1891</v>
      </c>
      <c r="J3953" s="127" t="s">
        <v>174</v>
      </c>
    </row>
    <row r="3954" spans="1:10" x14ac:dyDescent="0.25">
      <c r="A3954" s="95"/>
      <c r="B3954" s="118"/>
      <c r="C3954" s="98"/>
      <c r="D3954" s="98"/>
      <c r="E3954" s="98"/>
      <c r="F3954" s="98"/>
      <c r="G3954" s="98"/>
      <c r="H3954" s="98"/>
      <c r="I3954" s="98"/>
      <c r="J3954" s="94"/>
    </row>
    <row r="3955" spans="1:10" x14ac:dyDescent="0.25">
      <c r="A3955" s="94"/>
      <c r="B3955" s="102"/>
      <c r="C3955" s="94"/>
      <c r="D3955" s="94"/>
      <c r="E3955" s="94"/>
      <c r="F3955" s="94"/>
      <c r="G3955" s="94"/>
      <c r="H3955" s="94"/>
      <c r="I3955" s="94"/>
      <c r="J3955" s="94"/>
    </row>
    <row r="3956" spans="1:10" x14ac:dyDescent="0.25">
      <c r="A3956" s="94"/>
      <c r="B3956" s="102"/>
      <c r="C3956" s="101"/>
      <c r="D3956" s="94"/>
      <c r="E3956" s="94"/>
      <c r="F3956" s="94"/>
      <c r="G3956" s="94"/>
      <c r="H3956" s="94"/>
      <c r="I3956" s="94"/>
      <c r="J3956" s="94"/>
    </row>
    <row r="3957" spans="1:10" x14ac:dyDescent="0.25">
      <c r="A3957" s="94"/>
      <c r="B3957" s="102"/>
      <c r="C3957" s="94"/>
      <c r="D3957" s="94"/>
      <c r="E3957" s="94"/>
      <c r="F3957" s="94"/>
      <c r="G3957" s="94"/>
      <c r="H3957" s="94"/>
      <c r="I3957" s="94"/>
      <c r="J3957" s="94"/>
    </row>
    <row r="3958" spans="1:10" x14ac:dyDescent="0.25">
      <c r="A3958" s="94"/>
      <c r="B3958" s="102"/>
      <c r="C3958" s="94"/>
      <c r="D3958" s="94"/>
      <c r="E3958" s="94"/>
      <c r="F3958" s="94"/>
      <c r="G3958" s="94"/>
      <c r="H3958" s="94"/>
      <c r="I3958" s="94"/>
      <c r="J3958" s="94"/>
    </row>
    <row r="3959" spans="1:10" x14ac:dyDescent="0.25">
      <c r="A3959" s="94"/>
      <c r="B3959" s="102"/>
      <c r="C3959" s="94"/>
      <c r="D3959" s="94"/>
      <c r="E3959" s="94"/>
      <c r="F3959" s="94"/>
      <c r="G3959" s="94"/>
      <c r="H3959" s="94"/>
      <c r="I3959" s="94"/>
      <c r="J3959" s="94"/>
    </row>
    <row r="3960" spans="1:10" x14ac:dyDescent="0.25">
      <c r="A3960" s="94"/>
      <c r="B3960" s="102"/>
      <c r="C3960" s="94"/>
      <c r="D3960" s="94"/>
      <c r="E3960" s="94"/>
      <c r="F3960" s="94"/>
      <c r="G3960" s="94"/>
      <c r="H3960" s="94"/>
      <c r="I3960" s="94"/>
      <c r="J3960" s="94"/>
    </row>
    <row r="3961" spans="1:10" x14ac:dyDescent="0.25">
      <c r="A3961" s="94"/>
      <c r="B3961" s="102"/>
      <c r="C3961" s="94"/>
      <c r="D3961" s="94"/>
      <c r="E3961" s="94"/>
      <c r="F3961" s="94"/>
      <c r="G3961" s="94"/>
      <c r="H3961" s="94"/>
      <c r="I3961" s="94"/>
      <c r="J3961" s="94"/>
    </row>
    <row r="3962" spans="1:10" x14ac:dyDescent="0.25">
      <c r="A3962" s="94"/>
      <c r="B3962" s="102"/>
      <c r="C3962" s="94"/>
      <c r="D3962" s="94"/>
      <c r="E3962" s="94"/>
      <c r="F3962" s="94"/>
      <c r="G3962" s="94"/>
      <c r="H3962" s="94"/>
      <c r="I3962" s="94"/>
      <c r="J3962" s="94"/>
    </row>
    <row r="3963" spans="1:10" x14ac:dyDescent="0.25">
      <c r="A3963" s="94"/>
      <c r="B3963" s="102"/>
      <c r="C3963" s="94"/>
      <c r="D3963" s="94"/>
      <c r="E3963" s="94"/>
      <c r="F3963" s="94"/>
      <c r="G3963" s="94"/>
      <c r="H3963" s="94"/>
      <c r="I3963" s="94"/>
      <c r="J3963" s="94"/>
    </row>
    <row r="3964" spans="1:10" x14ac:dyDescent="0.25">
      <c r="A3964" s="94"/>
      <c r="B3964" s="102"/>
      <c r="C3964" s="94"/>
      <c r="D3964" s="94"/>
      <c r="E3964" s="94"/>
      <c r="F3964" s="94"/>
      <c r="G3964" s="94"/>
      <c r="H3964" s="94"/>
      <c r="I3964" s="94"/>
      <c r="J3964" s="94"/>
    </row>
    <row r="3965" spans="1:10" x14ac:dyDescent="0.25">
      <c r="A3965" s="94"/>
      <c r="B3965" s="102"/>
      <c r="C3965" s="94"/>
      <c r="D3965" s="94"/>
      <c r="E3965" s="94"/>
      <c r="F3965" s="94"/>
      <c r="G3965" s="94"/>
      <c r="H3965" s="94"/>
      <c r="I3965" s="94"/>
      <c r="J3965" s="94"/>
    </row>
    <row r="3966" spans="1:10" x14ac:dyDescent="0.25">
      <c r="A3966" s="94"/>
      <c r="B3966" s="102"/>
      <c r="C3966" s="94"/>
      <c r="D3966" s="94"/>
      <c r="E3966" s="94"/>
      <c r="F3966" s="94"/>
      <c r="G3966" s="94"/>
      <c r="H3966" s="94"/>
      <c r="I3966" s="94"/>
      <c r="J3966" s="94"/>
    </row>
    <row r="3967" spans="1:10" x14ac:dyDescent="0.25">
      <c r="A3967" s="94"/>
      <c r="B3967" s="102"/>
      <c r="C3967" s="94"/>
      <c r="D3967" s="94"/>
      <c r="E3967" s="94"/>
      <c r="F3967" s="94"/>
      <c r="G3967" s="94"/>
      <c r="H3967" s="94"/>
      <c r="I3967" s="94"/>
      <c r="J3967" s="94"/>
    </row>
    <row r="3968" spans="1:10" x14ac:dyDescent="0.25">
      <c r="A3968" s="94"/>
      <c r="B3968" s="102"/>
      <c r="C3968" s="94"/>
      <c r="D3968" s="94"/>
      <c r="E3968" s="94"/>
      <c r="F3968" s="94"/>
      <c r="G3968" s="94"/>
      <c r="H3968" s="94"/>
      <c r="I3968" s="94"/>
      <c r="J3968" s="94"/>
    </row>
    <row r="3969" spans="1:10" x14ac:dyDescent="0.25">
      <c r="A3969" s="94"/>
      <c r="B3969" s="102"/>
      <c r="C3969" s="94"/>
      <c r="D3969" s="94"/>
      <c r="E3969" s="94"/>
      <c r="F3969" s="94"/>
      <c r="G3969" s="94"/>
      <c r="H3969" s="94"/>
      <c r="I3969" s="94"/>
      <c r="J3969" s="94"/>
    </row>
    <row r="3970" spans="1:10" x14ac:dyDescent="0.25">
      <c r="A3970" s="94"/>
      <c r="B3970" s="102"/>
      <c r="C3970" s="94"/>
      <c r="D3970" s="94"/>
      <c r="E3970" s="94"/>
      <c r="F3970" s="94"/>
      <c r="G3970" s="94"/>
      <c r="H3970" s="94"/>
      <c r="I3970" s="94"/>
      <c r="J3970" s="94"/>
    </row>
    <row r="3971" spans="1:10" x14ac:dyDescent="0.25">
      <c r="A3971" s="94"/>
      <c r="B3971" s="102"/>
      <c r="C3971" s="94"/>
      <c r="D3971" s="94"/>
      <c r="E3971" s="94"/>
      <c r="F3971" s="94"/>
      <c r="G3971" s="94"/>
      <c r="H3971" s="94"/>
      <c r="I3971" s="94"/>
      <c r="J3971" s="94"/>
    </row>
    <row r="3972" spans="1:10" x14ac:dyDescent="0.25">
      <c r="A3972" s="94"/>
      <c r="B3972" s="102"/>
      <c r="C3972" s="94"/>
      <c r="D3972" s="94"/>
      <c r="E3972" s="94"/>
      <c r="F3972" s="94"/>
      <c r="G3972" s="94"/>
      <c r="H3972" s="94"/>
      <c r="I3972" s="94"/>
      <c r="J3972" s="94"/>
    </row>
    <row r="3973" spans="1:10" x14ac:dyDescent="0.25">
      <c r="A3973" s="94"/>
      <c r="B3973" s="102"/>
      <c r="C3973" s="94"/>
      <c r="D3973" s="94"/>
      <c r="E3973" s="94"/>
      <c r="F3973" s="94"/>
      <c r="G3973" s="94"/>
      <c r="H3973" s="94"/>
      <c r="I3973" s="94"/>
      <c r="J3973" s="94"/>
    </row>
    <row r="3974" spans="1:10" x14ac:dyDescent="0.25">
      <c r="A3974" s="94"/>
      <c r="B3974" s="102"/>
      <c r="C3974" s="94"/>
      <c r="D3974" s="94"/>
      <c r="E3974" s="94"/>
      <c r="F3974" s="94"/>
      <c r="G3974" s="94"/>
      <c r="H3974" s="94"/>
      <c r="I3974" s="94"/>
      <c r="J3974" s="94"/>
    </row>
    <row r="3975" spans="1:10" x14ac:dyDescent="0.25">
      <c r="A3975" s="94"/>
      <c r="B3975" s="102"/>
      <c r="C3975" s="94"/>
      <c r="D3975" s="94"/>
      <c r="E3975" s="94"/>
      <c r="F3975" s="94"/>
      <c r="G3975" s="94"/>
      <c r="H3975" s="94"/>
      <c r="I3975" s="94"/>
      <c r="J3975" s="94"/>
    </row>
    <row r="3976" spans="1:10" x14ac:dyDescent="0.25">
      <c r="A3976" s="94"/>
      <c r="B3976" s="102"/>
      <c r="C3976" s="94"/>
      <c r="D3976" s="94"/>
      <c r="E3976" s="94"/>
      <c r="F3976" s="94"/>
      <c r="G3976" s="94"/>
      <c r="H3976" s="94"/>
      <c r="I3976" s="94"/>
      <c r="J3976" s="94"/>
    </row>
    <row r="3977" spans="1:10" x14ac:dyDescent="0.25">
      <c r="A3977" s="94"/>
      <c r="B3977" s="102"/>
      <c r="C3977" s="94"/>
      <c r="D3977" s="94"/>
      <c r="E3977" s="94"/>
      <c r="F3977" s="94"/>
      <c r="G3977" s="94"/>
      <c r="H3977" s="94"/>
      <c r="I3977" s="94"/>
      <c r="J3977" s="94"/>
    </row>
    <row r="3978" spans="1:10" x14ac:dyDescent="0.25">
      <c r="A3978" s="94"/>
      <c r="B3978" s="102"/>
      <c r="C3978" s="94"/>
      <c r="D3978" s="94"/>
      <c r="E3978" s="94"/>
      <c r="F3978" s="94"/>
      <c r="G3978" s="94"/>
      <c r="H3978" s="94"/>
      <c r="I3978" s="94"/>
      <c r="J3978" s="94"/>
    </row>
    <row r="3979" spans="1:10" x14ac:dyDescent="0.25">
      <c r="A3979" s="94"/>
      <c r="B3979" s="102"/>
      <c r="C3979" s="94"/>
      <c r="D3979" s="94"/>
      <c r="E3979" s="94"/>
      <c r="F3979" s="94"/>
      <c r="G3979" s="94"/>
      <c r="H3979" s="94"/>
      <c r="I3979" s="94"/>
      <c r="J3979" s="94"/>
    </row>
    <row r="3980" spans="1:10" x14ac:dyDescent="0.25">
      <c r="A3980" s="94"/>
      <c r="B3980" s="102"/>
      <c r="C3980" s="94"/>
      <c r="D3980" s="94"/>
      <c r="E3980" s="94"/>
      <c r="F3980" s="94"/>
      <c r="G3980" s="94"/>
      <c r="H3980" s="94"/>
      <c r="I3980" s="94"/>
      <c r="J3980" s="94"/>
    </row>
    <row r="3981" spans="1:10" x14ac:dyDescent="0.25">
      <c r="A3981" s="94"/>
      <c r="B3981" s="102"/>
      <c r="C3981" s="94"/>
      <c r="D3981" s="94"/>
      <c r="E3981" s="94"/>
      <c r="F3981" s="94"/>
      <c r="G3981" s="94"/>
      <c r="H3981" s="94"/>
      <c r="I3981" s="94"/>
      <c r="J3981" s="94"/>
    </row>
    <row r="3982" spans="1:10" x14ac:dyDescent="0.25">
      <c r="A3982" s="94"/>
      <c r="B3982" s="102"/>
      <c r="C3982" s="94"/>
      <c r="D3982" s="94"/>
      <c r="E3982" s="94"/>
      <c r="F3982" s="94"/>
      <c r="G3982" s="94"/>
      <c r="H3982" s="94"/>
      <c r="I3982" s="94"/>
      <c r="J3982" s="94"/>
    </row>
    <row r="3983" spans="1:10" x14ac:dyDescent="0.25">
      <c r="A3983" s="94"/>
      <c r="B3983" s="102"/>
      <c r="C3983" s="94"/>
      <c r="D3983" s="94"/>
      <c r="E3983" s="94"/>
      <c r="F3983" s="94"/>
      <c r="G3983" s="94"/>
      <c r="H3983" s="94"/>
      <c r="I3983" s="94"/>
      <c r="J3983" s="94"/>
    </row>
    <row r="3984" spans="1:10" x14ac:dyDescent="0.25">
      <c r="A3984" s="94"/>
      <c r="B3984" s="102"/>
      <c r="C3984" s="94"/>
      <c r="D3984" s="94"/>
      <c r="E3984" s="94"/>
      <c r="F3984" s="94"/>
      <c r="G3984" s="94"/>
      <c r="H3984" s="94"/>
      <c r="I3984" s="94"/>
      <c r="J3984" s="94"/>
    </row>
    <row r="3985" spans="1:10" x14ac:dyDescent="0.25">
      <c r="A3985" s="94"/>
      <c r="B3985" s="102"/>
      <c r="C3985" s="94"/>
      <c r="D3985" s="94"/>
      <c r="E3985" s="94"/>
      <c r="F3985" s="94"/>
      <c r="G3985" s="94"/>
      <c r="H3985" s="94"/>
      <c r="I3985" s="94"/>
      <c r="J3985" s="94"/>
    </row>
    <row r="3986" spans="1:10" x14ac:dyDescent="0.25">
      <c r="A3986" s="94"/>
      <c r="B3986" s="102"/>
      <c r="C3986" s="94"/>
      <c r="D3986" s="94"/>
      <c r="E3986" s="94"/>
      <c r="F3986" s="94"/>
      <c r="G3986" s="94"/>
      <c r="H3986" s="94"/>
      <c r="I3986" s="94"/>
      <c r="J3986" s="94"/>
    </row>
    <row r="3987" spans="1:10" x14ac:dyDescent="0.25">
      <c r="A3987" s="94"/>
      <c r="B3987" s="102"/>
      <c r="C3987" s="94"/>
      <c r="D3987" s="94"/>
      <c r="E3987" s="94"/>
      <c r="F3987" s="94"/>
      <c r="G3987" s="94"/>
      <c r="H3987" s="94"/>
      <c r="I3987" s="94"/>
      <c r="J3987" s="94"/>
    </row>
    <row r="3988" spans="1:10" x14ac:dyDescent="0.25">
      <c r="A3988" s="94"/>
      <c r="B3988" s="102"/>
      <c r="C3988" s="94"/>
      <c r="D3988" s="94"/>
      <c r="E3988" s="94"/>
      <c r="F3988" s="94"/>
      <c r="G3988" s="94"/>
      <c r="H3988" s="94"/>
      <c r="I3988" s="94"/>
      <c r="J3988" s="94"/>
    </row>
    <row r="3989" spans="1:10" x14ac:dyDescent="0.25">
      <c r="A3989" s="94"/>
      <c r="B3989" s="102"/>
      <c r="C3989" s="94"/>
      <c r="D3989" s="94"/>
      <c r="E3989" s="94"/>
      <c r="F3989" s="94"/>
      <c r="G3989" s="94"/>
      <c r="H3989" s="94"/>
      <c r="I3989" s="94"/>
      <c r="J3989" s="94"/>
    </row>
    <row r="3990" spans="1:10" x14ac:dyDescent="0.25">
      <c r="A3990" s="94"/>
      <c r="B3990" s="102"/>
      <c r="C3990" s="94"/>
      <c r="D3990" s="94"/>
      <c r="E3990" s="94"/>
      <c r="F3990" s="94"/>
      <c r="G3990" s="94"/>
      <c r="H3990" s="94"/>
      <c r="I3990" s="94"/>
      <c r="J3990" s="94"/>
    </row>
    <row r="3991" spans="1:10" x14ac:dyDescent="0.25">
      <c r="A3991" s="94"/>
      <c r="B3991" s="102"/>
      <c r="C3991" s="94"/>
      <c r="D3991" s="94"/>
      <c r="E3991" s="94"/>
      <c r="F3991" s="94"/>
      <c r="G3991" s="94"/>
      <c r="H3991" s="94"/>
      <c r="I3991" s="94"/>
      <c r="J3991" s="94"/>
    </row>
    <row r="3992" spans="1:10" x14ac:dyDescent="0.25">
      <c r="A3992" s="94"/>
      <c r="B3992" s="102"/>
      <c r="C3992" s="94"/>
      <c r="D3992" s="94"/>
      <c r="E3992" s="94"/>
      <c r="F3992" s="94"/>
      <c r="G3992" s="94"/>
      <c r="H3992" s="94"/>
      <c r="I3992" s="94"/>
      <c r="J3992" s="94"/>
    </row>
    <row r="3993" spans="1:10" x14ac:dyDescent="0.25">
      <c r="A3993" s="94"/>
      <c r="B3993" s="102"/>
      <c r="C3993" s="94"/>
      <c r="D3993" s="94"/>
      <c r="E3993" s="94"/>
      <c r="F3993" s="94"/>
      <c r="G3993" s="94"/>
      <c r="H3993" s="94"/>
      <c r="I3993" s="94"/>
      <c r="J3993" s="94"/>
    </row>
    <row r="3994" spans="1:10" x14ac:dyDescent="0.25">
      <c r="A3994" s="94"/>
      <c r="B3994" s="102"/>
      <c r="C3994" s="94"/>
      <c r="D3994" s="94"/>
      <c r="E3994" s="94"/>
      <c r="F3994" s="94"/>
      <c r="G3994" s="94"/>
      <c r="H3994" s="94"/>
      <c r="I3994" s="94"/>
      <c r="J3994" s="94"/>
    </row>
    <row r="3995" spans="1:10" x14ac:dyDescent="0.25">
      <c r="A3995" s="94"/>
      <c r="B3995" s="102"/>
      <c r="C3995" s="94"/>
      <c r="D3995" s="94"/>
      <c r="E3995" s="94"/>
      <c r="F3995" s="94"/>
      <c r="G3995" s="94"/>
      <c r="H3995" s="94"/>
      <c r="I3995" s="94"/>
      <c r="J3995" s="94"/>
    </row>
    <row r="3996" spans="1:10" x14ac:dyDescent="0.25">
      <c r="A3996" s="94"/>
      <c r="B3996" s="102"/>
      <c r="C3996" s="94"/>
      <c r="D3996" s="94"/>
      <c r="E3996" s="94"/>
      <c r="F3996" s="94"/>
      <c r="G3996" s="94"/>
      <c r="H3996" s="94"/>
      <c r="I3996" s="94"/>
      <c r="J3996" s="94"/>
    </row>
    <row r="3997" spans="1:10" x14ac:dyDescent="0.25">
      <c r="A3997" s="94"/>
      <c r="B3997" s="102"/>
      <c r="C3997" s="94"/>
      <c r="D3997" s="94"/>
      <c r="E3997" s="94"/>
      <c r="F3997" s="94"/>
      <c r="G3997" s="94"/>
      <c r="H3997" s="94"/>
      <c r="I3997" s="94"/>
      <c r="J3997" s="94"/>
    </row>
    <row r="3998" spans="1:10" x14ac:dyDescent="0.25">
      <c r="A3998" s="94"/>
      <c r="B3998" s="102"/>
      <c r="C3998" s="94"/>
      <c r="D3998" s="94"/>
      <c r="E3998" s="94"/>
      <c r="F3998" s="94"/>
      <c r="G3998" s="94"/>
      <c r="H3998" s="94"/>
      <c r="I3998" s="94"/>
      <c r="J3998" s="94"/>
    </row>
    <row r="3999" spans="1:10" x14ac:dyDescent="0.25">
      <c r="A3999" s="94"/>
      <c r="B3999" s="102"/>
      <c r="C3999" s="94"/>
      <c r="D3999" s="94"/>
      <c r="E3999" s="94"/>
      <c r="F3999" s="94"/>
      <c r="G3999" s="94"/>
      <c r="H3999" s="94"/>
      <c r="I3999" s="94"/>
      <c r="J3999" s="94"/>
    </row>
    <row r="4000" spans="1:10" x14ac:dyDescent="0.25">
      <c r="A4000" s="94"/>
      <c r="B4000" s="102"/>
      <c r="C4000" s="94"/>
      <c r="D4000" s="94"/>
      <c r="E4000" s="94"/>
      <c r="F4000" s="94"/>
      <c r="G4000" s="94"/>
      <c r="H4000" s="94"/>
      <c r="I4000" s="94"/>
      <c r="J4000" s="94"/>
    </row>
    <row r="4001" spans="1:10" x14ac:dyDescent="0.25">
      <c r="A4001" s="94"/>
      <c r="B4001" s="102"/>
      <c r="C4001" s="94"/>
      <c r="D4001" s="94"/>
      <c r="E4001" s="94"/>
      <c r="F4001" s="94"/>
      <c r="G4001" s="94"/>
      <c r="H4001" s="94"/>
      <c r="I4001" s="94"/>
      <c r="J4001" s="94"/>
    </row>
    <row r="4002" spans="1:10" x14ac:dyDescent="0.25">
      <c r="A4002" s="127" t="s">
        <v>11</v>
      </c>
      <c r="B4002" s="102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</row>
    <row r="4005" spans="1:10" x14ac:dyDescent="0.25">
      <c r="A4005" s="127" t="s">
        <v>0</v>
      </c>
      <c r="B4005" s="155" t="s">
        <v>1192</v>
      </c>
      <c r="C4005" s="127" t="s">
        <v>1203</v>
      </c>
      <c r="D4005" s="127" t="s">
        <v>561</v>
      </c>
      <c r="E4005" s="127" t="s">
        <v>1724</v>
      </c>
      <c r="F4005" s="127" t="s">
        <v>1892</v>
      </c>
      <c r="G4005" s="127" t="s">
        <v>1889</v>
      </c>
      <c r="H4005" s="127" t="s">
        <v>1890</v>
      </c>
      <c r="I4005" s="127" t="s">
        <v>1891</v>
      </c>
      <c r="J4005" s="127" t="s">
        <v>174</v>
      </c>
    </row>
    <row r="4006" spans="1:10" x14ac:dyDescent="0.25">
      <c r="A4006" s="95"/>
      <c r="B4006" s="118"/>
      <c r="C4006" s="98"/>
      <c r="D4006" s="98"/>
      <c r="E4006" s="98"/>
      <c r="F4006" s="98"/>
      <c r="G4006" s="98"/>
      <c r="H4006" s="98"/>
      <c r="I4006" s="98"/>
      <c r="J4006" s="94"/>
    </row>
    <row r="4007" spans="1:10" x14ac:dyDescent="0.25">
      <c r="A4007" s="94"/>
      <c r="B4007" s="102"/>
      <c r="C4007" s="94"/>
      <c r="D4007" s="94"/>
      <c r="E4007" s="94"/>
      <c r="F4007" s="94"/>
      <c r="G4007" s="94"/>
      <c r="H4007" s="94"/>
      <c r="I4007" s="94"/>
      <c r="J4007" s="94"/>
    </row>
    <row r="4008" spans="1:10" x14ac:dyDescent="0.25">
      <c r="A4008" s="94"/>
      <c r="B4008" s="102"/>
      <c r="C4008" s="101"/>
      <c r="D4008" s="94"/>
      <c r="E4008" s="94"/>
      <c r="F4008" s="94"/>
      <c r="G4008" s="94"/>
      <c r="H4008" s="94"/>
      <c r="I4008" s="94"/>
      <c r="J4008" s="94"/>
    </row>
    <row r="4009" spans="1:10" x14ac:dyDescent="0.25">
      <c r="A4009" s="94"/>
      <c r="B4009" s="102"/>
      <c r="C4009" s="94"/>
      <c r="D4009" s="94"/>
      <c r="E4009" s="94"/>
      <c r="F4009" s="94"/>
      <c r="G4009" s="94"/>
      <c r="H4009" s="94"/>
      <c r="I4009" s="94"/>
      <c r="J4009" s="94"/>
    </row>
    <row r="4010" spans="1:10" x14ac:dyDescent="0.25">
      <c r="A4010" s="94"/>
      <c r="B4010" s="102"/>
      <c r="C4010" s="94"/>
      <c r="D4010" s="94"/>
      <c r="E4010" s="94"/>
      <c r="F4010" s="94"/>
      <c r="G4010" s="94"/>
      <c r="H4010" s="94"/>
      <c r="I4010" s="94"/>
      <c r="J4010" s="94"/>
    </row>
    <row r="4011" spans="1:10" x14ac:dyDescent="0.25">
      <c r="A4011" s="94"/>
      <c r="B4011" s="102"/>
      <c r="C4011" s="94"/>
      <c r="D4011" s="94"/>
      <c r="E4011" s="94"/>
      <c r="F4011" s="94"/>
      <c r="G4011" s="94"/>
      <c r="H4011" s="94"/>
      <c r="I4011" s="94"/>
      <c r="J4011" s="94"/>
    </row>
    <row r="4012" spans="1:10" x14ac:dyDescent="0.25">
      <c r="A4012" s="94"/>
      <c r="B4012" s="102"/>
      <c r="C4012" s="94"/>
      <c r="D4012" s="94"/>
      <c r="E4012" s="94"/>
      <c r="F4012" s="94"/>
      <c r="G4012" s="94"/>
      <c r="H4012" s="94"/>
      <c r="I4012" s="94"/>
      <c r="J4012" s="94"/>
    </row>
    <row r="4013" spans="1:10" x14ac:dyDescent="0.25">
      <c r="A4013" s="94"/>
      <c r="B4013" s="102"/>
      <c r="C4013" s="94"/>
      <c r="D4013" s="94"/>
      <c r="E4013" s="94"/>
      <c r="F4013" s="94"/>
      <c r="G4013" s="94"/>
      <c r="H4013" s="94"/>
      <c r="I4013" s="94"/>
      <c r="J4013" s="94"/>
    </row>
    <row r="4014" spans="1:10" x14ac:dyDescent="0.25">
      <c r="A4014" s="94"/>
      <c r="B4014" s="102"/>
      <c r="C4014" s="94"/>
      <c r="D4014" s="94"/>
      <c r="E4014" s="94"/>
      <c r="F4014" s="94"/>
      <c r="G4014" s="94"/>
      <c r="H4014" s="94"/>
      <c r="I4014" s="94"/>
      <c r="J4014" s="94"/>
    </row>
    <row r="4015" spans="1:10" x14ac:dyDescent="0.25">
      <c r="A4015" s="94"/>
      <c r="B4015" s="102"/>
      <c r="C4015" s="94"/>
      <c r="D4015" s="94"/>
      <c r="E4015" s="94"/>
      <c r="F4015" s="94"/>
      <c r="G4015" s="94"/>
      <c r="H4015" s="94"/>
      <c r="I4015" s="94"/>
      <c r="J4015" s="94"/>
    </row>
    <row r="4016" spans="1:10" x14ac:dyDescent="0.25">
      <c r="A4016" s="94"/>
      <c r="B4016" s="102"/>
      <c r="C4016" s="94"/>
      <c r="D4016" s="94"/>
      <c r="E4016" s="94"/>
      <c r="F4016" s="94"/>
      <c r="G4016" s="94"/>
      <c r="H4016" s="94"/>
      <c r="I4016" s="94"/>
      <c r="J4016" s="94"/>
    </row>
    <row r="4017" spans="1:10" x14ac:dyDescent="0.25">
      <c r="A4017" s="94"/>
      <c r="B4017" s="102"/>
      <c r="C4017" s="94"/>
      <c r="D4017" s="94"/>
      <c r="E4017" s="94"/>
      <c r="F4017" s="94"/>
      <c r="G4017" s="94"/>
      <c r="H4017" s="94"/>
      <c r="I4017" s="94"/>
      <c r="J4017" s="94"/>
    </row>
    <row r="4018" spans="1:10" x14ac:dyDescent="0.25">
      <c r="A4018" s="94"/>
      <c r="B4018" s="102"/>
      <c r="C4018" s="94"/>
      <c r="D4018" s="94"/>
      <c r="E4018" s="94"/>
      <c r="F4018" s="94"/>
      <c r="G4018" s="94"/>
      <c r="H4018" s="94"/>
      <c r="I4018" s="94"/>
      <c r="J4018" s="94"/>
    </row>
    <row r="4019" spans="1:10" x14ac:dyDescent="0.25">
      <c r="A4019" s="94"/>
      <c r="B4019" s="102"/>
      <c r="C4019" s="94"/>
      <c r="D4019" s="94"/>
      <c r="E4019" s="94"/>
      <c r="F4019" s="94"/>
      <c r="G4019" s="94"/>
      <c r="H4019" s="94"/>
      <c r="I4019" s="94"/>
      <c r="J4019" s="94"/>
    </row>
    <row r="4020" spans="1:10" x14ac:dyDescent="0.25">
      <c r="A4020" s="94"/>
      <c r="B4020" s="102"/>
      <c r="C4020" s="94"/>
      <c r="D4020" s="94"/>
      <c r="E4020" s="94"/>
      <c r="F4020" s="94"/>
      <c r="G4020" s="94"/>
      <c r="H4020" s="94"/>
      <c r="I4020" s="94"/>
      <c r="J4020" s="94"/>
    </row>
    <row r="4021" spans="1:10" x14ac:dyDescent="0.25">
      <c r="A4021" s="94"/>
      <c r="B4021" s="102"/>
      <c r="C4021" s="94"/>
      <c r="D4021" s="94"/>
      <c r="E4021" s="94"/>
      <c r="F4021" s="94"/>
      <c r="G4021" s="94"/>
      <c r="H4021" s="94"/>
      <c r="I4021" s="94"/>
      <c r="J4021" s="94"/>
    </row>
    <row r="4022" spans="1:10" x14ac:dyDescent="0.25">
      <c r="A4022" s="94"/>
      <c r="B4022" s="102"/>
      <c r="C4022" s="94"/>
      <c r="D4022" s="94"/>
      <c r="E4022" s="94"/>
      <c r="F4022" s="94"/>
      <c r="G4022" s="94"/>
      <c r="H4022" s="94"/>
      <c r="I4022" s="94"/>
      <c r="J4022" s="94"/>
    </row>
    <row r="4023" spans="1:10" x14ac:dyDescent="0.25">
      <c r="A4023" s="94"/>
      <c r="B4023" s="102"/>
      <c r="C4023" s="94"/>
      <c r="D4023" s="94"/>
      <c r="E4023" s="94"/>
      <c r="F4023" s="94"/>
      <c r="G4023" s="94"/>
      <c r="H4023" s="94"/>
      <c r="I4023" s="94"/>
      <c r="J4023" s="94"/>
    </row>
    <row r="4024" spans="1:10" x14ac:dyDescent="0.25">
      <c r="A4024" s="94"/>
      <c r="B4024" s="102"/>
      <c r="C4024" s="94"/>
      <c r="D4024" s="94"/>
      <c r="E4024" s="94"/>
      <c r="F4024" s="94"/>
      <c r="G4024" s="94"/>
      <c r="H4024" s="94"/>
      <c r="I4024" s="94"/>
      <c r="J4024" s="94"/>
    </row>
    <row r="4025" spans="1:10" x14ac:dyDescent="0.25">
      <c r="A4025" s="94"/>
      <c r="B4025" s="102"/>
      <c r="C4025" s="94"/>
      <c r="D4025" s="94"/>
      <c r="E4025" s="94"/>
      <c r="F4025" s="94"/>
      <c r="G4025" s="94"/>
      <c r="H4025" s="94"/>
      <c r="I4025" s="94"/>
      <c r="J4025" s="94"/>
    </row>
    <row r="4026" spans="1:10" x14ac:dyDescent="0.25">
      <c r="A4026" s="94"/>
      <c r="B4026" s="102"/>
      <c r="C4026" s="94"/>
      <c r="D4026" s="94"/>
      <c r="E4026" s="94"/>
      <c r="F4026" s="94"/>
      <c r="G4026" s="94"/>
      <c r="H4026" s="94"/>
      <c r="I4026" s="94"/>
      <c r="J4026" s="94"/>
    </row>
    <row r="4027" spans="1:10" x14ac:dyDescent="0.25">
      <c r="A4027" s="94"/>
      <c r="B4027" s="102"/>
      <c r="C4027" s="94"/>
      <c r="D4027" s="94"/>
      <c r="E4027" s="94"/>
      <c r="F4027" s="94"/>
      <c r="G4027" s="94"/>
      <c r="H4027" s="94"/>
      <c r="I4027" s="94"/>
      <c r="J4027" s="94"/>
    </row>
    <row r="4028" spans="1:10" x14ac:dyDescent="0.25">
      <c r="A4028" s="94"/>
      <c r="B4028" s="102"/>
      <c r="C4028" s="94"/>
      <c r="D4028" s="94"/>
      <c r="E4028" s="94"/>
      <c r="F4028" s="94"/>
      <c r="G4028" s="94"/>
      <c r="H4028" s="94"/>
      <c r="I4028" s="94"/>
      <c r="J4028" s="94"/>
    </row>
    <row r="4029" spans="1:10" x14ac:dyDescent="0.25">
      <c r="A4029" s="94"/>
      <c r="B4029" s="102"/>
      <c r="C4029" s="94"/>
      <c r="D4029" s="94"/>
      <c r="E4029" s="94"/>
      <c r="F4029" s="94"/>
      <c r="G4029" s="94"/>
      <c r="H4029" s="94"/>
      <c r="I4029" s="94"/>
      <c r="J4029" s="94"/>
    </row>
    <row r="4030" spans="1:10" x14ac:dyDescent="0.25">
      <c r="A4030" s="94"/>
      <c r="B4030" s="102"/>
      <c r="C4030" s="94"/>
      <c r="D4030" s="94"/>
      <c r="E4030" s="94"/>
      <c r="F4030" s="94"/>
      <c r="G4030" s="94"/>
      <c r="H4030" s="94"/>
      <c r="I4030" s="94"/>
      <c r="J4030" s="94"/>
    </row>
    <row r="4031" spans="1:10" x14ac:dyDescent="0.25">
      <c r="A4031" s="94"/>
      <c r="B4031" s="102"/>
      <c r="C4031" s="94"/>
      <c r="D4031" s="94"/>
      <c r="E4031" s="94"/>
      <c r="F4031" s="94"/>
      <c r="G4031" s="94"/>
      <c r="H4031" s="94"/>
      <c r="I4031" s="94"/>
      <c r="J4031" s="94"/>
    </row>
    <row r="4032" spans="1:10" x14ac:dyDescent="0.25">
      <c r="A4032" s="94"/>
      <c r="B4032" s="102"/>
      <c r="C4032" s="94"/>
      <c r="D4032" s="94"/>
      <c r="E4032" s="94"/>
      <c r="F4032" s="94"/>
      <c r="G4032" s="94"/>
      <c r="H4032" s="94"/>
      <c r="I4032" s="94"/>
      <c r="J4032" s="94"/>
    </row>
    <row r="4033" spans="1:10" x14ac:dyDescent="0.25">
      <c r="A4033" s="94"/>
      <c r="B4033" s="102"/>
      <c r="C4033" s="94"/>
      <c r="D4033" s="94"/>
      <c r="E4033" s="94"/>
      <c r="F4033" s="94"/>
      <c r="G4033" s="94"/>
      <c r="H4033" s="94"/>
      <c r="I4033" s="94"/>
      <c r="J4033" s="94"/>
    </row>
    <row r="4034" spans="1:10" x14ac:dyDescent="0.25">
      <c r="A4034" s="94"/>
      <c r="B4034" s="102"/>
      <c r="C4034" s="94"/>
      <c r="D4034" s="94"/>
      <c r="E4034" s="94"/>
      <c r="F4034" s="94"/>
      <c r="G4034" s="94"/>
      <c r="H4034" s="94"/>
      <c r="I4034" s="94"/>
      <c r="J4034" s="94"/>
    </row>
    <row r="4035" spans="1:10" x14ac:dyDescent="0.25">
      <c r="A4035" s="94"/>
      <c r="B4035" s="102"/>
      <c r="C4035" s="94"/>
      <c r="D4035" s="94"/>
      <c r="E4035" s="94"/>
      <c r="F4035" s="94"/>
      <c r="G4035" s="94"/>
      <c r="H4035" s="94"/>
      <c r="I4035" s="94"/>
      <c r="J4035" s="94"/>
    </row>
    <row r="4036" spans="1:10" x14ac:dyDescent="0.25">
      <c r="A4036" s="94"/>
      <c r="B4036" s="102"/>
      <c r="C4036" s="94"/>
      <c r="D4036" s="94"/>
      <c r="E4036" s="94"/>
      <c r="F4036" s="94"/>
      <c r="G4036" s="94"/>
      <c r="H4036" s="94"/>
      <c r="I4036" s="94"/>
      <c r="J4036" s="94"/>
    </row>
    <row r="4037" spans="1:10" x14ac:dyDescent="0.25">
      <c r="A4037" s="94"/>
      <c r="B4037" s="102"/>
      <c r="C4037" s="94"/>
      <c r="D4037" s="94"/>
      <c r="E4037" s="94"/>
      <c r="F4037" s="94"/>
      <c r="G4037" s="94"/>
      <c r="H4037" s="94"/>
      <c r="I4037" s="94"/>
      <c r="J4037" s="94"/>
    </row>
    <row r="4038" spans="1:10" x14ac:dyDescent="0.25">
      <c r="A4038" s="94"/>
      <c r="B4038" s="102"/>
      <c r="C4038" s="94"/>
      <c r="D4038" s="94"/>
      <c r="E4038" s="94"/>
      <c r="F4038" s="94"/>
      <c r="G4038" s="94"/>
      <c r="H4038" s="94"/>
      <c r="I4038" s="94"/>
      <c r="J4038" s="94"/>
    </row>
    <row r="4039" spans="1:10" x14ac:dyDescent="0.25">
      <c r="A4039" s="94"/>
      <c r="B4039" s="102"/>
      <c r="C4039" s="94"/>
      <c r="D4039" s="94"/>
      <c r="E4039" s="94"/>
      <c r="F4039" s="94"/>
      <c r="G4039" s="94"/>
      <c r="H4039" s="94"/>
      <c r="I4039" s="94"/>
      <c r="J4039" s="94"/>
    </row>
    <row r="4040" spans="1:10" x14ac:dyDescent="0.25">
      <c r="A4040" s="94"/>
      <c r="B4040" s="102"/>
      <c r="C4040" s="94"/>
      <c r="D4040" s="94"/>
      <c r="E4040" s="94"/>
      <c r="F4040" s="94"/>
      <c r="G4040" s="94"/>
      <c r="H4040" s="94"/>
      <c r="I4040" s="94"/>
      <c r="J4040" s="94"/>
    </row>
    <row r="4041" spans="1:10" x14ac:dyDescent="0.25">
      <c r="A4041" s="94"/>
      <c r="B4041" s="102"/>
      <c r="C4041" s="94"/>
      <c r="D4041" s="94"/>
      <c r="E4041" s="94"/>
      <c r="F4041" s="94"/>
      <c r="G4041" s="94"/>
      <c r="H4041" s="94"/>
      <c r="I4041" s="94"/>
      <c r="J4041" s="94"/>
    </row>
    <row r="4042" spans="1:10" x14ac:dyDescent="0.25">
      <c r="A4042" s="94"/>
      <c r="B4042" s="102"/>
      <c r="C4042" s="94"/>
      <c r="D4042" s="94"/>
      <c r="E4042" s="94"/>
      <c r="F4042" s="94"/>
      <c r="G4042" s="94"/>
      <c r="H4042" s="94"/>
      <c r="I4042" s="94"/>
      <c r="J4042" s="94"/>
    </row>
    <row r="4043" spans="1:10" x14ac:dyDescent="0.25">
      <c r="A4043" s="94"/>
      <c r="B4043" s="102"/>
      <c r="C4043" s="94"/>
      <c r="D4043" s="94"/>
      <c r="E4043" s="94"/>
      <c r="F4043" s="94"/>
      <c r="G4043" s="94"/>
      <c r="H4043" s="94"/>
      <c r="I4043" s="94"/>
      <c r="J4043" s="94"/>
    </row>
    <row r="4044" spans="1:10" x14ac:dyDescent="0.25">
      <c r="A4044" s="94"/>
      <c r="B4044" s="102"/>
      <c r="C4044" s="94"/>
      <c r="D4044" s="94"/>
      <c r="E4044" s="94"/>
      <c r="F4044" s="94"/>
      <c r="G4044" s="94"/>
      <c r="H4044" s="94"/>
      <c r="I4044" s="94"/>
      <c r="J4044" s="94"/>
    </row>
    <row r="4045" spans="1:10" x14ac:dyDescent="0.25">
      <c r="A4045" s="94"/>
      <c r="B4045" s="102"/>
      <c r="C4045" s="94"/>
      <c r="D4045" s="94"/>
      <c r="E4045" s="94"/>
      <c r="F4045" s="94"/>
      <c r="G4045" s="94"/>
      <c r="H4045" s="94"/>
      <c r="I4045" s="94"/>
      <c r="J4045" s="94"/>
    </row>
    <row r="4046" spans="1:10" x14ac:dyDescent="0.25">
      <c r="A4046" s="94"/>
      <c r="B4046" s="102"/>
      <c r="C4046" s="94"/>
      <c r="D4046" s="94"/>
      <c r="E4046" s="94"/>
      <c r="F4046" s="94"/>
      <c r="G4046" s="94"/>
      <c r="H4046" s="94"/>
      <c r="I4046" s="94"/>
      <c r="J4046" s="94"/>
    </row>
    <row r="4047" spans="1:10" x14ac:dyDescent="0.25">
      <c r="A4047" s="94"/>
      <c r="B4047" s="102"/>
      <c r="C4047" s="94"/>
      <c r="D4047" s="94"/>
      <c r="E4047" s="94"/>
      <c r="F4047" s="94"/>
      <c r="G4047" s="94"/>
      <c r="H4047" s="94"/>
      <c r="I4047" s="94"/>
      <c r="J4047" s="94"/>
    </row>
    <row r="4048" spans="1:10" x14ac:dyDescent="0.25">
      <c r="A4048" s="94"/>
      <c r="B4048" s="102"/>
      <c r="C4048" s="94"/>
      <c r="D4048" s="94"/>
      <c r="E4048" s="94"/>
      <c r="F4048" s="94"/>
      <c r="G4048" s="94"/>
      <c r="H4048" s="94"/>
      <c r="I4048" s="94"/>
      <c r="J4048" s="94"/>
    </row>
    <row r="4049" spans="1:10" x14ac:dyDescent="0.25">
      <c r="A4049" s="94"/>
      <c r="B4049" s="102"/>
      <c r="C4049" s="94"/>
      <c r="D4049" s="94"/>
      <c r="E4049" s="94"/>
      <c r="F4049" s="94"/>
      <c r="G4049" s="94"/>
      <c r="H4049" s="94"/>
      <c r="I4049" s="94"/>
      <c r="J4049" s="94"/>
    </row>
    <row r="4050" spans="1:10" x14ac:dyDescent="0.25">
      <c r="A4050" s="94"/>
      <c r="B4050" s="102"/>
      <c r="C4050" s="94"/>
      <c r="D4050" s="94"/>
      <c r="E4050" s="94"/>
      <c r="F4050" s="94"/>
      <c r="G4050" s="94"/>
      <c r="H4050" s="94"/>
      <c r="I4050" s="94"/>
      <c r="J4050" s="94"/>
    </row>
    <row r="4051" spans="1:10" x14ac:dyDescent="0.25">
      <c r="A4051" s="94"/>
      <c r="B4051" s="102"/>
      <c r="C4051" s="94"/>
      <c r="D4051" s="94"/>
      <c r="E4051" s="94"/>
      <c r="F4051" s="94"/>
      <c r="G4051" s="94"/>
      <c r="H4051" s="94"/>
      <c r="I4051" s="94"/>
      <c r="J4051" s="94"/>
    </row>
    <row r="4052" spans="1:10" x14ac:dyDescent="0.25">
      <c r="A4052" s="94"/>
      <c r="B4052" s="102"/>
      <c r="C4052" s="94"/>
      <c r="D4052" s="94"/>
      <c r="E4052" s="94"/>
      <c r="F4052" s="94"/>
      <c r="G4052" s="94"/>
      <c r="H4052" s="94"/>
      <c r="I4052" s="94"/>
      <c r="J4052" s="94"/>
    </row>
    <row r="4053" spans="1:10" x14ac:dyDescent="0.25">
      <c r="A4053" s="94"/>
      <c r="B4053" s="102"/>
      <c r="C4053" s="94"/>
      <c r="D4053" s="94"/>
      <c r="E4053" s="94"/>
      <c r="F4053" s="94"/>
      <c r="G4053" s="94"/>
      <c r="H4053" s="94"/>
      <c r="I4053" s="94"/>
      <c r="J4053" s="94"/>
    </row>
    <row r="4054" spans="1:10" x14ac:dyDescent="0.25">
      <c r="A4054" s="127" t="s">
        <v>11</v>
      </c>
      <c r="B4054" s="102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</row>
  </sheetData>
  <conditionalFormatting sqref="A1:J50">
    <cfRule type="containsText" dxfId="77" priority="80" operator="containsText" text="Fin. Consumo">
      <formula>NOT(ISERROR(SEARCH("Fin. Consumo",A1)))</formula>
    </cfRule>
  </conditionalFormatting>
  <conditionalFormatting sqref="A53:J102">
    <cfRule type="containsText" dxfId="76" priority="1" operator="containsText" text="Fin. Consumo">
      <formula>NOT(ISERROR(SEARCH("Fin. Consumo",A53)))</formula>
    </cfRule>
  </conditionalFormatting>
  <conditionalFormatting sqref="A105:J154">
    <cfRule type="containsText" dxfId="75" priority="77" operator="containsText" text="Fin. Consumo">
      <formula>NOT(ISERROR(SEARCH("Fin. Consumo",A105)))</formula>
    </cfRule>
  </conditionalFormatting>
  <conditionalFormatting sqref="A157:J206">
    <cfRule type="containsText" dxfId="74" priority="76" operator="containsText" text="Fin. Consumo">
      <formula>NOT(ISERROR(SEARCH("Fin. Consumo",A157)))</formula>
    </cfRule>
  </conditionalFormatting>
  <conditionalFormatting sqref="A209:J258">
    <cfRule type="containsText" dxfId="73" priority="75" operator="containsText" text="Fin. Consumo">
      <formula>NOT(ISERROR(SEARCH("Fin. Consumo",A209)))</formula>
    </cfRule>
  </conditionalFormatting>
  <conditionalFormatting sqref="A261:J310">
    <cfRule type="containsText" dxfId="72" priority="74" operator="containsText" text="Fin. Consumo">
      <formula>NOT(ISERROR(SEARCH("Fin. Consumo",A261)))</formula>
    </cfRule>
  </conditionalFormatting>
  <conditionalFormatting sqref="A313:J362">
    <cfRule type="containsText" dxfId="71" priority="73" operator="containsText" text="Fin. Consumo">
      <formula>NOT(ISERROR(SEARCH("Fin. Consumo",A313)))</formula>
    </cfRule>
  </conditionalFormatting>
  <conditionalFormatting sqref="A365:J414">
    <cfRule type="containsText" dxfId="70" priority="72" operator="containsText" text="Fin. Consumo">
      <formula>NOT(ISERROR(SEARCH("Fin. Consumo",A365)))</formula>
    </cfRule>
  </conditionalFormatting>
  <conditionalFormatting sqref="A417:J466">
    <cfRule type="containsText" dxfId="69" priority="71" operator="containsText" text="Fin. Consumo">
      <formula>NOT(ISERROR(SEARCH("Fin. Consumo",A417)))</formula>
    </cfRule>
  </conditionalFormatting>
  <conditionalFormatting sqref="A469:J518">
    <cfRule type="containsText" dxfId="68" priority="70" operator="containsText" text="Fin. Consumo">
      <formula>NOT(ISERROR(SEARCH("Fin. Consumo",A469)))</formula>
    </cfRule>
  </conditionalFormatting>
  <conditionalFormatting sqref="A521:J570">
    <cfRule type="containsText" dxfId="67" priority="69" operator="containsText" text="Fin. Consumo">
      <formula>NOT(ISERROR(SEARCH("Fin. Consumo",A521)))</formula>
    </cfRule>
  </conditionalFormatting>
  <conditionalFormatting sqref="A573:J622">
    <cfRule type="containsText" dxfId="66" priority="68" operator="containsText" text="Fin. Consumo">
      <formula>NOT(ISERROR(SEARCH("Fin. Consumo",A573)))</formula>
    </cfRule>
  </conditionalFormatting>
  <conditionalFormatting sqref="A625:J674">
    <cfRule type="containsText" dxfId="65" priority="67" operator="containsText" text="Fin. Consumo">
      <formula>NOT(ISERROR(SEARCH("Fin. Consumo",A625)))</formula>
    </cfRule>
  </conditionalFormatting>
  <conditionalFormatting sqref="A677:J726">
    <cfRule type="containsText" dxfId="64" priority="66" operator="containsText" text="Fin. Consumo">
      <formula>NOT(ISERROR(SEARCH("Fin. Consumo",A677)))</formula>
    </cfRule>
  </conditionalFormatting>
  <conditionalFormatting sqref="A729:J778">
    <cfRule type="containsText" dxfId="63" priority="65" operator="containsText" text="Fin. Consumo">
      <formula>NOT(ISERROR(SEARCH("Fin. Consumo",A729)))</formula>
    </cfRule>
  </conditionalFormatting>
  <conditionalFormatting sqref="A781:J830">
    <cfRule type="containsText" dxfId="62" priority="64" operator="containsText" text="Fin. Consumo">
      <formula>NOT(ISERROR(SEARCH("Fin. Consumo",A781)))</formula>
    </cfRule>
  </conditionalFormatting>
  <conditionalFormatting sqref="A833:J882">
    <cfRule type="containsText" dxfId="61" priority="63" operator="containsText" text="Fin. Consumo">
      <formula>NOT(ISERROR(SEARCH("Fin. Consumo",A833)))</formula>
    </cfRule>
  </conditionalFormatting>
  <conditionalFormatting sqref="A885:J934">
    <cfRule type="containsText" dxfId="60" priority="62" operator="containsText" text="Fin. Consumo">
      <formula>NOT(ISERROR(SEARCH("Fin. Consumo",A885)))</formula>
    </cfRule>
  </conditionalFormatting>
  <conditionalFormatting sqref="A937:J986">
    <cfRule type="containsText" dxfId="59" priority="61" operator="containsText" text="Fin. Consumo">
      <formula>NOT(ISERROR(SEARCH("Fin. Consumo",A937)))</formula>
    </cfRule>
  </conditionalFormatting>
  <conditionalFormatting sqref="A989:J1038">
    <cfRule type="containsText" dxfId="58" priority="60" operator="containsText" text="Fin. Consumo">
      <formula>NOT(ISERROR(SEARCH("Fin. Consumo",A989)))</formula>
    </cfRule>
  </conditionalFormatting>
  <conditionalFormatting sqref="A1041:J1090">
    <cfRule type="containsText" dxfId="57" priority="59" operator="containsText" text="Fin. Consumo">
      <formula>NOT(ISERROR(SEARCH("Fin. Consumo",A1041)))</formula>
    </cfRule>
  </conditionalFormatting>
  <conditionalFormatting sqref="A1093:J1142">
    <cfRule type="containsText" dxfId="56" priority="58" operator="containsText" text="Fin. Consumo">
      <formula>NOT(ISERROR(SEARCH("Fin. Consumo",A1093)))</formula>
    </cfRule>
  </conditionalFormatting>
  <conditionalFormatting sqref="A1145:J1194">
    <cfRule type="containsText" dxfId="55" priority="57" operator="containsText" text="Fin. Consumo">
      <formula>NOT(ISERROR(SEARCH("Fin. Consumo",A1145)))</formula>
    </cfRule>
  </conditionalFormatting>
  <conditionalFormatting sqref="A1197:J1246">
    <cfRule type="containsText" dxfId="54" priority="56" operator="containsText" text="Fin. Consumo">
      <formula>NOT(ISERROR(SEARCH("Fin. Consumo",A1197)))</formula>
    </cfRule>
  </conditionalFormatting>
  <conditionalFormatting sqref="A1249:J1298">
    <cfRule type="containsText" dxfId="53" priority="55" operator="containsText" text="Fin. Consumo">
      <formula>NOT(ISERROR(SEARCH("Fin. Consumo",A1249)))</formula>
    </cfRule>
  </conditionalFormatting>
  <conditionalFormatting sqref="A1301:J1350">
    <cfRule type="containsText" dxfId="52" priority="54" operator="containsText" text="Fin. Consumo">
      <formula>NOT(ISERROR(SEARCH("Fin. Consumo",A1301)))</formula>
    </cfRule>
  </conditionalFormatting>
  <conditionalFormatting sqref="A1353:J1402">
    <cfRule type="containsText" dxfId="51" priority="53" operator="containsText" text="Fin. Consumo">
      <formula>NOT(ISERROR(SEARCH("Fin. Consumo",A1353)))</formula>
    </cfRule>
  </conditionalFormatting>
  <conditionalFormatting sqref="A1405:J1454">
    <cfRule type="containsText" dxfId="50" priority="52" operator="containsText" text="Fin. Consumo">
      <formula>NOT(ISERROR(SEARCH("Fin. Consumo",A1405)))</formula>
    </cfRule>
  </conditionalFormatting>
  <conditionalFormatting sqref="A1457:J1506">
    <cfRule type="containsText" dxfId="49" priority="51" operator="containsText" text="Fin. Consumo">
      <formula>NOT(ISERROR(SEARCH("Fin. Consumo",A1457)))</formula>
    </cfRule>
  </conditionalFormatting>
  <conditionalFormatting sqref="A1509:J1558">
    <cfRule type="containsText" dxfId="48" priority="50" operator="containsText" text="Fin. Consumo">
      <formula>NOT(ISERROR(SEARCH("Fin. Consumo",A1509)))</formula>
    </cfRule>
  </conditionalFormatting>
  <conditionalFormatting sqref="A1561:J1610">
    <cfRule type="containsText" dxfId="47" priority="49" operator="containsText" text="Fin. Consumo">
      <formula>NOT(ISERROR(SEARCH("Fin. Consumo",A1561)))</formula>
    </cfRule>
  </conditionalFormatting>
  <conditionalFormatting sqref="A1613:J1662">
    <cfRule type="containsText" dxfId="46" priority="48" operator="containsText" text="Fin. Consumo">
      <formula>NOT(ISERROR(SEARCH("Fin. Consumo",A1613)))</formula>
    </cfRule>
  </conditionalFormatting>
  <conditionalFormatting sqref="A1665:J1714">
    <cfRule type="containsText" dxfId="45" priority="47" operator="containsText" text="Fin. Consumo">
      <formula>NOT(ISERROR(SEARCH("Fin. Consumo",A1665)))</formula>
    </cfRule>
  </conditionalFormatting>
  <conditionalFormatting sqref="A1717:J1766">
    <cfRule type="containsText" dxfId="44" priority="46" operator="containsText" text="Fin. Consumo">
      <formula>NOT(ISERROR(SEARCH("Fin. Consumo",A1717)))</formula>
    </cfRule>
  </conditionalFormatting>
  <conditionalFormatting sqref="A1769:J1818">
    <cfRule type="containsText" dxfId="43" priority="45" operator="containsText" text="Fin. Consumo">
      <formula>NOT(ISERROR(SEARCH("Fin. Consumo",A1769)))</formula>
    </cfRule>
  </conditionalFormatting>
  <conditionalFormatting sqref="A1821:J1870">
    <cfRule type="containsText" dxfId="42" priority="44" operator="containsText" text="Fin. Consumo">
      <formula>NOT(ISERROR(SEARCH("Fin. Consumo",A1821)))</formula>
    </cfRule>
  </conditionalFormatting>
  <conditionalFormatting sqref="A1873:J1922">
    <cfRule type="containsText" dxfId="41" priority="43" operator="containsText" text="Fin. Consumo">
      <formula>NOT(ISERROR(SEARCH("Fin. Consumo",A1873)))</formula>
    </cfRule>
  </conditionalFormatting>
  <conditionalFormatting sqref="A1925:J1974">
    <cfRule type="containsText" dxfId="40" priority="42" operator="containsText" text="Fin. Consumo">
      <formula>NOT(ISERROR(SEARCH("Fin. Consumo",A1925)))</formula>
    </cfRule>
  </conditionalFormatting>
  <conditionalFormatting sqref="A1977:J2026">
    <cfRule type="containsText" dxfId="39" priority="41" operator="containsText" text="Fin. Consumo">
      <formula>NOT(ISERROR(SEARCH("Fin. Consumo",A1977)))</formula>
    </cfRule>
  </conditionalFormatting>
  <conditionalFormatting sqref="A2029:J2078">
    <cfRule type="containsText" dxfId="38" priority="40" operator="containsText" text="Fin. Consumo">
      <formula>NOT(ISERROR(SEARCH("Fin. Consumo",A2029)))</formula>
    </cfRule>
  </conditionalFormatting>
  <conditionalFormatting sqref="A2081:J2130">
    <cfRule type="containsText" dxfId="37" priority="39" operator="containsText" text="Fin. Consumo">
      <formula>NOT(ISERROR(SEARCH("Fin. Consumo",A2081)))</formula>
    </cfRule>
  </conditionalFormatting>
  <conditionalFormatting sqref="A2133:J2182">
    <cfRule type="containsText" dxfId="36" priority="38" operator="containsText" text="Fin. Consumo">
      <formula>NOT(ISERROR(SEARCH("Fin. Consumo",A2133)))</formula>
    </cfRule>
  </conditionalFormatting>
  <conditionalFormatting sqref="A2185:J2234">
    <cfRule type="containsText" dxfId="35" priority="37" operator="containsText" text="Fin. Consumo">
      <formula>NOT(ISERROR(SEARCH("Fin. Consumo",A2185)))</formula>
    </cfRule>
  </conditionalFormatting>
  <conditionalFormatting sqref="A2237:J2286">
    <cfRule type="containsText" dxfId="34" priority="36" operator="containsText" text="Fin. Consumo">
      <formula>NOT(ISERROR(SEARCH("Fin. Consumo",A2237)))</formula>
    </cfRule>
  </conditionalFormatting>
  <conditionalFormatting sqref="A2289:J2338">
    <cfRule type="containsText" dxfId="33" priority="35" operator="containsText" text="Fin. Consumo">
      <formula>NOT(ISERROR(SEARCH("Fin. Consumo",A2289)))</formula>
    </cfRule>
  </conditionalFormatting>
  <conditionalFormatting sqref="A2341:J2390">
    <cfRule type="containsText" dxfId="32" priority="34" operator="containsText" text="Fin. Consumo">
      <formula>NOT(ISERROR(SEARCH("Fin. Consumo",A2341)))</formula>
    </cfRule>
  </conditionalFormatting>
  <conditionalFormatting sqref="A2393:J2442">
    <cfRule type="containsText" dxfId="31" priority="33" operator="containsText" text="Fin. Consumo">
      <formula>NOT(ISERROR(SEARCH("Fin. Consumo",A2393)))</formula>
    </cfRule>
  </conditionalFormatting>
  <conditionalFormatting sqref="A2445:J2494">
    <cfRule type="containsText" dxfId="30" priority="32" operator="containsText" text="Fin. Consumo">
      <formula>NOT(ISERROR(SEARCH("Fin. Consumo",A2445)))</formula>
    </cfRule>
  </conditionalFormatting>
  <conditionalFormatting sqref="A2497:J2546">
    <cfRule type="containsText" dxfId="29" priority="31" operator="containsText" text="Fin. Consumo">
      <formula>NOT(ISERROR(SEARCH("Fin. Consumo",A2497)))</formula>
    </cfRule>
  </conditionalFormatting>
  <conditionalFormatting sqref="A2549:J2598">
    <cfRule type="containsText" dxfId="28" priority="30" operator="containsText" text="Fin. Consumo">
      <formula>NOT(ISERROR(SEARCH("Fin. Consumo",A2549)))</formula>
    </cfRule>
  </conditionalFormatting>
  <conditionalFormatting sqref="A2601:J2650">
    <cfRule type="containsText" dxfId="27" priority="29" operator="containsText" text="Fin. Consumo">
      <formula>NOT(ISERROR(SEARCH("Fin. Consumo",A2601)))</formula>
    </cfRule>
  </conditionalFormatting>
  <conditionalFormatting sqref="A2653:J2702">
    <cfRule type="containsText" dxfId="26" priority="28" operator="containsText" text="Fin. Consumo">
      <formula>NOT(ISERROR(SEARCH("Fin. Consumo",A2653)))</formula>
    </cfRule>
  </conditionalFormatting>
  <conditionalFormatting sqref="A2705:J2754">
    <cfRule type="containsText" dxfId="25" priority="27" operator="containsText" text="Fin. Consumo">
      <formula>NOT(ISERROR(SEARCH("Fin. Consumo",A2705)))</formula>
    </cfRule>
  </conditionalFormatting>
  <conditionalFormatting sqref="A2757:J2806">
    <cfRule type="containsText" dxfId="24" priority="26" operator="containsText" text="Fin. Consumo">
      <formula>NOT(ISERROR(SEARCH("Fin. Consumo",A2757)))</formula>
    </cfRule>
  </conditionalFormatting>
  <conditionalFormatting sqref="A2809:J2858">
    <cfRule type="containsText" dxfId="23" priority="25" operator="containsText" text="Fin. Consumo">
      <formula>NOT(ISERROR(SEARCH("Fin. Consumo",A2809)))</formula>
    </cfRule>
  </conditionalFormatting>
  <conditionalFormatting sqref="A2861:J2910">
    <cfRule type="containsText" dxfId="22" priority="24" operator="containsText" text="Fin. Consumo">
      <formula>NOT(ISERROR(SEARCH("Fin. Consumo",A2861)))</formula>
    </cfRule>
  </conditionalFormatting>
  <conditionalFormatting sqref="A2913:J2962">
    <cfRule type="containsText" dxfId="21" priority="23" operator="containsText" text="Fin. Consumo">
      <formula>NOT(ISERROR(SEARCH("Fin. Consumo",A2913)))</formula>
    </cfRule>
  </conditionalFormatting>
  <conditionalFormatting sqref="A2965:J3014">
    <cfRule type="containsText" dxfId="20" priority="22" operator="containsText" text="Fin. Consumo">
      <formula>NOT(ISERROR(SEARCH("Fin. Consumo",A2965)))</formula>
    </cfRule>
  </conditionalFormatting>
  <conditionalFormatting sqref="A3017:J3066">
    <cfRule type="containsText" dxfId="19" priority="21" operator="containsText" text="Fin. Consumo">
      <formula>NOT(ISERROR(SEARCH("Fin. Consumo",A3017)))</formula>
    </cfRule>
  </conditionalFormatting>
  <conditionalFormatting sqref="A3069:J3118">
    <cfRule type="containsText" dxfId="18" priority="20" operator="containsText" text="Fin. Consumo">
      <formula>NOT(ISERROR(SEARCH("Fin. Consumo",A3069)))</formula>
    </cfRule>
  </conditionalFormatting>
  <conditionalFormatting sqref="A3121:J3170">
    <cfRule type="containsText" dxfId="17" priority="19" operator="containsText" text="Fin. Consumo">
      <formula>NOT(ISERROR(SEARCH("Fin. Consumo",A3121)))</formula>
    </cfRule>
  </conditionalFormatting>
  <conditionalFormatting sqref="A3173:J3222">
    <cfRule type="containsText" dxfId="16" priority="18" operator="containsText" text="Fin. Consumo">
      <formula>NOT(ISERROR(SEARCH("Fin. Consumo",A3173)))</formula>
    </cfRule>
  </conditionalFormatting>
  <conditionalFormatting sqref="A3225:J3274">
    <cfRule type="containsText" dxfId="15" priority="17" operator="containsText" text="Fin. Consumo">
      <formula>NOT(ISERROR(SEARCH("Fin. Consumo",A3225)))</formula>
    </cfRule>
  </conditionalFormatting>
  <conditionalFormatting sqref="A3277:J3326">
    <cfRule type="containsText" dxfId="14" priority="16" operator="containsText" text="Fin. Consumo">
      <formula>NOT(ISERROR(SEARCH("Fin. Consumo",A3277)))</formula>
    </cfRule>
  </conditionalFormatting>
  <conditionalFormatting sqref="A3329:J3378">
    <cfRule type="containsText" dxfId="13" priority="15" operator="containsText" text="Fin. Consumo">
      <formula>NOT(ISERROR(SEARCH("Fin. Consumo",A3329)))</formula>
    </cfRule>
  </conditionalFormatting>
  <conditionalFormatting sqref="A3381:J3430">
    <cfRule type="containsText" dxfId="12" priority="14" operator="containsText" text="Fin. Consumo">
      <formula>NOT(ISERROR(SEARCH("Fin. Consumo",A3381)))</formula>
    </cfRule>
  </conditionalFormatting>
  <conditionalFormatting sqref="A3433:J3482">
    <cfRule type="containsText" dxfId="11" priority="13" operator="containsText" text="Fin. Consumo">
      <formula>NOT(ISERROR(SEARCH("Fin. Consumo",A3433)))</formula>
    </cfRule>
  </conditionalFormatting>
  <conditionalFormatting sqref="A3485:J3534">
    <cfRule type="containsText" dxfId="10" priority="12" operator="containsText" text="Fin. Consumo">
      <formula>NOT(ISERROR(SEARCH("Fin. Consumo",A3485)))</formula>
    </cfRule>
  </conditionalFormatting>
  <conditionalFormatting sqref="A3537:J3586">
    <cfRule type="containsText" dxfId="9" priority="11" operator="containsText" text="Fin. Consumo">
      <formula>NOT(ISERROR(SEARCH("Fin. Consumo",A3537)))</formula>
    </cfRule>
  </conditionalFormatting>
  <conditionalFormatting sqref="A3589:J3638">
    <cfRule type="containsText" dxfId="8" priority="10" operator="containsText" text="Fin. Consumo">
      <formula>NOT(ISERROR(SEARCH("Fin. Consumo",A3589)))</formula>
    </cfRule>
  </conditionalFormatting>
  <conditionalFormatting sqref="A3641:J3690">
    <cfRule type="containsText" dxfId="7" priority="9" operator="containsText" text="Fin. Consumo">
      <formula>NOT(ISERROR(SEARCH("Fin. Consumo",A3641)))</formula>
    </cfRule>
  </conditionalFormatting>
  <conditionalFormatting sqref="A3693:J3742">
    <cfRule type="containsText" dxfId="6" priority="8" operator="containsText" text="Fin. Consumo">
      <formula>NOT(ISERROR(SEARCH("Fin. Consumo",A3693)))</formula>
    </cfRule>
  </conditionalFormatting>
  <conditionalFormatting sqref="A3745:J3794">
    <cfRule type="containsText" dxfId="5" priority="7" operator="containsText" text="Fin. Consumo">
      <formula>NOT(ISERROR(SEARCH("Fin. Consumo",A3745)))</formula>
    </cfRule>
  </conditionalFormatting>
  <conditionalFormatting sqref="A3797:J3846">
    <cfRule type="containsText" dxfId="4" priority="6" operator="containsText" text="Fin. Consumo">
      <formula>NOT(ISERROR(SEARCH("Fin. Consumo",A3797)))</formula>
    </cfRule>
  </conditionalFormatting>
  <conditionalFormatting sqref="A3849:J3898">
    <cfRule type="containsText" dxfId="3" priority="5" operator="containsText" text="Fin. Consumo">
      <formula>NOT(ISERROR(SEARCH("Fin. Consumo",A3849)))</formula>
    </cfRule>
  </conditionalFormatting>
  <conditionalFormatting sqref="A3901:J3950">
    <cfRule type="containsText" dxfId="2" priority="4" operator="containsText" text="Fin. Consumo">
      <formula>NOT(ISERROR(SEARCH("Fin. Consumo",A3901)))</formula>
    </cfRule>
  </conditionalFormatting>
  <conditionalFormatting sqref="A3953:J4002">
    <cfRule type="containsText" dxfId="1" priority="3" operator="containsText" text="Fin. Consumo">
      <formula>NOT(ISERROR(SEARCH("Fin. Consumo",A3953)))</formula>
    </cfRule>
  </conditionalFormatting>
  <conditionalFormatting sqref="A4005:J4054">
    <cfRule type="containsText" dxfId="0" priority="2" operator="containsText" text="Fin. Consumo">
      <formula>NOT(ISERROR(SEARCH("Fin. Consumo",A4005)))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11</vt:i4>
      </vt:variant>
      <vt:variant>
        <vt:lpstr>Intervalli denominati</vt:lpstr>
      </vt:variant>
      <vt:variant>
        <vt:i4>2</vt:i4>
      </vt:variant>
    </vt:vector>
  </HeadingPairs>
  <TitlesOfParts>
    <vt:vector size="13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OLD_SOSPESI</vt:lpstr>
      <vt:lpstr>SOSPESI</vt:lpstr>
      <vt:lpstr>'GENERTEL E VITA'!Area_stampa</vt:lpstr>
      <vt:lpstr>'PRIMA NOTA'!Area_stampa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2024-02-28T15:54:55Z</dcterms:modified>
</cp:coreProperties>
</file>