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SENA\SENA_WEB\citasConBootstrap\"/>
    </mc:Choice>
  </mc:AlternateContent>
  <xr:revisionPtr revIDLastSave="0" documentId="13_ncr:1_{BB5F68A4-D74E-454B-8591-81AD8787C8DC}" xr6:coauthVersionLast="47" xr6:coauthVersionMax="47" xr10:uidLastSave="{00000000-0000-0000-0000-000000000000}"/>
  <bookViews>
    <workbookView xWindow="-120" yWindow="-120" windowWidth="20730" windowHeight="11160" xr2:uid="{00F653FE-5893-467B-B4FD-6082AF8C6B43}"/>
  </bookViews>
  <sheets>
    <sheet name="Hoja1" sheetId="1" r:id="rId1"/>
    <sheet name="Hoja2" sheetId="3" r:id="rId2"/>
    <sheet name="Hoja1 (2)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8" i="1" l="1"/>
  <c r="O147" i="1"/>
  <c r="O146" i="1"/>
  <c r="O145" i="1"/>
  <c r="O144" i="1"/>
  <c r="O143" i="1"/>
  <c r="V142" i="1"/>
  <c r="Y148" i="1"/>
  <c r="Y147" i="1"/>
  <c r="Y146" i="1"/>
  <c r="Y145" i="1"/>
  <c r="Y144" i="1"/>
  <c r="Y143" i="1"/>
  <c r="W148" i="1"/>
  <c r="W147" i="1"/>
  <c r="W146" i="1"/>
  <c r="W145" i="1"/>
  <c r="W144" i="1"/>
  <c r="W143" i="1"/>
  <c r="V148" i="1"/>
  <c r="V147" i="1"/>
  <c r="V146" i="1"/>
  <c r="V145" i="1"/>
  <c r="V144" i="1"/>
  <c r="V143" i="1"/>
  <c r="U148" i="1"/>
  <c r="U147" i="1"/>
  <c r="U146" i="1"/>
  <c r="U145" i="1"/>
  <c r="U144" i="1"/>
  <c r="U143" i="1"/>
  <c r="T148" i="1"/>
  <c r="T147" i="1"/>
  <c r="T146" i="1"/>
  <c r="T145" i="1"/>
  <c r="T144" i="1"/>
  <c r="T143" i="1"/>
  <c r="V104" i="1"/>
  <c r="Y111" i="1"/>
  <c r="Y110" i="1"/>
  <c r="Y109" i="1"/>
  <c r="Y108" i="1"/>
  <c r="Y107" i="1"/>
  <c r="Y106" i="1"/>
  <c r="Y105" i="1"/>
  <c r="W111" i="1"/>
  <c r="W110" i="1"/>
  <c r="W109" i="1"/>
  <c r="W108" i="1"/>
  <c r="W107" i="1"/>
  <c r="W106" i="1"/>
  <c r="W105" i="1"/>
  <c r="V111" i="1"/>
  <c r="V110" i="1"/>
  <c r="V109" i="1"/>
  <c r="V108" i="1"/>
  <c r="V107" i="1"/>
  <c r="V106" i="1"/>
  <c r="V105" i="1"/>
  <c r="U111" i="1"/>
  <c r="U110" i="1"/>
  <c r="U109" i="1"/>
  <c r="U108" i="1"/>
  <c r="U107" i="1"/>
  <c r="U106" i="1"/>
  <c r="U105" i="1"/>
  <c r="T111" i="1"/>
  <c r="T110" i="1"/>
  <c r="T109" i="1"/>
  <c r="T108" i="1"/>
  <c r="T107" i="1"/>
  <c r="T106" i="1"/>
  <c r="T105" i="1"/>
  <c r="V56" i="1" l="1"/>
  <c r="Y58" i="1"/>
  <c r="W58" i="1"/>
  <c r="V58" i="1"/>
  <c r="U58" i="1"/>
  <c r="T58" i="1"/>
  <c r="Y57" i="1"/>
  <c r="W57" i="1"/>
  <c r="V57" i="1"/>
  <c r="U57" i="1"/>
  <c r="T57" i="1"/>
  <c r="V45" i="1"/>
  <c r="Y47" i="1"/>
  <c r="W47" i="1"/>
  <c r="V47" i="1"/>
  <c r="U47" i="1"/>
  <c r="T47" i="1"/>
  <c r="Y46" i="1"/>
  <c r="W46" i="1"/>
  <c r="V46" i="1"/>
  <c r="U46" i="1"/>
  <c r="T46" i="1"/>
  <c r="V36" i="1"/>
  <c r="V35" i="1"/>
  <c r="V34" i="1"/>
  <c r="Y36" i="1"/>
  <c r="W36" i="1"/>
  <c r="U36" i="1"/>
  <c r="Y35" i="1"/>
  <c r="W35" i="1"/>
  <c r="U35" i="1"/>
  <c r="T36" i="1"/>
  <c r="T35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N79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T79" i="1"/>
  <c r="T72" i="1"/>
  <c r="T78" i="1"/>
  <c r="T77" i="1"/>
  <c r="T76" i="1"/>
  <c r="T75" i="1"/>
  <c r="T74" i="1"/>
  <c r="T73" i="1"/>
  <c r="T71" i="1"/>
  <c r="T70" i="1"/>
  <c r="T69" i="1"/>
  <c r="T68" i="1"/>
  <c r="T67" i="1"/>
  <c r="V66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Y13" i="1"/>
  <c r="Y12" i="1"/>
  <c r="Y11" i="1"/>
  <c r="Y10" i="1"/>
  <c r="Y9" i="1"/>
  <c r="Y8" i="1"/>
  <c r="Y7" i="1"/>
  <c r="Y6" i="1"/>
  <c r="Y5" i="1"/>
  <c r="Y4" i="1"/>
  <c r="Y3" i="1"/>
  <c r="Y2" i="1"/>
  <c r="W13" i="1"/>
  <c r="W12" i="1"/>
  <c r="W11" i="1"/>
  <c r="W10" i="1"/>
  <c r="W9" i="1"/>
  <c r="W8" i="1"/>
  <c r="W7" i="1"/>
  <c r="W6" i="1"/>
  <c r="W5" i="1"/>
  <c r="W4" i="1"/>
  <c r="W3" i="1"/>
  <c r="W2" i="1"/>
  <c r="U13" i="1"/>
  <c r="U12" i="1"/>
  <c r="U11" i="1"/>
  <c r="U10" i="1"/>
  <c r="U9" i="1"/>
  <c r="U8" i="1"/>
  <c r="U7" i="1"/>
  <c r="U6" i="1"/>
  <c r="U5" i="1"/>
  <c r="U4" i="1"/>
  <c r="U3" i="1"/>
  <c r="U2" i="1"/>
  <c r="V1" i="1" s="1"/>
  <c r="V13" i="1"/>
  <c r="V12" i="1"/>
  <c r="V11" i="1"/>
  <c r="V10" i="1"/>
  <c r="V9" i="1"/>
  <c r="V8" i="1"/>
  <c r="V7" i="1"/>
  <c r="V6" i="1"/>
  <c r="V5" i="1"/>
  <c r="V4" i="1"/>
  <c r="V3" i="1"/>
  <c r="V2" i="1"/>
  <c r="T13" i="1"/>
  <c r="T12" i="1"/>
  <c r="T9" i="1"/>
  <c r="T8" i="1"/>
  <c r="T7" i="1"/>
  <c r="T11" i="1"/>
  <c r="T10" i="1"/>
  <c r="T6" i="1"/>
  <c r="T5" i="1"/>
  <c r="T4" i="1"/>
  <c r="T3" i="1"/>
  <c r="T2" i="1"/>
  <c r="P13" i="1"/>
  <c r="N13" i="1"/>
  <c r="P71" i="1"/>
  <c r="P70" i="1"/>
  <c r="P69" i="1"/>
  <c r="P68" i="1"/>
  <c r="P67" i="1"/>
  <c r="P73" i="1"/>
  <c r="P88" i="1"/>
  <c r="P87" i="1"/>
  <c r="P86" i="1"/>
  <c r="P85" i="1"/>
  <c r="P78" i="1"/>
  <c r="P77" i="1"/>
  <c r="P76" i="1"/>
  <c r="P75" i="1"/>
  <c r="P74" i="1"/>
  <c r="P72" i="1"/>
  <c r="P19" i="1"/>
  <c r="P18" i="1"/>
  <c r="P17" i="1"/>
  <c r="P16" i="1"/>
  <c r="P15" i="1"/>
  <c r="P14" i="1"/>
  <c r="P12" i="1"/>
  <c r="P9" i="1"/>
  <c r="P8" i="1"/>
  <c r="P7" i="1"/>
  <c r="P11" i="1"/>
  <c r="P10" i="1"/>
  <c r="P6" i="1"/>
  <c r="P5" i="1"/>
  <c r="P4" i="1"/>
  <c r="P3" i="1"/>
  <c r="P2" i="1"/>
  <c r="N192" i="1"/>
  <c r="N191" i="1"/>
  <c r="N190" i="1"/>
  <c r="N171" i="1"/>
  <c r="N170" i="1"/>
  <c r="N169" i="1"/>
  <c r="N148" i="1"/>
  <c r="N147" i="1"/>
  <c r="N146" i="1"/>
  <c r="N145" i="1"/>
  <c r="N144" i="1"/>
  <c r="N143" i="1"/>
  <c r="N142" i="1"/>
  <c r="J134" i="1"/>
  <c r="N134" i="1" s="1"/>
  <c r="N88" i="1"/>
  <c r="N87" i="1"/>
  <c r="N86" i="1"/>
  <c r="N85" i="1"/>
  <c r="J84" i="1"/>
  <c r="P84" i="1" s="1"/>
  <c r="J63" i="1"/>
  <c r="N63" i="1" s="1"/>
  <c r="J52" i="1"/>
  <c r="N52" i="1" s="1"/>
  <c r="N41" i="1"/>
  <c r="N31" i="1"/>
  <c r="N19" i="1"/>
  <c r="N129" i="1"/>
  <c r="N128" i="1"/>
  <c r="N127" i="1"/>
  <c r="N111" i="1"/>
  <c r="N110" i="1"/>
  <c r="N109" i="1"/>
  <c r="N108" i="1"/>
  <c r="N107" i="1"/>
  <c r="N106" i="1"/>
  <c r="N105" i="1"/>
  <c r="N104" i="1"/>
  <c r="N94" i="1"/>
  <c r="N93" i="1"/>
  <c r="N92" i="1"/>
  <c r="N91" i="1"/>
  <c r="N90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58" i="1"/>
  <c r="N57" i="1"/>
  <c r="N56" i="1"/>
  <c r="N47" i="1"/>
  <c r="N46" i="1"/>
  <c r="N45" i="1"/>
  <c r="N40" i="1"/>
  <c r="N39" i="1"/>
  <c r="N38" i="1"/>
  <c r="N37" i="1"/>
  <c r="N36" i="1"/>
  <c r="N35" i="1"/>
  <c r="N34" i="1"/>
  <c r="N30" i="1"/>
  <c r="N29" i="1"/>
  <c r="N28" i="1"/>
  <c r="N27" i="1"/>
  <c r="N26" i="1"/>
  <c r="N25" i="1"/>
  <c r="N24" i="1"/>
  <c r="N23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N2" i="1"/>
  <c r="N1" i="1"/>
  <c r="J99" i="1"/>
  <c r="N99" i="1" s="1"/>
  <c r="J98" i="1"/>
  <c r="N98" i="1" s="1"/>
  <c r="J97" i="1"/>
  <c r="N97" i="1" s="1"/>
  <c r="J96" i="1"/>
  <c r="N96" i="1" s="1"/>
  <c r="J95" i="1"/>
  <c r="N95" i="1" s="1"/>
  <c r="J123" i="1"/>
  <c r="N123" i="1" s="1"/>
  <c r="J122" i="1"/>
  <c r="N122" i="1" s="1"/>
  <c r="J121" i="1"/>
  <c r="N121" i="1" s="1"/>
  <c r="J120" i="1"/>
  <c r="N120" i="1" s="1"/>
  <c r="J119" i="1"/>
  <c r="N119" i="1" s="1"/>
  <c r="J118" i="1"/>
  <c r="N118" i="1" s="1"/>
  <c r="J117" i="1"/>
  <c r="N117" i="1" s="1"/>
  <c r="J176" i="1"/>
  <c r="N176" i="1" s="1"/>
  <c r="J175" i="1"/>
  <c r="N175" i="1" s="1"/>
  <c r="J174" i="1"/>
  <c r="N174" i="1" s="1"/>
  <c r="J173" i="1"/>
  <c r="N173" i="1" s="1"/>
  <c r="J172" i="1"/>
  <c r="N172" i="1" s="1"/>
  <c r="J153" i="1"/>
  <c r="N153" i="1" s="1"/>
  <c r="J152" i="1"/>
  <c r="N152" i="1" s="1"/>
  <c r="J151" i="1"/>
  <c r="N151" i="1" s="1"/>
  <c r="J150" i="1"/>
  <c r="N150" i="1" s="1"/>
  <c r="J149" i="1"/>
  <c r="N149" i="1" s="1"/>
  <c r="J133" i="1"/>
  <c r="N133" i="1" s="1"/>
  <c r="J132" i="1"/>
  <c r="N132" i="1" s="1"/>
  <c r="J131" i="1"/>
  <c r="N131" i="1" s="1"/>
  <c r="J130" i="1"/>
  <c r="N130" i="1" s="1"/>
  <c r="J155" i="1"/>
  <c r="N155" i="1" s="1"/>
  <c r="J154" i="1"/>
  <c r="N154" i="1" s="1"/>
  <c r="J116" i="1"/>
  <c r="N116" i="1" s="1"/>
  <c r="J115" i="1"/>
  <c r="N115" i="1" s="1"/>
  <c r="J114" i="1"/>
  <c r="N114" i="1" s="1"/>
  <c r="J113" i="1"/>
  <c r="N113" i="1" s="1"/>
  <c r="J112" i="1"/>
  <c r="N112" i="1" s="1"/>
  <c r="J196" i="1"/>
  <c r="N196" i="1" s="1"/>
  <c r="J195" i="1"/>
  <c r="N195" i="1" s="1"/>
  <c r="J194" i="1"/>
  <c r="N194" i="1" s="1"/>
  <c r="J193" i="1"/>
  <c r="N193" i="1" s="1"/>
  <c r="J83" i="1"/>
  <c r="N83" i="1" s="1"/>
  <c r="J82" i="1"/>
  <c r="N82" i="1" s="1"/>
  <c r="J81" i="1"/>
  <c r="N81" i="1" s="1"/>
  <c r="J80" i="1"/>
  <c r="N80" i="1" s="1"/>
  <c r="J62" i="1"/>
  <c r="N62" i="1" s="1"/>
  <c r="J61" i="1"/>
  <c r="N61" i="1" s="1"/>
  <c r="J60" i="1"/>
  <c r="N60" i="1" s="1"/>
  <c r="J59" i="1"/>
  <c r="N59" i="1" s="1"/>
  <c r="J51" i="1"/>
  <c r="N51" i="1" s="1"/>
  <c r="J50" i="1"/>
  <c r="N50" i="1" s="1"/>
  <c r="J49" i="1"/>
  <c r="N49" i="1" s="1"/>
  <c r="J48" i="1"/>
  <c r="N48" i="1" s="1"/>
  <c r="N84" i="1" l="1"/>
  <c r="P83" i="1"/>
  <c r="P80" i="1"/>
  <c r="P81" i="1"/>
  <c r="P82" i="1"/>
</calcChain>
</file>

<file path=xl/sharedStrings.xml><?xml version="1.0" encoding="utf-8"?>
<sst xmlns="http://schemas.openxmlformats.org/spreadsheetml/2006/main" count="682" uniqueCount="381">
  <si>
    <t>-- -----------------------------------------------------</t>
  </si>
  <si>
    <t>CREATE TABLE IF NOT EXISTS `mydb`.`pacientes` (</t>
  </si>
  <si>
    <t xml:space="preserve">  `CEDULA` VARCHAR(15) NOT NULL,</t>
  </si>
  <si>
    <t xml:space="preserve">  `PRIMER NOMBRE` VARCHAR(45) NOT NULL,</t>
  </si>
  <si>
    <t xml:space="preserve">  `SEGUNDO NOMBRE` VARCHAR(45) NULL,</t>
  </si>
  <si>
    <t xml:space="preserve">  `PRIMER APELLIDO` VARCHAR(45) NOT NULL,</t>
  </si>
  <si>
    <t xml:space="preserve">  `SEGUNDO NOMBRE` VARCHAR(45) NOT NULL,</t>
  </si>
  <si>
    <t xml:space="preserve">  `DIRECCION` VARCHAR(45) NOT NULL,</t>
  </si>
  <si>
    <t xml:space="preserve">  `TELEFONO CELULAR` VARCHAR(10) NOT NULL,</t>
  </si>
  <si>
    <t xml:space="preserve">  `TELEFONO CONVENCIONAL` VARCHAR(10) NOT NULL,</t>
  </si>
  <si>
    <t xml:space="preserve">  `FECHA DE NACIMIENTO` DATE NOT NULL,</t>
  </si>
  <si>
    <t xml:space="preserve">  `SEXO` VARCHAR(1) NOT NULL,</t>
  </si>
  <si>
    <t xml:space="preserve">  `CORREO ELECTRONICO` VARCHAR(256) NOT NULL CHECK (email LIKE '%@%.%'),</t>
  </si>
  <si>
    <t xml:space="preserve">  PRIMARY KEY (`CEDULA`),</t>
  </si>
  <si>
    <t xml:space="preserve">  UNIQUE INDEX `CEDULA_UNIQUE` (`CEDULA` ASC) VISIBLE,</t>
  </si>
  <si>
    <t xml:space="preserve">  UNIQUE INDEX `CORREO ELECTRONICO_UNIQUE` (`CORREO ELECTRONICO` ASC) INVISIBLE)</t>
  </si>
  <si>
    <t>ENGINE = InnoDB;</t>
  </si>
  <si>
    <t>-- Table `mydb`.`consultorio`</t>
  </si>
  <si>
    <t>CREATE TABLE IF NOT EXISTS `mydb`.`consultorio` (</t>
  </si>
  <si>
    <t xml:space="preserve">  `idCONSULTORIOS` INT NOT NULL AUTO_INCREMENT,</t>
  </si>
  <si>
    <t xml:space="preserve">  `NOMBRE CONSULTORIO` VARCHAR(20) NOT NULL,</t>
  </si>
  <si>
    <t xml:space="preserve">  `DIRECCION CONSULTORIO` VARCHAR(45) NOT NULL,</t>
  </si>
  <si>
    <t xml:space="preserve">  PRIMARY KEY (`idCONSULTORIOS`))</t>
  </si>
  <si>
    <t>-- Table `mydb`.`cargos_emplados`</t>
  </si>
  <si>
    <t>CREATE TABLE IF NOT EXISTS `mydb`.`cargos_emplados` (</t>
  </si>
  <si>
    <t xml:space="preserve">  `ID CARGOS` INT NOT NULL AUTO_INCREMENT,</t>
  </si>
  <si>
    <t xml:space="preserve">  `CARGO EMPLEADO` VARCHAR(45) NOT NULL,</t>
  </si>
  <si>
    <t xml:space="preserve">  PRIMARY KEY (`ID CARGOS`),</t>
  </si>
  <si>
    <t xml:space="preserve">  UNIQUE INDEX `CARGO EMPLEADO_UNIQUE` (`CARGO EMPLEADO` ASC) VISIBLE)</t>
  </si>
  <si>
    <t>-- Table `mydb`.`tipo_contrato`</t>
  </si>
  <si>
    <t>CREATE TABLE IF NOT EXISTS `mydb`.`tipo_contrato` (</t>
  </si>
  <si>
    <t xml:space="preserve">  `ID TIPO CONTRATO` INT NOT NULL AUTO_INCREMENT,</t>
  </si>
  <si>
    <t xml:space="preserve">  `TIPO DE CONTRATO` VARCHAR(45) NOT NULL,</t>
  </si>
  <si>
    <t xml:space="preserve">  PRIMARY KEY (`ID TIPO CONTRATO`),</t>
  </si>
  <si>
    <t xml:space="preserve">  UNIQUE INDEX `TIPO DE CONTRATO_UNIQUE` (`TIPO DE CONTRATO` ASC) VISIBLE)</t>
  </si>
  <si>
    <t>-- Table `mydb`.`rol en el gestor`</t>
  </si>
  <si>
    <t>CREATE TABLE IF NOT EXISTS `mydb`.`rol en el gestor` (</t>
  </si>
  <si>
    <t xml:space="preserve">  `ID ROL EN EL GESTOR` INT NOT NULL AUTO_INCREMENT,</t>
  </si>
  <si>
    <t xml:space="preserve">  `TIPO DE ROL EN EL GESTOR` VARCHAR(45) NOT NULL,</t>
  </si>
  <si>
    <t xml:space="preserve">  PRIMARY KEY (`ID ROL EN EL GESTOR`))</t>
  </si>
  <si>
    <t>-- Table `mydb`.`empleados`</t>
  </si>
  <si>
    <t>CREATE TABLE IF NOT EXISTS `mydb`.`empleados` (</t>
  </si>
  <si>
    <t xml:space="preserve">  `CEDULA_EMPLEADOS` VARCHAR(15) NOT NULL,</t>
  </si>
  <si>
    <t xml:space="preserve">  `PRIMER_NOMBRE` VARCHAR(20) NOT NULL,</t>
  </si>
  <si>
    <t xml:space="preserve">  `SEGUNDO_NOBRE` VARCHAR(20) NULL,</t>
  </si>
  <si>
    <t xml:space="preserve">  `PRIMER_APELLIDO` VARCHAR(20) NOT NULL,</t>
  </si>
  <si>
    <t xml:space="preserve">  `SEGUNDO_APELIDO` VARCHAR(20) NOT NULL,</t>
  </si>
  <si>
    <t xml:space="preserve">  `DIRECCION_EMPLEADO` VARCHAR(20) NOT NULL,</t>
  </si>
  <si>
    <t xml:space="preserve">  `CORREO_ELECTRONICO_EMPLEADO` VARCHAR(30) NOT NULL CHECK (email LIKE '%@%.%') ,</t>
  </si>
  <si>
    <t xml:space="preserve">  `TEL_CEL_EMPLEADO` VARCHAR(10) NOT NULL,</t>
  </si>
  <si>
    <t xml:space="preserve">  `cargos_emplados_ID CARGOS` INT NOT NULL,</t>
  </si>
  <si>
    <t xml:space="preserve">  `tipo_contrato_ID TIPO CONTRATO` INT NOT NULL,</t>
  </si>
  <si>
    <t xml:space="preserve">  `ROL EN EL GESTOR_ID ROL EN EL GESTOR` INT NOT NULL,</t>
  </si>
  <si>
    <t xml:space="preserve">  PRIMARY KEY (`CEDULA_EMPLEADOS`, `cargos_emplados_ID CARGOS`, `tipo_contrato_ID TIPO CONTRATO`, `ROL EN EL GESTOR_ID ROL EN EL GESTOR`),</t>
  </si>
  <si>
    <t xml:space="preserve">  UNIQUE INDEX `CEDULA_EMPLEADOS_UNIQUE` (`CEDULA_EMPLEADOS` ASC) VISIBLE,</t>
  </si>
  <si>
    <t xml:space="preserve">  INDEX `fk_empleados_cargos_emplados1_idx` (`cargos_emplados_ID CARGOS` ASC) VISIBLE,</t>
  </si>
  <si>
    <t xml:space="preserve">  INDEX `fk_empleados_tipo_contrato1_idx` (`tipo_contrato_ID TIPO CONTRATO` ASC) VISIBLE,</t>
  </si>
  <si>
    <t xml:space="preserve">  INDEX `fk_empleados_ROL EN EL GESTOR1_idx` (`ROL EN EL GESTOR_ID ROL EN EL GESTOR` ASC) VISIBLE,</t>
  </si>
  <si>
    <t xml:space="preserve">  UNIQUE INDEX `CORREO_ELECTRONICO_EMPLEADO_UNIQUE` (`CORREO_ELECTRONICO_EMPLEADO` ASC) VISIBLE,</t>
  </si>
  <si>
    <t xml:space="preserve">  CONSTRAINT `fk_empleados_cargos_emplados1`</t>
  </si>
  <si>
    <t xml:space="preserve">    FOREIGN KEY (`cargos_emplados_ID CARGOS`)</t>
  </si>
  <si>
    <t xml:space="preserve">    REFERENCES `mydb`.`cargos_emplados` (`ID CARGOS`)</t>
  </si>
  <si>
    <t xml:space="preserve">    ON DELETE NO ACTION</t>
  </si>
  <si>
    <t xml:space="preserve">    ON UPDATE NO ACTION,</t>
  </si>
  <si>
    <t xml:space="preserve">  CONSTRAINT `fk_empleados_tipo_contrato1`</t>
  </si>
  <si>
    <t xml:space="preserve">    FOREIGN KEY (`tipo_contrato_ID TIPO CONTRATO`)</t>
  </si>
  <si>
    <t xml:space="preserve">    REFERENCES `mydb`.`tipo_contrato` (`ID TIPO CONTRATO`)</t>
  </si>
  <si>
    <t xml:space="preserve">  CONSTRAINT `fk_empleados_ROL EN EL GESTOR1`</t>
  </si>
  <si>
    <t xml:space="preserve">    FOREIGN KEY (`ROL EN EL GESTOR_ID ROL EN EL GESTOR`)</t>
  </si>
  <si>
    <t xml:space="preserve">    REFERENCES `mydb`.`rol en el gestor` (`ID ROL EN EL GESTOR`)</t>
  </si>
  <si>
    <t xml:space="preserve">    ON UPDATE NO ACTION)</t>
  </si>
  <si>
    <t>-- Table `mydb`.`citas_medicas`</t>
  </si>
  <si>
    <t>CREATE TABLE IF NOT EXISTS `mydb`.`citas_medicas` (</t>
  </si>
  <si>
    <t xml:space="preserve">  `idCITAS_MEDICAS` INT NOT NULL AUTO_INCREMENT,</t>
  </si>
  <si>
    <t xml:space="preserve">  `FECHA` DATE NOT NULL,</t>
  </si>
  <si>
    <t xml:space="preserve">  `HORA` TIME NOT NULL,</t>
  </si>
  <si>
    <t xml:space="preserve">  `ESTADO_CITA_MEDICA` VARCHAR(10) NOT NULL DEFAULT 'ACTIVO',</t>
  </si>
  <si>
    <t xml:space="preserve">  `PACIENTES_CEDULA` VARCHAR(15) NOT NULL,</t>
  </si>
  <si>
    <t xml:space="preserve">  `CONSULTORIOS_idCONSULTORIOS` INT NOT NULL,</t>
  </si>
  <si>
    <t xml:space="preserve">  `EMPLEADOS_CEDULA_EMPLEADOS` VARCHAR(15) NOT NULL,</t>
  </si>
  <si>
    <t xml:space="preserve">  `consultorio_idCONSULTORIOS` INT NOT NULL,</t>
  </si>
  <si>
    <t xml:space="preserve">  `pacientes_CEDULA` VARCHAR(15) NOT NULL,</t>
  </si>
  <si>
    <t xml:space="preserve">  `empleados_CEDULA_EMPLEADOS` VARCHAR(15) NOT NULL,</t>
  </si>
  <si>
    <t xml:space="preserve">  `empleados_cargos_emplados_ID CARGOS` INT NOT NULL,</t>
  </si>
  <si>
    <t xml:space="preserve">  `empleados_tipo_contrato_ID TIPO CONTRATO` INT NOT NULL,</t>
  </si>
  <si>
    <t xml:space="preserve">  `empleados_ROL EN EL GESTOR_ID ROL EN EL GESTOR` INT NOT NULL,</t>
  </si>
  <si>
    <t xml:space="preserve">  PRIMARY KEY (`idCITAS_MEDICAS`, `PACIENTES_CEDULA`, `CONSULTORIOS_idCONSULTORIOS`, `EMPLEADOS_CEDULA_EMPLEADOS`, `consultorio_idCONSULTORIOS`, `pacientes_CEDULA`, `empleados_CEDULA_EMPLEADOS`, `empleados_cargos_emplados_ID CARGOS`, `empleados_tipo_contrato_ID TIPO CONTRATO`, `empleados_ROL EN EL GESTOR_ID ROL EN EL GESTOR`),</t>
  </si>
  <si>
    <t xml:space="preserve">  INDEX `fk_citas_medicas_consultorio1_idx` (`consultorio_idCONSULTORIOS` ASC) VISIBLE,</t>
  </si>
  <si>
    <t xml:space="preserve">  INDEX `fk_citas_medicas_pacientes1_idx` (`pacientes_CEDULA` ASC) VISIBLE,</t>
  </si>
  <si>
    <t xml:space="preserve">  INDEX `fk_citas_medicas_empleados1_idx` (`empleados_CEDULA_EMPLEADOS` ASC, `empleados_cargos_emplados_ID CARGOS` ASC, `empleados_tipo_contrato_ID TIPO CONTRATO` ASC, `empleados_ROL EN EL GESTOR_ID ROL EN EL GESTOR` ASC) VISIBLE,</t>
  </si>
  <si>
    <t xml:space="preserve">  CONSTRAINT `fk_citas_medicas_consultorio1`</t>
  </si>
  <si>
    <t xml:space="preserve">    FOREIGN KEY (`consultorio_idCONSULTORIOS`)</t>
  </si>
  <si>
    <t xml:space="preserve">    REFERENCES `mydb`.`consultorio` (`idCONSULTORIOS`)</t>
  </si>
  <si>
    <t xml:space="preserve">  CONSTRAINT `fk_citas_medicas_pacientes1`</t>
  </si>
  <si>
    <t xml:space="preserve">    FOREIGN KEY (`pacientes_CEDULA`)</t>
  </si>
  <si>
    <t xml:space="preserve">    REFERENCES `mydb`.`pacientes` (`CEDULA`)</t>
  </si>
  <si>
    <t xml:space="preserve">  CONSTRAINT `fk_citas_medicas_empleados1`</t>
  </si>
  <si>
    <t xml:space="preserve">    FOREIGN KEY (`empleados_CEDULA_EMPLEADOS` , `empleados_cargos_emplados_ID CARGOS` , `empleados_tipo_contrato_ID TIPO CONTRATO` , `empleados_ROL EN EL GESTOR_ID ROL EN EL GESTOR`)</t>
  </si>
  <si>
    <t xml:space="preserve">    REFERENCES `mydb`.`empleados` (`CEDULA_EMPLEADOS` , `cargos_emplados_ID CARGOS` , `tipo_contrato_ID TIPO CONTRATO` , `ROL EN EL GESTOR_ID ROL EN EL GESTOR`)</t>
  </si>
  <si>
    <t>-- Table `mydb`.`atencion_medica`</t>
  </si>
  <si>
    <t>CREATE TABLE IF NOT EXISTS `mydb`.`atencion_medica` (</t>
  </si>
  <si>
    <t xml:space="preserve">  `idTRATAMIENTOS` INT NOT NULL AUTO_INCREMENT,</t>
  </si>
  <si>
    <t xml:space="preserve">  `FECHA_TRATAMIENTO` DATETIME NOT NULL,</t>
  </si>
  <si>
    <t xml:space="preserve">  `SINTOMAS` VARCHAR(200) NOT NULL,</t>
  </si>
  <si>
    <t xml:space="preserve">  `OBSERVACIONES ESPECIALISTA` VARCHAR(200) NOT NULL,</t>
  </si>
  <si>
    <t xml:space="preserve">  `DIAGNOSTICO` VARCHAR(100) NOT NULL,</t>
  </si>
  <si>
    <t xml:space="preserve">  `Posologia` VARCHAR(45) NOT NULL,</t>
  </si>
  <si>
    <t xml:space="preserve">  `CITAS_MEDICAS_idCITAS_MEDICAS` TINYTEXT NOT NULL,</t>
  </si>
  <si>
    <t xml:space="preserve">  `CITAS_MEDICAS_PACIENTES_CEDULA` VARCHAR(15) NOT NULL,</t>
  </si>
  <si>
    <t xml:space="preserve">  `CITAS_MEDICAS_CONSULTORIOS_idCONSULTORIOS` INT NOT NULL,</t>
  </si>
  <si>
    <t xml:space="preserve">  `CITAS_MEDICAS_EMPLEADOS_CEDULA_EMPLEADOS` VARCHAR(15) NOT NULL,</t>
  </si>
  <si>
    <t xml:space="preserve">  PRIMARY KEY (`idTRATAMIENTOS`, `CITAS_MEDICAS_idCITAS_MEDICAS`, `CITAS_MEDICAS_PACIENTES_CEDULA`, `CITAS_MEDICAS_CONSULTORIOS_idCONSULTORIOS`, `CITAS_MEDICAS_EMPLEADOS_CEDULA_EMPLEADOS`),</t>
  </si>
  <si>
    <t xml:space="preserve">  UNIQUE INDEX `idTRATAMIENTOS_UNIQUE` (`idTRATAMIENTOS` ASC) VISIBLE,</t>
  </si>
  <si>
    <t xml:space="preserve">  INDEX `fk_TRATAMIENTOS_CITAS_MEDICAS1_idx` (`CITAS_MEDICAS_idCITAS_MEDICAS` ASC, `CITAS_MEDICAS_PACIENTES_CEDULA` ASC, `CITAS_MEDICAS_CONSULTORIOS_idCONSULTORIOS` ASC, `CITAS_MEDICAS_EMPLEADOS_CEDULA_EMPLEADOS` ASC) VISIBLE,</t>
  </si>
  <si>
    <t xml:space="preserve">  CONSTRAINT `fk_TRATAMIENTOS_CITAS_MEDICAS1`</t>
  </si>
  <si>
    <t xml:space="preserve">    FOREIGN KEY (`CITAS_MEDICAS_idCITAS_MEDICAS` , `CITAS_MEDICAS_PACIENTES_CEDULA` , `CITAS_MEDICAS_CONSULTORIOS_idCONSULTORIOS` , `CITAS_MEDICAS_EMPLEADOS_CEDULA_EMPLEADOS`)</t>
  </si>
  <si>
    <t xml:space="preserve">    REFERENCES `mydb`.`citas_medicas` (`idCITAS_MEDICAS` , `PACIENTES_CEDULA` , `CONSULTORIOS_idCONSULTORIOS` , `EMPLEADOS_CEDULA_EMPLEADOS`)</t>
  </si>
  <si>
    <t>-- Table `mydb`.`medicamentos`</t>
  </si>
  <si>
    <t>CREATE TABLE IF NOT EXISTS `mydb`.`medicamentos` (</t>
  </si>
  <si>
    <t xml:space="preserve">  `codigo_Medicamentos` VARCHAR(15) NOT NULL,</t>
  </si>
  <si>
    <t xml:space="preserve">  `cod_Barra_Medicamenos` VARCHAR(13) NOT NULL,</t>
  </si>
  <si>
    <t xml:space="preserve">  `nombre_Comercial` VARCHAR(20) NOT NULL,</t>
  </si>
  <si>
    <t xml:space="preserve">  `nombre_Generico` VARCHAR(20) NOT NULL,</t>
  </si>
  <si>
    <t xml:space="preserve">  `composicion_Tecnica` VARCHAR(20) NOT NULL,</t>
  </si>
  <si>
    <t xml:space="preserve">  `atencion_medica_idTRATAMIENTOS` INT NOT NULL,</t>
  </si>
  <si>
    <t xml:space="preserve">  `atencion_medica_CITAS_MEDICAS_idCITAS_MEDICAS` TINYTEXT NOT NULL,</t>
  </si>
  <si>
    <t xml:space="preserve">  `atencion_medica_CITAS_MEDICAS_PACIENTES_CEDULA` VARCHAR(15) NOT NULL,</t>
  </si>
  <si>
    <t xml:space="preserve">  `atencion_medica_CITAS_MEDICAS_CONSULTORIOS_idCONSULTORIOS` INT NOT NULL,</t>
  </si>
  <si>
    <t xml:space="preserve">  `atencion_medica_CITAS_MEDICAS_EMPLEADOS_CEDULA_EMPLEADOS` VARCHAR(15) NOT NULL,</t>
  </si>
  <si>
    <t xml:space="preserve">  PRIMARY KEY (`codigo_Medicamentos`, `atencion_medica_idTRATAMIENTOS`, `atencion_medica_CITAS_MEDICAS_idCITAS_MEDICAS`, `atencion_medica_CITAS_MEDICAS_PACIENTES_CEDULA`, `atencion_medica_CITAS_MEDICAS_CONSULTORIOS_idCONSULTORIOS`, `atencion_medica_CITAS_MEDICAS_EMPLEADOS_CEDULA_EMPLEADOS`),</t>
  </si>
  <si>
    <t xml:space="preserve">  UNIQUE INDEX `codigo_Medicamentos_UNIQUE` (`codigo_Medicamentos` ASC) VISIBLE,</t>
  </si>
  <si>
    <t xml:space="preserve">  INDEX `fk_medicamentos_atencion_medica1_idx` (`atencion_medica_idTRATAMIENTOS` ASC, `atencion_medica_CITAS_MEDICAS_idCITAS_MEDICAS` ASC, `atencion_medica_CITAS_MEDICAS_PACIENTES_CEDULA` ASC, `atencion_medica_CITAS_MEDICAS_CONSULTORIOS_idCONSULTORIOS` ASC, `atencion_medica_CITAS_MEDICAS_EMPLEADOS_CEDULA_EMPLEADOS` ASC) VISIBLE,</t>
  </si>
  <si>
    <t xml:space="preserve">  CONSTRAINT `fk_medicamentos_atencion_medica1`</t>
  </si>
  <si>
    <t xml:space="preserve">    FOREIGN KEY (`atencion_medica_idTRATAMIENTOS` , `atencion_medica_CITAS_MEDICAS_idCITAS_MEDICAS` , `atencion_medica_CITAS_MEDICAS_PACIENTES_CEDULA` , `atencion_medica_CITAS_MEDICAS_CONSULTORIOS_idCONSULTORIOS` , `atencion_medica_CITAS_MEDICAS_EMPLEADOS_CEDULA_EMPLEADOS`)</t>
  </si>
  <si>
    <t xml:space="preserve">    REFERENCES `mydb`.`atencion_medica` (`idTRATAMIENTOS` , `CITAS_MEDICAS_idCITAS_MEDICAS` , `CITAS_MEDICAS_PACIENTES_CEDULA` , `CITAS_MEDICAS_CONSULTORIOS_idCONSULTORIOS` , `CITAS_MEDICAS_EMPLEADOS_CEDULA_EMPLEADOS`)</t>
  </si>
  <si>
    <t>-- Table `mydb`.`ESPECIALIDAD_MEDICA`</t>
  </si>
  <si>
    <t>CREATE TABLE IF NOT EXISTS `mydb`.`ESPECIALIDAD_MEDICA` (</t>
  </si>
  <si>
    <t xml:space="preserve">  `ID ESPCIALIDAD MEDICA` INT NOT NULL AUTO_INCREMENT,</t>
  </si>
  <si>
    <t xml:space="preserve">  `ESPECIALIAD MEDICA` VARCHAR(45) NOT NULL,</t>
  </si>
  <si>
    <t xml:space="preserve">  PRIMARY KEY (`ID ESPCIALIDAD MEDICA`),</t>
  </si>
  <si>
    <t xml:space="preserve">  UNIQUE INDEX `ESPECIALIAD MEDICA_UNIQUE` (`ESPECIALIAD MEDICA` ASC) VISIBLE)</t>
  </si>
  <si>
    <t>-- Table `mydb`.`ESPECIALIDAD_MEDICA_has_empleados`</t>
  </si>
  <si>
    <t>CREATE TABLE IF NOT EXISTS `mydb`.`ESPECIALIDAD_MEDICA_has_empleados` (</t>
  </si>
  <si>
    <t xml:space="preserve">  `ESPECIALIDAD_MEDICA_ID ESPCIALIDAD MEDICA` INT NOT NULL,</t>
  </si>
  <si>
    <t xml:space="preserve">  PRIMARY KEY (`ESPECIALIDAD_MEDICA_ID ESPCIALIDAD MEDICA`, `empleados_CEDULA_EMPLEADOS`, `empleados_cargos_emplados_ID CARGOS`, `empleados_tipo_contrato_ID TIPO CONTRATO`, `empleados_ROL EN EL GESTOR_ID ROL EN EL GESTOR`),</t>
  </si>
  <si>
    <t xml:space="preserve">  INDEX `fk_ESPECIALIDAD_MEDICA_has_empleados_empleados1_idx` (`empleados_CEDULA_EMPLEADOS` ASC, `empleados_cargos_emplados_ID CARGOS` ASC, `empleados_tipo_contrato_ID TIPO CONTRATO` ASC, `empleados_ROL EN EL GESTOR_ID ROL EN EL GESTOR` ASC) VISIBLE,</t>
  </si>
  <si>
    <t xml:space="preserve">  INDEX `fk_ESPECIALIDAD_MEDICA_has_empleados_ESPECIALIDAD_MEDICA1_idx` (`ESPECIALIDAD_MEDICA_ID ESPCIALIDAD MEDICA` ASC) VISIBLE,</t>
  </si>
  <si>
    <t xml:space="preserve">  CONSTRAINT `fk_ESPECIALIDAD_MEDICA_has_empleados_ESPECIALIDAD_MEDICA1`</t>
  </si>
  <si>
    <t xml:space="preserve">    FOREIGN KEY (`ESPECIALIDAD_MEDICA_ID ESPCIALIDAD MEDICA`)</t>
  </si>
  <si>
    <t xml:space="preserve">    REFERENCES `mydb`.`ESPECIALIDAD_MEDICA` (`ID ESPCIALIDAD MEDICA`)</t>
  </si>
  <si>
    <t xml:space="preserve">  CONSTRAINT `fk_ESPECIALIDAD_MEDICA_has_empleados_empleados1`</t>
  </si>
  <si>
    <t>SET SQL_MODE=@OLD_SQL_MODE;</t>
  </si>
  <si>
    <t>SET FOREIGN_KEY_CHECKS=@OLD_FOREIGN_KEY_CHECKS;</t>
  </si>
  <si>
    <t>SET UNIQUE_CHECKS=@OLD_UNIQUE_CHECKS;</t>
  </si>
  <si>
    <t>Paciente</t>
  </si>
  <si>
    <t>string</t>
  </si>
  <si>
    <t>char</t>
  </si>
  <si>
    <t>crearPaciente()</t>
  </si>
  <si>
    <t>editarPaciente()</t>
  </si>
  <si>
    <t>inhabilitarPaciente()</t>
  </si>
  <si>
    <t>calcularEdadPaciente()</t>
  </si>
  <si>
    <t>borrarPaciente()</t>
  </si>
  <si>
    <t>idConsultorio</t>
  </si>
  <si>
    <t>nombreConsultorio</t>
  </si>
  <si>
    <t>direccionConsultorio</t>
  </si>
  <si>
    <t>editarConsultorio()</t>
  </si>
  <si>
    <t>inhabilitarConsultorio()</t>
  </si>
  <si>
    <t>borrarConsultorio()</t>
  </si>
  <si>
    <t>crearConsultorio()</t>
  </si>
  <si>
    <t>idCargoEmpleado</t>
  </si>
  <si>
    <t>cargoEmpleado</t>
  </si>
  <si>
    <t>crearCargoEmpleado()</t>
  </si>
  <si>
    <t>editarCargoEmpleado()</t>
  </si>
  <si>
    <t>inhabilitarCargoEmpleado()</t>
  </si>
  <si>
    <t>borrarCargoEmpleado()</t>
  </si>
  <si>
    <t>tipoContrato</t>
  </si>
  <si>
    <t>idTipoContrato</t>
  </si>
  <si>
    <t>crear</t>
  </si>
  <si>
    <t>editar</t>
  </si>
  <si>
    <t>inhabilitar</t>
  </si>
  <si>
    <t>borrar</t>
  </si>
  <si>
    <t>idRolEmpleadoEnSoftware</t>
  </si>
  <si>
    <t>tipoRolEmpleadoEnSoftware</t>
  </si>
  <si>
    <t>Consultorio</t>
  </si>
  <si>
    <t>CargosEmpleados</t>
  </si>
  <si>
    <t>TipoContrato</t>
  </si>
  <si>
    <t>RolEmpleadoEnSoftware</t>
  </si>
  <si>
    <t>Empleados</t>
  </si>
  <si>
    <t>cedulaEmpleados</t>
  </si>
  <si>
    <t>primerNombreEmpleado</t>
  </si>
  <si>
    <t>segundoNombreEmpleado</t>
  </si>
  <si>
    <t>primerApellidoEmpleado</t>
  </si>
  <si>
    <t>segundoApellidoEmpleado</t>
  </si>
  <si>
    <t>direccionEmpleado</t>
  </si>
  <si>
    <t>correoElectronicoEmpleado</t>
  </si>
  <si>
    <t>telefonoCelularEmpleado</t>
  </si>
  <si>
    <t>idTipoDeContraoEmpleado</t>
  </si>
  <si>
    <t>consultarIdCargoEmpleado()</t>
  </si>
  <si>
    <t>consultarIdTipoDeContratoEmpleado()</t>
  </si>
  <si>
    <t>consultarIdRolEmpleadoEnSoftware()</t>
  </si>
  <si>
    <t>CitasMedicas</t>
  </si>
  <si>
    <t>idCitasMedicas</t>
  </si>
  <si>
    <t>estadoCitaMedica</t>
  </si>
  <si>
    <t>cedulaPaciente</t>
  </si>
  <si>
    <t>primerNombrePaciente</t>
  </si>
  <si>
    <t>segundoNombrePaciente</t>
  </si>
  <si>
    <t>primerApellidoPaciente</t>
  </si>
  <si>
    <t>segundoApellidoPaciente</t>
  </si>
  <si>
    <t>direccionPaciente</t>
  </si>
  <si>
    <t>telefonoCelularPaciente</t>
  </si>
  <si>
    <t>telefonoConvencionalPaciente</t>
  </si>
  <si>
    <t>fechaDeNacimientoPaciente</t>
  </si>
  <si>
    <t>sexoPaciente</t>
  </si>
  <si>
    <t>correoElectronicoPaciente</t>
  </si>
  <si>
    <t>idEspecilidadMedica</t>
  </si>
  <si>
    <t>idEspecialidadMedica</t>
  </si>
  <si>
    <t>especialidadMedica</t>
  </si>
  <si>
    <t>EspecialidadMedica</t>
  </si>
  <si>
    <t>consultarIdEspecialidadMedica()</t>
  </si>
  <si>
    <t>idEspecialidadMedicaEmpleado</t>
  </si>
  <si>
    <t>consultar</t>
  </si>
  <si>
    <t>idAtencionMedica</t>
  </si>
  <si>
    <t>date</t>
  </si>
  <si>
    <t>hour</t>
  </si>
  <si>
    <t>idCitaMedica</t>
  </si>
  <si>
    <t>sintomas</t>
  </si>
  <si>
    <t>idMedicamentos</t>
  </si>
  <si>
    <t>idDiagnostico</t>
  </si>
  <si>
    <t>AtencionMedica</t>
  </si>
  <si>
    <t>diagnostico</t>
  </si>
  <si>
    <t>Diagnostico</t>
  </si>
  <si>
    <t>psologia</t>
  </si>
  <si>
    <t>Medicamento</t>
  </si>
  <si>
    <t>idMedicamento</t>
  </si>
  <si>
    <t>idCalendarioMedico</t>
  </si>
  <si>
    <t>cedulaEmpleado</t>
  </si>
  <si>
    <t>fechaDisponibleMedico</t>
  </si>
  <si>
    <t>horaDisponibleMedico</t>
  </si>
  <si>
    <t>IdEspecialidadMedicaEmpleado</t>
  </si>
  <si>
    <t>IdCalendarioMedico</t>
  </si>
  <si>
    <t>CedulaPaciente</t>
  </si>
  <si>
    <t>IdConsultorio</t>
  </si>
  <si>
    <t>CedulaEmpleados</t>
  </si>
  <si>
    <t>NombreCompletoPaciente</t>
  </si>
  <si>
    <t>NombreCompletoEmpleado</t>
  </si>
  <si>
    <t>CalendarioMedico</t>
  </si>
  <si>
    <t>consultarPaciente()</t>
  </si>
  <si>
    <t>consultarConsultorio()</t>
  </si>
  <si>
    <t>consultarCargoEmpleado()</t>
  </si>
  <si>
    <t>primerNombrePaciente: string</t>
  </si>
  <si>
    <t>segundoNombrePaciente: string</t>
  </si>
  <si>
    <t>primerApellidoPaciente: string</t>
  </si>
  <si>
    <t>segundoApellidoPaciente: string</t>
  </si>
  <si>
    <t>direccionPaciente: string</t>
  </si>
  <si>
    <t>telefonoCelularPaciente: string</t>
  </si>
  <si>
    <t>telefonoConvencionalPaciente: string</t>
  </si>
  <si>
    <t>fechaDeNacimientoPaciente: string</t>
  </si>
  <si>
    <t>sexoPaciente: char</t>
  </si>
  <si>
    <t>correoElectronicoPaciente: string</t>
  </si>
  <si>
    <t>crearPaciente(): string</t>
  </si>
  <si>
    <t>editarPaciente(): string</t>
  </si>
  <si>
    <t>inhabilitarPaciente(): string</t>
  </si>
  <si>
    <t>calcularEdadPaciente(): string</t>
  </si>
  <si>
    <t>borrarPaciente(): string</t>
  </si>
  <si>
    <t>consultarPaciente(): string</t>
  </si>
  <si>
    <t>idConsultorio: string</t>
  </si>
  <si>
    <t>nombreConsultorio: string</t>
  </si>
  <si>
    <t>direccionConsultorio: string</t>
  </si>
  <si>
    <t>crearConsultorio(): string</t>
  </si>
  <si>
    <t>editarConsultorio(): string</t>
  </si>
  <si>
    <t>inhabilitarConsultorio(): string</t>
  </si>
  <si>
    <t>borrarConsultorio(): string</t>
  </si>
  <si>
    <t>consultarConsultorio(): string</t>
  </si>
  <si>
    <t>idCargoEmpleado: string</t>
  </si>
  <si>
    <t>cargoEmpleado: string</t>
  </si>
  <si>
    <t>crearCargoEmpleado(): string</t>
  </si>
  <si>
    <t>editarCargoEmpleado(): string</t>
  </si>
  <si>
    <t>inhabilitarCargoEmpleado(): string</t>
  </si>
  <si>
    <t>borrarCargoEmpleado(): string</t>
  </si>
  <si>
    <t xml:space="preserve">consultarCargoEmpleado(): </t>
  </si>
  <si>
    <t>idTipoContrato: string</t>
  </si>
  <si>
    <t>tipoContrato: string</t>
  </si>
  <si>
    <t>creartipoContrato(): string</t>
  </si>
  <si>
    <t>editartipoContrato(): string</t>
  </si>
  <si>
    <t>inhabilitartipoContrato(): string</t>
  </si>
  <si>
    <t>borrartipoContrato(): string</t>
  </si>
  <si>
    <t>consultartipoContrato(): string</t>
  </si>
  <si>
    <t>idRolEmpleadoEnSoftware: string</t>
  </si>
  <si>
    <t>tipoRolEmpleadoEnSoftware: string</t>
  </si>
  <si>
    <t>crearRolEmpleadoEnSoftware(): string</t>
  </si>
  <si>
    <t>editarRolEmpleadoEnSoftware(): string</t>
  </si>
  <si>
    <t>inhabilitarRolEmpleadoEnSoftware(): string</t>
  </si>
  <si>
    <t>borrarRolEmpleadoEnSoftware(): string</t>
  </si>
  <si>
    <t>consultarRolEmpleadoEnSoftware(): string</t>
  </si>
  <si>
    <t>cedulaEmpleados: string</t>
  </si>
  <si>
    <t>primerNombreEmpleado: string</t>
  </si>
  <si>
    <t>segundoNombreEmpleado: string</t>
  </si>
  <si>
    <t>primerApellidoEmpleado: string</t>
  </si>
  <si>
    <t>segundoApellidoEmpleado: string</t>
  </si>
  <si>
    <t>direccionEmpleado: string</t>
  </si>
  <si>
    <t>correoElectronicoEmpleado: string</t>
  </si>
  <si>
    <t>telefonoCelularEmpleado: string</t>
  </si>
  <si>
    <t>idEspecilidadMedica: string</t>
  </si>
  <si>
    <t>idTipoDeContraoEmpleado: string</t>
  </si>
  <si>
    <t>crearEmpleado(): string</t>
  </si>
  <si>
    <t>editarEmpleado(): string</t>
  </si>
  <si>
    <t>inhabilitarEmpleado(): string</t>
  </si>
  <si>
    <t>borrarEmpleado(): string</t>
  </si>
  <si>
    <t>consultarEmpleado(): string</t>
  </si>
  <si>
    <t>consultarIdCargoEmpleado(): string</t>
  </si>
  <si>
    <t>consultarIdTipoDeContratoEmpleado(): string</t>
  </si>
  <si>
    <t>consultarIdRolEmpleadoEnSoftware(): string</t>
  </si>
  <si>
    <t>consultarIdEspecialidadMedica(): string</t>
  </si>
  <si>
    <t>idCalendarioMedico: string</t>
  </si>
  <si>
    <t>cedulaEmpleado: string</t>
  </si>
  <si>
    <t>fechaDisponibleMedico: date</t>
  </si>
  <si>
    <t>horaDisponibleMedico: hour</t>
  </si>
  <si>
    <t>crearCitaMedica(): string</t>
  </si>
  <si>
    <t>editarCitaMedica(): string</t>
  </si>
  <si>
    <t>inhabilitarCitaMedica(): string</t>
  </si>
  <si>
    <t>borrarCitaMedica(): string</t>
  </si>
  <si>
    <t>consultarCitaMedica(): string</t>
  </si>
  <si>
    <t>idCitasMedicas: string</t>
  </si>
  <si>
    <t>idCalendarioMedico: date</t>
  </si>
  <si>
    <t>estadoCitaMedica: string</t>
  </si>
  <si>
    <t>cedulaPaciente: string</t>
  </si>
  <si>
    <t>idEspecialidadMedicaEmpleado: string</t>
  </si>
  <si>
    <t>consultaCedulaPaciente(): string</t>
  </si>
  <si>
    <t>consultaIdConsultorio(): string</t>
  </si>
  <si>
    <t>consultaCedulaEmpleados(): string</t>
  </si>
  <si>
    <t>consultaNombreCompletoPaciente(): string</t>
  </si>
  <si>
    <t>consultaNombreCompletoEmpleado(): string</t>
  </si>
  <si>
    <t>consultaIdEspecialidadMedicaEmpleado(): string</t>
  </si>
  <si>
    <t>consultaIdCalendarioMedico(): string</t>
  </si>
  <si>
    <t>idDiagnostico: string</t>
  </si>
  <si>
    <t>diagnostico: string</t>
  </si>
  <si>
    <t>crearDiagnostico(): string</t>
  </si>
  <si>
    <t>editarDiagnostico(): string</t>
  </si>
  <si>
    <t>inhabilitarDiagnostico(): string</t>
  </si>
  <si>
    <t>borrarDiagnostico(): string</t>
  </si>
  <si>
    <t>consultarDiagnostico(): string</t>
  </si>
  <si>
    <t>idAtencionMedica: string</t>
  </si>
  <si>
    <t>idCitaMedica: string</t>
  </si>
  <si>
    <t>sintomas: string</t>
  </si>
  <si>
    <t>idMedicamentos: string</t>
  </si>
  <si>
    <t>psologia: string</t>
  </si>
  <si>
    <t xml:space="preserve">crearAtencionMedica(): </t>
  </si>
  <si>
    <t xml:space="preserve">editarAtencionMedica(): </t>
  </si>
  <si>
    <t xml:space="preserve">inhabilitarAtencionMedica(): </t>
  </si>
  <si>
    <t xml:space="preserve">borrarAtencionMedica(): </t>
  </si>
  <si>
    <t xml:space="preserve">consultarAtencionMedica(): </t>
  </si>
  <si>
    <t xml:space="preserve">consultarDiagnostico(): </t>
  </si>
  <si>
    <t xml:space="preserve">consultarMedicamento(): </t>
  </si>
  <si>
    <t>idMedicamento: string</t>
  </si>
  <si>
    <t>Medicamento: string</t>
  </si>
  <si>
    <t>crearMedicamento(): string</t>
  </si>
  <si>
    <t>editarMedicamento(): string</t>
  </si>
  <si>
    <t>inhabilitarMedicamento(): string</t>
  </si>
  <si>
    <t>borrarMedicamento(): string</t>
  </si>
  <si>
    <t>consultarMedicamento(): string</t>
  </si>
  <si>
    <t>idEspecialidadMedica: string</t>
  </si>
  <si>
    <t>especialidadMedica: string</t>
  </si>
  <si>
    <t>crearEspecialidadMedica(): string</t>
  </si>
  <si>
    <t>editarEspecialidadMedica(): string</t>
  </si>
  <si>
    <t>inhabilitarEspecialidadMedica(): string</t>
  </si>
  <si>
    <t>borrarEspecialidadMedica(): string</t>
  </si>
  <si>
    <t>Pacientes</t>
  </si>
  <si>
    <t>Consultorios</t>
  </si>
  <si>
    <t>TiposContratos</t>
  </si>
  <si>
    <t>RolesEmpleadosEnSoftware</t>
  </si>
  <si>
    <t>-</t>
  </si>
  <si>
    <t>+</t>
  </si>
  <si>
    <t>pasword</t>
  </si>
  <si>
    <t>creacion de atributo</t>
  </si>
  <si>
    <t>metodo constructor</t>
  </si>
  <si>
    <t>metodo get-accesor</t>
  </si>
  <si>
    <t>metodo set-modificador</t>
  </si>
  <si>
    <t>METODO CONSTRUCTOR</t>
  </si>
  <si>
    <t>passwordEmpleado</t>
  </si>
  <si>
    <t>citas medicas</t>
  </si>
  <si>
    <t>atencion medica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</si>
</sst>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7B80-16D8-451D-AC70-A7A4B0ABE1EF}">
  <dimension ref="A1:Y229"/>
  <sheetViews>
    <sheetView showGridLines="0" tabSelected="1" zoomScale="120" zoomScaleNormal="120" workbookViewId="0">
      <pane ySplit="1" topLeftCell="A104" activePane="bottomLeft" state="frozen"/>
      <selection activeCell="G1" sqref="G1"/>
      <selection pane="bottomLeft" activeCell="A112" sqref="A106:A112"/>
    </sheetView>
  </sheetViews>
  <sheetFormatPr baseColWidth="10" defaultRowHeight="15" x14ac:dyDescent="0.25"/>
  <cols>
    <col min="1" max="1" width="22" customWidth="1"/>
    <col min="10" max="10" width="13.5703125" customWidth="1"/>
    <col min="14" max="14" width="44.7109375" bestFit="1" customWidth="1"/>
    <col min="15" max="15" width="11.42578125" customWidth="1"/>
    <col min="16" max="16" width="6.28515625" customWidth="1"/>
    <col min="17" max="19" width="1.5703125" customWidth="1"/>
    <col min="20" max="20" width="37.42578125" customWidth="1"/>
    <col min="21" max="21" width="30.85546875" customWidth="1"/>
    <col min="22" max="22" width="30.7109375" customWidth="1"/>
    <col min="23" max="23" width="104.140625" customWidth="1"/>
    <col min="24" max="24" width="11.42578125" customWidth="1"/>
    <col min="25" max="25" width="23.28515625" customWidth="1"/>
  </cols>
  <sheetData>
    <row r="1" spans="1:25" ht="15.75" thickBot="1" x14ac:dyDescent="0.3">
      <c r="A1" t="s">
        <v>1</v>
      </c>
      <c r="J1" s="9" t="s">
        <v>154</v>
      </c>
      <c r="K1" s="9"/>
      <c r="N1" s="2" t="str">
        <f>+J1</f>
        <v>Paciente</v>
      </c>
      <c r="T1" t="s">
        <v>373</v>
      </c>
      <c r="U1" s="6" t="s">
        <v>374</v>
      </c>
      <c r="V1" t="str">
        <f>"("&amp;U2&amp;U3&amp;U4&amp;U5&amp;U6&amp;U7&amp;U8&amp;U9&amp;U10&amp;U11&amp;U12&amp;U13&amp;")"</f>
        <v>($cedulaPaciente, $primerNombrePaciente, $segundoNombrePaciente, $primerApellidoPaciente, $segundoApellidoPaciente, $direccionPaciente, $telefonoCelularPaciente, $telefonoConvencionalPaciente, $fechaDeNacimientoPaciente, $sexoPaciente, $correoElectronicoPaciente, $pasword, )</v>
      </c>
      <c r="W1" s="6" t="s">
        <v>375</v>
      </c>
      <c r="Y1" s="6" t="s">
        <v>376</v>
      </c>
    </row>
    <row r="2" spans="1:25" x14ac:dyDescent="0.25">
      <c r="A2" t="s">
        <v>2</v>
      </c>
      <c r="I2" t="s">
        <v>371</v>
      </c>
      <c r="J2" t="s">
        <v>203</v>
      </c>
      <c r="K2" t="s">
        <v>155</v>
      </c>
      <c r="N2" s="3" t="str">
        <f>J2&amp;": "&amp;K2</f>
        <v>cedulaPaciente: string</v>
      </c>
      <c r="P2" t="str">
        <f>+"public "&amp;K2&amp;" "&amp;J2&amp;";"</f>
        <v>public string cedulaPaciente;</v>
      </c>
      <c r="T2" t="str">
        <f>"public $"&amp;J2&amp;";"</f>
        <v>public $cedulaPaciente;</v>
      </c>
      <c r="U2" t="str">
        <f t="shared" ref="U2:U13" si="0">"$"&amp;J2&amp;", "</f>
        <v xml:space="preserve">$cedulaPaciente, </v>
      </c>
      <c r="V2" t="str">
        <f t="shared" ref="V2:V13" si="1">"this-&gt;"&amp;J2&amp;"=$"&amp;J2&amp;";"</f>
        <v>this-&gt;cedulaPaciente=$cedulaPaciente;</v>
      </c>
      <c r="W2" t="str">
        <f>"public function get"&amp;J2&amp;"()
        {
        return $this-&gt;"&amp;J2&amp;";"&amp;"
        }"</f>
        <v>public function getcedulaPaciente()
        {
        return $this-&gt;cedulaPaciente;
        }</v>
      </c>
      <c r="Y2" t="str">
        <f xml:space="preserve">       "public function set"&amp;J2&amp;"($"&amp;J2&amp;")
        {
        $this-&gt;$"&amp;J2&amp;";
        }"</f>
        <v>public function setcedulaPaciente($cedulaPaciente)
        {
        $this-&gt;$cedulaPaciente;
        }</v>
      </c>
    </row>
    <row r="3" spans="1:25" x14ac:dyDescent="0.25">
      <c r="A3" t="s">
        <v>3</v>
      </c>
      <c r="I3" t="s">
        <v>371</v>
      </c>
      <c r="J3" t="s">
        <v>204</v>
      </c>
      <c r="K3" t="s">
        <v>155</v>
      </c>
      <c r="N3" s="4" t="str">
        <f t="shared" ref="N3:N19" si="2">J3&amp;": "&amp;K3</f>
        <v>primerNombrePaciente: string</v>
      </c>
      <c r="P3" t="str">
        <f t="shared" ref="P3:P11" si="3">+"public "&amp;K3&amp;" "&amp;J3&amp;";"</f>
        <v>public string primerNombrePaciente;</v>
      </c>
      <c r="T3" t="str">
        <f>"public $"&amp;J3&amp;";"</f>
        <v>public $primerNombrePaciente;</v>
      </c>
      <c r="U3" t="str">
        <f t="shared" si="0"/>
        <v xml:space="preserve">$primerNombrePaciente, </v>
      </c>
      <c r="V3" t="str">
        <f t="shared" si="1"/>
        <v>this-&gt;primerNombrePaciente=$primerNombrePaciente;</v>
      </c>
      <c r="W3" t="str">
        <f t="shared" ref="W3:W13" si="4">"public function get"&amp;J3&amp;"()
        {
        return $this-&gt;"&amp;J3&amp;";"&amp;"
        }"</f>
        <v>public function getprimerNombrePaciente()
        {
        return $this-&gt;primerNombrePaciente;
        }</v>
      </c>
      <c r="Y3" t="str">
        <f t="shared" ref="Y3:Y13" si="5" xml:space="preserve">       "public function set"&amp;J3&amp;"($"&amp;J3&amp;")
        {
        $this-&gt;$"&amp;J3&amp;";
        }"</f>
        <v>public function setprimerNombrePaciente($primerNombrePaciente)
        {
        $this-&gt;$primerNombrePaciente;
        }</v>
      </c>
    </row>
    <row r="4" spans="1:25" x14ac:dyDescent="0.25">
      <c r="A4" t="s">
        <v>4</v>
      </c>
      <c r="I4" t="s">
        <v>371</v>
      </c>
      <c r="J4" t="s">
        <v>205</v>
      </c>
      <c r="K4" t="s">
        <v>155</v>
      </c>
      <c r="N4" s="4" t="str">
        <f t="shared" si="2"/>
        <v>segundoNombrePaciente: string</v>
      </c>
      <c r="P4" t="str">
        <f t="shared" si="3"/>
        <v>public string segundoNombrePaciente;</v>
      </c>
      <c r="T4" t="str">
        <f>"public $"&amp;J4&amp;";"</f>
        <v>public $segundoNombrePaciente;</v>
      </c>
      <c r="U4" t="str">
        <f t="shared" si="0"/>
        <v xml:space="preserve">$segundoNombrePaciente, </v>
      </c>
      <c r="V4" t="str">
        <f t="shared" si="1"/>
        <v>this-&gt;segundoNombrePaciente=$segundoNombrePaciente;</v>
      </c>
      <c r="W4" t="str">
        <f t="shared" si="4"/>
        <v>public function getsegundoNombrePaciente()
        {
        return $this-&gt;segundoNombrePaciente;
        }</v>
      </c>
      <c r="Y4" t="str">
        <f t="shared" si="5"/>
        <v>public function setsegundoNombrePaciente($segundoNombrePaciente)
        {
        $this-&gt;$segundoNombrePaciente;
        }</v>
      </c>
    </row>
    <row r="5" spans="1:25" x14ac:dyDescent="0.25">
      <c r="A5" t="s">
        <v>5</v>
      </c>
      <c r="I5" t="s">
        <v>371</v>
      </c>
      <c r="J5" t="s">
        <v>206</v>
      </c>
      <c r="K5" t="s">
        <v>155</v>
      </c>
      <c r="N5" s="4" t="str">
        <f t="shared" si="2"/>
        <v>primerApellidoPaciente: string</v>
      </c>
      <c r="P5" t="str">
        <f t="shared" si="3"/>
        <v>public string primerApellidoPaciente;</v>
      </c>
      <c r="T5" t="str">
        <f>"public $"&amp;J5&amp;";"</f>
        <v>public $primerApellidoPaciente;</v>
      </c>
      <c r="U5" t="str">
        <f t="shared" si="0"/>
        <v xml:space="preserve">$primerApellidoPaciente, </v>
      </c>
      <c r="V5" t="str">
        <f t="shared" si="1"/>
        <v>this-&gt;primerApellidoPaciente=$primerApellidoPaciente;</v>
      </c>
      <c r="W5" t="str">
        <f t="shared" si="4"/>
        <v>public function getprimerApellidoPaciente()
        {
        return $this-&gt;primerApellidoPaciente;
        }</v>
      </c>
      <c r="Y5" t="str">
        <f t="shared" si="5"/>
        <v>public function setprimerApellidoPaciente($primerApellidoPaciente)
        {
        $this-&gt;$primerApellidoPaciente;
        }</v>
      </c>
    </row>
    <row r="6" spans="1:25" x14ac:dyDescent="0.25">
      <c r="A6" t="s">
        <v>6</v>
      </c>
      <c r="I6" t="s">
        <v>371</v>
      </c>
      <c r="J6" t="s">
        <v>207</v>
      </c>
      <c r="K6" t="s">
        <v>155</v>
      </c>
      <c r="N6" s="4" t="str">
        <f t="shared" si="2"/>
        <v>segundoApellidoPaciente: string</v>
      </c>
      <c r="P6" t="str">
        <f t="shared" si="3"/>
        <v>public string segundoApellidoPaciente;</v>
      </c>
      <c r="T6" t="str">
        <f>"public $"&amp;J6&amp;";"</f>
        <v>public $segundoApellidoPaciente;</v>
      </c>
      <c r="U6" t="str">
        <f t="shared" si="0"/>
        <v xml:space="preserve">$segundoApellidoPaciente, </v>
      </c>
      <c r="V6" t="str">
        <f t="shared" si="1"/>
        <v>this-&gt;segundoApellidoPaciente=$segundoApellidoPaciente;</v>
      </c>
      <c r="W6" t="str">
        <f t="shared" si="4"/>
        <v>public function getsegundoApellidoPaciente()
        {
        return $this-&gt;segundoApellidoPaciente;
        }</v>
      </c>
      <c r="Y6" t="str">
        <f t="shared" si="5"/>
        <v>public function setsegundoApellidoPaciente($segundoApellidoPaciente)
        {
        $this-&gt;$segundoApellidoPaciente;
        }</v>
      </c>
    </row>
    <row r="7" spans="1:25" x14ac:dyDescent="0.25">
      <c r="A7" t="s">
        <v>7</v>
      </c>
      <c r="I7" t="s">
        <v>370</v>
      </c>
      <c r="J7" t="s">
        <v>208</v>
      </c>
      <c r="K7" t="s">
        <v>155</v>
      </c>
      <c r="N7" s="4" t="str">
        <f t="shared" si="2"/>
        <v>direccionPaciente: string</v>
      </c>
      <c r="P7" t="str">
        <f>+"private "&amp;K7&amp;" "&amp;J7&amp;";"</f>
        <v>private string direccionPaciente;</v>
      </c>
      <c r="T7" t="str">
        <f>"private $"&amp;J7&amp;";"</f>
        <v>private $direccionPaciente;</v>
      </c>
      <c r="U7" t="str">
        <f t="shared" si="0"/>
        <v xml:space="preserve">$direccionPaciente, </v>
      </c>
      <c r="V7" t="str">
        <f t="shared" si="1"/>
        <v>this-&gt;direccionPaciente=$direccionPaciente;</v>
      </c>
      <c r="W7" t="str">
        <f t="shared" si="4"/>
        <v>public function getdireccionPaciente()
        {
        return $this-&gt;direccionPaciente;
        }</v>
      </c>
      <c r="Y7" t="str">
        <f t="shared" si="5"/>
        <v>public function setdireccionPaciente($direccionPaciente)
        {
        $this-&gt;$direccionPaciente;
        }</v>
      </c>
    </row>
    <row r="8" spans="1:25" x14ac:dyDescent="0.25">
      <c r="A8" t="s">
        <v>8</v>
      </c>
      <c r="I8" t="s">
        <v>370</v>
      </c>
      <c r="J8" t="s">
        <v>209</v>
      </c>
      <c r="K8" t="s">
        <v>155</v>
      </c>
      <c r="N8" s="4" t="str">
        <f t="shared" si="2"/>
        <v>telefonoCelularPaciente: string</v>
      </c>
      <c r="P8" t="str">
        <f t="shared" ref="P8:P9" si="6">+"private "&amp;K8&amp;" "&amp;J8&amp;";"</f>
        <v>private string telefonoCelularPaciente;</v>
      </c>
      <c r="T8" t="str">
        <f>"private $"&amp;J8&amp;";"</f>
        <v>private $telefonoCelularPaciente;</v>
      </c>
      <c r="U8" t="str">
        <f t="shared" si="0"/>
        <v xml:space="preserve">$telefonoCelularPaciente, </v>
      </c>
      <c r="V8" t="str">
        <f t="shared" si="1"/>
        <v>this-&gt;telefonoCelularPaciente=$telefonoCelularPaciente;</v>
      </c>
      <c r="W8" t="str">
        <f t="shared" si="4"/>
        <v>public function gettelefonoCelularPaciente()
        {
        return $this-&gt;telefonoCelularPaciente;
        }</v>
      </c>
      <c r="Y8" t="str">
        <f t="shared" si="5"/>
        <v>public function settelefonoCelularPaciente($telefonoCelularPaciente)
        {
        $this-&gt;$telefonoCelularPaciente;
        }</v>
      </c>
    </row>
    <row r="9" spans="1:25" x14ac:dyDescent="0.25">
      <c r="A9" t="s">
        <v>9</v>
      </c>
      <c r="I9" t="s">
        <v>370</v>
      </c>
      <c r="J9" t="s">
        <v>210</v>
      </c>
      <c r="K9" t="s">
        <v>155</v>
      </c>
      <c r="N9" s="4" t="str">
        <f t="shared" si="2"/>
        <v>telefonoConvencionalPaciente: string</v>
      </c>
      <c r="P9" t="str">
        <f t="shared" si="6"/>
        <v>private string telefonoConvencionalPaciente;</v>
      </c>
      <c r="T9" t="str">
        <f>"private $"&amp;J9&amp;";"</f>
        <v>private $telefonoConvencionalPaciente;</v>
      </c>
      <c r="U9" t="str">
        <f t="shared" si="0"/>
        <v xml:space="preserve">$telefonoConvencionalPaciente, </v>
      </c>
      <c r="V9" t="str">
        <f t="shared" si="1"/>
        <v>this-&gt;telefonoConvencionalPaciente=$telefonoConvencionalPaciente;</v>
      </c>
      <c r="W9" t="str">
        <f t="shared" si="4"/>
        <v>public function gettelefonoConvencionalPaciente()
        {
        return $this-&gt;telefonoConvencionalPaciente;
        }</v>
      </c>
      <c r="Y9" t="str">
        <f t="shared" si="5"/>
        <v>public function settelefonoConvencionalPaciente($telefonoConvencionalPaciente)
        {
        $this-&gt;$telefonoConvencionalPaciente;
        }</v>
      </c>
    </row>
    <row r="10" spans="1:25" x14ac:dyDescent="0.25">
      <c r="A10" t="s">
        <v>10</v>
      </c>
      <c r="I10" t="s">
        <v>371</v>
      </c>
      <c r="J10" t="s">
        <v>211</v>
      </c>
      <c r="K10" t="s">
        <v>155</v>
      </c>
      <c r="N10" s="4" t="str">
        <f t="shared" si="2"/>
        <v>fechaDeNacimientoPaciente: string</v>
      </c>
      <c r="P10" t="str">
        <f t="shared" si="3"/>
        <v>public string fechaDeNacimientoPaciente;</v>
      </c>
      <c r="T10" t="str">
        <f>"public $"&amp;J10&amp;";"</f>
        <v>public $fechaDeNacimientoPaciente;</v>
      </c>
      <c r="U10" t="str">
        <f t="shared" si="0"/>
        <v xml:space="preserve">$fechaDeNacimientoPaciente, </v>
      </c>
      <c r="V10" t="str">
        <f t="shared" si="1"/>
        <v>this-&gt;fechaDeNacimientoPaciente=$fechaDeNacimientoPaciente;</v>
      </c>
      <c r="W10" t="str">
        <f t="shared" si="4"/>
        <v>public function getfechaDeNacimientoPaciente()
        {
        return $this-&gt;fechaDeNacimientoPaciente;
        }</v>
      </c>
      <c r="Y10" t="str">
        <f t="shared" si="5"/>
        <v>public function setfechaDeNacimientoPaciente($fechaDeNacimientoPaciente)
        {
        $this-&gt;$fechaDeNacimientoPaciente;
        }</v>
      </c>
    </row>
    <row r="11" spans="1:25" x14ac:dyDescent="0.25">
      <c r="A11" t="s">
        <v>11</v>
      </c>
      <c r="I11" t="s">
        <v>371</v>
      </c>
      <c r="J11" t="s">
        <v>212</v>
      </c>
      <c r="K11" t="s">
        <v>156</v>
      </c>
      <c r="N11" s="4" t="str">
        <f t="shared" si="2"/>
        <v>sexoPaciente: char</v>
      </c>
      <c r="P11" t="str">
        <f t="shared" si="3"/>
        <v>public char sexoPaciente;</v>
      </c>
      <c r="T11" t="str">
        <f>"public $"&amp;J11&amp;";"</f>
        <v>public $sexoPaciente;</v>
      </c>
      <c r="U11" t="str">
        <f t="shared" si="0"/>
        <v xml:space="preserve">$sexoPaciente, </v>
      </c>
      <c r="V11" t="str">
        <f t="shared" si="1"/>
        <v>this-&gt;sexoPaciente=$sexoPaciente;</v>
      </c>
      <c r="W11" t="str">
        <f t="shared" si="4"/>
        <v>public function getsexoPaciente()
        {
        return $this-&gt;sexoPaciente;
        }</v>
      </c>
      <c r="Y11" t="str">
        <f t="shared" si="5"/>
        <v>public function setsexoPaciente($sexoPaciente)
        {
        $this-&gt;$sexoPaciente;
        }</v>
      </c>
    </row>
    <row r="12" spans="1:25" ht="15.75" thickBot="1" x14ac:dyDescent="0.3">
      <c r="A12" t="s">
        <v>12</v>
      </c>
      <c r="I12" t="s">
        <v>370</v>
      </c>
      <c r="J12" s="1" t="s">
        <v>213</v>
      </c>
      <c r="K12" s="1" t="s">
        <v>155</v>
      </c>
      <c r="N12" s="4" t="str">
        <f t="shared" si="2"/>
        <v>correoElectronicoPaciente: string</v>
      </c>
      <c r="P12" t="str">
        <f t="shared" ref="P12:P19" si="7">+"private "&amp;K12&amp;" "&amp;J12&amp;";"</f>
        <v>private string correoElectronicoPaciente;</v>
      </c>
      <c r="T12" t="str">
        <f>"private $"&amp;J12&amp;";"</f>
        <v>private $correoElectronicoPaciente;</v>
      </c>
      <c r="U12" t="str">
        <f t="shared" si="0"/>
        <v xml:space="preserve">$correoElectronicoPaciente, </v>
      </c>
      <c r="V12" t="str">
        <f t="shared" si="1"/>
        <v>this-&gt;correoElectronicoPaciente=$correoElectronicoPaciente;</v>
      </c>
      <c r="W12" t="str">
        <f t="shared" si="4"/>
        <v>public function getcorreoElectronicoPaciente()
        {
        return $this-&gt;correoElectronicoPaciente;
        }</v>
      </c>
      <c r="Y12" t="str">
        <f t="shared" si="5"/>
        <v>public function setcorreoElectronicoPaciente($correoElectronicoPaciente)
        {
        $this-&gt;$correoElectronicoPaciente;
        }</v>
      </c>
    </row>
    <row r="13" spans="1:25" ht="15.75" thickBot="1" x14ac:dyDescent="0.3">
      <c r="A13" t="s">
        <v>13</v>
      </c>
      <c r="I13" t="s">
        <v>371</v>
      </c>
      <c r="J13" t="s">
        <v>372</v>
      </c>
      <c r="K13" s="1" t="s">
        <v>155</v>
      </c>
      <c r="N13" s="4" t="str">
        <f t="shared" si="2"/>
        <v>pasword: string</v>
      </c>
      <c r="P13" t="str">
        <f>+"protect "&amp;K13&amp;" "&amp;J13&amp;";"</f>
        <v>protect string pasword;</v>
      </c>
      <c r="T13" t="str">
        <f>"protected $"&amp;J13&amp;";"</f>
        <v>protected $pasword;</v>
      </c>
      <c r="U13" t="str">
        <f t="shared" si="0"/>
        <v xml:space="preserve">$pasword, </v>
      </c>
      <c r="V13" t="str">
        <f t="shared" si="1"/>
        <v>this-&gt;pasword=$pasword;</v>
      </c>
      <c r="W13" t="str">
        <f t="shared" si="4"/>
        <v>public function getpasword()
        {
        return $this-&gt;pasword;
        }</v>
      </c>
      <c r="Y13" t="str">
        <f t="shared" si="5"/>
        <v>public function setpasword($pasword)
        {
        $this-&gt;$pasword;
        }</v>
      </c>
    </row>
    <row r="14" spans="1:25" ht="15.75" thickBot="1" x14ac:dyDescent="0.3">
      <c r="A14" t="s">
        <v>14</v>
      </c>
      <c r="I14" t="s">
        <v>370</v>
      </c>
      <c r="J14" t="s">
        <v>157</v>
      </c>
      <c r="K14" s="1" t="s">
        <v>155</v>
      </c>
      <c r="N14" s="3" t="str">
        <f t="shared" si="2"/>
        <v>crearPaciente(): string</v>
      </c>
      <c r="P14" t="str">
        <f t="shared" si="7"/>
        <v>private string crearPaciente();</v>
      </c>
    </row>
    <row r="15" spans="1:25" ht="15.75" thickBot="1" x14ac:dyDescent="0.3">
      <c r="A15" t="s">
        <v>15</v>
      </c>
      <c r="I15" t="s">
        <v>370</v>
      </c>
      <c r="J15" t="s">
        <v>158</v>
      </c>
      <c r="K15" s="1" t="s">
        <v>155</v>
      </c>
      <c r="N15" s="4" t="str">
        <f t="shared" si="2"/>
        <v>editarPaciente(): string</v>
      </c>
      <c r="P15" t="str">
        <f t="shared" si="7"/>
        <v>private string editarPaciente();</v>
      </c>
    </row>
    <row r="16" spans="1:25" ht="15.75" thickBot="1" x14ac:dyDescent="0.3">
      <c r="A16" t="s">
        <v>16</v>
      </c>
      <c r="I16" t="s">
        <v>370</v>
      </c>
      <c r="J16" t="s">
        <v>159</v>
      </c>
      <c r="K16" s="1" t="s">
        <v>155</v>
      </c>
      <c r="N16" s="4" t="str">
        <f t="shared" si="2"/>
        <v>inhabilitarPaciente(): string</v>
      </c>
      <c r="P16" t="str">
        <f t="shared" si="7"/>
        <v>private string inhabilitarPaciente();</v>
      </c>
    </row>
    <row r="17" spans="1:16" ht="15.75" thickBot="1" x14ac:dyDescent="0.3">
      <c r="I17" t="s">
        <v>371</v>
      </c>
      <c r="J17" t="s">
        <v>160</v>
      </c>
      <c r="K17" s="1" t="s">
        <v>155</v>
      </c>
      <c r="N17" s="4" t="str">
        <f t="shared" si="2"/>
        <v>calcularEdadPaciente(): string</v>
      </c>
      <c r="P17" t="str">
        <f t="shared" si="7"/>
        <v>private string calcularEdadPaciente();</v>
      </c>
    </row>
    <row r="18" spans="1:16" ht="15.75" thickBot="1" x14ac:dyDescent="0.3">
      <c r="I18" t="s">
        <v>370</v>
      </c>
      <c r="J18" t="s">
        <v>161</v>
      </c>
      <c r="K18" s="1" t="s">
        <v>155</v>
      </c>
      <c r="N18" s="4" t="str">
        <f t="shared" si="2"/>
        <v>borrarPaciente(): string</v>
      </c>
      <c r="P18" t="str">
        <f t="shared" si="7"/>
        <v>private string borrarPaciente();</v>
      </c>
    </row>
    <row r="19" spans="1:16" ht="15.75" thickBot="1" x14ac:dyDescent="0.3">
      <c r="A19" t="s">
        <v>0</v>
      </c>
      <c r="I19" t="s">
        <v>371</v>
      </c>
      <c r="J19" t="s">
        <v>246</v>
      </c>
      <c r="K19" s="1" t="s">
        <v>155</v>
      </c>
      <c r="N19" s="5" t="str">
        <f t="shared" si="2"/>
        <v>consultarPaciente(): string</v>
      </c>
      <c r="P19" t="str">
        <f t="shared" si="7"/>
        <v>private string consultarPaciente();</v>
      </c>
    </row>
    <row r="20" spans="1:16" x14ac:dyDescent="0.25">
      <c r="A20" t="s">
        <v>17</v>
      </c>
    </row>
    <row r="21" spans="1:16" x14ac:dyDescent="0.25">
      <c r="A21" t="s">
        <v>0</v>
      </c>
    </row>
    <row r="22" spans="1:16" ht="15.75" thickBot="1" x14ac:dyDescent="0.3">
      <c r="A22" t="s">
        <v>18</v>
      </c>
    </row>
    <row r="23" spans="1:16" ht="15.75" thickBot="1" x14ac:dyDescent="0.3">
      <c r="A23" t="s">
        <v>19</v>
      </c>
      <c r="J23" s="8" t="s">
        <v>183</v>
      </c>
      <c r="K23" s="8"/>
      <c r="N23" s="2" t="str">
        <f>+J23</f>
        <v>Consultorio</v>
      </c>
    </row>
    <row r="24" spans="1:16" x14ac:dyDescent="0.25">
      <c r="A24" t="s">
        <v>20</v>
      </c>
      <c r="J24" t="s">
        <v>162</v>
      </c>
      <c r="K24" t="s">
        <v>155</v>
      </c>
      <c r="N24" s="3" t="str">
        <f t="shared" ref="N24:N31" si="8">J24&amp;": "&amp;K24</f>
        <v>idConsultorio: string</v>
      </c>
    </row>
    <row r="25" spans="1:16" x14ac:dyDescent="0.25">
      <c r="A25" t="s">
        <v>21</v>
      </c>
      <c r="J25" t="s">
        <v>163</v>
      </c>
      <c r="K25" t="s">
        <v>155</v>
      </c>
      <c r="N25" s="4" t="str">
        <f t="shared" si="8"/>
        <v>nombreConsultorio: string</v>
      </c>
    </row>
    <row r="26" spans="1:16" ht="15.75" thickBot="1" x14ac:dyDescent="0.3">
      <c r="A26" t="s">
        <v>22</v>
      </c>
      <c r="J26" s="1" t="s">
        <v>164</v>
      </c>
      <c r="K26" s="1" t="s">
        <v>155</v>
      </c>
      <c r="N26" s="4" t="str">
        <f t="shared" si="8"/>
        <v>direccionConsultorio: string</v>
      </c>
    </row>
    <row r="27" spans="1:16" ht="15.75" thickBot="1" x14ac:dyDescent="0.3">
      <c r="A27" t="s">
        <v>16</v>
      </c>
      <c r="J27" t="s">
        <v>168</v>
      </c>
      <c r="K27" s="1" t="s">
        <v>155</v>
      </c>
      <c r="N27" s="3" t="str">
        <f t="shared" si="8"/>
        <v>crearConsultorio(): string</v>
      </c>
    </row>
    <row r="28" spans="1:16" ht="15.75" thickBot="1" x14ac:dyDescent="0.3">
      <c r="J28" t="s">
        <v>165</v>
      </c>
      <c r="K28" s="1" t="s">
        <v>155</v>
      </c>
      <c r="N28" s="4" t="str">
        <f t="shared" si="8"/>
        <v>editarConsultorio(): string</v>
      </c>
    </row>
    <row r="29" spans="1:16" ht="15.75" thickBot="1" x14ac:dyDescent="0.3">
      <c r="J29" t="s">
        <v>166</v>
      </c>
      <c r="K29" s="1" t="s">
        <v>155</v>
      </c>
      <c r="N29" s="4" t="str">
        <f t="shared" si="8"/>
        <v>inhabilitarConsultorio(): string</v>
      </c>
    </row>
    <row r="30" spans="1:16" ht="15.75" thickBot="1" x14ac:dyDescent="0.3">
      <c r="A30" t="s">
        <v>0</v>
      </c>
      <c r="J30" t="s">
        <v>167</v>
      </c>
      <c r="K30" s="1" t="s">
        <v>155</v>
      </c>
      <c r="N30" s="4" t="str">
        <f t="shared" si="8"/>
        <v>borrarConsultorio(): string</v>
      </c>
    </row>
    <row r="31" spans="1:16" ht="15.75" thickBot="1" x14ac:dyDescent="0.3">
      <c r="A31" t="s">
        <v>23</v>
      </c>
      <c r="J31" t="s">
        <v>247</v>
      </c>
      <c r="K31" s="1" t="s">
        <v>155</v>
      </c>
      <c r="N31" s="5" t="str">
        <f t="shared" si="8"/>
        <v>consultarConsultorio(): string</v>
      </c>
    </row>
    <row r="32" spans="1:16" x14ac:dyDescent="0.25">
      <c r="A32" t="s">
        <v>0</v>
      </c>
    </row>
    <row r="33" spans="1:25" ht="15.75" thickBot="1" x14ac:dyDescent="0.3">
      <c r="A33" t="s">
        <v>24</v>
      </c>
    </row>
    <row r="34" spans="1:25" ht="15.75" thickBot="1" x14ac:dyDescent="0.3">
      <c r="A34" t="s">
        <v>25</v>
      </c>
      <c r="J34" s="8" t="s">
        <v>184</v>
      </c>
      <c r="K34" s="8"/>
      <c r="N34" s="2" t="str">
        <f>+J34</f>
        <v>CargosEmpleados</v>
      </c>
      <c r="T34">
        <v>1</v>
      </c>
      <c r="V34" t="str">
        <f>"("&amp;U35&amp;U36&amp;")"</f>
        <v>($idCargoEmpleado, $cargoEmpleado, )</v>
      </c>
    </row>
    <row r="35" spans="1:25" x14ac:dyDescent="0.25">
      <c r="A35" t="s">
        <v>26</v>
      </c>
      <c r="J35" t="s">
        <v>169</v>
      </c>
      <c r="K35" t="s">
        <v>155</v>
      </c>
      <c r="L35" s="7"/>
      <c r="N35" s="3" t="str">
        <f t="shared" ref="N35:N41" si="9">J35&amp;": "&amp;K35</f>
        <v>idCargoEmpleado: string</v>
      </c>
      <c r="T35" t="str">
        <f>"protected $"&amp;J35&amp;";"</f>
        <v>protected $idCargoEmpleado;</v>
      </c>
      <c r="U35" t="str">
        <f t="shared" ref="U35:U36" si="10">"$"&amp;J35&amp;", "</f>
        <v xml:space="preserve">$idCargoEmpleado, </v>
      </c>
      <c r="V35" t="str">
        <f>"$this-&gt;"&amp;J35&amp;"=$"&amp;J35&amp;";"</f>
        <v>$this-&gt;idCargoEmpleado=$idCargoEmpleado;</v>
      </c>
      <c r="W35" t="str">
        <f t="shared" ref="W35:W36" si="11">"public function get"&amp;J35&amp;"()
        {
        return $this-&gt;"&amp;J35&amp;";"&amp;"
        }"</f>
        <v>public function getidCargoEmpleado()
        {
        return $this-&gt;idCargoEmpleado;
        }</v>
      </c>
      <c r="Y35" t="str">
        <f t="shared" ref="Y35:Y36" si="12" xml:space="preserve">       "public function set"&amp;J35&amp;"($"&amp;J35&amp;")
        {
        $this-&gt;$"&amp;J35&amp;";
        }"</f>
        <v>public function setidCargoEmpleado($idCargoEmpleado)
        {
        $this-&gt;$idCargoEmpleado;
        }</v>
      </c>
    </row>
    <row r="36" spans="1:25" ht="15.75" thickBot="1" x14ac:dyDescent="0.3">
      <c r="A36" t="s">
        <v>27</v>
      </c>
      <c r="J36" s="1" t="s">
        <v>170</v>
      </c>
      <c r="K36" s="1" t="s">
        <v>155</v>
      </c>
      <c r="N36" s="4" t="str">
        <f t="shared" si="9"/>
        <v>cargoEmpleado: string</v>
      </c>
      <c r="T36" t="str">
        <f>"protected $"&amp;J36&amp;";"</f>
        <v>protected $cargoEmpleado;</v>
      </c>
      <c r="U36" t="str">
        <f t="shared" si="10"/>
        <v xml:space="preserve">$cargoEmpleado, </v>
      </c>
      <c r="V36" t="str">
        <f>"$this-&gt;"&amp;J36&amp;"=$"&amp;J36&amp;";"</f>
        <v>$this-&gt;cargoEmpleado=$cargoEmpleado;</v>
      </c>
      <c r="W36" t="str">
        <f t="shared" si="11"/>
        <v>public function getcargoEmpleado()
        {
        return $this-&gt;cargoEmpleado;
        }</v>
      </c>
      <c r="Y36" t="str">
        <f t="shared" si="12"/>
        <v>public function setcargoEmpleado($cargoEmpleado)
        {
        $this-&gt;$cargoEmpleado;
        }</v>
      </c>
    </row>
    <row r="37" spans="1:25" ht="15.75" thickBot="1" x14ac:dyDescent="0.3">
      <c r="A37" t="s">
        <v>28</v>
      </c>
      <c r="J37" t="s">
        <v>171</v>
      </c>
      <c r="K37" s="1" t="s">
        <v>155</v>
      </c>
      <c r="N37" s="3" t="str">
        <f t="shared" si="9"/>
        <v>crearCargoEmpleado(): string</v>
      </c>
    </row>
    <row r="38" spans="1:25" ht="15.75" thickBot="1" x14ac:dyDescent="0.3">
      <c r="A38" t="s">
        <v>16</v>
      </c>
      <c r="J38" t="s">
        <v>172</v>
      </c>
      <c r="K38" s="1" t="s">
        <v>155</v>
      </c>
      <c r="N38" s="4" t="str">
        <f t="shared" si="9"/>
        <v>editarCargoEmpleado(): string</v>
      </c>
    </row>
    <row r="39" spans="1:25" ht="15.75" thickBot="1" x14ac:dyDescent="0.3">
      <c r="J39" t="s">
        <v>173</v>
      </c>
      <c r="K39" s="1" t="s">
        <v>155</v>
      </c>
      <c r="N39" s="4" t="str">
        <f t="shared" si="9"/>
        <v>inhabilitarCargoEmpleado(): string</v>
      </c>
    </row>
    <row r="40" spans="1:25" ht="15.75" thickBot="1" x14ac:dyDescent="0.3">
      <c r="J40" t="s">
        <v>174</v>
      </c>
      <c r="K40" s="1" t="s">
        <v>155</v>
      </c>
      <c r="N40" s="4" t="str">
        <f t="shared" si="9"/>
        <v>borrarCargoEmpleado(): string</v>
      </c>
    </row>
    <row r="41" spans="1:25" ht="15.75" thickBot="1" x14ac:dyDescent="0.3">
      <c r="A41" t="s">
        <v>0</v>
      </c>
      <c r="J41" t="s">
        <v>248</v>
      </c>
      <c r="N41" s="5" t="str">
        <f t="shared" si="9"/>
        <v xml:space="preserve">consultarCargoEmpleado(): </v>
      </c>
    </row>
    <row r="42" spans="1:25" x14ac:dyDescent="0.25">
      <c r="A42" t="s">
        <v>29</v>
      </c>
    </row>
    <row r="43" spans="1:25" x14ac:dyDescent="0.25">
      <c r="A43" t="s">
        <v>0</v>
      </c>
    </row>
    <row r="44" spans="1:25" ht="15.75" thickBot="1" x14ac:dyDescent="0.3">
      <c r="A44" t="s">
        <v>30</v>
      </c>
    </row>
    <row r="45" spans="1:25" ht="15.75" thickBot="1" x14ac:dyDescent="0.3">
      <c r="A45" t="s">
        <v>31</v>
      </c>
      <c r="J45" s="8" t="s">
        <v>185</v>
      </c>
      <c r="K45" s="8"/>
      <c r="N45" s="2" t="str">
        <f>+J45</f>
        <v>TipoContrato</v>
      </c>
      <c r="V45" t="str">
        <f>"("&amp;U46&amp;U47&amp;")"</f>
        <v>($idTipoContrato, $tipoContrato, )</v>
      </c>
    </row>
    <row r="46" spans="1:25" x14ac:dyDescent="0.25">
      <c r="A46" t="s">
        <v>32</v>
      </c>
      <c r="J46" t="s">
        <v>176</v>
      </c>
      <c r="K46" t="s">
        <v>155</v>
      </c>
      <c r="N46" s="3" t="str">
        <f t="shared" ref="N46:N52" si="13">J46&amp;": "&amp;K46</f>
        <v>idTipoContrato: string</v>
      </c>
      <c r="T46" t="str">
        <f t="shared" ref="T46:T47" si="14">"protected $"&amp;J46&amp;";"</f>
        <v>protected $idTipoContrato;</v>
      </c>
      <c r="U46" t="str">
        <f t="shared" ref="U46:U47" si="15">"$"&amp;J46&amp;", "</f>
        <v xml:space="preserve">$idTipoContrato, </v>
      </c>
      <c r="V46" t="str">
        <f t="shared" ref="V46:V47" si="16">"$this-&gt;"&amp;J46&amp;"=$"&amp;J46&amp;";"</f>
        <v>$this-&gt;idTipoContrato=$idTipoContrato;</v>
      </c>
      <c r="W46" t="str">
        <f t="shared" ref="W46:W47" si="17">"public function get"&amp;J46&amp;"()
        {
        return $this-&gt;"&amp;J46&amp;";"&amp;"
        }"</f>
        <v>public function getidTipoContrato()
        {
        return $this-&gt;idTipoContrato;
        }</v>
      </c>
      <c r="Y46" t="str">
        <f t="shared" ref="Y46:Y47" si="18" xml:space="preserve">       "public function set"&amp;J46&amp;"($"&amp;J46&amp;")
        {
        $this-&gt;$"&amp;J46&amp;";
        }"</f>
        <v>public function setidTipoContrato($idTipoContrato)
        {
        $this-&gt;$idTipoContrato;
        }</v>
      </c>
    </row>
    <row r="47" spans="1:25" ht="15.75" thickBot="1" x14ac:dyDescent="0.3">
      <c r="A47" t="s">
        <v>33</v>
      </c>
      <c r="J47" s="1" t="s">
        <v>175</v>
      </c>
      <c r="K47" s="1" t="s">
        <v>155</v>
      </c>
      <c r="N47" s="4" t="str">
        <f t="shared" si="13"/>
        <v>tipoContrato: string</v>
      </c>
      <c r="T47" t="str">
        <f t="shared" si="14"/>
        <v>protected $tipoContrato;</v>
      </c>
      <c r="U47" t="str">
        <f t="shared" si="15"/>
        <v xml:space="preserve">$tipoContrato, </v>
      </c>
      <c r="V47" t="str">
        <f t="shared" si="16"/>
        <v>$this-&gt;tipoContrato=$tipoContrato;</v>
      </c>
      <c r="W47" t="str">
        <f t="shared" si="17"/>
        <v>public function gettipoContrato()
        {
        return $this-&gt;tipoContrato;
        }</v>
      </c>
      <c r="Y47" t="str">
        <f t="shared" si="18"/>
        <v>public function settipoContrato($tipoContrato)
        {
        $this-&gt;$tipoContrato;
        }</v>
      </c>
    </row>
    <row r="48" spans="1:25" ht="15.75" thickBot="1" x14ac:dyDescent="0.3">
      <c r="A48" t="s">
        <v>34</v>
      </c>
      <c r="I48" t="s">
        <v>177</v>
      </c>
      <c r="J48" t="str">
        <f>+I48&amp;"tipoContrato()"</f>
        <v>creartipoContrato()</v>
      </c>
      <c r="K48" s="1" t="s">
        <v>155</v>
      </c>
      <c r="N48" s="3" t="str">
        <f t="shared" si="13"/>
        <v>creartipoContrato(): string</v>
      </c>
    </row>
    <row r="49" spans="1:25" ht="15.75" thickBot="1" x14ac:dyDescent="0.3">
      <c r="A49" t="s">
        <v>16</v>
      </c>
      <c r="I49" t="s">
        <v>178</v>
      </c>
      <c r="J49" t="str">
        <f t="shared" ref="J49:J52" si="19">+I49&amp;"tipoContrato()"</f>
        <v>editartipoContrato()</v>
      </c>
      <c r="K49" s="1" t="s">
        <v>155</v>
      </c>
      <c r="N49" s="4" t="str">
        <f t="shared" si="13"/>
        <v>editartipoContrato(): string</v>
      </c>
    </row>
    <row r="50" spans="1:25" ht="15.75" thickBot="1" x14ac:dyDescent="0.3">
      <c r="I50" t="s">
        <v>179</v>
      </c>
      <c r="J50" t="str">
        <f t="shared" si="19"/>
        <v>inhabilitartipoContrato()</v>
      </c>
      <c r="K50" s="1" t="s">
        <v>155</v>
      </c>
      <c r="N50" s="4" t="str">
        <f t="shared" si="13"/>
        <v>inhabilitartipoContrato(): string</v>
      </c>
    </row>
    <row r="51" spans="1:25" ht="15.75" thickBot="1" x14ac:dyDescent="0.3">
      <c r="I51" t="s">
        <v>180</v>
      </c>
      <c r="J51" t="str">
        <f t="shared" si="19"/>
        <v>borrartipoContrato()</v>
      </c>
      <c r="K51" s="1" t="s">
        <v>155</v>
      </c>
      <c r="N51" s="4" t="str">
        <f t="shared" si="13"/>
        <v>borrartipoContrato(): string</v>
      </c>
    </row>
    <row r="52" spans="1:25" ht="15.75" thickBot="1" x14ac:dyDescent="0.3">
      <c r="A52" t="s">
        <v>0</v>
      </c>
      <c r="I52" t="s">
        <v>220</v>
      </c>
      <c r="J52" t="str">
        <f t="shared" si="19"/>
        <v>consultartipoContrato()</v>
      </c>
      <c r="K52" s="1" t="s">
        <v>155</v>
      </c>
      <c r="N52" s="5" t="str">
        <f t="shared" si="13"/>
        <v>consultartipoContrato(): string</v>
      </c>
    </row>
    <row r="53" spans="1:25" x14ac:dyDescent="0.25">
      <c r="A53" t="s">
        <v>35</v>
      </c>
    </row>
    <row r="54" spans="1:25" x14ac:dyDescent="0.25">
      <c r="A54" t="s">
        <v>0</v>
      </c>
    </row>
    <row r="55" spans="1:25" ht="15.75" thickBot="1" x14ac:dyDescent="0.3">
      <c r="A55" t="s">
        <v>36</v>
      </c>
    </row>
    <row r="56" spans="1:25" ht="15.75" thickBot="1" x14ac:dyDescent="0.3">
      <c r="A56" t="s">
        <v>37</v>
      </c>
      <c r="J56" s="8" t="s">
        <v>186</v>
      </c>
      <c r="K56" s="8"/>
      <c r="N56" s="2" t="str">
        <f>+J56</f>
        <v>RolEmpleadoEnSoftware</v>
      </c>
      <c r="V56" t="str">
        <f>"("&amp;U57&amp;U58&amp;")"</f>
        <v>($idRolEmpleadoEnSoftware, $tipoRolEmpleadoEnSoftware, )</v>
      </c>
    </row>
    <row r="57" spans="1:25" x14ac:dyDescent="0.25">
      <c r="A57" t="s">
        <v>38</v>
      </c>
      <c r="J57" t="s">
        <v>181</v>
      </c>
      <c r="K57" t="s">
        <v>155</v>
      </c>
      <c r="N57" s="3" t="str">
        <f t="shared" ref="N57:N63" si="20">J57&amp;": "&amp;K57</f>
        <v>idRolEmpleadoEnSoftware: string</v>
      </c>
      <c r="T57" t="str">
        <f t="shared" ref="T57:T58" si="21">"protected $"&amp;J57&amp;";"</f>
        <v>protected $idRolEmpleadoEnSoftware;</v>
      </c>
      <c r="U57" t="str">
        <f t="shared" ref="U57:U58" si="22">"$"&amp;J57&amp;", "</f>
        <v xml:space="preserve">$idRolEmpleadoEnSoftware, </v>
      </c>
      <c r="V57" t="str">
        <f t="shared" ref="V57:V58" si="23">"$this-&gt;"&amp;J57&amp;"=$"&amp;J57&amp;";"</f>
        <v>$this-&gt;idRolEmpleadoEnSoftware=$idRolEmpleadoEnSoftware;</v>
      </c>
      <c r="W57" t="str">
        <f t="shared" ref="W57:W58" si="24">"public function get"&amp;J57&amp;"()
        {
        return $this-&gt;"&amp;J57&amp;";"&amp;"
        }"</f>
        <v>public function getidRolEmpleadoEnSoftware()
        {
        return $this-&gt;idRolEmpleadoEnSoftware;
        }</v>
      </c>
      <c r="Y57" t="str">
        <f t="shared" ref="Y57:Y58" si="25" xml:space="preserve">       "public function set"&amp;J57&amp;"($"&amp;J57&amp;")
        {
        $this-&gt;$"&amp;J57&amp;";
        }"</f>
        <v>public function setidRolEmpleadoEnSoftware($idRolEmpleadoEnSoftware)
        {
        $this-&gt;$idRolEmpleadoEnSoftware;
        }</v>
      </c>
    </row>
    <row r="58" spans="1:25" ht="15.75" thickBot="1" x14ac:dyDescent="0.3">
      <c r="A58" t="s">
        <v>39</v>
      </c>
      <c r="J58" s="1" t="s">
        <v>182</v>
      </c>
      <c r="K58" s="1" t="s">
        <v>155</v>
      </c>
      <c r="N58" s="4" t="str">
        <f t="shared" si="20"/>
        <v>tipoRolEmpleadoEnSoftware: string</v>
      </c>
      <c r="T58" t="str">
        <f t="shared" si="21"/>
        <v>protected $tipoRolEmpleadoEnSoftware;</v>
      </c>
      <c r="U58" t="str">
        <f t="shared" si="22"/>
        <v xml:space="preserve">$tipoRolEmpleadoEnSoftware, </v>
      </c>
      <c r="V58" t="str">
        <f t="shared" si="23"/>
        <v>$this-&gt;tipoRolEmpleadoEnSoftware=$tipoRolEmpleadoEnSoftware;</v>
      </c>
      <c r="W58" t="str">
        <f t="shared" si="24"/>
        <v>public function gettipoRolEmpleadoEnSoftware()
        {
        return $this-&gt;tipoRolEmpleadoEnSoftware;
        }</v>
      </c>
      <c r="Y58" t="str">
        <f t="shared" si="25"/>
        <v>public function settipoRolEmpleadoEnSoftware($tipoRolEmpleadoEnSoftware)
        {
        $this-&gt;$tipoRolEmpleadoEnSoftware;
        }</v>
      </c>
    </row>
    <row r="59" spans="1:25" ht="15.75" thickBot="1" x14ac:dyDescent="0.3">
      <c r="A59" t="s">
        <v>16</v>
      </c>
      <c r="I59" t="s">
        <v>177</v>
      </c>
      <c r="J59" t="str">
        <f>+I59&amp;"RolEmpleadoEnSoftware()"</f>
        <v>crearRolEmpleadoEnSoftware()</v>
      </c>
      <c r="K59" s="1" t="s">
        <v>155</v>
      </c>
      <c r="N59" s="3" t="str">
        <f t="shared" si="20"/>
        <v>crearRolEmpleadoEnSoftware(): string</v>
      </c>
    </row>
    <row r="60" spans="1:25" ht="15.75" thickBot="1" x14ac:dyDescent="0.3">
      <c r="I60" t="s">
        <v>178</v>
      </c>
      <c r="J60" t="str">
        <f t="shared" ref="J60:J62" si="26">+I60&amp;"RolEmpleadoEnSoftware()"</f>
        <v>editarRolEmpleadoEnSoftware()</v>
      </c>
      <c r="K60" s="1" t="s">
        <v>155</v>
      </c>
      <c r="N60" s="4" t="str">
        <f t="shared" si="20"/>
        <v>editarRolEmpleadoEnSoftware(): string</v>
      </c>
    </row>
    <row r="61" spans="1:25" ht="15.75" thickBot="1" x14ac:dyDescent="0.3">
      <c r="I61" t="s">
        <v>179</v>
      </c>
      <c r="J61" t="str">
        <f t="shared" si="26"/>
        <v>inhabilitarRolEmpleadoEnSoftware()</v>
      </c>
      <c r="K61" s="1" t="s">
        <v>155</v>
      </c>
      <c r="N61" s="4" t="str">
        <f t="shared" si="20"/>
        <v>inhabilitarRolEmpleadoEnSoftware(): string</v>
      </c>
    </row>
    <row r="62" spans="1:25" ht="15.75" thickBot="1" x14ac:dyDescent="0.3">
      <c r="A62" t="s">
        <v>0</v>
      </c>
      <c r="I62" t="s">
        <v>180</v>
      </c>
      <c r="J62" t="str">
        <f t="shared" si="26"/>
        <v>borrarRolEmpleadoEnSoftware()</v>
      </c>
      <c r="K62" s="1" t="s">
        <v>155</v>
      </c>
      <c r="N62" s="4" t="str">
        <f t="shared" si="20"/>
        <v>borrarRolEmpleadoEnSoftware(): string</v>
      </c>
    </row>
    <row r="63" spans="1:25" ht="15.75" thickBot="1" x14ac:dyDescent="0.3">
      <c r="A63" t="s">
        <v>40</v>
      </c>
      <c r="I63" t="s">
        <v>220</v>
      </c>
      <c r="J63" t="str">
        <f t="shared" ref="J63" si="27">+I63&amp;"RolEmpleadoEnSoftware()"</f>
        <v>consultarRolEmpleadoEnSoftware()</v>
      </c>
      <c r="K63" s="1" t="s">
        <v>155</v>
      </c>
      <c r="N63" s="5" t="str">
        <f t="shared" si="20"/>
        <v>consultarRolEmpleadoEnSoftware(): string</v>
      </c>
    </row>
    <row r="64" spans="1:25" x14ac:dyDescent="0.25">
      <c r="A64" t="s">
        <v>0</v>
      </c>
    </row>
    <row r="65" spans="1:25" ht="15.75" thickBot="1" x14ac:dyDescent="0.3">
      <c r="A65" t="s">
        <v>41</v>
      </c>
    </row>
    <row r="66" spans="1:25" ht="15.75" thickBot="1" x14ac:dyDescent="0.3">
      <c r="A66" t="s">
        <v>42</v>
      </c>
      <c r="H66" t="s">
        <v>371</v>
      </c>
      <c r="J66" s="8" t="s">
        <v>187</v>
      </c>
      <c r="K66" s="8"/>
      <c r="N66" s="2" t="str">
        <f>+J66</f>
        <v>Empleados</v>
      </c>
      <c r="U66" t="s">
        <v>377</v>
      </c>
      <c r="V66" t="str">
        <f>"("&amp;U67&amp;U68&amp;U69&amp;U70&amp;U71&amp;U72&amp;U73&amp;U74&amp;U75&amp;U76&amp;U77&amp;U78&amp;U79&amp;")"</f>
        <v>($cedulaEmpleados, $primerNombreEmpleado, $segundoNombreEmpleado, $primerApellidoEmpleado, $segundoApellidoEmpleado, $direccionEmpleado, $correoElectronicoEmpleado, $telefonoCelularEmpleado, $idCargoEmpleado, $idEspecilidadMedica, $idTipoDeContraoEmpleado, $idRolEmpleadoEnSoftware, $passwordEmpleado, )</v>
      </c>
      <c r="Y66">
        <v>1</v>
      </c>
    </row>
    <row r="67" spans="1:25" x14ac:dyDescent="0.25">
      <c r="A67" t="s">
        <v>43</v>
      </c>
      <c r="H67" t="s">
        <v>371</v>
      </c>
      <c r="J67" t="s">
        <v>188</v>
      </c>
      <c r="K67" t="s">
        <v>155</v>
      </c>
      <c r="N67" s="3" t="str">
        <f t="shared" ref="N67:N88" si="28">J67&amp;": "&amp;K67</f>
        <v>cedulaEmpleados: string</v>
      </c>
      <c r="P67" t="str">
        <f t="shared" ref="P67:P71" si="29">+"public "&amp;K67&amp;" "&amp;J67&amp;";"</f>
        <v>public string cedulaEmpleados;</v>
      </c>
      <c r="T67" t="str">
        <f>"public $"&amp;J67&amp;";"</f>
        <v>public $cedulaEmpleados;</v>
      </c>
      <c r="U67" t="str">
        <f>"$"&amp;J67&amp;", "</f>
        <v xml:space="preserve">$cedulaEmpleados, </v>
      </c>
      <c r="V67" t="str">
        <f>"$this-&gt;"&amp;J67&amp;"=$"&amp;J67&amp;";"</f>
        <v>$this-&gt;cedulaEmpleados=$cedulaEmpleados;</v>
      </c>
      <c r="W67" t="str">
        <f t="shared" ref="W67:W79" si="30">"public function get"&amp;J67&amp;"()
        {
        return $this-&gt;"&amp;J67&amp;";"&amp;"
        }"</f>
        <v>public function getcedulaEmpleados()
        {
        return $this-&gt;cedulaEmpleados;
        }</v>
      </c>
      <c r="Y67" t="str">
        <f t="shared" ref="Y67:Y79" si="31" xml:space="preserve">       "public function set"&amp;J67&amp;"($"&amp;J67&amp;")
        {
        $this-&gt;$"&amp;J67&amp;";
        }"</f>
        <v>public function setcedulaEmpleados($cedulaEmpleados)
        {
        $this-&gt;$cedulaEmpleados;
        }</v>
      </c>
    </row>
    <row r="68" spans="1:25" x14ac:dyDescent="0.25">
      <c r="A68" t="s">
        <v>44</v>
      </c>
      <c r="H68" t="s">
        <v>371</v>
      </c>
      <c r="J68" t="s">
        <v>189</v>
      </c>
      <c r="K68" t="s">
        <v>155</v>
      </c>
      <c r="N68" s="4" t="str">
        <f t="shared" si="28"/>
        <v>primerNombreEmpleado: string</v>
      </c>
      <c r="P68" t="str">
        <f t="shared" si="29"/>
        <v>public string primerNombreEmpleado;</v>
      </c>
      <c r="T68" t="str">
        <f t="shared" ref="T68:T73" si="32">"public $"&amp;J68&amp;";"</f>
        <v>public $primerNombreEmpleado;</v>
      </c>
      <c r="U68" t="str">
        <f t="shared" ref="U68:U79" si="33">"$"&amp;J68&amp;", "</f>
        <v xml:space="preserve">$primerNombreEmpleado, </v>
      </c>
      <c r="V68" t="str">
        <f t="shared" ref="V68:V79" si="34">"$this-&gt;"&amp;J68&amp;"=$"&amp;J68&amp;";"</f>
        <v>$this-&gt;primerNombreEmpleado=$primerNombreEmpleado;</v>
      </c>
      <c r="W68" t="str">
        <f t="shared" si="30"/>
        <v>public function getprimerNombreEmpleado()
        {
        return $this-&gt;primerNombreEmpleado;
        }</v>
      </c>
      <c r="Y68" t="str">
        <f t="shared" si="31"/>
        <v>public function setprimerNombreEmpleado($primerNombreEmpleado)
        {
        $this-&gt;$primerNombreEmpleado;
        }</v>
      </c>
    </row>
    <row r="69" spans="1:25" x14ac:dyDescent="0.25">
      <c r="A69" t="s">
        <v>45</v>
      </c>
      <c r="H69" t="s">
        <v>371</v>
      </c>
      <c r="J69" t="s">
        <v>190</v>
      </c>
      <c r="K69" t="s">
        <v>155</v>
      </c>
      <c r="N69" s="4" t="str">
        <f t="shared" si="28"/>
        <v>segundoNombreEmpleado: string</v>
      </c>
      <c r="P69" t="str">
        <f t="shared" si="29"/>
        <v>public string segundoNombreEmpleado;</v>
      </c>
      <c r="T69" t="str">
        <f t="shared" si="32"/>
        <v>public $segundoNombreEmpleado;</v>
      </c>
      <c r="U69" t="str">
        <f t="shared" si="33"/>
        <v xml:space="preserve">$segundoNombreEmpleado, </v>
      </c>
      <c r="V69" t="str">
        <f t="shared" si="34"/>
        <v>$this-&gt;segundoNombreEmpleado=$segundoNombreEmpleado;</v>
      </c>
      <c r="W69" t="str">
        <f t="shared" si="30"/>
        <v>public function getsegundoNombreEmpleado()
        {
        return $this-&gt;segundoNombreEmpleado;
        }</v>
      </c>
      <c r="Y69" t="str">
        <f t="shared" si="31"/>
        <v>public function setsegundoNombreEmpleado($segundoNombreEmpleado)
        {
        $this-&gt;$segundoNombreEmpleado;
        }</v>
      </c>
    </row>
    <row r="70" spans="1:25" x14ac:dyDescent="0.25">
      <c r="A70" t="s">
        <v>46</v>
      </c>
      <c r="H70" t="s">
        <v>371</v>
      </c>
      <c r="J70" t="s">
        <v>191</v>
      </c>
      <c r="K70" t="s">
        <v>155</v>
      </c>
      <c r="N70" s="4" t="str">
        <f t="shared" si="28"/>
        <v>primerApellidoEmpleado: string</v>
      </c>
      <c r="P70" t="str">
        <f t="shared" si="29"/>
        <v>public string primerApellidoEmpleado;</v>
      </c>
      <c r="T70" t="str">
        <f t="shared" si="32"/>
        <v>public $primerApellidoEmpleado;</v>
      </c>
      <c r="U70" t="str">
        <f t="shared" si="33"/>
        <v xml:space="preserve">$primerApellidoEmpleado, </v>
      </c>
      <c r="V70" t="str">
        <f t="shared" si="34"/>
        <v>$this-&gt;primerApellidoEmpleado=$primerApellidoEmpleado;</v>
      </c>
      <c r="W70" t="str">
        <f t="shared" si="30"/>
        <v>public function getprimerApellidoEmpleado()
        {
        return $this-&gt;primerApellidoEmpleado;
        }</v>
      </c>
      <c r="Y70" t="str">
        <f t="shared" si="31"/>
        <v>public function setprimerApellidoEmpleado($primerApellidoEmpleado)
        {
        $this-&gt;$primerApellidoEmpleado;
        }</v>
      </c>
    </row>
    <row r="71" spans="1:25" x14ac:dyDescent="0.25">
      <c r="A71" t="s">
        <v>47</v>
      </c>
      <c r="H71" t="s">
        <v>370</v>
      </c>
      <c r="J71" t="s">
        <v>192</v>
      </c>
      <c r="K71" t="s">
        <v>155</v>
      </c>
      <c r="N71" s="4" t="str">
        <f t="shared" si="28"/>
        <v>segundoApellidoEmpleado: string</v>
      </c>
      <c r="P71" t="str">
        <f t="shared" si="29"/>
        <v>public string segundoApellidoEmpleado;</v>
      </c>
      <c r="T71" t="str">
        <f t="shared" si="32"/>
        <v>public $segundoApellidoEmpleado;</v>
      </c>
      <c r="U71" t="str">
        <f t="shared" si="33"/>
        <v xml:space="preserve">$segundoApellidoEmpleado, </v>
      </c>
      <c r="V71" t="str">
        <f t="shared" si="34"/>
        <v>$this-&gt;segundoApellidoEmpleado=$segundoApellidoEmpleado;</v>
      </c>
      <c r="W71" t="str">
        <f t="shared" si="30"/>
        <v>public function getsegundoApellidoEmpleado()
        {
        return $this-&gt;segundoApellidoEmpleado;
        }</v>
      </c>
      <c r="Y71" t="str">
        <f t="shared" si="31"/>
        <v>public function setsegundoApellidoEmpleado($segundoApellidoEmpleado)
        {
        $this-&gt;$segundoApellidoEmpleado;
        }</v>
      </c>
    </row>
    <row r="72" spans="1:25" x14ac:dyDescent="0.25">
      <c r="A72" t="s">
        <v>48</v>
      </c>
      <c r="H72" t="s">
        <v>371</v>
      </c>
      <c r="J72" t="s">
        <v>193</v>
      </c>
      <c r="K72" t="s">
        <v>155</v>
      </c>
      <c r="N72" s="4" t="str">
        <f t="shared" si="28"/>
        <v>direccionEmpleado: string</v>
      </c>
      <c r="P72" t="str">
        <f t="shared" ref="P72:P88" si="35">+"private "&amp;K72&amp;" "&amp;J72&amp;";"</f>
        <v>private string direccionEmpleado;</v>
      </c>
      <c r="T72" t="str">
        <f>"private $"&amp;J72&amp;";"</f>
        <v>private $direccionEmpleado;</v>
      </c>
      <c r="U72" t="str">
        <f t="shared" si="33"/>
        <v xml:space="preserve">$direccionEmpleado, </v>
      </c>
      <c r="V72" t="str">
        <f t="shared" si="34"/>
        <v>$this-&gt;direccionEmpleado=$direccionEmpleado;</v>
      </c>
      <c r="W72" t="str">
        <f t="shared" si="30"/>
        <v>public function getdireccionEmpleado()
        {
        return $this-&gt;direccionEmpleado;
        }</v>
      </c>
      <c r="Y72" t="str">
        <f t="shared" si="31"/>
        <v>public function setdireccionEmpleado($direccionEmpleado)
        {
        $this-&gt;$direccionEmpleado;
        }</v>
      </c>
    </row>
    <row r="73" spans="1:25" x14ac:dyDescent="0.25">
      <c r="A73" t="s">
        <v>49</v>
      </c>
      <c r="H73" t="s">
        <v>370</v>
      </c>
      <c r="J73" t="s">
        <v>194</v>
      </c>
      <c r="K73" t="s">
        <v>155</v>
      </c>
      <c r="N73" s="4" t="str">
        <f t="shared" si="28"/>
        <v>correoElectronicoEmpleado: string</v>
      </c>
      <c r="P73" t="str">
        <f>+"public "&amp;K73&amp;" "&amp;J73&amp;";"</f>
        <v>public string correoElectronicoEmpleado;</v>
      </c>
      <c r="T73" t="str">
        <f t="shared" si="32"/>
        <v>public $correoElectronicoEmpleado;</v>
      </c>
      <c r="U73" t="str">
        <f t="shared" si="33"/>
        <v xml:space="preserve">$correoElectronicoEmpleado, </v>
      </c>
      <c r="V73" t="str">
        <f t="shared" si="34"/>
        <v>$this-&gt;correoElectronicoEmpleado=$correoElectronicoEmpleado;</v>
      </c>
      <c r="W73" t="str">
        <f t="shared" si="30"/>
        <v>public function getcorreoElectronicoEmpleado()
        {
        return $this-&gt;correoElectronicoEmpleado;
        }</v>
      </c>
      <c r="Y73" t="str">
        <f t="shared" si="31"/>
        <v>public function setcorreoElectronicoEmpleado($correoElectronicoEmpleado)
        {
        $this-&gt;$correoElectronicoEmpleado;
        }</v>
      </c>
    </row>
    <row r="74" spans="1:25" x14ac:dyDescent="0.25">
      <c r="A74" t="s">
        <v>50</v>
      </c>
      <c r="H74" t="s">
        <v>370</v>
      </c>
      <c r="J74" t="s">
        <v>195</v>
      </c>
      <c r="K74" t="s">
        <v>155</v>
      </c>
      <c r="N74" s="4" t="str">
        <f t="shared" si="28"/>
        <v>telefonoCelularEmpleado: string</v>
      </c>
      <c r="P74" t="str">
        <f t="shared" si="35"/>
        <v>private string telefonoCelularEmpleado;</v>
      </c>
      <c r="T74" t="str">
        <f>"private $"&amp;J74&amp;";"</f>
        <v>private $telefonoCelularEmpleado;</v>
      </c>
      <c r="U74" t="str">
        <f t="shared" si="33"/>
        <v xml:space="preserve">$telefonoCelularEmpleado, </v>
      </c>
      <c r="V74" t="str">
        <f t="shared" si="34"/>
        <v>$this-&gt;telefonoCelularEmpleado=$telefonoCelularEmpleado;</v>
      </c>
      <c r="W74" t="str">
        <f t="shared" si="30"/>
        <v>public function gettelefonoCelularEmpleado()
        {
        return $this-&gt;telefonoCelularEmpleado;
        }</v>
      </c>
      <c r="Y74" t="str">
        <f t="shared" si="31"/>
        <v>public function settelefonoCelularEmpleado($telefonoCelularEmpleado)
        {
        $this-&gt;$telefonoCelularEmpleado;
        }</v>
      </c>
    </row>
    <row r="75" spans="1:25" x14ac:dyDescent="0.25">
      <c r="A75" t="s">
        <v>51</v>
      </c>
      <c r="H75" t="s">
        <v>370</v>
      </c>
      <c r="J75" t="s">
        <v>169</v>
      </c>
      <c r="K75" t="s">
        <v>155</v>
      </c>
      <c r="N75" s="4" t="str">
        <f t="shared" si="28"/>
        <v>idCargoEmpleado: string</v>
      </c>
      <c r="P75" t="str">
        <f t="shared" si="35"/>
        <v>private string idCargoEmpleado;</v>
      </c>
      <c r="T75" t="str">
        <f t="shared" ref="T75:T78" si="36">"private $"&amp;J75&amp;";"</f>
        <v>private $idCargoEmpleado;</v>
      </c>
      <c r="U75" t="str">
        <f t="shared" si="33"/>
        <v xml:space="preserve">$idCargoEmpleado, </v>
      </c>
      <c r="V75" t="str">
        <f t="shared" si="34"/>
        <v>$this-&gt;idCargoEmpleado=$idCargoEmpleado;</v>
      </c>
      <c r="W75" t="str">
        <f t="shared" si="30"/>
        <v>public function getidCargoEmpleado()
        {
        return $this-&gt;idCargoEmpleado;
        }</v>
      </c>
      <c r="Y75" t="str">
        <f t="shared" si="31"/>
        <v>public function setidCargoEmpleado($idCargoEmpleado)
        {
        $this-&gt;$idCargoEmpleado;
        }</v>
      </c>
    </row>
    <row r="76" spans="1:25" x14ac:dyDescent="0.25">
      <c r="A76" t="s">
        <v>52</v>
      </c>
      <c r="H76" t="s">
        <v>370</v>
      </c>
      <c r="J76" t="s">
        <v>214</v>
      </c>
      <c r="K76" t="s">
        <v>155</v>
      </c>
      <c r="N76" s="4" t="str">
        <f t="shared" si="28"/>
        <v>idEspecilidadMedica: string</v>
      </c>
      <c r="P76" t="str">
        <f t="shared" si="35"/>
        <v>private string idEspecilidadMedica;</v>
      </c>
      <c r="T76" t="str">
        <f t="shared" si="36"/>
        <v>private $idEspecilidadMedica;</v>
      </c>
      <c r="U76" t="str">
        <f t="shared" si="33"/>
        <v xml:space="preserve">$idEspecilidadMedica, </v>
      </c>
      <c r="V76" t="str">
        <f t="shared" si="34"/>
        <v>$this-&gt;idEspecilidadMedica=$idEspecilidadMedica;</v>
      </c>
      <c r="W76" t="str">
        <f t="shared" si="30"/>
        <v>public function getidEspecilidadMedica()
        {
        return $this-&gt;idEspecilidadMedica;
        }</v>
      </c>
      <c r="Y76" t="str">
        <f t="shared" si="31"/>
        <v>public function setidEspecilidadMedica($idEspecilidadMedica)
        {
        $this-&gt;$idEspecilidadMedica;
        }</v>
      </c>
    </row>
    <row r="77" spans="1:25" x14ac:dyDescent="0.25">
      <c r="A77" t="s">
        <v>53</v>
      </c>
      <c r="H77" t="s">
        <v>370</v>
      </c>
      <c r="J77" t="s">
        <v>196</v>
      </c>
      <c r="K77" t="s">
        <v>155</v>
      </c>
      <c r="N77" s="4" t="str">
        <f t="shared" si="28"/>
        <v>idTipoDeContraoEmpleado: string</v>
      </c>
      <c r="P77" t="str">
        <f t="shared" si="35"/>
        <v>private string idTipoDeContraoEmpleado;</v>
      </c>
      <c r="T77" t="str">
        <f t="shared" si="36"/>
        <v>private $idTipoDeContraoEmpleado;</v>
      </c>
      <c r="U77" t="str">
        <f t="shared" si="33"/>
        <v xml:space="preserve">$idTipoDeContraoEmpleado, </v>
      </c>
      <c r="V77" t="str">
        <f t="shared" si="34"/>
        <v>$this-&gt;idTipoDeContraoEmpleado=$idTipoDeContraoEmpleado;</v>
      </c>
      <c r="W77" t="str">
        <f t="shared" si="30"/>
        <v>public function getidTipoDeContraoEmpleado()
        {
        return $this-&gt;idTipoDeContraoEmpleado;
        }</v>
      </c>
      <c r="Y77" t="str">
        <f t="shared" si="31"/>
        <v>public function setidTipoDeContraoEmpleado($idTipoDeContraoEmpleado)
        {
        $this-&gt;$idTipoDeContraoEmpleado;
        }</v>
      </c>
    </row>
    <row r="78" spans="1:25" ht="15.75" thickBot="1" x14ac:dyDescent="0.3">
      <c r="A78" t="s">
        <v>54</v>
      </c>
      <c r="H78" t="s">
        <v>370</v>
      </c>
      <c r="J78" s="1" t="s">
        <v>181</v>
      </c>
      <c r="K78" t="s">
        <v>155</v>
      </c>
      <c r="N78" s="5" t="str">
        <f t="shared" si="28"/>
        <v>idRolEmpleadoEnSoftware: string</v>
      </c>
      <c r="P78" t="str">
        <f t="shared" si="35"/>
        <v>private string idRolEmpleadoEnSoftware;</v>
      </c>
      <c r="T78" t="str">
        <f t="shared" si="36"/>
        <v>private $idRolEmpleadoEnSoftware;</v>
      </c>
      <c r="U78" t="str">
        <f t="shared" si="33"/>
        <v xml:space="preserve">$idRolEmpleadoEnSoftware, </v>
      </c>
      <c r="V78" t="str">
        <f t="shared" si="34"/>
        <v>$this-&gt;idRolEmpleadoEnSoftware=$idRolEmpleadoEnSoftware;</v>
      </c>
      <c r="W78" t="str">
        <f t="shared" si="30"/>
        <v>public function getidRolEmpleadoEnSoftware()
        {
        return $this-&gt;idRolEmpleadoEnSoftware;
        }</v>
      </c>
      <c r="Y78" t="str">
        <f t="shared" si="31"/>
        <v>public function setidRolEmpleadoEnSoftware($idRolEmpleadoEnSoftware)
        {
        $this-&gt;$idRolEmpleadoEnSoftware;
        }</v>
      </c>
    </row>
    <row r="79" spans="1:25" ht="15.75" thickBot="1" x14ac:dyDescent="0.3">
      <c r="J79" t="s">
        <v>378</v>
      </c>
      <c r="N79" s="5" t="str">
        <f t="shared" si="28"/>
        <v xml:space="preserve">passwordEmpleado: </v>
      </c>
      <c r="T79" t="str">
        <f>"protected $"&amp;J79&amp;";"</f>
        <v>protected $passwordEmpleado;</v>
      </c>
      <c r="U79" t="str">
        <f t="shared" si="33"/>
        <v xml:space="preserve">$passwordEmpleado, </v>
      </c>
      <c r="V79" t="str">
        <f t="shared" si="34"/>
        <v>$this-&gt;passwordEmpleado=$passwordEmpleado;</v>
      </c>
      <c r="W79" t="str">
        <f t="shared" si="30"/>
        <v>public function getpasswordEmpleado()
        {
        return $this-&gt;passwordEmpleado;
        }</v>
      </c>
      <c r="Y79" t="str">
        <f t="shared" si="31"/>
        <v>public function setpasswordEmpleado($passwordEmpleado)
        {
        $this-&gt;$passwordEmpleado;
        }</v>
      </c>
    </row>
    <row r="80" spans="1:25" x14ac:dyDescent="0.25">
      <c r="A80" t="s">
        <v>55</v>
      </c>
      <c r="H80" t="s">
        <v>370</v>
      </c>
      <c r="I80" t="s">
        <v>177</v>
      </c>
      <c r="J80" t="str">
        <f>+I80&amp;"Empleado()"</f>
        <v>crearEmpleado()</v>
      </c>
      <c r="K80" t="s">
        <v>155</v>
      </c>
      <c r="N80" s="3" t="str">
        <f t="shared" si="28"/>
        <v>crearEmpleado(): string</v>
      </c>
      <c r="P80" t="str">
        <f t="shared" si="35"/>
        <v>private string crearEmpleado();</v>
      </c>
    </row>
    <row r="81" spans="1:16" x14ac:dyDescent="0.25">
      <c r="A81" t="s">
        <v>56</v>
      </c>
      <c r="H81" t="s">
        <v>370</v>
      </c>
      <c r="I81" t="s">
        <v>178</v>
      </c>
      <c r="J81" t="str">
        <f t="shared" ref="J81:J84" si="37">+I81&amp;"Empleado()"</f>
        <v>editarEmpleado()</v>
      </c>
      <c r="K81" t="s">
        <v>155</v>
      </c>
      <c r="N81" s="4" t="str">
        <f t="shared" si="28"/>
        <v>editarEmpleado(): string</v>
      </c>
      <c r="P81" t="str">
        <f t="shared" si="35"/>
        <v>private string editarEmpleado();</v>
      </c>
    </row>
    <row r="82" spans="1:16" x14ac:dyDescent="0.25">
      <c r="A82" t="s">
        <v>57</v>
      </c>
      <c r="H82" t="s">
        <v>370</v>
      </c>
      <c r="I82" t="s">
        <v>179</v>
      </c>
      <c r="J82" t="str">
        <f t="shared" si="37"/>
        <v>inhabilitarEmpleado()</v>
      </c>
      <c r="K82" t="s">
        <v>155</v>
      </c>
      <c r="N82" s="4" t="str">
        <f t="shared" si="28"/>
        <v>inhabilitarEmpleado(): string</v>
      </c>
      <c r="P82" t="str">
        <f t="shared" si="35"/>
        <v>private string inhabilitarEmpleado();</v>
      </c>
    </row>
    <row r="83" spans="1:16" x14ac:dyDescent="0.25">
      <c r="A83" t="s">
        <v>58</v>
      </c>
      <c r="H83" t="s">
        <v>371</v>
      </c>
      <c r="I83" t="s">
        <v>180</v>
      </c>
      <c r="J83" t="str">
        <f t="shared" si="37"/>
        <v>borrarEmpleado()</v>
      </c>
      <c r="K83" t="s">
        <v>155</v>
      </c>
      <c r="N83" s="4" t="str">
        <f t="shared" si="28"/>
        <v>borrarEmpleado(): string</v>
      </c>
      <c r="P83" t="str">
        <f t="shared" si="35"/>
        <v>private string borrarEmpleado();</v>
      </c>
    </row>
    <row r="84" spans="1:16" x14ac:dyDescent="0.25">
      <c r="A84" t="s">
        <v>59</v>
      </c>
      <c r="H84" t="s">
        <v>370</v>
      </c>
      <c r="I84" t="s">
        <v>220</v>
      </c>
      <c r="J84" t="str">
        <f t="shared" si="37"/>
        <v>consultarEmpleado()</v>
      </c>
      <c r="K84" t="s">
        <v>155</v>
      </c>
      <c r="N84" s="4" t="str">
        <f t="shared" si="28"/>
        <v>consultarEmpleado(): string</v>
      </c>
      <c r="P84" t="str">
        <f>+"public "&amp;K84&amp;" "&amp;J84&amp;";"</f>
        <v>public string consultarEmpleado();</v>
      </c>
    </row>
    <row r="85" spans="1:16" x14ac:dyDescent="0.25">
      <c r="A85" t="s">
        <v>60</v>
      </c>
      <c r="H85" t="s">
        <v>370</v>
      </c>
      <c r="J85" t="s">
        <v>197</v>
      </c>
      <c r="K85" t="s">
        <v>155</v>
      </c>
      <c r="N85" s="4" t="str">
        <f t="shared" si="28"/>
        <v>consultarIdCargoEmpleado(): string</v>
      </c>
      <c r="P85" t="str">
        <f t="shared" si="35"/>
        <v>private string consultarIdCargoEmpleado();</v>
      </c>
    </row>
    <row r="86" spans="1:16" x14ac:dyDescent="0.25">
      <c r="A86" t="s">
        <v>61</v>
      </c>
      <c r="H86" t="s">
        <v>370</v>
      </c>
      <c r="J86" t="s">
        <v>198</v>
      </c>
      <c r="K86" t="s">
        <v>155</v>
      </c>
      <c r="N86" s="4" t="str">
        <f t="shared" si="28"/>
        <v>consultarIdTipoDeContratoEmpleado(): string</v>
      </c>
      <c r="P86" t="str">
        <f t="shared" si="35"/>
        <v>private string consultarIdTipoDeContratoEmpleado();</v>
      </c>
    </row>
    <row r="87" spans="1:16" x14ac:dyDescent="0.25">
      <c r="A87" t="s">
        <v>62</v>
      </c>
      <c r="H87" t="s">
        <v>370</v>
      </c>
      <c r="J87" t="s">
        <v>199</v>
      </c>
      <c r="K87" t="s">
        <v>155</v>
      </c>
      <c r="N87" s="4" t="str">
        <f t="shared" si="28"/>
        <v>consultarIdRolEmpleadoEnSoftware(): string</v>
      </c>
      <c r="P87" t="str">
        <f t="shared" si="35"/>
        <v>private string consultarIdRolEmpleadoEnSoftware();</v>
      </c>
    </row>
    <row r="88" spans="1:16" ht="15.75" thickBot="1" x14ac:dyDescent="0.3">
      <c r="A88" t="s">
        <v>63</v>
      </c>
      <c r="J88" t="s">
        <v>218</v>
      </c>
      <c r="K88" t="s">
        <v>155</v>
      </c>
      <c r="N88" s="5" t="str">
        <f t="shared" si="28"/>
        <v>consultarIdEspecialidadMedica(): string</v>
      </c>
      <c r="P88" t="str">
        <f t="shared" si="35"/>
        <v>private string consultarIdEspecialidadMedica();</v>
      </c>
    </row>
    <row r="89" spans="1:16" ht="15.75" thickBot="1" x14ac:dyDescent="0.3">
      <c r="A89" t="s">
        <v>64</v>
      </c>
    </row>
    <row r="90" spans="1:16" ht="15.75" thickBot="1" x14ac:dyDescent="0.3">
      <c r="A90" t="s">
        <v>65</v>
      </c>
      <c r="J90" s="8" t="s">
        <v>245</v>
      </c>
      <c r="K90" s="8"/>
      <c r="N90" s="2" t="str">
        <f>+J90</f>
        <v>CalendarioMedico</v>
      </c>
    </row>
    <row r="91" spans="1:16" x14ac:dyDescent="0.25">
      <c r="A91" t="s">
        <v>66</v>
      </c>
      <c r="J91" t="s">
        <v>234</v>
      </c>
      <c r="K91" t="s">
        <v>155</v>
      </c>
      <c r="N91" s="3" t="str">
        <f t="shared" ref="N91:N99" si="38">J91&amp;": "&amp;K91</f>
        <v>idCalendarioMedico: string</v>
      </c>
    </row>
    <row r="92" spans="1:16" x14ac:dyDescent="0.25">
      <c r="A92" t="s">
        <v>62</v>
      </c>
      <c r="J92" t="s">
        <v>235</v>
      </c>
      <c r="K92" t="s">
        <v>155</v>
      </c>
      <c r="N92" s="4" t="str">
        <f t="shared" si="38"/>
        <v>cedulaEmpleado: string</v>
      </c>
    </row>
    <row r="93" spans="1:16" x14ac:dyDescent="0.25">
      <c r="A93" t="s">
        <v>63</v>
      </c>
      <c r="J93" t="s">
        <v>236</v>
      </c>
      <c r="K93" t="s">
        <v>222</v>
      </c>
      <c r="N93" s="4" t="str">
        <f t="shared" si="38"/>
        <v>fechaDisponibleMedico: date</v>
      </c>
    </row>
    <row r="94" spans="1:16" ht="15.75" thickBot="1" x14ac:dyDescent="0.3">
      <c r="A94" t="s">
        <v>67</v>
      </c>
      <c r="J94" s="1" t="s">
        <v>237</v>
      </c>
      <c r="K94" s="1" t="s">
        <v>223</v>
      </c>
      <c r="N94" s="5" t="str">
        <f t="shared" si="38"/>
        <v>horaDisponibleMedico: hour</v>
      </c>
    </row>
    <row r="95" spans="1:16" x14ac:dyDescent="0.25">
      <c r="A95" t="s">
        <v>68</v>
      </c>
      <c r="I95" t="s">
        <v>177</v>
      </c>
      <c r="J95" t="str">
        <f>+I95&amp;"CitaMedica()"</f>
        <v>crearCitaMedica()</v>
      </c>
      <c r="K95" t="s">
        <v>155</v>
      </c>
      <c r="N95" s="3" t="str">
        <f t="shared" si="38"/>
        <v>crearCitaMedica(): string</v>
      </c>
    </row>
    <row r="96" spans="1:16" x14ac:dyDescent="0.25">
      <c r="A96" t="s">
        <v>69</v>
      </c>
      <c r="I96" t="s">
        <v>178</v>
      </c>
      <c r="J96" t="str">
        <f>+I96&amp;"CitaMedica()"</f>
        <v>editarCitaMedica()</v>
      </c>
      <c r="K96" t="s">
        <v>155</v>
      </c>
      <c r="N96" s="4" t="str">
        <f t="shared" si="38"/>
        <v>editarCitaMedica(): string</v>
      </c>
    </row>
    <row r="97" spans="1:25" x14ac:dyDescent="0.25">
      <c r="A97" t="s">
        <v>62</v>
      </c>
      <c r="I97" t="s">
        <v>179</v>
      </c>
      <c r="J97" t="str">
        <f>+I97&amp;"CitaMedica()"</f>
        <v>inhabilitarCitaMedica()</v>
      </c>
      <c r="K97" t="s">
        <v>155</v>
      </c>
      <c r="N97" s="4" t="str">
        <f t="shared" si="38"/>
        <v>inhabilitarCitaMedica(): string</v>
      </c>
    </row>
    <row r="98" spans="1:25" x14ac:dyDescent="0.25">
      <c r="A98" t="s">
        <v>70</v>
      </c>
      <c r="I98" t="s">
        <v>180</v>
      </c>
      <c r="J98" t="str">
        <f>+I98&amp;"CitaMedica()"</f>
        <v>borrarCitaMedica()</v>
      </c>
      <c r="K98" t="s">
        <v>155</v>
      </c>
      <c r="N98" s="4" t="str">
        <f t="shared" si="38"/>
        <v>borrarCitaMedica(): string</v>
      </c>
    </row>
    <row r="99" spans="1:25" ht="15.75" thickBot="1" x14ac:dyDescent="0.3">
      <c r="A99" t="s">
        <v>16</v>
      </c>
      <c r="I99" t="s">
        <v>220</v>
      </c>
      <c r="J99" t="str">
        <f>+I99&amp;"CitaMedica()"</f>
        <v>consultarCitaMedica()</v>
      </c>
      <c r="K99" t="s">
        <v>155</v>
      </c>
      <c r="N99" s="5" t="str">
        <f t="shared" si="38"/>
        <v>consultarCitaMedica(): string</v>
      </c>
    </row>
    <row r="102" spans="1:25" x14ac:dyDescent="0.25">
      <c r="A102" t="s">
        <v>0</v>
      </c>
    </row>
    <row r="103" spans="1:25" ht="15.75" thickBot="1" x14ac:dyDescent="0.3">
      <c r="A103" t="s">
        <v>71</v>
      </c>
    </row>
    <row r="104" spans="1:25" ht="15.75" thickBot="1" x14ac:dyDescent="0.3">
      <c r="A104" t="s">
        <v>0</v>
      </c>
      <c r="J104" s="8" t="s">
        <v>200</v>
      </c>
      <c r="K104" s="8"/>
      <c r="N104" s="2" t="str">
        <f>+J104</f>
        <v>CitasMedicas</v>
      </c>
      <c r="T104" t="s">
        <v>379</v>
      </c>
      <c r="V104" t="str">
        <f>"("&amp;U105&amp;U106&amp;U107&amp;U108&amp;U109&amp;U110&amp;U111&amp;")"</f>
        <v>($idCitasMedicas, $idCalendarioMedico, $estadoCitaMedica, $cedulaPaciente, $idConsultorio, $cedulaEmpleados, $idEspecialidadMedicaEmpleado, )</v>
      </c>
    </row>
    <row r="105" spans="1:25" x14ac:dyDescent="0.25">
      <c r="A105" t="s">
        <v>72</v>
      </c>
      <c r="J105" t="s">
        <v>201</v>
      </c>
      <c r="K105" t="s">
        <v>155</v>
      </c>
      <c r="N105" s="10" t="str">
        <f t="shared" ref="N105:N123" si="39">J105&amp;": "&amp;K105</f>
        <v>idCitasMedicas: string</v>
      </c>
      <c r="T105" t="str">
        <f t="shared" ref="T105:T111" si="40">"protected $"&amp;J105&amp;";"</f>
        <v>protected $idCitasMedicas;</v>
      </c>
      <c r="U105" t="str">
        <f t="shared" ref="U105:U111" si="41">"$"&amp;J105&amp;", "</f>
        <v xml:space="preserve">$idCitasMedicas, </v>
      </c>
      <c r="V105" t="str">
        <f t="shared" ref="V105:V111" si="42">"$this-&gt;"&amp;J105&amp;"=$"&amp;J105&amp;";"</f>
        <v>$this-&gt;idCitasMedicas=$idCitasMedicas;</v>
      </c>
      <c r="W105" t="str">
        <f t="shared" ref="W104:W111" si="43">"public function get"&amp;J105&amp;"()
        {
        return $this-&gt;"&amp;J105&amp;";"&amp;"
        }"</f>
        <v>public function getidCitasMedicas()
        {
        return $this-&gt;idCitasMedicas;
        }</v>
      </c>
      <c r="Y105" t="str">
        <f t="shared" ref="Y104:Y111" si="44" xml:space="preserve">       "public function set"&amp;J105&amp;"($"&amp;J105&amp;")
        {
        $this-&gt;$"&amp;J105&amp;";
        }"</f>
        <v>public function setidCitasMedicas($idCitasMedicas)
        {
        $this-&gt;$idCitasMedicas;
        }</v>
      </c>
    </row>
    <row r="106" spans="1:25" x14ac:dyDescent="0.25">
      <c r="A106" t="s">
        <v>73</v>
      </c>
      <c r="J106" t="s">
        <v>234</v>
      </c>
      <c r="K106" t="s">
        <v>222</v>
      </c>
      <c r="N106" s="4" t="str">
        <f t="shared" si="39"/>
        <v>idCalendarioMedico: date</v>
      </c>
      <c r="T106" t="str">
        <f t="shared" si="40"/>
        <v>protected $idCalendarioMedico;</v>
      </c>
      <c r="U106" t="str">
        <f t="shared" si="41"/>
        <v xml:space="preserve">$idCalendarioMedico, </v>
      </c>
      <c r="V106" t="str">
        <f t="shared" si="42"/>
        <v>$this-&gt;idCalendarioMedico=$idCalendarioMedico;</v>
      </c>
      <c r="W106" t="str">
        <f t="shared" si="43"/>
        <v>public function getidCalendarioMedico()
        {
        return $this-&gt;idCalendarioMedico;
        }</v>
      </c>
      <c r="Y106" t="str">
        <f t="shared" si="44"/>
        <v>public function setidCalendarioMedico($idCalendarioMedico)
        {
        $this-&gt;$idCalendarioMedico;
        }</v>
      </c>
    </row>
    <row r="107" spans="1:25" x14ac:dyDescent="0.25">
      <c r="A107" t="s">
        <v>74</v>
      </c>
      <c r="J107" t="s">
        <v>202</v>
      </c>
      <c r="K107" t="s">
        <v>155</v>
      </c>
      <c r="N107" s="4" t="str">
        <f t="shared" si="39"/>
        <v>estadoCitaMedica: string</v>
      </c>
      <c r="T107" t="str">
        <f t="shared" si="40"/>
        <v>protected $estadoCitaMedica;</v>
      </c>
      <c r="U107" t="str">
        <f t="shared" si="41"/>
        <v xml:space="preserve">$estadoCitaMedica, </v>
      </c>
      <c r="V107" t="str">
        <f t="shared" si="42"/>
        <v>$this-&gt;estadoCitaMedica=$estadoCitaMedica;</v>
      </c>
      <c r="W107" t="str">
        <f t="shared" si="43"/>
        <v>public function getestadoCitaMedica()
        {
        return $this-&gt;estadoCitaMedica;
        }</v>
      </c>
      <c r="Y107" t="str">
        <f t="shared" si="44"/>
        <v>public function setestadoCitaMedica($estadoCitaMedica)
        {
        $this-&gt;$estadoCitaMedica;
        }</v>
      </c>
    </row>
    <row r="108" spans="1:25" x14ac:dyDescent="0.25">
      <c r="A108" t="s">
        <v>75</v>
      </c>
      <c r="J108" t="s">
        <v>203</v>
      </c>
      <c r="K108" t="s">
        <v>155</v>
      </c>
      <c r="N108" s="4" t="str">
        <f t="shared" si="39"/>
        <v>cedulaPaciente: string</v>
      </c>
      <c r="T108" t="str">
        <f t="shared" si="40"/>
        <v>protected $cedulaPaciente;</v>
      </c>
      <c r="U108" t="str">
        <f t="shared" si="41"/>
        <v xml:space="preserve">$cedulaPaciente, </v>
      </c>
      <c r="V108" t="str">
        <f t="shared" si="42"/>
        <v>$this-&gt;cedulaPaciente=$cedulaPaciente;</v>
      </c>
      <c r="W108" t="str">
        <f t="shared" si="43"/>
        <v>public function getcedulaPaciente()
        {
        return $this-&gt;cedulaPaciente;
        }</v>
      </c>
      <c r="Y108" t="str">
        <f t="shared" si="44"/>
        <v>public function setcedulaPaciente($cedulaPaciente)
        {
        $this-&gt;$cedulaPaciente;
        }</v>
      </c>
    </row>
    <row r="109" spans="1:25" x14ac:dyDescent="0.25">
      <c r="A109" t="s">
        <v>76</v>
      </c>
      <c r="J109" t="s">
        <v>162</v>
      </c>
      <c r="K109" t="s">
        <v>155</v>
      </c>
      <c r="N109" s="4" t="str">
        <f t="shared" si="39"/>
        <v>idConsultorio: string</v>
      </c>
      <c r="T109" t="str">
        <f t="shared" si="40"/>
        <v>protected $idConsultorio;</v>
      </c>
      <c r="U109" t="str">
        <f t="shared" si="41"/>
        <v xml:space="preserve">$idConsultorio, </v>
      </c>
      <c r="V109" t="str">
        <f t="shared" si="42"/>
        <v>$this-&gt;idConsultorio=$idConsultorio;</v>
      </c>
      <c r="W109" t="str">
        <f t="shared" si="43"/>
        <v>public function getidConsultorio()
        {
        return $this-&gt;idConsultorio;
        }</v>
      </c>
      <c r="Y109" t="str">
        <f t="shared" si="44"/>
        <v>public function setidConsultorio($idConsultorio)
        {
        $this-&gt;$idConsultorio;
        }</v>
      </c>
    </row>
    <row r="110" spans="1:25" x14ac:dyDescent="0.25">
      <c r="A110" t="s">
        <v>77</v>
      </c>
      <c r="J110" t="s">
        <v>188</v>
      </c>
      <c r="K110" t="s">
        <v>155</v>
      </c>
      <c r="N110" s="4" t="str">
        <f t="shared" si="39"/>
        <v>cedulaEmpleados: string</v>
      </c>
      <c r="T110" t="str">
        <f t="shared" si="40"/>
        <v>protected $cedulaEmpleados;</v>
      </c>
      <c r="U110" t="str">
        <f t="shared" si="41"/>
        <v xml:space="preserve">$cedulaEmpleados, </v>
      </c>
      <c r="V110" t="str">
        <f t="shared" si="42"/>
        <v>$this-&gt;cedulaEmpleados=$cedulaEmpleados;</v>
      </c>
      <c r="W110" t="str">
        <f t="shared" si="43"/>
        <v>public function getcedulaEmpleados()
        {
        return $this-&gt;cedulaEmpleados;
        }</v>
      </c>
      <c r="Y110" t="str">
        <f t="shared" si="44"/>
        <v>public function setcedulaEmpleados($cedulaEmpleados)
        {
        $this-&gt;$cedulaEmpleados;
        }</v>
      </c>
    </row>
    <row r="111" spans="1:25" ht="15.75" thickBot="1" x14ac:dyDescent="0.3">
      <c r="A111" t="s">
        <v>78</v>
      </c>
      <c r="J111" s="1" t="s">
        <v>219</v>
      </c>
      <c r="K111" s="1" t="s">
        <v>155</v>
      </c>
      <c r="N111" s="5" t="str">
        <f t="shared" si="39"/>
        <v>idEspecialidadMedicaEmpleado: string</v>
      </c>
      <c r="T111" t="str">
        <f t="shared" si="40"/>
        <v>protected $idEspecialidadMedicaEmpleado;</v>
      </c>
      <c r="U111" t="str">
        <f t="shared" si="41"/>
        <v xml:space="preserve">$idEspecialidadMedicaEmpleado, </v>
      </c>
      <c r="V111" t="str">
        <f t="shared" si="42"/>
        <v>$this-&gt;idEspecialidadMedicaEmpleado=$idEspecialidadMedicaEmpleado;</v>
      </c>
      <c r="W111" t="str">
        <f t="shared" si="43"/>
        <v>public function getidEspecialidadMedicaEmpleado()
        {
        return $this-&gt;idEspecialidadMedicaEmpleado;
        }</v>
      </c>
      <c r="Y111" t="str">
        <f t="shared" si="44"/>
        <v>public function setidEspecialidadMedicaEmpleado($idEspecialidadMedicaEmpleado)
        {
        $this-&gt;$idEspecialidadMedicaEmpleado;
        }</v>
      </c>
    </row>
    <row r="112" spans="1:25" ht="15.75" thickBot="1" x14ac:dyDescent="0.3">
      <c r="A112" t="s">
        <v>79</v>
      </c>
      <c r="I112" t="s">
        <v>177</v>
      </c>
      <c r="J112" t="str">
        <f>+I112&amp;"CitaMedica()"</f>
        <v>crearCitaMedica()</v>
      </c>
      <c r="K112" s="1" t="s">
        <v>155</v>
      </c>
      <c r="N112" s="3" t="str">
        <f t="shared" si="39"/>
        <v>crearCitaMedica(): string</v>
      </c>
    </row>
    <row r="113" spans="1:14" ht="15.75" thickBot="1" x14ac:dyDescent="0.3">
      <c r="A113" t="s">
        <v>80</v>
      </c>
      <c r="I113" t="s">
        <v>178</v>
      </c>
      <c r="J113" t="str">
        <f t="shared" ref="J113:J116" si="45">+I113&amp;"CitaMedica()"</f>
        <v>editarCitaMedica()</v>
      </c>
      <c r="K113" s="1" t="s">
        <v>155</v>
      </c>
      <c r="N113" s="4" t="str">
        <f t="shared" si="39"/>
        <v>editarCitaMedica(): string</v>
      </c>
    </row>
    <row r="114" spans="1:14" ht="15.75" thickBot="1" x14ac:dyDescent="0.3">
      <c r="A114" t="s">
        <v>81</v>
      </c>
      <c r="I114" t="s">
        <v>179</v>
      </c>
      <c r="J114" t="str">
        <f t="shared" si="45"/>
        <v>inhabilitarCitaMedica()</v>
      </c>
      <c r="K114" s="1" t="s">
        <v>155</v>
      </c>
      <c r="N114" s="4" t="str">
        <f t="shared" si="39"/>
        <v>inhabilitarCitaMedica(): string</v>
      </c>
    </row>
    <row r="115" spans="1:14" ht="15.75" thickBot="1" x14ac:dyDescent="0.3">
      <c r="A115" t="s">
        <v>82</v>
      </c>
      <c r="I115" t="s">
        <v>180</v>
      </c>
      <c r="J115" t="str">
        <f t="shared" si="45"/>
        <v>borrarCitaMedica()</v>
      </c>
      <c r="K115" s="1" t="s">
        <v>155</v>
      </c>
      <c r="N115" s="4" t="str">
        <f t="shared" si="39"/>
        <v>borrarCitaMedica(): string</v>
      </c>
    </row>
    <row r="116" spans="1:14" ht="15.75" thickBot="1" x14ac:dyDescent="0.3">
      <c r="A116" t="s">
        <v>83</v>
      </c>
      <c r="I116" t="s">
        <v>220</v>
      </c>
      <c r="J116" t="str">
        <f t="shared" si="45"/>
        <v>consultarCitaMedica()</v>
      </c>
      <c r="K116" s="1" t="s">
        <v>155</v>
      </c>
      <c r="N116" s="4" t="str">
        <f t="shared" si="39"/>
        <v>consultarCitaMedica(): string</v>
      </c>
    </row>
    <row r="117" spans="1:14" ht="15.75" thickBot="1" x14ac:dyDescent="0.3">
      <c r="A117" t="s">
        <v>84</v>
      </c>
      <c r="I117" t="s">
        <v>240</v>
      </c>
      <c r="J117" t="str">
        <f>"consulta"&amp;I117&amp;"()"</f>
        <v>consultaCedulaPaciente()</v>
      </c>
      <c r="K117" s="1" t="s">
        <v>155</v>
      </c>
      <c r="N117" s="4" t="str">
        <f t="shared" si="39"/>
        <v>consultaCedulaPaciente(): string</v>
      </c>
    </row>
    <row r="118" spans="1:14" ht="15.75" thickBot="1" x14ac:dyDescent="0.3">
      <c r="A118" t="s">
        <v>85</v>
      </c>
      <c r="I118" t="s">
        <v>241</v>
      </c>
      <c r="J118" t="str">
        <f t="shared" ref="J118:J123" si="46">"consulta"&amp;I118&amp;"()"</f>
        <v>consultaIdConsultorio()</v>
      </c>
      <c r="K118" s="1" t="s">
        <v>155</v>
      </c>
      <c r="N118" s="4" t="str">
        <f t="shared" si="39"/>
        <v>consultaIdConsultorio(): string</v>
      </c>
    </row>
    <row r="119" spans="1:14" ht="15.75" thickBot="1" x14ac:dyDescent="0.3">
      <c r="A119" t="s">
        <v>86</v>
      </c>
      <c r="I119" t="s">
        <v>242</v>
      </c>
      <c r="J119" t="str">
        <f t="shared" si="46"/>
        <v>consultaCedulaEmpleados()</v>
      </c>
      <c r="K119" s="1" t="s">
        <v>155</v>
      </c>
      <c r="N119" s="4" t="str">
        <f t="shared" si="39"/>
        <v>consultaCedulaEmpleados(): string</v>
      </c>
    </row>
    <row r="120" spans="1:14" ht="15.75" thickBot="1" x14ac:dyDescent="0.3">
      <c r="A120" t="s">
        <v>87</v>
      </c>
      <c r="I120" t="s">
        <v>243</v>
      </c>
      <c r="J120" t="str">
        <f t="shared" si="46"/>
        <v>consultaNombreCompletoPaciente()</v>
      </c>
      <c r="K120" s="1" t="s">
        <v>155</v>
      </c>
      <c r="N120" s="4" t="str">
        <f t="shared" si="39"/>
        <v>consultaNombreCompletoPaciente(): string</v>
      </c>
    </row>
    <row r="121" spans="1:14" ht="15.75" thickBot="1" x14ac:dyDescent="0.3">
      <c r="A121" t="s">
        <v>88</v>
      </c>
      <c r="I121" t="s">
        <v>244</v>
      </c>
      <c r="J121" t="str">
        <f t="shared" si="46"/>
        <v>consultaNombreCompletoEmpleado()</v>
      </c>
      <c r="K121" s="1" t="s">
        <v>155</v>
      </c>
      <c r="N121" s="4" t="str">
        <f t="shared" si="39"/>
        <v>consultaNombreCompletoEmpleado(): string</v>
      </c>
    </row>
    <row r="122" spans="1:14" ht="15.75" thickBot="1" x14ac:dyDescent="0.3">
      <c r="A122" t="s">
        <v>89</v>
      </c>
      <c r="I122" t="s">
        <v>238</v>
      </c>
      <c r="J122" t="str">
        <f t="shared" si="46"/>
        <v>consultaIdEspecialidadMedicaEmpleado()</v>
      </c>
      <c r="K122" s="1" t="s">
        <v>155</v>
      </c>
      <c r="N122" s="4" t="str">
        <f t="shared" si="39"/>
        <v>consultaIdEspecialidadMedicaEmpleado(): string</v>
      </c>
    </row>
    <row r="123" spans="1:14" ht="15.75" thickBot="1" x14ac:dyDescent="0.3">
      <c r="A123" t="s">
        <v>90</v>
      </c>
      <c r="I123" t="s">
        <v>239</v>
      </c>
      <c r="J123" t="str">
        <f t="shared" si="46"/>
        <v>consultaIdCalendarioMedico()</v>
      </c>
      <c r="K123" s="1" t="s">
        <v>155</v>
      </c>
      <c r="N123" s="5" t="str">
        <f t="shared" si="39"/>
        <v>consultaIdCalendarioMedico(): string</v>
      </c>
    </row>
    <row r="124" spans="1:14" x14ac:dyDescent="0.25">
      <c r="A124" t="s">
        <v>91</v>
      </c>
    </row>
    <row r="125" spans="1:14" x14ac:dyDescent="0.25">
      <c r="A125" t="s">
        <v>92</v>
      </c>
    </row>
    <row r="126" spans="1:14" ht="15.75" thickBot="1" x14ac:dyDescent="0.3">
      <c r="A126" t="s">
        <v>62</v>
      </c>
    </row>
    <row r="127" spans="1:14" ht="15.75" thickBot="1" x14ac:dyDescent="0.3">
      <c r="A127" t="s">
        <v>63</v>
      </c>
      <c r="J127" s="8" t="s">
        <v>230</v>
      </c>
      <c r="K127" s="8"/>
      <c r="N127" s="2" t="str">
        <f>+J127</f>
        <v>Diagnostico</v>
      </c>
    </row>
    <row r="128" spans="1:14" ht="15.75" thickBot="1" x14ac:dyDescent="0.3">
      <c r="A128" t="s">
        <v>93</v>
      </c>
      <c r="J128" t="s">
        <v>227</v>
      </c>
      <c r="K128" s="1" t="s">
        <v>155</v>
      </c>
      <c r="N128" s="3" t="str">
        <f t="shared" ref="N128:N134" si="47">J128&amp;": "&amp;K128</f>
        <v>idDiagnostico: string</v>
      </c>
    </row>
    <row r="129" spans="1:25" ht="15.75" thickBot="1" x14ac:dyDescent="0.3">
      <c r="A129" t="s">
        <v>94</v>
      </c>
      <c r="J129" s="1" t="s">
        <v>229</v>
      </c>
      <c r="K129" s="1" t="s">
        <v>155</v>
      </c>
      <c r="N129" s="5" t="str">
        <f t="shared" si="47"/>
        <v>diagnostico: string</v>
      </c>
    </row>
    <row r="130" spans="1:25" ht="15.75" thickBot="1" x14ac:dyDescent="0.3">
      <c r="A130" t="s">
        <v>95</v>
      </c>
      <c r="I130" t="s">
        <v>177</v>
      </c>
      <c r="J130" t="str">
        <f>+I130&amp;"Diagnostico()"</f>
        <v>crearDiagnostico()</v>
      </c>
      <c r="K130" s="1" t="s">
        <v>155</v>
      </c>
      <c r="N130" s="3" t="str">
        <f t="shared" si="47"/>
        <v>crearDiagnostico(): string</v>
      </c>
    </row>
    <row r="131" spans="1:25" ht="15.75" thickBot="1" x14ac:dyDescent="0.3">
      <c r="A131" t="s">
        <v>62</v>
      </c>
      <c r="I131" t="s">
        <v>178</v>
      </c>
      <c r="J131" t="str">
        <f t="shared" ref="J131:J134" si="48">+I131&amp;"Diagnostico()"</f>
        <v>editarDiagnostico()</v>
      </c>
      <c r="K131" s="1" t="s">
        <v>155</v>
      </c>
      <c r="N131" s="4" t="str">
        <f t="shared" si="47"/>
        <v>editarDiagnostico(): string</v>
      </c>
    </row>
    <row r="132" spans="1:25" ht="15.75" thickBot="1" x14ac:dyDescent="0.3">
      <c r="A132" t="s">
        <v>63</v>
      </c>
      <c r="I132" t="s">
        <v>179</v>
      </c>
      <c r="J132" t="str">
        <f t="shared" si="48"/>
        <v>inhabilitarDiagnostico()</v>
      </c>
      <c r="K132" s="1" t="s">
        <v>155</v>
      </c>
      <c r="N132" s="4" t="str">
        <f t="shared" si="47"/>
        <v>inhabilitarDiagnostico(): string</v>
      </c>
    </row>
    <row r="133" spans="1:25" ht="15.75" thickBot="1" x14ac:dyDescent="0.3">
      <c r="A133" t="s">
        <v>96</v>
      </c>
      <c r="I133" t="s">
        <v>180</v>
      </c>
      <c r="J133" t="str">
        <f t="shared" si="48"/>
        <v>borrarDiagnostico()</v>
      </c>
      <c r="K133" s="1" t="s">
        <v>155</v>
      </c>
      <c r="N133" s="4" t="str">
        <f t="shared" si="47"/>
        <v>borrarDiagnostico(): string</v>
      </c>
    </row>
    <row r="134" spans="1:25" ht="15.75" thickBot="1" x14ac:dyDescent="0.3">
      <c r="A134" t="s">
        <v>97</v>
      </c>
      <c r="I134" t="s">
        <v>220</v>
      </c>
      <c r="J134" t="str">
        <f t="shared" si="48"/>
        <v>consultarDiagnostico()</v>
      </c>
      <c r="K134" s="1" t="s">
        <v>155</v>
      </c>
      <c r="N134" s="5" t="str">
        <f t="shared" si="47"/>
        <v>consultarDiagnostico(): string</v>
      </c>
    </row>
    <row r="135" spans="1:25" x14ac:dyDescent="0.25">
      <c r="A135" t="s">
        <v>98</v>
      </c>
    </row>
    <row r="136" spans="1:25" x14ac:dyDescent="0.25">
      <c r="A136" t="s">
        <v>62</v>
      </c>
    </row>
    <row r="137" spans="1:25" x14ac:dyDescent="0.25">
      <c r="A137" t="s">
        <v>70</v>
      </c>
    </row>
    <row r="138" spans="1:25" x14ac:dyDescent="0.25">
      <c r="A138" t="s">
        <v>16</v>
      </c>
    </row>
    <row r="141" spans="1:25" ht="15.75" thickBot="1" x14ac:dyDescent="0.3">
      <c r="A141" t="s">
        <v>0</v>
      </c>
    </row>
    <row r="142" spans="1:25" ht="15.75" thickBot="1" x14ac:dyDescent="0.3">
      <c r="A142" t="s">
        <v>99</v>
      </c>
      <c r="J142" s="8" t="s">
        <v>228</v>
      </c>
      <c r="K142" s="8"/>
      <c r="N142" s="2" t="str">
        <f>+J142</f>
        <v>AtencionMedica</v>
      </c>
      <c r="T142" t="s">
        <v>380</v>
      </c>
      <c r="V142" t="str">
        <f>"("&amp;U143&amp;U144&amp;U145&amp;U146&amp;U147&amp;U148&amp;")"</f>
        <v>($idAtencionMedica, $idCitaMedica, $sintomas, $idDiagnostico, $idMedicamentos, $psologia, )</v>
      </c>
    </row>
    <row r="143" spans="1:25" x14ac:dyDescent="0.25">
      <c r="A143" t="s">
        <v>0</v>
      </c>
      <c r="J143" t="s">
        <v>221</v>
      </c>
      <c r="K143" t="s">
        <v>155</v>
      </c>
      <c r="N143" s="3" t="str">
        <f t="shared" ref="N143:N155" si="49">J143&amp;": "&amp;K143</f>
        <v>idAtencionMedica: string</v>
      </c>
      <c r="O143" t="str">
        <f>"'$this-&gt;"&amp;J143&amp;"'"</f>
        <v>'$this-&gt;idAtencionMedica'</v>
      </c>
      <c r="T143" t="str">
        <f t="shared" ref="T143:T148" si="50">"protected $"&amp;J143&amp;";"</f>
        <v>protected $idAtencionMedica;</v>
      </c>
      <c r="U143" t="str">
        <f t="shared" ref="U143:U148" si="51">"$"&amp;J143&amp;", "</f>
        <v xml:space="preserve">$idAtencionMedica, </v>
      </c>
      <c r="V143" t="str">
        <f t="shared" ref="V143:V148" si="52">"$this-&gt;"&amp;J143&amp;"=$"&amp;J143&amp;";"</f>
        <v>$this-&gt;idAtencionMedica=$idAtencionMedica;</v>
      </c>
      <c r="W143" t="str">
        <f t="shared" ref="W142:W148" si="53">"public function get"&amp;J143&amp;"()
        {
        return $this-&gt;"&amp;J143&amp;";"&amp;"
        }"</f>
        <v>public function getidAtencionMedica()
        {
        return $this-&gt;idAtencionMedica;
        }</v>
      </c>
      <c r="Y143" t="str">
        <f t="shared" ref="Y142:Y148" si="54" xml:space="preserve">       "public function set"&amp;J143&amp;"($"&amp;J143&amp;")
        {
        $this-&gt;$"&amp;J143&amp;";
        }"</f>
        <v>public function setidAtencionMedica($idAtencionMedica)
        {
        $this-&gt;$idAtencionMedica;
        }</v>
      </c>
    </row>
    <row r="144" spans="1:25" x14ac:dyDescent="0.25">
      <c r="A144" t="s">
        <v>100</v>
      </c>
      <c r="J144" t="s">
        <v>224</v>
      </c>
      <c r="K144" t="s">
        <v>155</v>
      </c>
      <c r="N144" s="4" t="str">
        <f t="shared" si="49"/>
        <v>idCitaMedica: string</v>
      </c>
      <c r="O144" t="str">
        <f t="shared" ref="O144:O148" si="55">"'$this-&gt;"&amp;J144&amp;"'"</f>
        <v>'$this-&gt;idCitaMedica'</v>
      </c>
      <c r="T144" t="str">
        <f t="shared" si="50"/>
        <v>protected $idCitaMedica;</v>
      </c>
      <c r="U144" t="str">
        <f t="shared" si="51"/>
        <v xml:space="preserve">$idCitaMedica, </v>
      </c>
      <c r="V144" t="str">
        <f t="shared" si="52"/>
        <v>$this-&gt;idCitaMedica=$idCitaMedica;</v>
      </c>
      <c r="W144" t="str">
        <f t="shared" si="53"/>
        <v>public function getidCitaMedica()
        {
        return $this-&gt;idCitaMedica;
        }</v>
      </c>
      <c r="Y144" t="str">
        <f t="shared" si="54"/>
        <v>public function setidCitaMedica($idCitaMedica)
        {
        $this-&gt;$idCitaMedica;
        }</v>
      </c>
    </row>
    <row r="145" spans="1:25" x14ac:dyDescent="0.25">
      <c r="A145" t="s">
        <v>101</v>
      </c>
      <c r="J145" t="s">
        <v>225</v>
      </c>
      <c r="K145" t="s">
        <v>155</v>
      </c>
      <c r="N145" s="4" t="str">
        <f t="shared" si="49"/>
        <v>sintomas: string</v>
      </c>
      <c r="O145" t="str">
        <f t="shared" si="55"/>
        <v>'$this-&gt;sintomas'</v>
      </c>
      <c r="T145" t="str">
        <f t="shared" si="50"/>
        <v>protected $sintomas;</v>
      </c>
      <c r="U145" t="str">
        <f t="shared" si="51"/>
        <v xml:space="preserve">$sintomas, </v>
      </c>
      <c r="V145" t="str">
        <f t="shared" si="52"/>
        <v>$this-&gt;sintomas=$sintomas;</v>
      </c>
      <c r="W145" t="str">
        <f t="shared" si="53"/>
        <v>public function getsintomas()
        {
        return $this-&gt;sintomas;
        }</v>
      </c>
      <c r="Y145" t="str">
        <f t="shared" si="54"/>
        <v>public function setsintomas($sintomas)
        {
        $this-&gt;$sintomas;
        }</v>
      </c>
    </row>
    <row r="146" spans="1:25" x14ac:dyDescent="0.25">
      <c r="A146" t="s">
        <v>102</v>
      </c>
      <c r="J146" t="s">
        <v>227</v>
      </c>
      <c r="K146" t="s">
        <v>155</v>
      </c>
      <c r="N146" s="4" t="str">
        <f t="shared" si="49"/>
        <v>idDiagnostico: string</v>
      </c>
      <c r="O146" t="str">
        <f t="shared" si="55"/>
        <v>'$this-&gt;idDiagnostico'</v>
      </c>
      <c r="T146" t="str">
        <f t="shared" si="50"/>
        <v>protected $idDiagnostico;</v>
      </c>
      <c r="U146" t="str">
        <f t="shared" si="51"/>
        <v xml:space="preserve">$idDiagnostico, </v>
      </c>
      <c r="V146" t="str">
        <f t="shared" si="52"/>
        <v>$this-&gt;idDiagnostico=$idDiagnostico;</v>
      </c>
      <c r="W146" t="str">
        <f t="shared" si="53"/>
        <v>public function getidDiagnostico()
        {
        return $this-&gt;idDiagnostico;
        }</v>
      </c>
      <c r="Y146" t="str">
        <f t="shared" si="54"/>
        <v>public function setidDiagnostico($idDiagnostico)
        {
        $this-&gt;$idDiagnostico;
        }</v>
      </c>
    </row>
    <row r="147" spans="1:25" x14ac:dyDescent="0.25">
      <c r="A147" t="s">
        <v>103</v>
      </c>
      <c r="J147" t="s">
        <v>226</v>
      </c>
      <c r="K147" t="s">
        <v>155</v>
      </c>
      <c r="N147" s="4" t="str">
        <f t="shared" si="49"/>
        <v>idMedicamentos: string</v>
      </c>
      <c r="O147" t="str">
        <f t="shared" si="55"/>
        <v>'$this-&gt;idMedicamentos'</v>
      </c>
      <c r="T147" t="str">
        <f t="shared" si="50"/>
        <v>protected $idMedicamentos;</v>
      </c>
      <c r="U147" t="str">
        <f t="shared" si="51"/>
        <v xml:space="preserve">$idMedicamentos, </v>
      </c>
      <c r="V147" t="str">
        <f t="shared" si="52"/>
        <v>$this-&gt;idMedicamentos=$idMedicamentos;</v>
      </c>
      <c r="W147" t="str">
        <f t="shared" si="53"/>
        <v>public function getidMedicamentos()
        {
        return $this-&gt;idMedicamentos;
        }</v>
      </c>
      <c r="Y147" t="str">
        <f t="shared" si="54"/>
        <v>public function setidMedicamentos($idMedicamentos)
        {
        $this-&gt;$idMedicamentos;
        }</v>
      </c>
    </row>
    <row r="148" spans="1:25" ht="15.75" thickBot="1" x14ac:dyDescent="0.3">
      <c r="A148" t="s">
        <v>104</v>
      </c>
      <c r="J148" s="1" t="s">
        <v>231</v>
      </c>
      <c r="K148" t="s">
        <v>155</v>
      </c>
      <c r="N148" s="5" t="str">
        <f t="shared" si="49"/>
        <v>psologia: string</v>
      </c>
      <c r="O148" t="str">
        <f t="shared" si="55"/>
        <v>'$this-&gt;psologia'</v>
      </c>
      <c r="T148" t="str">
        <f t="shared" si="50"/>
        <v>protected $psologia;</v>
      </c>
      <c r="U148" t="str">
        <f t="shared" si="51"/>
        <v xml:space="preserve">$psologia, </v>
      </c>
      <c r="V148" t="str">
        <f t="shared" si="52"/>
        <v>$this-&gt;psologia=$psologia;</v>
      </c>
      <c r="W148" t="str">
        <f t="shared" si="53"/>
        <v>public function getpsologia()
        {
        return $this-&gt;psologia;
        }</v>
      </c>
      <c r="Y148" t="str">
        <f t="shared" si="54"/>
        <v>public function setpsologia($psologia)
        {
        $this-&gt;$psologia;
        }</v>
      </c>
    </row>
    <row r="149" spans="1:25" x14ac:dyDescent="0.25">
      <c r="A149" t="s">
        <v>105</v>
      </c>
      <c r="I149" t="s">
        <v>177</v>
      </c>
      <c r="J149" t="str">
        <f>+I149&amp;"AtencionMedica()"</f>
        <v>crearAtencionMedica()</v>
      </c>
      <c r="N149" s="3" t="str">
        <f t="shared" si="49"/>
        <v xml:space="preserve">crearAtencionMedica(): </v>
      </c>
    </row>
    <row r="150" spans="1:25" x14ac:dyDescent="0.25">
      <c r="A150" t="s">
        <v>106</v>
      </c>
      <c r="I150" t="s">
        <v>178</v>
      </c>
      <c r="J150" t="str">
        <f t="shared" ref="J150:J152" si="56">+I150&amp;"AtencionMedica()"</f>
        <v>editarAtencionMedica()</v>
      </c>
      <c r="N150" s="4" t="str">
        <f t="shared" si="49"/>
        <v xml:space="preserve">editarAtencionMedica(): </v>
      </c>
    </row>
    <row r="151" spans="1:25" x14ac:dyDescent="0.25">
      <c r="A151" t="s">
        <v>107</v>
      </c>
      <c r="I151" t="s">
        <v>179</v>
      </c>
      <c r="J151" t="str">
        <f t="shared" si="56"/>
        <v>inhabilitarAtencionMedica()</v>
      </c>
      <c r="N151" s="4" t="str">
        <f t="shared" si="49"/>
        <v xml:space="preserve">inhabilitarAtencionMedica(): </v>
      </c>
    </row>
    <row r="152" spans="1:25" x14ac:dyDescent="0.25">
      <c r="A152" t="s">
        <v>108</v>
      </c>
      <c r="I152" t="s">
        <v>180</v>
      </c>
      <c r="J152" t="str">
        <f t="shared" si="56"/>
        <v>borrarAtencionMedica()</v>
      </c>
      <c r="N152" s="4" t="str">
        <f t="shared" si="49"/>
        <v xml:space="preserve">borrarAtencionMedica(): </v>
      </c>
    </row>
    <row r="153" spans="1:25" x14ac:dyDescent="0.25">
      <c r="A153" t="s">
        <v>109</v>
      </c>
      <c r="I153" t="s">
        <v>220</v>
      </c>
      <c r="J153" t="str">
        <f>+I153&amp;"AtencionMedica()"</f>
        <v>consultarAtencionMedica()</v>
      </c>
      <c r="N153" s="4" t="str">
        <f t="shared" si="49"/>
        <v xml:space="preserve">consultarAtencionMedica(): </v>
      </c>
    </row>
    <row r="154" spans="1:25" x14ac:dyDescent="0.25">
      <c r="A154" t="s">
        <v>110</v>
      </c>
      <c r="I154" t="s">
        <v>230</v>
      </c>
      <c r="J154" t="str">
        <f t="shared" ref="J154:J155" si="57">"consultar"&amp;I154&amp;"()"</f>
        <v>consultarDiagnostico()</v>
      </c>
      <c r="N154" s="4" t="str">
        <f t="shared" si="49"/>
        <v xml:space="preserve">consultarDiagnostico(): </v>
      </c>
    </row>
    <row r="155" spans="1:25" ht="15.75" thickBot="1" x14ac:dyDescent="0.3">
      <c r="A155" t="s">
        <v>111</v>
      </c>
      <c r="I155" t="s">
        <v>232</v>
      </c>
      <c r="J155" t="str">
        <f t="shared" si="57"/>
        <v>consultarMedicamento()</v>
      </c>
      <c r="N155" s="5" t="str">
        <f t="shared" si="49"/>
        <v xml:space="preserve">consultarMedicamento(): </v>
      </c>
    </row>
    <row r="156" spans="1:25" x14ac:dyDescent="0.25">
      <c r="A156" t="s">
        <v>112</v>
      </c>
    </row>
    <row r="157" spans="1:25" x14ac:dyDescent="0.25">
      <c r="A157" t="s">
        <v>113</v>
      </c>
    </row>
    <row r="158" spans="1:25" x14ac:dyDescent="0.25">
      <c r="A158" t="s">
        <v>114</v>
      </c>
    </row>
    <row r="159" spans="1:25" x14ac:dyDescent="0.25">
      <c r="A159" t="s">
        <v>115</v>
      </c>
    </row>
    <row r="160" spans="1:25" x14ac:dyDescent="0.25">
      <c r="A160" t="s">
        <v>116</v>
      </c>
    </row>
    <row r="161" spans="1:14" x14ac:dyDescent="0.25">
      <c r="A161" t="s">
        <v>62</v>
      </c>
    </row>
    <row r="162" spans="1:14" x14ac:dyDescent="0.25">
      <c r="A162" t="s">
        <v>70</v>
      </c>
    </row>
    <row r="163" spans="1:14" x14ac:dyDescent="0.25">
      <c r="A163" t="s">
        <v>16</v>
      </c>
    </row>
    <row r="166" spans="1:14" x14ac:dyDescent="0.25">
      <c r="A166" t="s">
        <v>0</v>
      </c>
    </row>
    <row r="167" spans="1:14" x14ac:dyDescent="0.25">
      <c r="A167" t="s">
        <v>117</v>
      </c>
    </row>
    <row r="168" spans="1:14" ht="15.75" thickBot="1" x14ac:dyDescent="0.3">
      <c r="A168" t="s">
        <v>0</v>
      </c>
    </row>
    <row r="169" spans="1:14" ht="15.75" thickBot="1" x14ac:dyDescent="0.3">
      <c r="A169" t="s">
        <v>118</v>
      </c>
      <c r="J169" s="8" t="s">
        <v>232</v>
      </c>
      <c r="K169" s="8"/>
      <c r="N169" s="2" t="str">
        <f>+J169</f>
        <v>Medicamento</v>
      </c>
    </row>
    <row r="170" spans="1:14" x14ac:dyDescent="0.25">
      <c r="A170" t="s">
        <v>119</v>
      </c>
      <c r="J170" t="s">
        <v>233</v>
      </c>
      <c r="K170" t="s">
        <v>155</v>
      </c>
      <c r="N170" s="3" t="str">
        <f t="shared" ref="N170:N176" si="58">J170&amp;": "&amp;K170</f>
        <v>idMedicamento: string</v>
      </c>
    </row>
    <row r="171" spans="1:14" ht="15.75" thickBot="1" x14ac:dyDescent="0.3">
      <c r="A171" t="s">
        <v>120</v>
      </c>
      <c r="J171" s="1" t="s">
        <v>232</v>
      </c>
      <c r="K171" t="s">
        <v>155</v>
      </c>
      <c r="N171" s="5" t="str">
        <f t="shared" si="58"/>
        <v>Medicamento: string</v>
      </c>
    </row>
    <row r="172" spans="1:14" x14ac:dyDescent="0.25">
      <c r="A172" t="s">
        <v>121</v>
      </c>
      <c r="I172" t="s">
        <v>177</v>
      </c>
      <c r="J172" t="str">
        <f>+I172&amp;"Medicamento()"</f>
        <v>crearMedicamento()</v>
      </c>
      <c r="K172" t="s">
        <v>155</v>
      </c>
      <c r="N172" s="3" t="str">
        <f t="shared" si="58"/>
        <v>crearMedicamento(): string</v>
      </c>
    </row>
    <row r="173" spans="1:14" x14ac:dyDescent="0.25">
      <c r="A173" t="s">
        <v>122</v>
      </c>
      <c r="I173" t="s">
        <v>178</v>
      </c>
      <c r="J173" t="str">
        <f t="shared" ref="J173:J176" si="59">+I173&amp;"Medicamento()"</f>
        <v>editarMedicamento()</v>
      </c>
      <c r="K173" t="s">
        <v>155</v>
      </c>
      <c r="N173" s="4" t="str">
        <f t="shared" si="58"/>
        <v>editarMedicamento(): string</v>
      </c>
    </row>
    <row r="174" spans="1:14" x14ac:dyDescent="0.25">
      <c r="A174" t="s">
        <v>123</v>
      </c>
      <c r="I174" t="s">
        <v>179</v>
      </c>
      <c r="J174" t="str">
        <f t="shared" si="59"/>
        <v>inhabilitarMedicamento()</v>
      </c>
      <c r="K174" t="s">
        <v>155</v>
      </c>
      <c r="N174" s="4" t="str">
        <f t="shared" si="58"/>
        <v>inhabilitarMedicamento(): string</v>
      </c>
    </row>
    <row r="175" spans="1:14" x14ac:dyDescent="0.25">
      <c r="A175" t="s">
        <v>124</v>
      </c>
      <c r="I175" t="s">
        <v>180</v>
      </c>
      <c r="J175" t="str">
        <f t="shared" si="59"/>
        <v>borrarMedicamento()</v>
      </c>
      <c r="K175" t="s">
        <v>155</v>
      </c>
      <c r="N175" s="4" t="str">
        <f t="shared" si="58"/>
        <v>borrarMedicamento(): string</v>
      </c>
    </row>
    <row r="176" spans="1:14" ht="15.75" thickBot="1" x14ac:dyDescent="0.3">
      <c r="A176" t="s">
        <v>125</v>
      </c>
      <c r="I176" t="s">
        <v>220</v>
      </c>
      <c r="J176" t="str">
        <f t="shared" si="59"/>
        <v>consultarMedicamento()</v>
      </c>
      <c r="K176" t="s">
        <v>155</v>
      </c>
      <c r="N176" s="5" t="str">
        <f t="shared" si="58"/>
        <v>consultarMedicamento(): string</v>
      </c>
    </row>
    <row r="177" spans="1:14" x14ac:dyDescent="0.25">
      <c r="A177" t="s">
        <v>126</v>
      </c>
    </row>
    <row r="178" spans="1:14" x14ac:dyDescent="0.25">
      <c r="A178" t="s">
        <v>127</v>
      </c>
    </row>
    <row r="179" spans="1:14" x14ac:dyDescent="0.25">
      <c r="A179" t="s">
        <v>128</v>
      </c>
    </row>
    <row r="180" spans="1:14" x14ac:dyDescent="0.25">
      <c r="A180" t="s">
        <v>129</v>
      </c>
    </row>
    <row r="181" spans="1:14" x14ac:dyDescent="0.25">
      <c r="A181" t="s">
        <v>130</v>
      </c>
    </row>
    <row r="182" spans="1:14" x14ac:dyDescent="0.25">
      <c r="A182" t="s">
        <v>131</v>
      </c>
    </row>
    <row r="183" spans="1:14" x14ac:dyDescent="0.25">
      <c r="A183" t="s">
        <v>132</v>
      </c>
    </row>
    <row r="184" spans="1:14" x14ac:dyDescent="0.25">
      <c r="A184" t="s">
        <v>133</v>
      </c>
    </row>
    <row r="185" spans="1:14" x14ac:dyDescent="0.25">
      <c r="A185" t="s">
        <v>134</v>
      </c>
    </row>
    <row r="186" spans="1:14" x14ac:dyDescent="0.25">
      <c r="A186" t="s">
        <v>62</v>
      </c>
    </row>
    <row r="187" spans="1:14" x14ac:dyDescent="0.25">
      <c r="A187" t="s">
        <v>70</v>
      </c>
    </row>
    <row r="188" spans="1:14" x14ac:dyDescent="0.25">
      <c r="A188" t="s">
        <v>16</v>
      </c>
    </row>
    <row r="189" spans="1:14" ht="15.75" thickBot="1" x14ac:dyDescent="0.3"/>
    <row r="190" spans="1:14" ht="15.75" thickBot="1" x14ac:dyDescent="0.3">
      <c r="J190" t="s">
        <v>217</v>
      </c>
      <c r="N190" s="2" t="str">
        <f>+J190</f>
        <v>EspecialidadMedica</v>
      </c>
    </row>
    <row r="191" spans="1:14" x14ac:dyDescent="0.25">
      <c r="A191" t="s">
        <v>0</v>
      </c>
      <c r="J191" t="s">
        <v>215</v>
      </c>
      <c r="K191" t="s">
        <v>155</v>
      </c>
      <c r="N191" s="4" t="str">
        <f t="shared" ref="N191:N196" si="60">J191&amp;": "&amp;K191</f>
        <v>idEspecialidadMedica: string</v>
      </c>
    </row>
    <row r="192" spans="1:14" ht="15.75" thickBot="1" x14ac:dyDescent="0.3">
      <c r="A192" t="s">
        <v>135</v>
      </c>
      <c r="J192" s="1" t="s">
        <v>216</v>
      </c>
      <c r="K192" t="s">
        <v>155</v>
      </c>
      <c r="N192" s="4" t="str">
        <f t="shared" si="60"/>
        <v>especialidadMedica: string</v>
      </c>
    </row>
    <row r="193" spans="1:14" x14ac:dyDescent="0.25">
      <c r="A193" t="s">
        <v>0</v>
      </c>
      <c r="I193" t="s">
        <v>177</v>
      </c>
      <c r="J193" t="str">
        <f>+I193&amp;"EspecialidadMedica()"</f>
        <v>crearEspecialidadMedica()</v>
      </c>
      <c r="K193" t="s">
        <v>155</v>
      </c>
      <c r="N193" s="3" t="str">
        <f t="shared" si="60"/>
        <v>crearEspecialidadMedica(): string</v>
      </c>
    </row>
    <row r="194" spans="1:14" x14ac:dyDescent="0.25">
      <c r="A194" t="s">
        <v>136</v>
      </c>
      <c r="I194" t="s">
        <v>178</v>
      </c>
      <c r="J194" t="str">
        <f t="shared" ref="J194:J196" si="61">+I194&amp;"EspecialidadMedica()"</f>
        <v>editarEspecialidadMedica()</v>
      </c>
      <c r="K194" t="s">
        <v>155</v>
      </c>
      <c r="N194" s="4" t="str">
        <f t="shared" si="60"/>
        <v>editarEspecialidadMedica(): string</v>
      </c>
    </row>
    <row r="195" spans="1:14" x14ac:dyDescent="0.25">
      <c r="A195" t="s">
        <v>137</v>
      </c>
      <c r="I195" t="s">
        <v>179</v>
      </c>
      <c r="J195" t="str">
        <f t="shared" si="61"/>
        <v>inhabilitarEspecialidadMedica()</v>
      </c>
      <c r="K195" t="s">
        <v>155</v>
      </c>
      <c r="N195" s="4" t="str">
        <f t="shared" si="60"/>
        <v>inhabilitarEspecialidadMedica(): string</v>
      </c>
    </row>
    <row r="196" spans="1:14" ht="15.75" thickBot="1" x14ac:dyDescent="0.3">
      <c r="A196" t="s">
        <v>138</v>
      </c>
      <c r="I196" t="s">
        <v>180</v>
      </c>
      <c r="J196" t="str">
        <f t="shared" si="61"/>
        <v>borrarEspecialidadMedica()</v>
      </c>
      <c r="K196" t="s">
        <v>155</v>
      </c>
      <c r="N196" s="5" t="str">
        <f t="shared" si="60"/>
        <v>borrarEspecialidadMedica(): string</v>
      </c>
    </row>
    <row r="197" spans="1:14" x14ac:dyDescent="0.25">
      <c r="A197" t="s">
        <v>139</v>
      </c>
    </row>
    <row r="198" spans="1:14" x14ac:dyDescent="0.25">
      <c r="A198" t="s">
        <v>140</v>
      </c>
    </row>
    <row r="199" spans="1:14" x14ac:dyDescent="0.25">
      <c r="A199" t="s">
        <v>16</v>
      </c>
    </row>
    <row r="202" spans="1:14" x14ac:dyDescent="0.25">
      <c r="A202" t="s">
        <v>0</v>
      </c>
    </row>
    <row r="203" spans="1:14" x14ac:dyDescent="0.25">
      <c r="A203" t="s">
        <v>141</v>
      </c>
    </row>
    <row r="204" spans="1:14" x14ac:dyDescent="0.25">
      <c r="A204" t="s">
        <v>0</v>
      </c>
    </row>
    <row r="205" spans="1:14" x14ac:dyDescent="0.25">
      <c r="A205" t="s">
        <v>142</v>
      </c>
    </row>
    <row r="206" spans="1:14" x14ac:dyDescent="0.25">
      <c r="A206" t="s">
        <v>143</v>
      </c>
    </row>
    <row r="207" spans="1:14" x14ac:dyDescent="0.25">
      <c r="A207" t="s">
        <v>82</v>
      </c>
    </row>
    <row r="208" spans="1:14" x14ac:dyDescent="0.25">
      <c r="A208" t="s">
        <v>83</v>
      </c>
    </row>
    <row r="209" spans="1:1" x14ac:dyDescent="0.25">
      <c r="A209" t="s">
        <v>84</v>
      </c>
    </row>
    <row r="210" spans="1:1" x14ac:dyDescent="0.25">
      <c r="A210" t="s">
        <v>85</v>
      </c>
    </row>
    <row r="211" spans="1:1" x14ac:dyDescent="0.25">
      <c r="A211" t="s">
        <v>144</v>
      </c>
    </row>
    <row r="212" spans="1:1" x14ac:dyDescent="0.25">
      <c r="A212" t="s">
        <v>145</v>
      </c>
    </row>
    <row r="213" spans="1:1" x14ac:dyDescent="0.25">
      <c r="A213" t="s">
        <v>146</v>
      </c>
    </row>
    <row r="214" spans="1:1" x14ac:dyDescent="0.25">
      <c r="A214" t="s">
        <v>147</v>
      </c>
    </row>
    <row r="215" spans="1:1" x14ac:dyDescent="0.25">
      <c r="A215" t="s">
        <v>148</v>
      </c>
    </row>
    <row r="216" spans="1:1" x14ac:dyDescent="0.25">
      <c r="A216" t="s">
        <v>149</v>
      </c>
    </row>
    <row r="217" spans="1:1" x14ac:dyDescent="0.25">
      <c r="A217" t="s">
        <v>62</v>
      </c>
    </row>
    <row r="218" spans="1:1" x14ac:dyDescent="0.25">
      <c r="A218" t="s">
        <v>63</v>
      </c>
    </row>
    <row r="219" spans="1:1" x14ac:dyDescent="0.25">
      <c r="A219" t="s">
        <v>150</v>
      </c>
    </row>
    <row r="220" spans="1:1" x14ac:dyDescent="0.25">
      <c r="A220" t="s">
        <v>97</v>
      </c>
    </row>
    <row r="221" spans="1:1" x14ac:dyDescent="0.25">
      <c r="A221" t="s">
        <v>98</v>
      </c>
    </row>
    <row r="222" spans="1:1" x14ac:dyDescent="0.25">
      <c r="A222" t="s">
        <v>62</v>
      </c>
    </row>
    <row r="223" spans="1:1" x14ac:dyDescent="0.25">
      <c r="A223" t="s">
        <v>70</v>
      </c>
    </row>
    <row r="224" spans="1:1" x14ac:dyDescent="0.25">
      <c r="A224" t="s">
        <v>16</v>
      </c>
    </row>
    <row r="227" spans="1:1" x14ac:dyDescent="0.25">
      <c r="A227" t="s">
        <v>151</v>
      </c>
    </row>
    <row r="228" spans="1:1" x14ac:dyDescent="0.25">
      <c r="A228" t="s">
        <v>152</v>
      </c>
    </row>
    <row r="229" spans="1:1" x14ac:dyDescent="0.25">
      <c r="A229" t="s">
        <v>153</v>
      </c>
    </row>
  </sheetData>
  <mergeCells count="11">
    <mergeCell ref="J66:K66"/>
    <mergeCell ref="J1:K1"/>
    <mergeCell ref="J23:K23"/>
    <mergeCell ref="J34:K34"/>
    <mergeCell ref="J45:K45"/>
    <mergeCell ref="J56:K56"/>
    <mergeCell ref="J90:K90"/>
    <mergeCell ref="J142:K142"/>
    <mergeCell ref="J169:K169"/>
    <mergeCell ref="J127:K127"/>
    <mergeCell ref="J104:K10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89B5-2B62-4FC3-BB42-56B994F6771D}">
  <dimension ref="A2:A11"/>
  <sheetViews>
    <sheetView workbookViewId="0">
      <selection activeCell="A2" sqref="A2:A11"/>
    </sheetView>
  </sheetViews>
  <sheetFormatPr baseColWidth="10" defaultRowHeight="15" x14ac:dyDescent="0.25"/>
  <sheetData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C955-4EE3-466E-95DC-4B7CF7BE9343}">
  <dimension ref="A1:B151"/>
  <sheetViews>
    <sheetView showGridLines="0" topLeftCell="A143" zoomScale="120" zoomScaleNormal="120" workbookViewId="0">
      <selection activeCell="A143" sqref="A143"/>
    </sheetView>
  </sheetViews>
  <sheetFormatPr baseColWidth="10" defaultRowHeight="15" x14ac:dyDescent="0.25"/>
  <cols>
    <col min="1" max="1" width="44.7109375" bestFit="1" customWidth="1"/>
  </cols>
  <sheetData>
    <row r="1" spans="1:2" ht="15.75" thickBot="1" x14ac:dyDescent="0.3">
      <c r="A1" s="2" t="s">
        <v>366</v>
      </c>
    </row>
    <row r="2" spans="1:2" x14ac:dyDescent="0.25">
      <c r="A2" s="3" t="s">
        <v>325</v>
      </c>
      <c r="B2" t="s">
        <v>371</v>
      </c>
    </row>
    <row r="3" spans="1:2" x14ac:dyDescent="0.25">
      <c r="A3" s="4" t="s">
        <v>249</v>
      </c>
      <c r="B3" t="s">
        <v>371</v>
      </c>
    </row>
    <row r="4" spans="1:2" x14ac:dyDescent="0.25">
      <c r="A4" s="4" t="s">
        <v>250</v>
      </c>
      <c r="B4" t="s">
        <v>371</v>
      </c>
    </row>
    <row r="5" spans="1:2" x14ac:dyDescent="0.25">
      <c r="A5" s="4" t="s">
        <v>251</v>
      </c>
      <c r="B5" t="s">
        <v>371</v>
      </c>
    </row>
    <row r="6" spans="1:2" x14ac:dyDescent="0.25">
      <c r="A6" s="4" t="s">
        <v>252</v>
      </c>
      <c r="B6" t="s">
        <v>371</v>
      </c>
    </row>
    <row r="7" spans="1:2" x14ac:dyDescent="0.25">
      <c r="A7" s="4" t="s">
        <v>253</v>
      </c>
      <c r="B7" t="s">
        <v>370</v>
      </c>
    </row>
    <row r="8" spans="1:2" x14ac:dyDescent="0.25">
      <c r="A8" s="4" t="s">
        <v>254</v>
      </c>
      <c r="B8" t="s">
        <v>370</v>
      </c>
    </row>
    <row r="9" spans="1:2" x14ac:dyDescent="0.25">
      <c r="A9" s="4" t="s">
        <v>255</v>
      </c>
      <c r="B9" t="s">
        <v>370</v>
      </c>
    </row>
    <row r="10" spans="1:2" x14ac:dyDescent="0.25">
      <c r="A10" s="4" t="s">
        <v>256</v>
      </c>
      <c r="B10" t="s">
        <v>371</v>
      </c>
    </row>
    <row r="11" spans="1:2" x14ac:dyDescent="0.25">
      <c r="A11" s="4" t="s">
        <v>257</v>
      </c>
      <c r="B11" t="s">
        <v>371</v>
      </c>
    </row>
    <row r="12" spans="1:2" ht="15.75" thickBot="1" x14ac:dyDescent="0.3">
      <c r="A12" s="4" t="s">
        <v>258</v>
      </c>
      <c r="B12" t="s">
        <v>370</v>
      </c>
    </row>
    <row r="13" spans="1:2" x14ac:dyDescent="0.25">
      <c r="A13" s="3" t="s">
        <v>259</v>
      </c>
      <c r="B13" t="s">
        <v>370</v>
      </c>
    </row>
    <row r="14" spans="1:2" x14ac:dyDescent="0.25">
      <c r="A14" s="4" t="s">
        <v>260</v>
      </c>
      <c r="B14" t="s">
        <v>370</v>
      </c>
    </row>
    <row r="15" spans="1:2" x14ac:dyDescent="0.25">
      <c r="A15" s="4" t="s">
        <v>261</v>
      </c>
      <c r="B15" t="s">
        <v>370</v>
      </c>
    </row>
    <row r="16" spans="1:2" x14ac:dyDescent="0.25">
      <c r="A16" s="4" t="s">
        <v>262</v>
      </c>
      <c r="B16" t="s">
        <v>371</v>
      </c>
    </row>
    <row r="17" spans="1:2" x14ac:dyDescent="0.25">
      <c r="A17" s="4" t="s">
        <v>263</v>
      </c>
      <c r="B17" t="s">
        <v>370</v>
      </c>
    </row>
    <row r="18" spans="1:2" ht="15.75" thickBot="1" x14ac:dyDescent="0.3">
      <c r="A18" s="5" t="s">
        <v>264</v>
      </c>
      <c r="B18" t="s">
        <v>371</v>
      </c>
    </row>
    <row r="19" spans="1:2" ht="15.75" thickBot="1" x14ac:dyDescent="0.3"/>
    <row r="20" spans="1:2" ht="15.75" thickBot="1" x14ac:dyDescent="0.3">
      <c r="A20" s="2" t="s">
        <v>367</v>
      </c>
    </row>
    <row r="21" spans="1:2" x14ac:dyDescent="0.25">
      <c r="A21" s="3" t="s">
        <v>265</v>
      </c>
    </row>
    <row r="22" spans="1:2" x14ac:dyDescent="0.25">
      <c r="A22" s="4" t="s">
        <v>266</v>
      </c>
    </row>
    <row r="23" spans="1:2" ht="15.75" thickBot="1" x14ac:dyDescent="0.3">
      <c r="A23" s="4" t="s">
        <v>267</v>
      </c>
    </row>
    <row r="24" spans="1:2" x14ac:dyDescent="0.25">
      <c r="A24" s="3" t="s">
        <v>268</v>
      </c>
    </row>
    <row r="25" spans="1:2" x14ac:dyDescent="0.25">
      <c r="A25" s="4" t="s">
        <v>269</v>
      </c>
    </row>
    <row r="26" spans="1:2" x14ac:dyDescent="0.25">
      <c r="A26" s="4" t="s">
        <v>270</v>
      </c>
    </row>
    <row r="27" spans="1:2" x14ac:dyDescent="0.25">
      <c r="A27" s="4" t="s">
        <v>271</v>
      </c>
    </row>
    <row r="28" spans="1:2" ht="15.75" thickBot="1" x14ac:dyDescent="0.3">
      <c r="A28" s="5" t="s">
        <v>272</v>
      </c>
    </row>
    <row r="29" spans="1:2" ht="15.75" thickBot="1" x14ac:dyDescent="0.3"/>
    <row r="30" spans="1:2" ht="15.75" thickBot="1" x14ac:dyDescent="0.3">
      <c r="A30" s="2" t="s">
        <v>184</v>
      </c>
    </row>
    <row r="31" spans="1:2" x14ac:dyDescent="0.25">
      <c r="A31" s="3" t="s">
        <v>273</v>
      </c>
    </row>
    <row r="32" spans="1:2" ht="15.75" thickBot="1" x14ac:dyDescent="0.3">
      <c r="A32" s="4" t="s">
        <v>274</v>
      </c>
    </row>
    <row r="33" spans="1:1" x14ac:dyDescent="0.25">
      <c r="A33" s="3" t="s">
        <v>275</v>
      </c>
    </row>
    <row r="34" spans="1:1" x14ac:dyDescent="0.25">
      <c r="A34" s="4" t="s">
        <v>276</v>
      </c>
    </row>
    <row r="35" spans="1:1" x14ac:dyDescent="0.25">
      <c r="A35" s="4" t="s">
        <v>277</v>
      </c>
    </row>
    <row r="36" spans="1:1" x14ac:dyDescent="0.25">
      <c r="A36" s="4" t="s">
        <v>278</v>
      </c>
    </row>
    <row r="37" spans="1:1" ht="15.75" thickBot="1" x14ac:dyDescent="0.3">
      <c r="A37" s="5" t="s">
        <v>279</v>
      </c>
    </row>
    <row r="38" spans="1:1" ht="15.75" thickBot="1" x14ac:dyDescent="0.3"/>
    <row r="39" spans="1:1" ht="15.75" thickBot="1" x14ac:dyDescent="0.3">
      <c r="A39" s="2" t="s">
        <v>368</v>
      </c>
    </row>
    <row r="40" spans="1:1" x14ac:dyDescent="0.25">
      <c r="A40" s="3" t="s">
        <v>280</v>
      </c>
    </row>
    <row r="41" spans="1:1" ht="15.75" thickBot="1" x14ac:dyDescent="0.3">
      <c r="A41" s="4" t="s">
        <v>281</v>
      </c>
    </row>
    <row r="42" spans="1:1" x14ac:dyDescent="0.25">
      <c r="A42" s="3" t="s">
        <v>282</v>
      </c>
    </row>
    <row r="43" spans="1:1" x14ac:dyDescent="0.25">
      <c r="A43" s="4" t="s">
        <v>283</v>
      </c>
    </row>
    <row r="44" spans="1:1" x14ac:dyDescent="0.25">
      <c r="A44" s="4" t="s">
        <v>284</v>
      </c>
    </row>
    <row r="45" spans="1:1" x14ac:dyDescent="0.25">
      <c r="A45" s="4" t="s">
        <v>285</v>
      </c>
    </row>
    <row r="46" spans="1:1" ht="15.75" thickBot="1" x14ac:dyDescent="0.3">
      <c r="A46" s="5" t="s">
        <v>286</v>
      </c>
    </row>
    <row r="47" spans="1:1" ht="15.75" thickBot="1" x14ac:dyDescent="0.3"/>
    <row r="48" spans="1:1" ht="15.75" thickBot="1" x14ac:dyDescent="0.3">
      <c r="A48" s="2" t="s">
        <v>369</v>
      </c>
    </row>
    <row r="49" spans="1:1" x14ac:dyDescent="0.25">
      <c r="A49" s="3" t="s">
        <v>287</v>
      </c>
    </row>
    <row r="50" spans="1:1" ht="15.75" thickBot="1" x14ac:dyDescent="0.3">
      <c r="A50" s="4" t="s">
        <v>288</v>
      </c>
    </row>
    <row r="51" spans="1:1" x14ac:dyDescent="0.25">
      <c r="A51" s="3" t="s">
        <v>289</v>
      </c>
    </row>
    <row r="52" spans="1:1" x14ac:dyDescent="0.25">
      <c r="A52" s="4" t="s">
        <v>290</v>
      </c>
    </row>
    <row r="53" spans="1:1" x14ac:dyDescent="0.25">
      <c r="A53" s="4" t="s">
        <v>291</v>
      </c>
    </row>
    <row r="54" spans="1:1" x14ac:dyDescent="0.25">
      <c r="A54" s="4" t="s">
        <v>292</v>
      </c>
    </row>
    <row r="55" spans="1:1" ht="15.75" thickBot="1" x14ac:dyDescent="0.3">
      <c r="A55" s="5" t="s">
        <v>293</v>
      </c>
    </row>
    <row r="56" spans="1:1" ht="15.75" thickBot="1" x14ac:dyDescent="0.3"/>
    <row r="57" spans="1:1" ht="15.75" thickBot="1" x14ac:dyDescent="0.3">
      <c r="A57" s="2" t="s">
        <v>187</v>
      </c>
    </row>
    <row r="58" spans="1:1" x14ac:dyDescent="0.25">
      <c r="A58" s="3" t="s">
        <v>294</v>
      </c>
    </row>
    <row r="59" spans="1:1" x14ac:dyDescent="0.25">
      <c r="A59" s="4" t="s">
        <v>295</v>
      </c>
    </row>
    <row r="60" spans="1:1" x14ac:dyDescent="0.25">
      <c r="A60" s="4" t="s">
        <v>296</v>
      </c>
    </row>
    <row r="61" spans="1:1" x14ac:dyDescent="0.25">
      <c r="A61" s="4" t="s">
        <v>297</v>
      </c>
    </row>
    <row r="62" spans="1:1" x14ac:dyDescent="0.25">
      <c r="A62" s="4" t="s">
        <v>298</v>
      </c>
    </row>
    <row r="63" spans="1:1" x14ac:dyDescent="0.25">
      <c r="A63" s="4" t="s">
        <v>299</v>
      </c>
    </row>
    <row r="64" spans="1:1" x14ac:dyDescent="0.25">
      <c r="A64" s="4" t="s">
        <v>300</v>
      </c>
    </row>
    <row r="65" spans="1:1" x14ac:dyDescent="0.25">
      <c r="A65" s="4" t="s">
        <v>301</v>
      </c>
    </row>
    <row r="66" spans="1:1" x14ac:dyDescent="0.25">
      <c r="A66" s="4" t="s">
        <v>273</v>
      </c>
    </row>
    <row r="67" spans="1:1" x14ac:dyDescent="0.25">
      <c r="A67" s="4" t="s">
        <v>302</v>
      </c>
    </row>
    <row r="68" spans="1:1" x14ac:dyDescent="0.25">
      <c r="A68" s="4" t="s">
        <v>303</v>
      </c>
    </row>
    <row r="69" spans="1:1" ht="15.75" thickBot="1" x14ac:dyDescent="0.3">
      <c r="A69" s="5" t="s">
        <v>287</v>
      </c>
    </row>
    <row r="70" spans="1:1" x14ac:dyDescent="0.25">
      <c r="A70" s="3" t="s">
        <v>304</v>
      </c>
    </row>
    <row r="71" spans="1:1" x14ac:dyDescent="0.25">
      <c r="A71" s="4" t="s">
        <v>305</v>
      </c>
    </row>
    <row r="72" spans="1:1" x14ac:dyDescent="0.25">
      <c r="A72" s="4" t="s">
        <v>306</v>
      </c>
    </row>
    <row r="73" spans="1:1" x14ac:dyDescent="0.25">
      <c r="A73" s="4" t="s">
        <v>307</v>
      </c>
    </row>
    <row r="74" spans="1:1" x14ac:dyDescent="0.25">
      <c r="A74" s="4" t="s">
        <v>308</v>
      </c>
    </row>
    <row r="75" spans="1:1" x14ac:dyDescent="0.25">
      <c r="A75" s="4" t="s">
        <v>309</v>
      </c>
    </row>
    <row r="76" spans="1:1" x14ac:dyDescent="0.25">
      <c r="A76" s="4" t="s">
        <v>310</v>
      </c>
    </row>
    <row r="77" spans="1:1" x14ac:dyDescent="0.25">
      <c r="A77" s="4" t="s">
        <v>311</v>
      </c>
    </row>
    <row r="78" spans="1:1" ht="15.75" thickBot="1" x14ac:dyDescent="0.3">
      <c r="A78" s="5" t="s">
        <v>312</v>
      </c>
    </row>
    <row r="79" spans="1:1" ht="15.75" thickBot="1" x14ac:dyDescent="0.3"/>
    <row r="80" spans="1:1" ht="15.75" thickBot="1" x14ac:dyDescent="0.3">
      <c r="A80" s="2" t="s">
        <v>245</v>
      </c>
    </row>
    <row r="81" spans="1:1" x14ac:dyDescent="0.25">
      <c r="A81" s="3" t="s">
        <v>313</v>
      </c>
    </row>
    <row r="82" spans="1:1" x14ac:dyDescent="0.25">
      <c r="A82" s="4" t="s">
        <v>314</v>
      </c>
    </row>
    <row r="83" spans="1:1" x14ac:dyDescent="0.25">
      <c r="A83" s="4" t="s">
        <v>315</v>
      </c>
    </row>
    <row r="84" spans="1:1" ht="15.75" thickBot="1" x14ac:dyDescent="0.3">
      <c r="A84" s="5" t="s">
        <v>316</v>
      </c>
    </row>
    <row r="85" spans="1:1" x14ac:dyDescent="0.25">
      <c r="A85" s="3" t="s">
        <v>317</v>
      </c>
    </row>
    <row r="86" spans="1:1" x14ac:dyDescent="0.25">
      <c r="A86" s="4" t="s">
        <v>318</v>
      </c>
    </row>
    <row r="87" spans="1:1" x14ac:dyDescent="0.25">
      <c r="A87" s="4" t="s">
        <v>319</v>
      </c>
    </row>
    <row r="88" spans="1:1" x14ac:dyDescent="0.25">
      <c r="A88" s="4" t="s">
        <v>320</v>
      </c>
    </row>
    <row r="89" spans="1:1" ht="15.75" thickBot="1" x14ac:dyDescent="0.3">
      <c r="A89" s="5" t="s">
        <v>321</v>
      </c>
    </row>
    <row r="90" spans="1:1" ht="15.75" thickBot="1" x14ac:dyDescent="0.3"/>
    <row r="91" spans="1:1" ht="15.75" thickBot="1" x14ac:dyDescent="0.3">
      <c r="A91" s="2" t="s">
        <v>200</v>
      </c>
    </row>
    <row r="92" spans="1:1" x14ac:dyDescent="0.25">
      <c r="A92" s="3" t="s">
        <v>322</v>
      </c>
    </row>
    <row r="93" spans="1:1" x14ac:dyDescent="0.25">
      <c r="A93" s="4" t="s">
        <v>323</v>
      </c>
    </row>
    <row r="94" spans="1:1" x14ac:dyDescent="0.25">
      <c r="A94" s="4" t="s">
        <v>324</v>
      </c>
    </row>
    <row r="95" spans="1:1" x14ac:dyDescent="0.25">
      <c r="A95" s="4" t="s">
        <v>325</v>
      </c>
    </row>
    <row r="96" spans="1:1" x14ac:dyDescent="0.25">
      <c r="A96" s="4" t="s">
        <v>265</v>
      </c>
    </row>
    <row r="97" spans="1:1" x14ac:dyDescent="0.25">
      <c r="A97" s="4" t="s">
        <v>294</v>
      </c>
    </row>
    <row r="98" spans="1:1" ht="15.75" thickBot="1" x14ac:dyDescent="0.3">
      <c r="A98" s="5" t="s">
        <v>326</v>
      </c>
    </row>
    <row r="99" spans="1:1" x14ac:dyDescent="0.25">
      <c r="A99" s="3" t="s">
        <v>317</v>
      </c>
    </row>
    <row r="100" spans="1:1" x14ac:dyDescent="0.25">
      <c r="A100" s="4" t="s">
        <v>318</v>
      </c>
    </row>
    <row r="101" spans="1:1" x14ac:dyDescent="0.25">
      <c r="A101" s="4" t="s">
        <v>319</v>
      </c>
    </row>
    <row r="102" spans="1:1" x14ac:dyDescent="0.25">
      <c r="A102" s="4" t="s">
        <v>320</v>
      </c>
    </row>
    <row r="103" spans="1:1" x14ac:dyDescent="0.25">
      <c r="A103" s="4" t="s">
        <v>321</v>
      </c>
    </row>
    <row r="104" spans="1:1" x14ac:dyDescent="0.25">
      <c r="A104" s="4" t="s">
        <v>327</v>
      </c>
    </row>
    <row r="105" spans="1:1" x14ac:dyDescent="0.25">
      <c r="A105" s="4" t="s">
        <v>328</v>
      </c>
    </row>
    <row r="106" spans="1:1" x14ac:dyDescent="0.25">
      <c r="A106" s="4" t="s">
        <v>329</v>
      </c>
    </row>
    <row r="107" spans="1:1" x14ac:dyDescent="0.25">
      <c r="A107" s="4" t="s">
        <v>330</v>
      </c>
    </row>
    <row r="108" spans="1:1" x14ac:dyDescent="0.25">
      <c r="A108" s="4" t="s">
        <v>331</v>
      </c>
    </row>
    <row r="109" spans="1:1" x14ac:dyDescent="0.25">
      <c r="A109" s="4" t="s">
        <v>332</v>
      </c>
    </row>
    <row r="110" spans="1:1" ht="15.75" thickBot="1" x14ac:dyDescent="0.3">
      <c r="A110" s="5" t="s">
        <v>333</v>
      </c>
    </row>
    <row r="111" spans="1:1" ht="15.75" thickBot="1" x14ac:dyDescent="0.3"/>
    <row r="112" spans="1:1" ht="15.75" thickBot="1" x14ac:dyDescent="0.3">
      <c r="A112" s="2" t="s">
        <v>230</v>
      </c>
    </row>
    <row r="113" spans="1:1" x14ac:dyDescent="0.25">
      <c r="A113" s="3" t="s">
        <v>334</v>
      </c>
    </row>
    <row r="114" spans="1:1" ht="15.75" thickBot="1" x14ac:dyDescent="0.3">
      <c r="A114" s="5" t="s">
        <v>335</v>
      </c>
    </row>
    <row r="115" spans="1:1" x14ac:dyDescent="0.25">
      <c r="A115" s="3" t="s">
        <v>336</v>
      </c>
    </row>
    <row r="116" spans="1:1" x14ac:dyDescent="0.25">
      <c r="A116" s="4" t="s">
        <v>337</v>
      </c>
    </row>
    <row r="117" spans="1:1" x14ac:dyDescent="0.25">
      <c r="A117" s="4" t="s">
        <v>338</v>
      </c>
    </row>
    <row r="118" spans="1:1" x14ac:dyDescent="0.25">
      <c r="A118" s="4" t="s">
        <v>339</v>
      </c>
    </row>
    <row r="119" spans="1:1" ht="15.75" thickBot="1" x14ac:dyDescent="0.3">
      <c r="A119" s="5" t="s">
        <v>340</v>
      </c>
    </row>
    <row r="120" spans="1:1" ht="15.75" thickBot="1" x14ac:dyDescent="0.3"/>
    <row r="121" spans="1:1" ht="15.75" thickBot="1" x14ac:dyDescent="0.3">
      <c r="A121" s="2" t="s">
        <v>228</v>
      </c>
    </row>
    <row r="122" spans="1:1" x14ac:dyDescent="0.25">
      <c r="A122" s="3" t="s">
        <v>341</v>
      </c>
    </row>
    <row r="123" spans="1:1" x14ac:dyDescent="0.25">
      <c r="A123" s="4" t="s">
        <v>342</v>
      </c>
    </row>
    <row r="124" spans="1:1" x14ac:dyDescent="0.25">
      <c r="A124" s="4" t="s">
        <v>343</v>
      </c>
    </row>
    <row r="125" spans="1:1" x14ac:dyDescent="0.25">
      <c r="A125" s="4" t="s">
        <v>334</v>
      </c>
    </row>
    <row r="126" spans="1:1" x14ac:dyDescent="0.25">
      <c r="A126" s="4" t="s">
        <v>344</v>
      </c>
    </row>
    <row r="127" spans="1:1" ht="15.75" thickBot="1" x14ac:dyDescent="0.3">
      <c r="A127" s="5" t="s">
        <v>345</v>
      </c>
    </row>
    <row r="128" spans="1:1" x14ac:dyDescent="0.25">
      <c r="A128" s="3" t="s">
        <v>346</v>
      </c>
    </row>
    <row r="129" spans="1:1" x14ac:dyDescent="0.25">
      <c r="A129" s="4" t="s">
        <v>347</v>
      </c>
    </row>
    <row r="130" spans="1:1" x14ac:dyDescent="0.25">
      <c r="A130" s="4" t="s">
        <v>348</v>
      </c>
    </row>
    <row r="131" spans="1:1" x14ac:dyDescent="0.25">
      <c r="A131" s="4" t="s">
        <v>349</v>
      </c>
    </row>
    <row r="132" spans="1:1" x14ac:dyDescent="0.25">
      <c r="A132" s="4" t="s">
        <v>350</v>
      </c>
    </row>
    <row r="133" spans="1:1" x14ac:dyDescent="0.25">
      <c r="A133" s="4" t="s">
        <v>351</v>
      </c>
    </row>
    <row r="134" spans="1:1" ht="15.75" thickBot="1" x14ac:dyDescent="0.3">
      <c r="A134" s="5" t="s">
        <v>352</v>
      </c>
    </row>
    <row r="135" spans="1:1" ht="15.75" thickBot="1" x14ac:dyDescent="0.3"/>
    <row r="136" spans="1:1" ht="15.75" thickBot="1" x14ac:dyDescent="0.3">
      <c r="A136" s="2" t="s">
        <v>232</v>
      </c>
    </row>
    <row r="137" spans="1:1" x14ac:dyDescent="0.25">
      <c r="A137" s="3" t="s">
        <v>353</v>
      </c>
    </row>
    <row r="138" spans="1:1" ht="15.75" thickBot="1" x14ac:dyDescent="0.3">
      <c r="A138" s="5" t="s">
        <v>354</v>
      </c>
    </row>
    <row r="139" spans="1:1" x14ac:dyDescent="0.25">
      <c r="A139" s="3" t="s">
        <v>355</v>
      </c>
    </row>
    <row r="140" spans="1:1" x14ac:dyDescent="0.25">
      <c r="A140" s="4" t="s">
        <v>356</v>
      </c>
    </row>
    <row r="141" spans="1:1" x14ac:dyDescent="0.25">
      <c r="A141" s="4" t="s">
        <v>357</v>
      </c>
    </row>
    <row r="142" spans="1:1" x14ac:dyDescent="0.25">
      <c r="A142" s="4" t="s">
        <v>358</v>
      </c>
    </row>
    <row r="143" spans="1:1" ht="15.75" thickBot="1" x14ac:dyDescent="0.3">
      <c r="A143" s="5" t="s">
        <v>359</v>
      </c>
    </row>
    <row r="144" spans="1:1" ht="15.75" thickBot="1" x14ac:dyDescent="0.3"/>
    <row r="145" spans="1:1" ht="15.75" thickBot="1" x14ac:dyDescent="0.3">
      <c r="A145" s="2" t="s">
        <v>217</v>
      </c>
    </row>
    <row r="146" spans="1:1" x14ac:dyDescent="0.25">
      <c r="A146" s="4" t="s">
        <v>360</v>
      </c>
    </row>
    <row r="147" spans="1:1" ht="15.75" thickBot="1" x14ac:dyDescent="0.3">
      <c r="A147" s="4" t="s">
        <v>361</v>
      </c>
    </row>
    <row r="148" spans="1:1" x14ac:dyDescent="0.25">
      <c r="A148" s="3" t="s">
        <v>362</v>
      </c>
    </row>
    <row r="149" spans="1:1" x14ac:dyDescent="0.25">
      <c r="A149" s="4" t="s">
        <v>363</v>
      </c>
    </row>
    <row r="150" spans="1:1" x14ac:dyDescent="0.25">
      <c r="A150" s="4" t="s">
        <v>364</v>
      </c>
    </row>
    <row r="151" spans="1:1" ht="15.75" thickBot="1" x14ac:dyDescent="0.3">
      <c r="A151" s="5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OSORIO</dc:creator>
  <cp:lastModifiedBy>SAMUEL OSORIO</cp:lastModifiedBy>
  <dcterms:created xsi:type="dcterms:W3CDTF">2024-02-16T03:52:10Z</dcterms:created>
  <dcterms:modified xsi:type="dcterms:W3CDTF">2024-03-06T05:23:27Z</dcterms:modified>
</cp:coreProperties>
</file>