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05"/>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9db\AC\Temp\"/>
    </mc:Choice>
  </mc:AlternateContent>
  <xr:revisionPtr revIDLastSave="163" documentId="8_{5D30225E-8201-4AB0-8799-B58CD7CB5EC6}" xr6:coauthVersionLast="45" xr6:coauthVersionMax="45" xr10:uidLastSave="{57A04019-99B7-45E1-8DC1-9A13C9AA4B62}"/>
  <bookViews>
    <workbookView xWindow="0" yWindow="0" windowWidth="16380" windowHeight="8190" tabRatio="500" firstSheet="6"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Assurance Qualité" sheetId="6" r:id="rId7"/>
    <sheet name="Fonctionnalités" sheetId="8" r:id="rId8"/>
    <sheet name="Curling" sheetId="7"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50" i="8" l="1"/>
  <c r="E51" i="8"/>
  <c r="E52" i="8"/>
  <c r="E53" i="8"/>
  <c r="E54" i="8"/>
  <c r="E55" i="8"/>
  <c r="E56" i="8"/>
  <c r="E57" i="8"/>
  <c r="E38" i="8"/>
  <c r="E27" i="8"/>
  <c r="E28" i="8"/>
  <c r="E29" i="8"/>
  <c r="E30" i="8"/>
  <c r="E31" i="8"/>
  <c r="E32" i="8"/>
  <c r="E33" i="8"/>
  <c r="E34" i="8"/>
  <c r="E35" i="8"/>
  <c r="E36" i="8"/>
  <c r="E37" i="8"/>
  <c r="E10" i="8"/>
  <c r="E11" i="8"/>
  <c r="E12" i="8"/>
  <c r="E13" i="8"/>
  <c r="E14" i="8"/>
  <c r="E15" i="8"/>
  <c r="E16" i="8"/>
  <c r="E17" i="8"/>
  <c r="E18" i="8"/>
  <c r="E19" i="8"/>
  <c r="E9" i="8"/>
  <c r="G7" i="9" l="1"/>
  <c r="E58" i="8" l="1"/>
  <c r="D59" i="8"/>
  <c r="D38" i="8"/>
  <c r="E8" i="8" l="1"/>
  <c r="D20" i="8"/>
  <c r="E20" i="8"/>
  <c r="B4" i="9" s="1"/>
  <c r="E26" i="8"/>
  <c r="E45" i="8"/>
  <c r="E46" i="8"/>
  <c r="E47" i="8"/>
  <c r="E48" i="8"/>
  <c r="E49" i="8"/>
  <c r="E59" i="8" l="1"/>
  <c r="B6" i="9" s="1"/>
  <c r="B5" i="9"/>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57" i="6"/>
  <c r="F57" i="6"/>
  <c r="E57" i="6"/>
  <c r="D57" i="6"/>
  <c r="C57" i="6"/>
  <c r="B57" i="6"/>
  <c r="G50" i="6"/>
  <c r="F50" i="6"/>
  <c r="E50" i="6"/>
  <c r="D50" i="6"/>
  <c r="C50" i="6"/>
  <c r="B50" i="6"/>
  <c r="G37" i="6"/>
  <c r="F37" i="6"/>
  <c r="E37" i="6"/>
  <c r="D37" i="6"/>
  <c r="C37" i="6"/>
  <c r="B37" i="6"/>
  <c r="G31" i="6"/>
  <c r="F31" i="6"/>
  <c r="E31" i="6"/>
  <c r="D31" i="6"/>
  <c r="C31" i="6"/>
  <c r="B31" i="6"/>
  <c r="G25" i="6"/>
  <c r="F25" i="6"/>
  <c r="E25" i="6"/>
  <c r="D25" i="6"/>
  <c r="C25" i="6"/>
  <c r="B25" i="6"/>
  <c r="G20" i="6"/>
  <c r="F20" i="6"/>
  <c r="E20" i="6"/>
  <c r="D20" i="6"/>
  <c r="C20" i="6"/>
  <c r="B20" i="6"/>
  <c r="G13" i="6"/>
  <c r="G59" i="6" s="1"/>
  <c r="F13" i="6"/>
  <c r="F59" i="6" s="1"/>
  <c r="F60" i="6" s="1"/>
  <c r="C6" i="9" s="1"/>
  <c r="D6" i="9" s="1"/>
  <c r="G6" i="9" s="1"/>
  <c r="E13" i="6"/>
  <c r="E59" i="6" s="1"/>
  <c r="D13" i="6"/>
  <c r="D59" i="6" s="1"/>
  <c r="D60" i="6" s="1"/>
  <c r="C5" i="9" s="1"/>
  <c r="C13" i="6"/>
  <c r="C59" i="6" s="1"/>
  <c r="B13" i="6"/>
  <c r="B59"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60" i="6" l="1"/>
  <c r="C4" i="9" s="1"/>
  <c r="D4" i="9" s="1"/>
  <c r="G4" i="9" s="1"/>
  <c r="D5" i="9"/>
  <c r="G5" i="9" s="1"/>
</calcChain>
</file>

<file path=xl/sharedStrings.xml><?xml version="1.0" encoding="utf-8"?>
<sst xmlns="http://schemas.openxmlformats.org/spreadsheetml/2006/main" count="420" uniqueCount="226">
  <si>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</si>
  <si>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</si>
  <si>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</si>
  <si>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</si>
  <si>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</si>
  <si>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</si>
  <si>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</si>
  <si>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</si>
  <si>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</si>
  <si>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</si>
  <si>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</si>
  <si>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</si>
  <si>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</si>
  <si>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</si>
  <si>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</si>
  <si>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</si>
  <si>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</si>
  <si>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</si>
  <si>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</si>
  <si>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</si>
  <si>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</si>
  <si>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</si>
  <si>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</si>
  <si>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</si>
  <si>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</si>
  <si>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</si>
  <si>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</si>
  <si>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</si>
  <si>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</si>
  <si>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</si>
  <si>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</si>
  <si>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</si>
  <si>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</si>
  <si>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</si>
  <si>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</si>
  <si>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</si>
  <si>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</si>
  <si>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</si>
  <si>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</si>
  <si>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</si>
  <si>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</si>
  <si>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</si>
  <si>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</si>
  <si>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</si>
  <si>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</si>
  <si>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</si>
  <si>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</si>
  <si>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</si>
  <si>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</si>
  <si>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</si>
  <si>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</si>
  <si>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</si>
  <si>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</si>
  <si>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</si>
  <si>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</si>
  <si>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</si>
  <si>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</si>
  <si>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</si>
  <si>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</si>
  <si>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</si>
  <si>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</si>
  <si>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</si>
  <si>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</si>
  <si>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</si>
  <si>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</si>
  <si>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</si>
  <si>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</si>
  <si>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</si>
  <si>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</si>
  <si>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</si>
  <si>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</si>
  <si>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</si>
  <si>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</si>
  <si>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</si>
  <si>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</si>
  <si>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</si>
  <si>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</si>
  <si>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</si>
  <si>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</si>
  <si>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</si>
  <si>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</si>
  <si>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</si>
  <si>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</si>
  <si>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t>
  </si>
  <si>
    <t>PT</t>
  </si>
  <si>
    <t>La classe n'a qu'une responsabilitée et elle est non triviale.</t>
  </si>
  <si>
    <t>Le nom de la classe est approprié. _x000D_
Utilisation appropriée des suffixes ({..}Component,{..}Controller, {..}Service, etc.). _x000D_
Le format à utiliser est le PascalCase</t>
  </si>
  <si>
    <t>userguide.component.ts UserGuideComponent</t>
  </si>
  <si>
    <t>La classe ne comporte pas d'attributs inutiles (incluant des getter/setter inutiles). 
Les attributs ne représentent que des états de la classe. 
Un attribut utilisé seulement dans les tests ne devrait pas exister.</t>
  </si>
  <si>
    <t>editor.component.ts - getWorkSpaceSize inutile</t>
  </si>
  <si>
    <t>La classe minimise l'accessibilité des membres (public/private/protected)</t>
  </si>
  <si>
    <t>Les valeurs par défaut des attributs de la classe sont initialisés de manière consistante (soit dans le constructeur partout, soit à la définition)</t>
  </si>
  <si>
    <t>Non uniforme à travers l'application</t>
  </si>
  <si>
    <t>Total de la catégorie</t>
  </si>
  <si>
    <t>Qualité des fonctions</t>
  </si>
  <si>
    <t>Les noms des fonctions sont précis et décrivent les tâches voulues. 
Le format à utiliser doit être uniforme dans tous les fichiers (camelCase, PascalCase, ...)</t>
  </si>
  <si>
    <t>faire attention aux convention de nom, pour les event, handle ou on, choisir un des deux
l'utilisation de handle dans les noms de variables est la majorité du temp non nécéssaire et pourrait être remplacer par quelquechose de plus représentatif
checkIf20pxAway - trigonometry.service.ts Une fonction devrait pas avoir un noms qui prendre en considération une constante. Cette fonction pourrait être une verification d'une distance selon un paramètre</t>
  </si>
  <si>
    <t xml:space="preserve">Chaque fonction n'a qu'une seule utilité, elle ne peut pas être fragmentée en plusieurs fonctions et elle est facilement lisible. </t>
  </si>
  <si>
    <t>line.service.ts - onMouseUp</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</si>
  <si>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</si>
  <si>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</si>
  <si>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</si>
  <si>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Exceptions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</si>
  <si>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</si>
  <si>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</si>
  <si>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</si>
  <si>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editor.component.ts, userguide.component.ts - l'utilisation de setTimeout vide ici indique un problème plus grand qui est simplement règlé par le changement vers le stack d'execution des timeout de la fonction présente. Il ne s'agit pas de la façon d'utiliser angular adéquatement.</t>
  </si>
  <si>
    <t>Variables</t>
  </si>
  <si>
    <t>DN</t>
  </si>
  <si>
    <t>Les constantes sont regroupées en groupes logiques. Des variables d'environnement sont utilisées plutôt que des constantes pour les valeurs en lien avec l'environnement de déploiement (par exemple, SERVER_URL).</t>
  </si>
  <si>
    <t>Les constantes doivent être utilisées seulement dans un contexte lié à la logique d'affaire. (mauvais exemple: const DEUX = 2, bon exemple : const WAIT_TIME = 5000)</t>
  </si>
  <si>
    <t>L'utilisation d'une variable locale (let ou const) doit être justifiée par son utilisation.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</si>
  <si>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</si>
  <si>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global-vraibale.ts: manque de consistance (MouseButton, all caps)</t>
  </si>
  <si>
    <t>Expression Booléennes</t>
  </si>
  <si>
    <t>Les expression booléennes ne sont pas comparées à true ou false</t>
  </si>
  <si>
    <t>line.service.ts - checkIfDoubleClick, trigonometry.service.ts - checkIf20pxAway</t>
  </si>
  <si>
    <t>Minimiser la logique booléenne négative (ex: éviter "if (!notFound(...))")</t>
  </si>
  <si>
    <t>Utilisation des opérateurs ternaires dans les bon scénario</t>
  </si>
  <si>
    <t>Pas d'expressions booléennes complexes. 
Des prédicats sont utilisés pour simplifier les conditions complexes</t>
  </si>
  <si>
    <t>Qualité Générale</t>
  </si>
  <si>
    <t>UD</t>
  </si>
  <si>
    <t>Le projet suit une arborescence de fichier uniforme et stucturée (regroupement par objectifs des fichiers et par module). Les fichiers et dossiers doivent respecter le kebab-case.</t>
  </si>
  <si>
    <t>userguide devrait être user-guide et pencil-service devrait être pencil.service</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</si>
  <si>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</si>
  <si>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</si>
  <si>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</si>
  <si>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Quelques commentaires en français et d'autres en anglais</t>
  </si>
  <si>
    <t>Les commentaires sont pertinents</t>
  </si>
  <si>
    <t>Code commenté et certains commentaires inutiles du projet de base</t>
  </si>
  <si>
    <t>Le programme utilise des enums lorsqu'elles sont nécessaires</t>
  </si>
  <si>
    <t>Les objets javascript ne sont pas utilisés, des classes ou des interfaces sont utilisés</t>
  </si>
  <si>
    <t>any utilisé dans color picker, editor.component, new-drawing.service - document.querySelector</t>
  </si>
  <si>
    <t>Il n'y a pas de duplication de code.</t>
  </si>
  <si>
    <t>bouts de code dupliqués (par exemple: circle service onkeyDown et onKeyUp), findTopLeftPoint pour le rectangle et l'ellipse</t>
  </si>
  <si>
    <t>Aucune erreur TSLint non justifiée. (Des commentaires TODO sont acceptables). (25% de la note sera retirée par type d'erreur présente)
L'utilisation raisonnable de tslint:disable est tolérée dans les fichiers spec.ts.</t>
  </si>
  <si>
    <t>tslint:disable dans le code. Pas convaincu de la justification</t>
  </si>
  <si>
    <t>Les structures conditionnelles réduisent l'imbrication lorsque possible (reduce nesting).</t>
  </si>
  <si>
    <t>Rarement utilisé</t>
  </si>
  <si>
    <t>Le logiciel a une performance acceptable.</t>
  </si>
  <si>
    <t>taille des vidéos trop grande</t>
  </si>
  <si>
    <t>Gestion de Versions</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</si>
  <si>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</si>
  <si>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</si>
  <si>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</si>
  <si>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</si>
  <si>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 repo git ne contient que les fichiers nécessaires. (pas de dossier node_modules ou coverage. Les fichiers package-lock.json et package.json ne se retrouvent que les dossiers client et server)</t>
  </si>
  <si>
    <t xml:space="preserve">Total </t>
  </si>
  <si>
    <t>Note assurance qualité</t>
  </si>
  <si>
    <t>Fonctionnalité</t>
  </si>
  <si>
    <t>Testé</t>
  </si>
  <si>
    <t>Note finale</t>
  </si>
  <si>
    <t>Outil-Ligne</t>
  </si>
  <si>
    <t>Si on double clique en bougeant un peu la souris, on enregistre 2 cliques. Le preview ne montre pas le même trait que le résultat</t>
  </si>
  <si>
    <t>Point d'entrée dans l'application</t>
  </si>
  <si>
    <t>Surface de dessin</t>
  </si>
  <si>
    <t>Le redimensionnement ne marche pas super quand on sort du canvas. La vérification de la taille du canvas ne clamp pas à 250 quand c'est plus petit.</t>
  </si>
  <si>
    <t>Vue de dessin</t>
  </si>
  <si>
    <t>Niveau UI: Les tooltip sont un peu lent à mon goût je recommenderait de diminuer un peu le délai.</t>
  </si>
  <si>
    <t>Créer un nouveau dessin</t>
  </si>
  <si>
    <t>La taille de la surface dessin n'est pas la moitié de la zone de travail lorsqu'on crée un nouveau dessin depuis la même vue.</t>
  </si>
  <si>
    <t>Outil-Efface</t>
  </si>
  <si>
    <t xml:space="preserve">1) -0.1: la taille minimum doit être 5 pixel, 2) -0.2 ça fait des traits de liaison lorsque on quitte et on revient dans le canvas. </t>
  </si>
  <si>
    <t>Outil-Couleur</t>
  </si>
  <si>
    <t>Outil-Ellipse</t>
  </si>
  <si>
    <t>Le traçage ne fonctionne pas lorqu'on sors de la zone de dessin. Le contour dépasse le périmètre</t>
  </si>
  <si>
    <t>Outil-Rectangle</t>
  </si>
  <si>
    <t>Le traçage ne fonctionne pas lorqu'on sors de la zone de dessin. Le périmètre n'est pas dessiné. Le contour dépasse le périmètre</t>
  </si>
  <si>
    <t>Outil-Pinceau</t>
  </si>
  <si>
    <t xml:space="preserve">-0.2 ça dessine des traits de liaison lorsque on quitte et on revient dans le canvas. </t>
  </si>
  <si>
    <t>Outil-Crayon</t>
  </si>
  <si>
    <t>Guide d'utilisation</t>
  </si>
  <si>
    <t>La consigne demande un screenshot pour divers pas une video</t>
  </si>
  <si>
    <t>Note finale pour le sprint</t>
  </si>
  <si>
    <t>Crash</t>
  </si>
  <si>
    <t>Ne build pas</t>
  </si>
  <si>
    <t>Outil-Sceau de peinute</t>
  </si>
  <si>
    <t>Outil- Sélection par rectangle et ellipse</t>
  </si>
  <si>
    <t>Outil-Polygone</t>
  </si>
  <si>
    <t>Outi-Pipette</t>
  </si>
  <si>
    <t>Exporter le dessin</t>
  </si>
  <si>
    <t>Déplacement d'une sélection</t>
  </si>
  <si>
    <t>Filtrage par étiquettes</t>
  </si>
  <si>
    <t>Base de données</t>
  </si>
  <si>
    <t>Carrousel de dessins</t>
  </si>
  <si>
    <t>Sauvegarder le dessin sur serveur</t>
  </si>
  <si>
    <t>Annuler-Refaire</t>
  </si>
  <si>
    <t>Guide d'utilisation - mise à jour</t>
  </si>
  <si>
    <t>Anciennes fonctionnalités brisées</t>
  </si>
  <si>
    <t>Outil - Sélection par baguette magique</t>
  </si>
  <si>
    <t>Outil - Plume</t>
  </si>
  <si>
    <t>Outil- Aérosol</t>
  </si>
  <si>
    <t>Outil - Étampe</t>
  </si>
  <si>
    <t>Outil - Texte</t>
  </si>
  <si>
    <t>Manipulations de sélections et presse-papier</t>
  </si>
  <si>
    <t>Redimensionnement d'une sélection</t>
  </si>
  <si>
    <t>Rotation d'une sélection</t>
  </si>
  <si>
    <t>Envoyer le dessin par courriel</t>
  </si>
  <si>
    <t>Sauvegarde automatique</t>
  </si>
  <si>
    <t>Continuer un dessin</t>
  </si>
  <si>
    <t>Grille</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</si>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</sst>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4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auto="1"/>
      </bottom>
      <diagonal/>
    </border>
    <border>
      <left/>
      <right/>
      <top/>
      <bottom style="thin">
        <color auto="1"/>
      </bottom>
      <diagonal/>
    </border>
    <border>
      <left/>
      <right/>
      <top style="thin">
        <color auto="1"/>
      </top>
      <bottom/>
      <diagonal/>
    </border>
    <border>
      <left style="thin">
        <color auto="1"/>
      </left>
      <right style="medium">
        <color rgb="FF000000"/>
      </right>
      <top style="thin">
        <color rgb="FF000000"/>
      </top>
      <bottom style="thin">
        <color auto="1"/>
      </bottom>
      <diagonal/>
    </border>
    <border>
      <left style="medium">
        <color rgb="FF000000"/>
      </left>
      <right/>
      <top style="thin">
        <color auto="1"/>
      </top>
      <bottom style="thin">
        <color auto="1"/>
      </bottom>
      <diagonal/>
    </border>
    <border>
      <left style="thin">
        <color auto="1"/>
      </left>
      <right style="medium">
        <color rgb="FF000000"/>
      </right>
      <top style="medium">
        <color rgb="FF000000"/>
      </top>
      <bottom/>
      <diagonal/>
    </border>
    <border>
      <left style="medium">
        <color rgb="FF000000"/>
      </left>
      <right/>
      <top style="thin">
        <color rgb="FF000000"/>
      </top>
      <bottom/>
      <diagonal/>
    </border>
    <border>
      <left/>
      <right/>
      <top style="thin">
        <color auto="1"/>
      </top>
      <bottom style="medium">
        <color auto="1"/>
      </bottom>
      <diagonal/>
    </border>
    <border>
      <left/>
      <right/>
      <top/>
      <bottom style="medium">
        <color auto="1"/>
      </bottom>
      <diagonal/>
    </border>
    <border>
      <left style="medium">
        <color rgb="FF000000"/>
      </left>
      <right/>
      <top style="medium">
        <color rgb="FF000000"/>
      </top>
      <bottom style="thin">
        <color auto="1"/>
      </bottom>
      <diagonal/>
    </border>
    <border>
      <left style="thin">
        <color auto="1"/>
      </left>
      <right style="medium">
        <color rgb="FF000000"/>
      </right>
      <top style="medium">
        <color rgb="FF000000"/>
      </top>
      <bottom style="thin">
        <color auto="1"/>
      </bottom>
      <diagonal/>
    </border>
    <border>
      <left style="medium">
        <color rgb="FF000000"/>
      </left>
      <right/>
      <top/>
      <bottom/>
      <diagonal/>
    </border>
    <border>
      <left/>
      <right/>
      <top style="medium">
        <color auto="1"/>
      </top>
      <bottom style="thin">
        <color auto="1"/>
      </bottom>
      <diagonal/>
    </border>
    <border>
      <left/>
      <right/>
      <top style="thin">
        <color auto="1"/>
      </top>
      <bottom style="thin">
        <color auto="1"/>
      </bottom>
      <diagonal/>
    </border>
  </borders>
  <cellStyleXfs count="7">
    <xf numFmtId="0" fontId="0" fillId="0" borderId="0"/>
    <xf numFmtId="9" fontId="9" fillId="0" borderId="0" applyBorder="0" applyProtection="0"/>
    <xf numFmtId="0" fontId="2" fillId="9" borderId="0" applyBorder="0" applyProtection="0"/>
    <xf numFmtId="0" fontId="15" fillId="20" borderId="131"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49">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0" fontId="0" fillId="5" borderId="78" xfId="0" applyFill="1" applyBorder="1" applyAlignment="1">
      <alignment horizontal="center" vertical="center" wrapText="1"/>
    </xf>
    <xf numFmtId="49" fontId="0" fillId="6" borderId="77" xfId="0" applyNumberFormat="1" applyFill="1" applyBorder="1" applyAlignment="1">
      <alignment horizontal="center" vertical="center" wrapText="1"/>
    </xf>
    <xf numFmtId="49" fontId="0" fillId="7" borderId="77" xfId="0" applyNumberFormat="1"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49" fontId="0" fillId="12" borderId="90" xfId="0" applyNumberFormat="1" applyFont="1" applyFill="1" applyBorder="1" applyAlignment="1">
      <alignment horizontal="center" vertical="center" wrapText="1"/>
    </xf>
    <xf numFmtId="49" fontId="0" fillId="12" borderId="92" xfId="0" applyNumberFormat="1" applyFont="1" applyFill="1" applyBorder="1" applyAlignment="1">
      <alignment horizontal="center" vertical="center" wrapText="1"/>
    </xf>
    <xf numFmtId="0" fontId="0" fillId="7" borderId="93" xfId="0" applyFill="1" applyBorder="1" applyAlignment="1">
      <alignment horizontal="center" vertical="center" wrapText="1"/>
    </xf>
    <xf numFmtId="49" fontId="0" fillId="11" borderId="90" xfId="0" applyNumberFormat="1" applyFont="1" applyFill="1" applyBorder="1" applyAlignment="1">
      <alignment horizontal="center" vertical="center" wrapText="1"/>
    </xf>
    <xf numFmtId="49" fontId="0" fillId="12" borderId="94" xfId="0" applyNumberFormat="1" applyFont="1" applyFill="1" applyBorder="1" applyAlignment="1">
      <alignment horizontal="center" vertical="center" wrapText="1"/>
    </xf>
    <xf numFmtId="49" fontId="0" fillId="11"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7" xfId="0" applyFill="1" applyBorder="1" applyAlignment="1">
      <alignment horizontal="center" vertical="center" wrapText="1"/>
    </xf>
    <xf numFmtId="0" fontId="0" fillId="11" borderId="98"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5"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6"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7" xfId="0" applyFont="1" applyFill="1" applyBorder="1" applyAlignment="1">
      <alignment horizontal="center" vertical="center"/>
    </xf>
    <xf numFmtId="0" fontId="0" fillId="14" borderId="74" xfId="0" applyFill="1" applyBorder="1" applyAlignment="1">
      <alignment horizontal="center" vertical="center"/>
    </xf>
    <xf numFmtId="0" fontId="0" fillId="15" borderId="109"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6" xfId="0" applyFont="1" applyFill="1" applyBorder="1" applyAlignment="1">
      <alignment horizontal="center" vertical="center"/>
    </xf>
    <xf numFmtId="0" fontId="0" fillId="19" borderId="106" xfId="0" applyFill="1" applyBorder="1" applyAlignment="1">
      <alignment horizontal="center" vertical="center"/>
    </xf>
    <xf numFmtId="0" fontId="0" fillId="19" borderId="109" xfId="0" applyFill="1" applyBorder="1" applyAlignment="1">
      <alignment horizontal="center" vertical="center"/>
    </xf>
    <xf numFmtId="0" fontId="0" fillId="19" borderId="5" xfId="0" applyFill="1" applyBorder="1" applyAlignment="1">
      <alignment horizontal="center" vertical="center"/>
    </xf>
    <xf numFmtId="0" fontId="0" fillId="17" borderId="113" xfId="0" applyFill="1" applyBorder="1" applyAlignment="1">
      <alignment horizontal="center" vertical="center" wrapText="1"/>
    </xf>
    <xf numFmtId="0" fontId="0" fillId="17" borderId="114" xfId="0" applyFill="1" applyBorder="1" applyAlignment="1">
      <alignment horizontal="center" vertical="center" wrapText="1"/>
    </xf>
    <xf numFmtId="0" fontId="13" fillId="17" borderId="115" xfId="0" applyFont="1" applyFill="1" applyBorder="1" applyAlignment="1">
      <alignment horizontal="center" vertical="center" wrapText="1"/>
    </xf>
    <xf numFmtId="0" fontId="13" fillId="17" borderId="116" xfId="0" applyFont="1" applyFill="1" applyBorder="1" applyAlignment="1">
      <alignment horizontal="center" vertical="center" wrapText="1"/>
    </xf>
    <xf numFmtId="10" fontId="13" fillId="17" borderId="116" xfId="1" applyNumberFormat="1" applyFont="1" applyFill="1" applyBorder="1" applyAlignment="1">
      <alignment horizontal="center" vertical="center" wrapText="1"/>
    </xf>
    <xf numFmtId="0" fontId="13" fillId="17" borderId="117" xfId="0" applyFont="1" applyFill="1" applyBorder="1" applyAlignment="1">
      <alignment horizontal="center" vertical="center" wrapText="1"/>
    </xf>
    <xf numFmtId="0" fontId="0" fillId="19" borderId="121" xfId="0" applyFill="1" applyBorder="1" applyAlignment="1">
      <alignment horizontal="center" vertical="center"/>
    </xf>
    <xf numFmtId="0" fontId="13" fillId="19" borderId="90" xfId="0" applyFont="1" applyFill="1" applyBorder="1" applyAlignment="1">
      <alignment horizontal="center" vertical="center"/>
    </xf>
    <xf numFmtId="0" fontId="0" fillId="19" borderId="91" xfId="0" applyFill="1" applyBorder="1" applyAlignment="1">
      <alignment horizontal="center" vertical="center"/>
    </xf>
    <xf numFmtId="0" fontId="0" fillId="19" borderId="90" xfId="0" applyFill="1" applyBorder="1" applyAlignment="1">
      <alignment horizontal="center" vertical="center"/>
    </xf>
    <xf numFmtId="0" fontId="0" fillId="19" borderId="91" xfId="0" applyFill="1" applyBorder="1" applyAlignment="1">
      <alignment horizontal="center" vertical="center" wrapText="1"/>
    </xf>
    <xf numFmtId="10" fontId="13" fillId="19" borderId="123" xfId="1" applyNumberFormat="1" applyFont="1" applyFill="1" applyBorder="1" applyAlignment="1">
      <alignment horizontal="center" vertical="center"/>
    </xf>
    <xf numFmtId="0" fontId="0" fillId="19" borderId="124" xfId="0" applyFill="1" applyBorder="1" applyAlignment="1">
      <alignment horizontal="center" vertical="center"/>
    </xf>
    <xf numFmtId="0" fontId="0" fillId="17" borderId="3" xfId="0" applyFill="1" applyBorder="1" applyAlignment="1">
      <alignment horizontal="center" vertical="center" wrapText="1"/>
    </xf>
    <xf numFmtId="0" fontId="0" fillId="19" borderId="125" xfId="0" applyFill="1" applyBorder="1" applyAlignment="1">
      <alignment horizontal="center" vertical="center"/>
    </xf>
    <xf numFmtId="0" fontId="0" fillId="19" borderId="126" xfId="0" applyFill="1" applyBorder="1" applyAlignment="1">
      <alignment horizontal="center" vertical="center"/>
    </xf>
    <xf numFmtId="0" fontId="0" fillId="19" borderId="93" xfId="0" applyFill="1" applyBorder="1" applyAlignment="1">
      <alignment horizontal="center" vertical="center"/>
    </xf>
    <xf numFmtId="0" fontId="0" fillId="19" borderId="127" xfId="0" applyFill="1" applyBorder="1" applyAlignment="1">
      <alignment horizontal="center" vertical="center"/>
    </xf>
    <xf numFmtId="0" fontId="13" fillId="19" borderId="127" xfId="0" applyFont="1" applyFill="1" applyBorder="1" applyAlignment="1">
      <alignment vertical="center"/>
    </xf>
    <xf numFmtId="0" fontId="0" fillId="19" borderId="128" xfId="0" applyFill="1" applyBorder="1" applyAlignment="1">
      <alignment horizontal="center" vertical="center"/>
    </xf>
    <xf numFmtId="0" fontId="13" fillId="19" borderId="129" xfId="0" applyFont="1" applyFill="1" applyBorder="1" applyAlignment="1">
      <alignment horizontal="center" vertical="center"/>
    </xf>
    <xf numFmtId="0" fontId="13" fillId="19" borderId="122"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0" xfId="0" applyNumberFormat="1" applyFill="1" applyBorder="1" applyAlignment="1">
      <alignment horizontal="center" vertical="center" wrapText="1"/>
    </xf>
    <xf numFmtId="0" fontId="0" fillId="0" borderId="127" xfId="0" applyBorder="1"/>
    <xf numFmtId="0" fontId="15" fillId="20" borderId="131" xfId="3" applyAlignment="1">
      <alignment horizontal="center" vertical="center"/>
    </xf>
    <xf numFmtId="0" fontId="15" fillId="20" borderId="132"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3" xfId="0" applyFill="1" applyBorder="1" applyAlignment="1">
      <alignment horizontal="center"/>
    </xf>
    <xf numFmtId="0" fontId="0" fillId="24" borderId="102" xfId="0" applyFill="1" applyBorder="1" applyAlignment="1">
      <alignment horizontal="center"/>
    </xf>
    <xf numFmtId="10" fontId="13" fillId="14" borderId="108"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3" xfId="0" applyNumberFormat="1" applyFill="1" applyBorder="1" applyAlignment="1">
      <alignment horizontal="center"/>
    </xf>
    <xf numFmtId="49" fontId="0" fillId="12" borderId="134" xfId="0" applyNumberFormat="1" applyFont="1" applyFill="1" applyBorder="1" applyAlignment="1">
      <alignment horizontal="center" vertical="center" wrapText="1"/>
    </xf>
    <xf numFmtId="0" fontId="0" fillId="6" borderId="0" xfId="0" applyFont="1" applyFill="1" applyBorder="1" applyAlignment="1">
      <alignment horizontal="center" vertical="center" wrapText="1"/>
    </xf>
    <xf numFmtId="0" fontId="0" fillId="7" borderId="135" xfId="0" applyFont="1" applyFill="1" applyBorder="1" applyAlignment="1">
      <alignment horizontal="center" vertical="center" wrapText="1"/>
    </xf>
    <xf numFmtId="0" fontId="0" fillId="5" borderId="136" xfId="0" applyFill="1" applyBorder="1" applyAlignment="1">
      <alignment horizontal="center" vertical="center" wrapText="1"/>
    </xf>
    <xf numFmtId="0" fontId="0" fillId="6" borderId="136" xfId="0" applyFill="1" applyBorder="1" applyAlignment="1">
      <alignment horizontal="center" vertical="center" wrapText="1"/>
    </xf>
    <xf numFmtId="0" fontId="0" fillId="7" borderId="136" xfId="0" applyFill="1" applyBorder="1" applyAlignment="1">
      <alignment horizontal="center" vertical="center" wrapText="1"/>
    </xf>
    <xf numFmtId="0" fontId="0" fillId="6" borderId="130" xfId="0" applyFill="1" applyBorder="1" applyAlignment="1">
      <alignment horizontal="center" vertical="center" wrapText="1"/>
    </xf>
    <xf numFmtId="0" fontId="0" fillId="7" borderId="130" xfId="0" applyFill="1" applyBorder="1" applyAlignment="1">
      <alignment horizontal="center" vertical="center" wrapText="1"/>
    </xf>
    <xf numFmtId="49" fontId="0" fillId="12" borderId="138" xfId="0" applyNumberFormat="1" applyFont="1" applyFill="1" applyBorder="1" applyAlignment="1">
      <alignment horizontal="center" vertical="center" wrapText="1"/>
    </xf>
    <xf numFmtId="49" fontId="0" fillId="12" borderId="128" xfId="0" applyNumberFormat="1" applyFont="1" applyFill="1" applyBorder="1" applyAlignment="1">
      <alignment horizontal="center" vertical="center" wrapText="1"/>
    </xf>
    <xf numFmtId="0" fontId="0" fillId="5" borderId="118" xfId="0" applyFill="1" applyBorder="1" applyAlignment="1">
      <alignment horizontal="center" vertical="center" wrapText="1"/>
    </xf>
    <xf numFmtId="0" fontId="0" fillId="5" borderId="139" xfId="0" applyFill="1" applyBorder="1" applyAlignment="1">
      <alignment horizontal="center" vertical="center" wrapText="1"/>
    </xf>
    <xf numFmtId="0" fontId="0" fillId="5" borderId="140" xfId="0" applyFill="1" applyBorder="1" applyAlignment="1">
      <alignment horizontal="center" vertical="center" wrapText="1"/>
    </xf>
    <xf numFmtId="0" fontId="0" fillId="5" borderId="137" xfId="0" applyFill="1" applyBorder="1" applyAlignment="1">
      <alignment horizontal="center" vertical="center" wrapText="1"/>
    </xf>
    <xf numFmtId="0" fontId="0" fillId="5" borderId="128" xfId="0" applyFill="1" applyBorder="1" applyAlignment="1">
      <alignment horizontal="center" vertical="center" wrapText="1"/>
    </xf>
    <xf numFmtId="0" fontId="0" fillId="5" borderId="91" xfId="0" applyFill="1" applyBorder="1" applyAlignment="1">
      <alignment horizontal="center" vertical="center" wrapText="1"/>
    </xf>
    <xf numFmtId="0" fontId="0" fillId="5" borderId="93" xfId="0" applyFill="1" applyBorder="1" applyAlignment="1">
      <alignment horizontal="center" vertical="center" wrapText="1"/>
    </xf>
    <xf numFmtId="49" fontId="0" fillId="5" borderId="129" xfId="0" applyNumberFormat="1" applyFill="1" applyBorder="1" applyAlignment="1">
      <alignment horizontal="center" vertical="center" wrapText="1"/>
    </xf>
    <xf numFmtId="0" fontId="0" fillId="5" borderId="124" xfId="0" applyFill="1" applyBorder="1" applyAlignment="1">
      <alignment horizontal="center" vertical="center" wrapText="1"/>
    </xf>
    <xf numFmtId="49" fontId="0" fillId="11" borderId="138" xfId="0" applyNumberFormat="1" applyFont="1" applyFill="1" applyBorder="1" applyAlignment="1">
      <alignment horizontal="center" vertical="center" wrapText="1"/>
    </xf>
    <xf numFmtId="0" fontId="0" fillId="6" borderId="67" xfId="0" applyFill="1" applyBorder="1" applyAlignment="1">
      <alignment horizontal="center" vertical="center" wrapText="1"/>
    </xf>
    <xf numFmtId="49" fontId="0" fillId="6" borderId="141" xfId="0" applyNumberFormat="1" applyFill="1" applyBorder="1" applyAlignment="1">
      <alignment horizontal="center" vertical="center" wrapText="1"/>
    </xf>
    <xf numFmtId="0" fontId="0" fillId="5" borderId="129" xfId="0" applyFill="1" applyBorder="1" applyAlignment="1">
      <alignment horizontal="center" vertical="center" wrapText="1"/>
    </xf>
    <xf numFmtId="0" fontId="0" fillId="6" borderId="141" xfId="0" applyFill="1" applyBorder="1" applyAlignment="1">
      <alignment horizontal="center" vertical="center" wrapText="1"/>
    </xf>
    <xf numFmtId="0" fontId="0" fillId="5" borderId="143" xfId="0" applyFont="1" applyFill="1" applyBorder="1" applyAlignment="1">
      <alignment horizontal="center" vertical="center" wrapText="1"/>
    </xf>
    <xf numFmtId="0" fontId="0" fillId="5" borderId="144" xfId="0" applyFill="1" applyBorder="1" applyAlignment="1">
      <alignment horizontal="center" vertical="center" wrapText="1"/>
    </xf>
    <xf numFmtId="0" fontId="0" fillId="5" borderId="145" xfId="0" applyFont="1" applyFill="1" applyBorder="1" applyAlignment="1">
      <alignment horizontal="center" vertical="center" wrapText="1"/>
    </xf>
    <xf numFmtId="0" fontId="0" fillId="5" borderId="138" xfId="0" applyFill="1" applyBorder="1" applyAlignment="1">
      <alignment horizontal="center" vertical="center" wrapText="1"/>
    </xf>
    <xf numFmtId="0" fontId="0" fillId="6" borderId="146" xfId="0" applyFont="1" applyFill="1" applyBorder="1" applyAlignment="1">
      <alignment horizontal="center" vertical="center" wrapText="1"/>
    </xf>
    <xf numFmtId="0" fontId="0" fillId="6" borderId="147" xfId="0" applyFill="1" applyBorder="1" applyAlignment="1">
      <alignment horizontal="center" vertical="center" wrapText="1"/>
    </xf>
    <xf numFmtId="0" fontId="0" fillId="5" borderId="77" xfId="0" applyNumberFormat="1" applyFill="1" applyBorder="1" applyAlignment="1">
      <alignment horizontal="center" vertical="center" wrapText="1"/>
    </xf>
    <xf numFmtId="0" fontId="13" fillId="14" borderId="108"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8" fillId="10" borderId="87" xfId="0" applyFont="1" applyFill="1" applyBorder="1" applyAlignment="1">
      <alignment horizontal="center" vertical="center" wrapText="1"/>
    </xf>
    <xf numFmtId="0" fontId="8" fillId="10" borderId="0"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9" fontId="0" fillId="5" borderId="99" xfId="1" applyFont="1" applyFill="1" applyBorder="1" applyAlignment="1" applyProtection="1">
      <alignment horizontal="center" vertical="center" wrapText="1"/>
    </xf>
    <xf numFmtId="9" fontId="0" fillId="6" borderId="99" xfId="1" applyFont="1" applyFill="1" applyBorder="1" applyAlignment="1" applyProtection="1">
      <alignment horizontal="center" vertical="center" wrapText="1"/>
    </xf>
    <xf numFmtId="9" fontId="0" fillId="7" borderId="99" xfId="1" applyFont="1" applyFill="1" applyBorder="1" applyAlignment="1" applyProtection="1">
      <alignment horizontal="center" vertical="center" wrapText="1"/>
    </xf>
    <xf numFmtId="9" fontId="0" fillId="7" borderId="100" xfId="1" applyFont="1" applyFill="1" applyBorder="1" applyAlignment="1" applyProtection="1">
      <alignment horizontal="center" vertical="center" wrapText="1"/>
    </xf>
    <xf numFmtId="0" fontId="8" fillId="10" borderId="142" xfId="0" applyFont="1" applyFill="1" applyBorder="1" applyAlignment="1">
      <alignment horizontal="center" vertical="center" wrapText="1"/>
    </xf>
    <xf numFmtId="0" fontId="8" fillId="10" borderId="101" xfId="0" applyFont="1" applyFill="1" applyBorder="1" applyAlignment="1">
      <alignment horizontal="center" vertical="center"/>
    </xf>
    <xf numFmtId="0" fontId="8" fillId="10" borderId="102" xfId="0" applyFont="1" applyFill="1" applyBorder="1" applyAlignment="1">
      <alignment horizontal="center" vertical="center"/>
    </xf>
    <xf numFmtId="0" fontId="8" fillId="10" borderId="103" xfId="0" applyFont="1" applyFill="1" applyBorder="1" applyAlignment="1">
      <alignment horizontal="center" vertical="center"/>
    </xf>
    <xf numFmtId="0" fontId="8" fillId="10" borderId="101" xfId="0" applyFont="1" applyFill="1" applyBorder="1" applyAlignment="1">
      <alignment horizontal="center" vertical="center" wrapText="1"/>
    </xf>
    <xf numFmtId="0" fontId="8" fillId="10" borderId="102" xfId="0" applyFont="1" applyFill="1" applyBorder="1" applyAlignment="1">
      <alignment horizontal="center" vertical="center" wrapText="1"/>
    </xf>
    <xf numFmtId="0" fontId="8" fillId="10" borderId="103"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0" fontId="8" fillId="10" borderId="67" xfId="0" applyFont="1" applyFill="1" applyBorder="1" applyAlignment="1">
      <alignment horizontal="center" vertical="center" wrapText="1"/>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18" xfId="0" applyFont="1" applyFill="1" applyBorder="1" applyAlignment="1">
      <alignment horizontal="center"/>
    </xf>
    <xf numFmtId="0" fontId="14" fillId="19" borderId="119" xfId="0" applyFont="1" applyFill="1" applyBorder="1" applyAlignment="1">
      <alignment horizontal="center"/>
    </xf>
    <xf numFmtId="0" fontId="14" fillId="19" borderId="120" xfId="0" applyFont="1" applyFill="1" applyBorder="1" applyAlignment="1">
      <alignment horizontal="center"/>
    </xf>
    <xf numFmtId="0" fontId="0" fillId="19" borderId="105" xfId="0" applyFill="1" applyBorder="1" applyAlignment="1">
      <alignment horizontal="center" vertical="center"/>
    </xf>
    <xf numFmtId="0" fontId="0" fillId="19" borderId="97"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4" xfId="0" applyFill="1" applyBorder="1" applyAlignment="1">
      <alignment horizontal="center" vertical="center"/>
    </xf>
    <xf numFmtId="0" fontId="13" fillId="14" borderId="108" xfId="0" applyFont="1" applyFill="1" applyBorder="1" applyAlignment="1">
      <alignment horizontal="center" vertical="center"/>
    </xf>
    <xf numFmtId="0" fontId="12" fillId="17" borderId="110" xfId="0" applyFont="1" applyFill="1" applyBorder="1" applyAlignment="1">
      <alignment horizontal="center" vertical="center" wrapText="1"/>
    </xf>
    <xf numFmtId="0" fontId="12" fillId="17" borderId="111" xfId="0" applyFont="1" applyFill="1" applyBorder="1" applyAlignment="1">
      <alignment horizontal="center" vertical="center" wrapText="1"/>
    </xf>
    <xf numFmtId="0" fontId="12" fillId="17" borderId="112" xfId="0" applyFont="1" applyFill="1" applyBorder="1" applyAlignment="1">
      <alignment horizontal="center" vertical="center" wrapText="1"/>
    </xf>
    <xf numFmtId="0" fontId="8" fillId="0" borderId="0" xfId="0" applyFont="1"/>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302" t="s">
        <v>45</v>
      </c>
      <c r="D2" s="302"/>
      <c r="E2" s="303" t="s">
        <v>46</v>
      </c>
      <c r="F2" s="303"/>
      <c r="G2" s="304" t="s">
        <v>47</v>
      </c>
      <c r="H2" s="304"/>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5" t="s">
        <v>3</v>
      </c>
    </row>
    <row r="3" spans="1:7" ht="15">
      <c r="A3" s="52" t="s">
        <v>52</v>
      </c>
      <c r="B3" s="53"/>
      <c r="C3" s="54"/>
      <c r="D3" s="55"/>
      <c r="E3" s="56"/>
      <c r="F3" s="57"/>
      <c r="G3" s="305"/>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306" t="s">
        <v>55</v>
      </c>
      <c r="I27" s="306"/>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5" t="s">
        <v>3</v>
      </c>
    </row>
    <row r="3" spans="1:7" ht="15">
      <c r="A3" s="52" t="s">
        <v>52</v>
      </c>
      <c r="B3" s="53"/>
      <c r="C3" s="54"/>
      <c r="D3" s="55"/>
      <c r="E3" s="56"/>
      <c r="F3" s="57"/>
      <c r="G3" s="305"/>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306" t="s">
        <v>55</v>
      </c>
      <c r="I31" s="306"/>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G7" sqref="G7"/>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06"/>
      <c r="B3" s="253" t="s">
        <v>74</v>
      </c>
      <c r="C3" s="253" t="s">
        <v>75</v>
      </c>
      <c r="D3" s="253" t="s">
        <v>76</v>
      </c>
      <c r="E3" s="254" t="s">
        <v>77</v>
      </c>
      <c r="F3" s="2" t="s">
        <v>3</v>
      </c>
      <c r="G3" t="s">
        <v>78</v>
      </c>
    </row>
    <row r="4" spans="1:7">
      <c r="A4" s="255" t="s">
        <v>0</v>
      </c>
      <c r="B4" s="256">
        <f>(Fonctionnalités!E20)</f>
        <v>0.86599999999999999</v>
      </c>
      <c r="C4" s="257">
        <f>'Assurance Qualité'!B60</f>
        <v>0.72250000000000003</v>
      </c>
      <c r="D4" s="257">
        <f>AVERAGE(B4:C4) - 0.1*E4</f>
        <v>0.79425000000000001</v>
      </c>
      <c r="F4" s="268">
        <v>15</v>
      </c>
      <c r="G4" s="267">
        <f>D4*F4</f>
        <v>11.91375</v>
      </c>
    </row>
    <row r="5" spans="1:7">
      <c r="A5" s="258" t="s">
        <v>1</v>
      </c>
      <c r="B5" s="259">
        <f>(Fonctionnalités!E38)</f>
        <v>0</v>
      </c>
      <c r="C5" s="260">
        <f>'Assurance Qualité'!D60</f>
        <v>0</v>
      </c>
      <c r="D5" s="260">
        <f>AVERAGE(B5:C5) - 0.1*E5</f>
        <v>0</v>
      </c>
      <c r="F5" s="268">
        <v>25</v>
      </c>
      <c r="G5" s="267">
        <f t="shared" ref="G5:G7" si="0">D5*F5</f>
        <v>0</v>
      </c>
    </row>
    <row r="6" spans="1:7">
      <c r="A6" s="261" t="s">
        <v>2</v>
      </c>
      <c r="B6" s="262">
        <f>(Fonctionnalités!E59)</f>
        <v>0</v>
      </c>
      <c r="C6" s="263">
        <f>'Assurance Qualité'!F60</f>
        <v>0</v>
      </c>
      <c r="D6" s="263">
        <f>AVERAGE(B6:C6) - 0.1*E6</f>
        <v>0</v>
      </c>
      <c r="F6" s="268">
        <v>30</v>
      </c>
      <c r="G6" s="267">
        <f t="shared" si="0"/>
        <v>0</v>
      </c>
    </row>
    <row r="7" spans="1:7">
      <c r="A7" s="264" t="s">
        <v>79</v>
      </c>
      <c r="B7" s="265"/>
      <c r="C7" s="265"/>
      <c r="D7" s="269"/>
      <c r="F7" s="2">
        <v>10</v>
      </c>
      <c r="G7" s="267">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75"/>
  <sheetViews>
    <sheetView tabSelected="1" topLeftCell="A39" zoomScaleNormal="100" workbookViewId="0">
      <selection activeCell="H51" sqref="H51"/>
    </sheetView>
  </sheetViews>
  <sheetFormatPr defaultRowHeight="14.25"/>
  <cols>
    <col min="1" max="1" width="68.7109375" style="1" customWidth="1"/>
    <col min="2" max="3" width="12.7109375" style="1" customWidth="1"/>
    <col min="4" max="9" width="12.7109375" customWidth="1"/>
    <col min="10" max="12" width="15.7109375" customWidth="1"/>
    <col min="13" max="1025" width="11.42578125"/>
  </cols>
  <sheetData>
    <row r="1" spans="1:13" ht="18.399999999999999" customHeight="1">
      <c r="A1" s="316" t="s">
        <v>80</v>
      </c>
      <c r="B1" s="317"/>
      <c r="C1" s="317"/>
      <c r="D1" s="317"/>
      <c r="E1" s="317"/>
      <c r="F1" s="317"/>
      <c r="G1" s="318"/>
      <c r="H1" s="205"/>
      <c r="I1" s="205"/>
    </row>
    <row r="2" spans="1:13" ht="15">
      <c r="H2" s="191"/>
      <c r="I2" s="191"/>
    </row>
    <row r="3" spans="1:13" ht="18.399999999999999" customHeight="1">
      <c r="A3" s="319" t="s">
        <v>54</v>
      </c>
      <c r="B3" s="320"/>
      <c r="C3" s="320"/>
      <c r="D3" s="320"/>
      <c r="E3" s="320"/>
      <c r="F3" s="320"/>
      <c r="G3" s="321"/>
      <c r="H3" s="187"/>
      <c r="I3" s="187"/>
    </row>
    <row r="4" spans="1:13" ht="18.75">
      <c r="A4" s="145"/>
      <c r="B4" s="146"/>
      <c r="C4" s="146"/>
      <c r="D4" s="146"/>
      <c r="E4" s="146"/>
      <c r="F4" s="146"/>
      <c r="G4" s="146"/>
      <c r="H4" s="146"/>
      <c r="I4" s="146"/>
    </row>
    <row r="5" spans="1:13" ht="18.399999999999999" customHeight="1">
      <c r="A5" s="325" t="s">
        <v>81</v>
      </c>
      <c r="B5" s="327" t="s">
        <v>0</v>
      </c>
      <c r="C5" s="327"/>
      <c r="D5" s="328" t="s">
        <v>1</v>
      </c>
      <c r="E5" s="328"/>
      <c r="F5" s="329" t="s">
        <v>2</v>
      </c>
      <c r="G5" s="330"/>
      <c r="H5" s="186"/>
      <c r="I5" s="186"/>
      <c r="J5" s="322" t="s">
        <v>82</v>
      </c>
      <c r="K5" s="323"/>
      <c r="L5" s="323"/>
    </row>
    <row r="6" spans="1:13" ht="18.75">
      <c r="A6" s="326"/>
      <c r="B6" s="147" t="s">
        <v>48</v>
      </c>
      <c r="C6" s="148" t="s">
        <v>3</v>
      </c>
      <c r="D6" s="149" t="s">
        <v>48</v>
      </c>
      <c r="E6" s="150" t="s">
        <v>3</v>
      </c>
      <c r="F6" s="151" t="s">
        <v>48</v>
      </c>
      <c r="G6" s="193" t="s">
        <v>3</v>
      </c>
      <c r="H6" s="186"/>
      <c r="I6" s="186"/>
      <c r="J6" s="152" t="s">
        <v>0</v>
      </c>
      <c r="K6" s="152" t="s">
        <v>1</v>
      </c>
      <c r="L6" s="152" t="s">
        <v>2</v>
      </c>
      <c r="M6" s="152"/>
    </row>
    <row r="7" spans="1:13" ht="18.399999999999999" customHeight="1">
      <c r="A7" s="307" t="s">
        <v>83</v>
      </c>
      <c r="B7" s="309"/>
      <c r="C7" s="309"/>
      <c r="D7" s="309"/>
      <c r="E7" s="309"/>
      <c r="F7" s="309"/>
      <c r="G7" s="310"/>
      <c r="H7" s="187" t="s">
        <v>84</v>
      </c>
      <c r="I7" s="187"/>
    </row>
    <row r="8" spans="1:13" ht="15">
      <c r="A8" s="194" t="s">
        <v>85</v>
      </c>
      <c r="B8" s="153">
        <v>1</v>
      </c>
      <c r="C8" s="154">
        <v>3</v>
      </c>
      <c r="D8" s="155"/>
      <c r="E8" s="154">
        <v>3</v>
      </c>
      <c r="F8" s="156"/>
      <c r="G8" s="154">
        <v>3</v>
      </c>
      <c r="H8" s="188"/>
      <c r="I8" s="188"/>
    </row>
    <row r="9" spans="1:13" ht="60">
      <c r="A9" s="194" t="s">
        <v>86</v>
      </c>
      <c r="B9" s="157">
        <v>0.5</v>
      </c>
      <c r="C9" s="161">
        <v>2</v>
      </c>
      <c r="D9" s="159"/>
      <c r="E9" s="161">
        <v>2</v>
      </c>
      <c r="F9" s="160"/>
      <c r="G9" s="161">
        <v>2</v>
      </c>
      <c r="H9" s="188"/>
      <c r="I9" s="188"/>
      <c r="J9" t="s">
        <v>87</v>
      </c>
    </row>
    <row r="10" spans="1:13" ht="60">
      <c r="A10" s="270" t="s">
        <v>88</v>
      </c>
      <c r="B10" s="157">
        <v>0.5</v>
      </c>
      <c r="C10" s="161">
        <v>3</v>
      </c>
      <c r="D10" s="159"/>
      <c r="E10" s="161">
        <v>3</v>
      </c>
      <c r="F10" s="160"/>
      <c r="G10" s="161">
        <v>3</v>
      </c>
      <c r="H10" s="188"/>
      <c r="I10" s="188"/>
      <c r="J10" t="s">
        <v>89</v>
      </c>
    </row>
    <row r="11" spans="1:13" ht="15">
      <c r="A11" s="195" t="s">
        <v>90</v>
      </c>
      <c r="B11" s="157">
        <v>1</v>
      </c>
      <c r="C11" s="161">
        <v>2</v>
      </c>
      <c r="D11" s="159"/>
      <c r="E11" s="161">
        <v>2</v>
      </c>
      <c r="F11" s="160"/>
      <c r="G11" s="161">
        <v>2</v>
      </c>
      <c r="H11" s="188"/>
      <c r="I11" s="188"/>
    </row>
    <row r="12" spans="1:13" ht="30">
      <c r="A12" s="196" t="s">
        <v>91</v>
      </c>
      <c r="B12" s="157">
        <v>0</v>
      </c>
      <c r="C12" s="161">
        <v>4</v>
      </c>
      <c r="D12" s="159"/>
      <c r="E12" s="161">
        <v>4</v>
      </c>
      <c r="F12" s="160"/>
      <c r="G12" s="161">
        <v>4</v>
      </c>
      <c r="H12" s="188"/>
      <c r="I12" s="188"/>
      <c r="J12" t="s">
        <v>92</v>
      </c>
    </row>
    <row r="13" spans="1:13" ht="15">
      <c r="A13" s="198" t="s">
        <v>93</v>
      </c>
      <c r="B13" s="178">
        <f>SUMPRODUCT(B8:B12,C8:C12)</f>
        <v>7.5</v>
      </c>
      <c r="C13" s="163">
        <f>SUM(C8:C12)</f>
        <v>14</v>
      </c>
      <c r="D13" s="179">
        <f>SUMPRODUCT(D8:D12,E8:E12)</f>
        <v>0</v>
      </c>
      <c r="E13" s="164">
        <f>SUM(E8:E12)</f>
        <v>14</v>
      </c>
      <c r="F13" s="165">
        <f>SUMPRODUCT(F8:F12,G8:G12)</f>
        <v>0</v>
      </c>
      <c r="G13" s="197">
        <f>SUM(G8:G12)</f>
        <v>14</v>
      </c>
      <c r="H13" s="188"/>
      <c r="I13" s="188"/>
    </row>
    <row r="14" spans="1:13" ht="18.399999999999999" customHeight="1">
      <c r="A14" s="307" t="s">
        <v>94</v>
      </c>
      <c r="B14" s="324"/>
      <c r="C14" s="324"/>
      <c r="D14" s="309"/>
      <c r="E14" s="309"/>
      <c r="F14" s="309"/>
      <c r="G14" s="310"/>
      <c r="H14" s="187" t="s">
        <v>84</v>
      </c>
      <c r="I14" s="187"/>
    </row>
    <row r="15" spans="1:13" ht="409.6">
      <c r="A15" s="270" t="s">
        <v>95</v>
      </c>
      <c r="B15" s="294">
        <v>0</v>
      </c>
      <c r="C15" s="295">
        <v>2</v>
      </c>
      <c r="D15" s="298"/>
      <c r="E15" s="295">
        <v>2</v>
      </c>
      <c r="F15" s="166"/>
      <c r="G15" s="295">
        <v>2</v>
      </c>
      <c r="H15" s="189"/>
      <c r="I15" s="188"/>
      <c r="J15" s="1" t="s">
        <v>96</v>
      </c>
    </row>
    <row r="16" spans="1:13" ht="30">
      <c r="A16" s="270" t="s">
        <v>97</v>
      </c>
      <c r="B16" s="296">
        <v>0.5</v>
      </c>
      <c r="C16" s="285">
        <v>3</v>
      </c>
      <c r="D16" s="271"/>
      <c r="E16" s="285">
        <v>3</v>
      </c>
      <c r="F16" s="272"/>
      <c r="G16" s="285">
        <v>3</v>
      </c>
      <c r="H16" s="189"/>
      <c r="I16" s="188"/>
      <c r="J16" t="s">
        <v>98</v>
      </c>
    </row>
    <row r="17" spans="1:10" ht="45">
      <c r="A17" s="278" t="s">
        <v>99</v>
      </c>
      <c r="B17" s="284">
        <v>1</v>
      </c>
      <c r="C17" s="285">
        <v>3</v>
      </c>
      <c r="D17" s="274"/>
      <c r="E17" s="285">
        <v>3</v>
      </c>
      <c r="F17" s="169"/>
      <c r="G17" s="285">
        <v>3</v>
      </c>
      <c r="H17" s="189"/>
      <c r="I17" s="188"/>
    </row>
    <row r="18" spans="1:10" ht="30">
      <c r="A18" s="278" t="s">
        <v>100</v>
      </c>
      <c r="B18" s="284">
        <v>1</v>
      </c>
      <c r="C18" s="285">
        <v>3</v>
      </c>
      <c r="D18" s="274"/>
      <c r="E18" s="285">
        <v>3</v>
      </c>
      <c r="F18" s="169"/>
      <c r="G18" s="285">
        <v>3</v>
      </c>
      <c r="H18" s="189"/>
      <c r="I18" s="188"/>
    </row>
    <row r="19" spans="1:10" ht="15">
      <c r="A19" s="279" t="s">
        <v>101</v>
      </c>
      <c r="B19" s="297">
        <v>1</v>
      </c>
      <c r="C19" s="285">
        <v>2</v>
      </c>
      <c r="D19" s="299"/>
      <c r="E19" s="285">
        <v>2</v>
      </c>
      <c r="F19" s="169"/>
      <c r="G19" s="285">
        <v>2</v>
      </c>
      <c r="H19" s="189"/>
      <c r="I19" s="188"/>
    </row>
    <row r="20" spans="1:10" ht="15">
      <c r="A20" s="289" t="s">
        <v>93</v>
      </c>
      <c r="B20" s="292">
        <f>SUMPRODUCT(B15:B19,C15:C19)</f>
        <v>9.5</v>
      </c>
      <c r="C20" s="288">
        <f>SUM(C15:C19)</f>
        <v>13</v>
      </c>
      <c r="D20" s="293">
        <f>SUMPRODUCT(D15:D19,E15:E19)</f>
        <v>0</v>
      </c>
      <c r="E20" s="162">
        <f>SUM(E15:E19)</f>
        <v>13</v>
      </c>
      <c r="F20" s="170">
        <f>SUMPRODUCT(F15:F19,G15:G19)</f>
        <v>0</v>
      </c>
      <c r="G20" s="197">
        <f>SUM(G15:G19)</f>
        <v>13</v>
      </c>
      <c r="H20" s="189"/>
      <c r="I20" s="188"/>
    </row>
    <row r="21" spans="1:10" ht="18.399999999999999" customHeight="1">
      <c r="A21" s="307" t="s">
        <v>102</v>
      </c>
      <c r="B21" s="315"/>
      <c r="C21" s="315"/>
      <c r="D21" s="309"/>
      <c r="E21" s="309"/>
      <c r="F21" s="309"/>
      <c r="G21" s="310"/>
      <c r="H21" s="187" t="s">
        <v>84</v>
      </c>
      <c r="I21" s="187"/>
    </row>
    <row r="22" spans="1:10" ht="75">
      <c r="A22" s="195" t="s">
        <v>103</v>
      </c>
      <c r="B22" s="157">
        <v>1</v>
      </c>
      <c r="C22" s="158">
        <v>2</v>
      </c>
      <c r="D22" s="159"/>
      <c r="E22" s="158">
        <v>2</v>
      </c>
      <c r="F22" s="160"/>
      <c r="G22" s="158">
        <v>2</v>
      </c>
      <c r="H22" s="189"/>
      <c r="I22" s="188"/>
    </row>
    <row r="23" spans="1:10" ht="15">
      <c r="A23" s="196" t="s">
        <v>104</v>
      </c>
      <c r="B23" s="157">
        <v>1</v>
      </c>
      <c r="C23" s="161">
        <v>1</v>
      </c>
      <c r="D23" s="159"/>
      <c r="E23" s="161">
        <v>1</v>
      </c>
      <c r="F23" s="160"/>
      <c r="G23" s="161">
        <v>1</v>
      </c>
      <c r="H23" s="189"/>
      <c r="I23" s="188"/>
    </row>
    <row r="24" spans="1:10" ht="30">
      <c r="A24" s="196" t="s">
        <v>105</v>
      </c>
      <c r="B24" s="157">
        <v>0</v>
      </c>
      <c r="C24" s="161">
        <v>1</v>
      </c>
      <c r="D24" s="159"/>
      <c r="E24" s="161">
        <v>1</v>
      </c>
      <c r="F24" s="160"/>
      <c r="G24" s="161">
        <v>1</v>
      </c>
      <c r="H24" s="189"/>
      <c r="I24" s="188"/>
      <c r="J24" t="s">
        <v>106</v>
      </c>
    </row>
    <row r="25" spans="1:10" ht="15">
      <c r="A25" s="198" t="s">
        <v>93</v>
      </c>
      <c r="B25" s="178">
        <f>SUMPRODUCT(B22:B24,C22:C24)</f>
        <v>3</v>
      </c>
      <c r="C25" s="163">
        <f>SUM(C22:C24)</f>
        <v>4</v>
      </c>
      <c r="D25" s="179">
        <f>SUMPRODUCT(D22:D24,E22:E24)</f>
        <v>0</v>
      </c>
      <c r="E25" s="164">
        <f>SUM(E22:E24)</f>
        <v>4</v>
      </c>
      <c r="F25" s="165">
        <f>SUMPRODUCT(F22:F24,G22:G24)</f>
        <v>0</v>
      </c>
      <c r="G25" s="197">
        <f>SUM(G22:G24)</f>
        <v>4</v>
      </c>
      <c r="H25" s="189"/>
      <c r="I25" s="188"/>
    </row>
    <row r="26" spans="1:10" ht="18.399999999999999" customHeight="1">
      <c r="A26" s="307" t="s">
        <v>107</v>
      </c>
      <c r="B26" s="324"/>
      <c r="C26" s="324"/>
      <c r="D26" s="309"/>
      <c r="E26" s="309"/>
      <c r="F26" s="309"/>
      <c r="G26" s="310"/>
      <c r="H26" s="348" t="s">
        <v>108</v>
      </c>
      <c r="I26" s="187"/>
    </row>
    <row r="27" spans="1:10" ht="60">
      <c r="A27" s="279" t="s">
        <v>109</v>
      </c>
      <c r="B27" s="280">
        <v>1</v>
      </c>
      <c r="C27" s="281">
        <v>2</v>
      </c>
      <c r="D27" s="274"/>
      <c r="E27" s="281">
        <v>2</v>
      </c>
      <c r="F27" s="171"/>
      <c r="G27" s="281">
        <v>2</v>
      </c>
      <c r="H27" s="189"/>
      <c r="I27" s="188"/>
    </row>
    <row r="28" spans="1:10" ht="45">
      <c r="A28" s="279" t="s">
        <v>110</v>
      </c>
      <c r="B28" s="284">
        <v>1</v>
      </c>
      <c r="C28" s="286">
        <v>2</v>
      </c>
      <c r="D28" s="274"/>
      <c r="E28" s="286">
        <v>2</v>
      </c>
      <c r="F28" s="171"/>
      <c r="G28" s="286">
        <v>2</v>
      </c>
      <c r="H28" s="189"/>
      <c r="I28" s="188"/>
    </row>
    <row r="29" spans="1:10" ht="30">
      <c r="A29" s="279" t="s">
        <v>111</v>
      </c>
      <c r="B29" s="284">
        <v>1</v>
      </c>
      <c r="C29" s="286">
        <v>2</v>
      </c>
      <c r="D29" s="274"/>
      <c r="E29" s="286">
        <v>2</v>
      </c>
      <c r="F29" s="171"/>
      <c r="G29" s="286">
        <v>2</v>
      </c>
      <c r="H29" s="189"/>
      <c r="I29" s="188"/>
    </row>
    <row r="30" spans="1:10" ht="75">
      <c r="A30" s="279" t="s">
        <v>112</v>
      </c>
      <c r="B30" s="284">
        <v>0.75</v>
      </c>
      <c r="C30" s="286">
        <v>3</v>
      </c>
      <c r="D30" s="274"/>
      <c r="E30" s="286">
        <v>3</v>
      </c>
      <c r="F30" s="171"/>
      <c r="G30" s="286">
        <v>3</v>
      </c>
      <c r="H30" s="189"/>
      <c r="I30" s="188"/>
      <c r="J30" t="s">
        <v>113</v>
      </c>
    </row>
    <row r="31" spans="1:10" ht="15">
      <c r="A31" s="289" t="s">
        <v>93</v>
      </c>
      <c r="B31" s="292">
        <f>SUMPRODUCT(B27:B30,C27:C30)</f>
        <v>8.25</v>
      </c>
      <c r="C31" s="288">
        <f>SUM(C27:C30)</f>
        <v>9</v>
      </c>
      <c r="D31" s="293">
        <f>SUMPRODUCT(D27:D30,E27:E30)</f>
        <v>0</v>
      </c>
      <c r="E31" s="164">
        <f>SUM(E27:E30)</f>
        <v>9</v>
      </c>
      <c r="F31" s="165">
        <f>SUMPRODUCT(F27:F30,G27:G30)</f>
        <v>0</v>
      </c>
      <c r="G31" s="197">
        <f>SUM(G27:G30)</f>
        <v>9</v>
      </c>
      <c r="H31" s="189"/>
      <c r="I31" s="188"/>
    </row>
    <row r="32" spans="1:10" ht="18.399999999999999" customHeight="1">
      <c r="A32" s="307" t="s">
        <v>114</v>
      </c>
      <c r="B32" s="308"/>
      <c r="C32" s="308"/>
      <c r="D32" s="309"/>
      <c r="E32" s="309"/>
      <c r="F32" s="309"/>
      <c r="G32" s="310"/>
      <c r="H32" s="348" t="s">
        <v>108</v>
      </c>
      <c r="I32" s="187"/>
    </row>
    <row r="33" spans="1:10" ht="15">
      <c r="A33" s="270" t="s">
        <v>115</v>
      </c>
      <c r="B33" s="280">
        <v>0</v>
      </c>
      <c r="C33" s="281">
        <v>1</v>
      </c>
      <c r="D33" s="290"/>
      <c r="E33" s="281">
        <v>1</v>
      </c>
      <c r="F33" s="174"/>
      <c r="G33" s="281">
        <v>1</v>
      </c>
      <c r="H33" s="189"/>
      <c r="I33" s="188"/>
      <c r="J33" t="s">
        <v>116</v>
      </c>
    </row>
    <row r="34" spans="1:10" ht="15">
      <c r="A34" s="270" t="s">
        <v>117</v>
      </c>
      <c r="B34" s="282">
        <v>1</v>
      </c>
      <c r="C34" s="283">
        <v>1</v>
      </c>
      <c r="D34" s="276"/>
      <c r="E34" s="283">
        <v>1</v>
      </c>
      <c r="F34" s="277"/>
      <c r="G34" s="283">
        <v>1</v>
      </c>
      <c r="H34" s="189"/>
      <c r="I34" s="188"/>
    </row>
    <row r="35" spans="1:10" ht="15">
      <c r="A35" s="278" t="s">
        <v>118</v>
      </c>
      <c r="B35" s="284">
        <v>1</v>
      </c>
      <c r="C35" s="285">
        <v>3</v>
      </c>
      <c r="D35" s="274"/>
      <c r="E35" s="285">
        <v>3</v>
      </c>
      <c r="F35" s="171"/>
      <c r="G35" s="285">
        <v>3</v>
      </c>
      <c r="H35" s="189"/>
      <c r="I35" s="188"/>
    </row>
    <row r="36" spans="1:10" ht="30">
      <c r="A36" s="279" t="s">
        <v>119</v>
      </c>
      <c r="B36" s="284">
        <v>1</v>
      </c>
      <c r="C36" s="286">
        <v>3</v>
      </c>
      <c r="D36" s="274"/>
      <c r="E36" s="286">
        <v>3</v>
      </c>
      <c r="F36" s="171"/>
      <c r="G36" s="286">
        <v>3</v>
      </c>
      <c r="H36" s="188"/>
      <c r="I36" s="188"/>
    </row>
    <row r="37" spans="1:10" ht="15">
      <c r="A37" s="289" t="s">
        <v>93</v>
      </c>
      <c r="B37" s="287">
        <f>SUMPRODUCT(B33:B36,C33:C36)</f>
        <v>7</v>
      </c>
      <c r="C37" s="288">
        <f>SUM(C33:C36)</f>
        <v>8</v>
      </c>
      <c r="D37" s="291">
        <f>SUMPRODUCT(D33:D36,E33:E36)</f>
        <v>0</v>
      </c>
      <c r="E37" s="164">
        <f>SUM(E33:E36)</f>
        <v>8</v>
      </c>
      <c r="F37" s="165">
        <f>SUMPRODUCT(F33:F36,G33:G36)</f>
        <v>0</v>
      </c>
      <c r="G37" s="197">
        <f>SUM(G33:G36)</f>
        <v>8</v>
      </c>
      <c r="H37" s="189"/>
      <c r="I37" s="188"/>
    </row>
    <row r="38" spans="1:10" ht="18.399999999999999" customHeight="1">
      <c r="A38" s="307" t="s">
        <v>120</v>
      </c>
      <c r="B38" s="308"/>
      <c r="C38" s="308"/>
      <c r="D38" s="309"/>
      <c r="E38" s="309"/>
      <c r="F38" s="309"/>
      <c r="G38" s="310"/>
      <c r="H38" s="187" t="s">
        <v>121</v>
      </c>
      <c r="I38" s="187"/>
    </row>
    <row r="39" spans="1:10" ht="45">
      <c r="A39" s="278" t="s">
        <v>122</v>
      </c>
      <c r="B39" s="280">
        <v>0.5</v>
      </c>
      <c r="C39" s="295">
        <v>1</v>
      </c>
      <c r="D39" s="274"/>
      <c r="E39" s="295">
        <v>1</v>
      </c>
      <c r="F39" s="171"/>
      <c r="G39" s="295">
        <v>1</v>
      </c>
      <c r="H39" s="188"/>
      <c r="I39" s="188"/>
      <c r="J39" t="s">
        <v>123</v>
      </c>
    </row>
    <row r="40" spans="1:10" ht="15">
      <c r="A40" s="278" t="s">
        <v>124</v>
      </c>
      <c r="B40" s="284">
        <v>1</v>
      </c>
      <c r="C40" s="285">
        <v>4</v>
      </c>
      <c r="D40" s="274"/>
      <c r="E40" s="285">
        <v>4</v>
      </c>
      <c r="F40" s="171"/>
      <c r="G40" s="285">
        <v>4</v>
      </c>
      <c r="H40" s="188"/>
      <c r="I40" s="188"/>
    </row>
    <row r="41" spans="1:10" ht="15">
      <c r="A41" s="278" t="s">
        <v>125</v>
      </c>
      <c r="B41" s="284">
        <v>1</v>
      </c>
      <c r="C41" s="285">
        <v>3</v>
      </c>
      <c r="D41" s="274"/>
      <c r="E41" s="285">
        <v>3</v>
      </c>
      <c r="F41" s="171"/>
      <c r="G41" s="285">
        <v>3</v>
      </c>
      <c r="H41" s="188"/>
      <c r="I41" s="188"/>
    </row>
    <row r="42" spans="1:10" ht="60">
      <c r="A42" s="278" t="s">
        <v>126</v>
      </c>
      <c r="B42" s="284">
        <v>0.5</v>
      </c>
      <c r="C42" s="285">
        <v>2</v>
      </c>
      <c r="D42" s="274"/>
      <c r="E42" s="285">
        <v>2</v>
      </c>
      <c r="F42" s="171"/>
      <c r="G42" s="285">
        <v>2</v>
      </c>
      <c r="H42" s="188"/>
      <c r="J42" t="s">
        <v>127</v>
      </c>
    </row>
    <row r="43" spans="1:10" ht="15">
      <c r="A43" s="278" t="s">
        <v>128</v>
      </c>
      <c r="B43" s="284">
        <v>0.5</v>
      </c>
      <c r="C43" s="285">
        <v>2</v>
      </c>
      <c r="D43" s="274"/>
      <c r="E43" s="285">
        <v>2</v>
      </c>
      <c r="F43" s="171"/>
      <c r="G43" s="285">
        <v>2</v>
      </c>
      <c r="H43" s="188"/>
      <c r="I43" s="188"/>
      <c r="J43" t="s">
        <v>129</v>
      </c>
    </row>
    <row r="44" spans="1:10" ht="15">
      <c r="A44" s="278" t="s">
        <v>130</v>
      </c>
      <c r="B44" s="284">
        <v>1</v>
      </c>
      <c r="C44" s="285">
        <v>3</v>
      </c>
      <c r="D44" s="274"/>
      <c r="E44" s="285">
        <v>3</v>
      </c>
      <c r="F44" s="171"/>
      <c r="G44" s="285">
        <v>3</v>
      </c>
      <c r="H44" s="188"/>
      <c r="I44" s="188"/>
    </row>
    <row r="45" spans="1:10" ht="30">
      <c r="A45" s="278" t="s">
        <v>131</v>
      </c>
      <c r="B45" s="284">
        <v>0</v>
      </c>
      <c r="C45" s="285">
        <v>3</v>
      </c>
      <c r="D45" s="274"/>
      <c r="E45" s="285">
        <v>3</v>
      </c>
      <c r="F45" s="171"/>
      <c r="G45" s="285">
        <v>3</v>
      </c>
      <c r="H45" s="188"/>
      <c r="I45" s="188"/>
      <c r="J45" t="s">
        <v>132</v>
      </c>
    </row>
    <row r="46" spans="1:10" ht="15">
      <c r="A46" s="278" t="s">
        <v>133</v>
      </c>
      <c r="B46" s="284">
        <v>0</v>
      </c>
      <c r="C46" s="285">
        <v>4</v>
      </c>
      <c r="D46" s="274"/>
      <c r="E46" s="285">
        <v>4</v>
      </c>
      <c r="F46" s="171"/>
      <c r="G46" s="285">
        <v>4</v>
      </c>
      <c r="H46" s="188"/>
      <c r="I46" s="188"/>
      <c r="J46" t="s">
        <v>134</v>
      </c>
    </row>
    <row r="47" spans="1:10" ht="60">
      <c r="A47" s="279" t="s">
        <v>135</v>
      </c>
      <c r="B47" s="284">
        <v>0.75</v>
      </c>
      <c r="C47" s="286">
        <v>10</v>
      </c>
      <c r="D47" s="274"/>
      <c r="E47" s="286">
        <v>10</v>
      </c>
      <c r="F47" s="171"/>
      <c r="G47" s="286">
        <v>10</v>
      </c>
      <c r="H47" s="188"/>
      <c r="I47" s="188"/>
      <c r="J47" t="s">
        <v>136</v>
      </c>
    </row>
    <row r="48" spans="1:10" ht="30">
      <c r="A48" s="279" t="s">
        <v>137</v>
      </c>
      <c r="B48" s="284">
        <v>0.75</v>
      </c>
      <c r="C48" s="286">
        <v>6</v>
      </c>
      <c r="D48" s="274"/>
      <c r="E48" s="286">
        <v>6</v>
      </c>
      <c r="F48" s="171"/>
      <c r="G48" s="286">
        <v>6</v>
      </c>
      <c r="H48" s="188"/>
      <c r="I48" s="188"/>
      <c r="J48" t="s">
        <v>138</v>
      </c>
    </row>
    <row r="49" spans="1:10" ht="15">
      <c r="A49" s="279" t="s">
        <v>139</v>
      </c>
      <c r="B49" s="284">
        <v>0.5</v>
      </c>
      <c r="C49" s="286">
        <v>3</v>
      </c>
      <c r="D49" s="274"/>
      <c r="E49" s="286">
        <v>3</v>
      </c>
      <c r="F49" s="171"/>
      <c r="G49" s="286">
        <v>3</v>
      </c>
      <c r="H49" s="188"/>
      <c r="I49" s="188"/>
      <c r="J49" t="s">
        <v>140</v>
      </c>
    </row>
    <row r="50" spans="1:10" ht="15">
      <c r="A50" s="289" t="s">
        <v>93</v>
      </c>
      <c r="B50" s="287">
        <f>SUMPRODUCT(B39:B49,C39:C49)</f>
        <v>26</v>
      </c>
      <c r="C50" s="288">
        <f>SUM(C39:C49)</f>
        <v>41</v>
      </c>
      <c r="D50" s="291">
        <f>SUMPRODUCT(D39:D49,E39:E49)</f>
        <v>0</v>
      </c>
      <c r="E50" s="164">
        <f>SUM(E39:E49)</f>
        <v>41</v>
      </c>
      <c r="F50" s="165">
        <f>SUMPRODUCT(F39:F49,G39:G49)</f>
        <v>0</v>
      </c>
      <c r="G50" s="197">
        <f>SUM(G39:G49)</f>
        <v>41</v>
      </c>
      <c r="H50" s="189"/>
      <c r="I50" s="188"/>
    </row>
    <row r="51" spans="1:10" ht="18.399999999999999" customHeight="1">
      <c r="A51" s="307" t="s">
        <v>141</v>
      </c>
      <c r="B51" s="315"/>
      <c r="C51" s="315"/>
      <c r="D51" s="309"/>
      <c r="E51" s="309"/>
      <c r="F51" s="309"/>
      <c r="G51" s="310"/>
      <c r="H51" s="348" t="s">
        <v>108</v>
      </c>
      <c r="I51" s="187"/>
    </row>
    <row r="52" spans="1:10" ht="30">
      <c r="A52" s="199" t="s">
        <v>142</v>
      </c>
      <c r="B52" s="172">
        <v>1</v>
      </c>
      <c r="C52" s="175">
        <v>2</v>
      </c>
      <c r="D52" s="173"/>
      <c r="E52" s="175">
        <v>2</v>
      </c>
      <c r="F52" s="174"/>
      <c r="G52" s="175">
        <v>2</v>
      </c>
      <c r="H52" s="189"/>
      <c r="I52" s="188"/>
    </row>
    <row r="53" spans="1:10" ht="30">
      <c r="A53" s="196" t="s">
        <v>143</v>
      </c>
      <c r="B53" s="167">
        <v>1</v>
      </c>
      <c r="C53" s="161">
        <v>2</v>
      </c>
      <c r="D53" s="168"/>
      <c r="E53" s="161">
        <v>2</v>
      </c>
      <c r="F53" s="171"/>
      <c r="G53" s="161">
        <v>2</v>
      </c>
      <c r="H53" s="188"/>
      <c r="I53" s="188"/>
    </row>
    <row r="54" spans="1:10" ht="15">
      <c r="A54" s="196" t="s">
        <v>144</v>
      </c>
      <c r="B54" s="273">
        <v>1</v>
      </c>
      <c r="C54" s="161">
        <v>1</v>
      </c>
      <c r="D54" s="274"/>
      <c r="E54" s="161">
        <v>1</v>
      </c>
      <c r="F54" s="275"/>
      <c r="G54" s="161">
        <v>1</v>
      </c>
      <c r="H54" s="188"/>
      <c r="I54" s="188"/>
    </row>
    <row r="55" spans="1:10" ht="120">
      <c r="A55" s="196" t="s">
        <v>145</v>
      </c>
      <c r="B55" s="273">
        <v>1</v>
      </c>
      <c r="C55" s="161">
        <v>4</v>
      </c>
      <c r="D55" s="274"/>
      <c r="E55" s="161">
        <v>4</v>
      </c>
      <c r="F55" s="275"/>
      <c r="G55" s="161">
        <v>4</v>
      </c>
      <c r="H55" s="188"/>
      <c r="I55" s="188"/>
    </row>
    <row r="56" spans="1:10" ht="45">
      <c r="A56" s="195" t="s">
        <v>146</v>
      </c>
      <c r="B56" s="300">
        <v>1</v>
      </c>
      <c r="C56" s="158">
        <v>2</v>
      </c>
      <c r="D56" s="176"/>
      <c r="E56" s="158">
        <v>2</v>
      </c>
      <c r="F56" s="177"/>
      <c r="G56" s="158">
        <v>2</v>
      </c>
      <c r="H56" s="190"/>
      <c r="I56" s="188"/>
    </row>
    <row r="57" spans="1:10" ht="15">
      <c r="A57" s="200" t="s">
        <v>93</v>
      </c>
      <c r="B57" s="178">
        <f>SUMPRODUCT(B52:B56,C52:C56)</f>
        <v>11</v>
      </c>
      <c r="C57" s="163">
        <f>SUM(C52:C56)</f>
        <v>11</v>
      </c>
      <c r="D57" s="179">
        <f>SUMPRODUCT(D52:D56,E52:E56)</f>
        <v>0</v>
      </c>
      <c r="E57" s="164">
        <f>SUM(E52:E56)</f>
        <v>11</v>
      </c>
      <c r="F57" s="180">
        <f>SUMPRODUCT(F52:F56,G52:G56)</f>
        <v>0</v>
      </c>
      <c r="G57" s="201">
        <f>SUM(G52:G56)</f>
        <v>11</v>
      </c>
      <c r="H57" s="188"/>
      <c r="I57" s="188"/>
    </row>
    <row r="58" spans="1:10" ht="18.399999999999999" customHeight="1">
      <c r="A58" s="307" t="s">
        <v>76</v>
      </c>
      <c r="B58" s="309"/>
      <c r="C58" s="309"/>
      <c r="D58" s="309"/>
      <c r="E58" s="309"/>
      <c r="F58" s="309"/>
      <c r="G58" s="310"/>
      <c r="H58" s="187"/>
      <c r="I58" s="187"/>
    </row>
    <row r="59" spans="1:10" ht="15">
      <c r="A59" s="202" t="s">
        <v>147</v>
      </c>
      <c r="B59" s="181">
        <f>B13+B20+B25+B31+B37+B50+B57</f>
        <v>72.25</v>
      </c>
      <c r="C59" s="182">
        <f>C13+C20+C25+C31+C37+C50+C57</f>
        <v>100</v>
      </c>
      <c r="D59" s="183">
        <f>D13+D20+D25+D31+D37+D50+D57</f>
        <v>0</v>
      </c>
      <c r="E59" s="184">
        <f>E13+E20+E25+E31+E37+E50+E57</f>
        <v>100</v>
      </c>
      <c r="F59" s="185">
        <f>F13+F20+F25+F31+F37+F50+F57</f>
        <v>0</v>
      </c>
      <c r="G59" s="203">
        <f>G13+G20+G25+G31+G37+G50+G57</f>
        <v>100</v>
      </c>
      <c r="H59" s="190"/>
      <c r="I59" s="188"/>
    </row>
    <row r="60" spans="1:10" ht="15">
      <c r="A60" s="204" t="s">
        <v>148</v>
      </c>
      <c r="B60" s="311">
        <f>B59/C59</f>
        <v>0.72250000000000003</v>
      </c>
      <c r="C60" s="311"/>
      <c r="D60" s="312">
        <f>D59/E59</f>
        <v>0</v>
      </c>
      <c r="E60" s="312"/>
      <c r="F60" s="313">
        <f>F59/G59</f>
        <v>0</v>
      </c>
      <c r="G60" s="314"/>
      <c r="H60" s="192"/>
      <c r="I60" s="192"/>
    </row>
    <row r="61" spans="1:10" ht="15">
      <c r="H61" s="191"/>
      <c r="I61" s="191"/>
    </row>
    <row r="62" spans="1:10" ht="15">
      <c r="H62" s="191"/>
      <c r="I62" s="191"/>
    </row>
    <row r="63" spans="1:10" ht="15">
      <c r="H63" s="191"/>
      <c r="I63" s="191"/>
    </row>
    <row r="64" spans="1:10" ht="15">
      <c r="H64" s="191"/>
      <c r="I64" s="191"/>
    </row>
    <row r="65" spans="8:9" ht="15">
      <c r="H65" s="191"/>
      <c r="I65" s="191"/>
    </row>
    <row r="66" spans="8:9" ht="15">
      <c r="H66" s="191"/>
      <c r="I66" s="191"/>
    </row>
    <row r="67" spans="8:9" ht="15"/>
    <row r="68" spans="8:9" ht="15"/>
    <row r="69" spans="8:9" ht="15"/>
    <row r="70" spans="8:9" ht="15"/>
    <row r="71" spans="8:9" ht="15"/>
    <row r="72" spans="8:9" ht="15"/>
    <row r="73" spans="8:9" ht="15"/>
    <row r="74" spans="8:9" ht="15"/>
    <row r="75" spans="8:9" ht="15"/>
  </sheetData>
  <mergeCells count="18">
    <mergeCell ref="A1:G1"/>
    <mergeCell ref="A3:G3"/>
    <mergeCell ref="J5:L5"/>
    <mergeCell ref="A26:G26"/>
    <mergeCell ref="A21:G21"/>
    <mergeCell ref="A14:G14"/>
    <mergeCell ref="A7:G7"/>
    <mergeCell ref="A5:A6"/>
    <mergeCell ref="B5:C5"/>
    <mergeCell ref="D5:E5"/>
    <mergeCell ref="F5:G5"/>
    <mergeCell ref="A38:G38"/>
    <mergeCell ref="A32:G32"/>
    <mergeCell ref="B60:C60"/>
    <mergeCell ref="D60:E60"/>
    <mergeCell ref="F60:G60"/>
    <mergeCell ref="A58:G58"/>
    <mergeCell ref="A51:G51"/>
  </mergeCells>
  <dataValidations count="2">
    <dataValidation type="decimal" allowBlank="1" showInputMessage="1" showErrorMessage="1" sqref="H13 H20 H25 H31 H37 H50" xr:uid="{00000000-0002-0000-0500-000000000000}">
      <formula1>0</formula1>
      <formula2>1</formula2>
    </dataValidation>
    <dataValidation type="decimal" allowBlank="1" showInputMessage="1" showErrorMessage="1" error="Les évaluations sont faites en terme de pourcentage. Veuillez entrer une valeur entre 0 et 1" sqref="F8:F12 B27:B30 B8:B12 H8:H12 B15:B19 D15:D19 F15:F19 H15:H19 B33:B36 D33:D36 F33:F36 H33:H36 B39:B49 D39:D49 F39:F49 H39:H49 B52:B56 D52:D56 F52:F56 H52:H56 H27:H30 F27:F30 D27:D30 D8:D12 B22:B24 D22:D24 F22:F24 H22:H24"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2"/>
  <sheetViews>
    <sheetView topLeftCell="I7" workbookViewId="0">
      <selection activeCell="I8" sqref="I8"/>
    </sheetView>
  </sheetViews>
  <sheetFormatPr defaultRowHeight="15"/>
  <cols>
    <col min="1" max="1" width="73" customWidth="1"/>
    <col min="5" max="5" width="11" bestFit="1" customWidth="1"/>
    <col min="6" max="6" width="14.140625" bestFit="1" customWidth="1"/>
  </cols>
  <sheetData>
    <row r="1" spans="1:7" ht="18.75">
      <c r="A1" s="339" t="s">
        <v>80</v>
      </c>
      <c r="B1" s="340"/>
      <c r="C1" s="340"/>
      <c r="D1" s="340"/>
      <c r="E1" s="340"/>
      <c r="F1" s="340"/>
    </row>
    <row r="2" spans="1:7">
      <c r="A2" s="206"/>
      <c r="B2" s="206"/>
      <c r="C2" s="207"/>
      <c r="D2" s="207"/>
      <c r="E2" s="206"/>
      <c r="F2" s="207"/>
    </row>
    <row r="3" spans="1:7" ht="18.75">
      <c r="A3" s="339" t="s">
        <v>51</v>
      </c>
      <c r="B3" s="340"/>
      <c r="C3" s="340"/>
      <c r="D3" s="340"/>
      <c r="E3" s="340"/>
      <c r="F3" s="340"/>
    </row>
    <row r="5" spans="1:7" ht="23.25">
      <c r="A5" s="341" t="s">
        <v>0</v>
      </c>
      <c r="B5" s="341"/>
      <c r="C5" s="341"/>
      <c r="D5" s="341"/>
      <c r="E5" s="341"/>
      <c r="F5" s="341"/>
    </row>
    <row r="6" spans="1:7">
      <c r="A6" s="208" t="s">
        <v>52</v>
      </c>
      <c r="B6" s="342"/>
      <c r="C6" s="342"/>
      <c r="D6" s="342"/>
      <c r="E6" s="342"/>
      <c r="F6" s="343"/>
    </row>
    <row r="7" spans="1:7">
      <c r="A7" s="209" t="s">
        <v>149</v>
      </c>
      <c r="B7" s="210" t="s">
        <v>48</v>
      </c>
      <c r="C7" s="210" t="s">
        <v>150</v>
      </c>
      <c r="D7" s="210" t="s">
        <v>3</v>
      </c>
      <c r="E7" s="210" t="s">
        <v>151</v>
      </c>
      <c r="F7" s="211" t="s">
        <v>82</v>
      </c>
    </row>
    <row r="8" spans="1:7" ht="150">
      <c r="A8" s="212" t="s">
        <v>152</v>
      </c>
      <c r="B8" s="213">
        <v>0.92500000000000004</v>
      </c>
      <c r="C8" s="213">
        <v>1</v>
      </c>
      <c r="D8" s="213">
        <v>14</v>
      </c>
      <c r="E8" s="213">
        <f t="shared" ref="E8:E19" si="0">B8*C8*D8</f>
        <v>12.950000000000001</v>
      </c>
      <c r="F8" s="214" t="s">
        <v>153</v>
      </c>
      <c r="G8" t="s">
        <v>84</v>
      </c>
    </row>
    <row r="9" spans="1:7">
      <c r="A9" s="212" t="s">
        <v>154</v>
      </c>
      <c r="B9" s="213">
        <v>1</v>
      </c>
      <c r="C9" s="213">
        <v>1</v>
      </c>
      <c r="D9" s="213">
        <v>7</v>
      </c>
      <c r="E9" s="213">
        <f t="shared" si="0"/>
        <v>7</v>
      </c>
      <c r="F9" s="215"/>
      <c r="G9" t="s">
        <v>121</v>
      </c>
    </row>
    <row r="10" spans="1:7">
      <c r="A10" s="212" t="s">
        <v>155</v>
      </c>
      <c r="B10" s="213">
        <v>0.9</v>
      </c>
      <c r="C10" s="213">
        <v>0.75</v>
      </c>
      <c r="D10" s="213">
        <v>12</v>
      </c>
      <c r="E10" s="213">
        <f t="shared" si="0"/>
        <v>8.1000000000000014</v>
      </c>
      <c r="F10" s="215" t="s">
        <v>156</v>
      </c>
      <c r="G10" t="s">
        <v>121</v>
      </c>
    </row>
    <row r="11" spans="1:7">
      <c r="A11" s="212" t="s">
        <v>157</v>
      </c>
      <c r="B11" s="213">
        <v>1</v>
      </c>
      <c r="C11" s="213">
        <v>1</v>
      </c>
      <c r="D11" s="213">
        <v>10</v>
      </c>
      <c r="E11" s="213">
        <f t="shared" si="0"/>
        <v>10</v>
      </c>
      <c r="F11" s="215" t="s">
        <v>158</v>
      </c>
      <c r="G11" t="s">
        <v>121</v>
      </c>
    </row>
    <row r="12" spans="1:7" ht="135">
      <c r="A12" s="212" t="s">
        <v>159</v>
      </c>
      <c r="B12" s="213">
        <v>0.9</v>
      </c>
      <c r="C12" s="213">
        <v>0.75</v>
      </c>
      <c r="D12" s="213">
        <v>6</v>
      </c>
      <c r="E12" s="213">
        <f t="shared" si="0"/>
        <v>4.0500000000000007</v>
      </c>
      <c r="F12" s="214" t="s">
        <v>160</v>
      </c>
      <c r="G12" t="s">
        <v>121</v>
      </c>
    </row>
    <row r="13" spans="1:7">
      <c r="A13" s="212" t="s">
        <v>161</v>
      </c>
      <c r="B13" s="213">
        <v>0.7</v>
      </c>
      <c r="C13" s="213">
        <v>1</v>
      </c>
      <c r="D13" s="213">
        <v>7</v>
      </c>
      <c r="E13" s="213">
        <f t="shared" si="0"/>
        <v>4.8999999999999995</v>
      </c>
      <c r="F13" s="215" t="s">
        <v>162</v>
      </c>
      <c r="G13" t="s">
        <v>108</v>
      </c>
    </row>
    <row r="14" spans="1:7">
      <c r="A14" s="212" t="s">
        <v>163</v>
      </c>
      <c r="B14" s="213">
        <v>1</v>
      </c>
      <c r="C14" s="213">
        <v>1</v>
      </c>
      <c r="D14" s="213">
        <v>8</v>
      </c>
      <c r="E14" s="213">
        <f t="shared" si="0"/>
        <v>8</v>
      </c>
      <c r="F14" s="214"/>
      <c r="G14" t="s">
        <v>108</v>
      </c>
    </row>
    <row r="15" spans="1:7" ht="120">
      <c r="A15" s="212" t="s">
        <v>164</v>
      </c>
      <c r="B15" s="213">
        <v>0.9</v>
      </c>
      <c r="C15" s="213">
        <v>1</v>
      </c>
      <c r="D15" s="213">
        <v>8</v>
      </c>
      <c r="E15" s="213">
        <f t="shared" si="0"/>
        <v>7.2</v>
      </c>
      <c r="F15" s="214" t="s">
        <v>165</v>
      </c>
      <c r="G15" t="s">
        <v>84</v>
      </c>
    </row>
    <row r="16" spans="1:7" ht="165">
      <c r="A16" s="212" t="s">
        <v>166</v>
      </c>
      <c r="B16" s="213">
        <v>0.9</v>
      </c>
      <c r="C16" s="213">
        <v>1</v>
      </c>
      <c r="D16" s="213">
        <v>8</v>
      </c>
      <c r="E16" s="213">
        <f t="shared" si="0"/>
        <v>7.2</v>
      </c>
      <c r="F16" s="214" t="s">
        <v>167</v>
      </c>
      <c r="G16" t="s">
        <v>84</v>
      </c>
    </row>
    <row r="17" spans="1:7">
      <c r="A17" s="212" t="s">
        <v>168</v>
      </c>
      <c r="B17" s="213">
        <v>0.8</v>
      </c>
      <c r="C17" s="213">
        <v>1</v>
      </c>
      <c r="D17" s="213">
        <v>7</v>
      </c>
      <c r="E17" s="213">
        <f t="shared" si="0"/>
        <v>5.6000000000000005</v>
      </c>
      <c r="F17" s="215" t="s">
        <v>169</v>
      </c>
      <c r="G17" t="s">
        <v>108</v>
      </c>
    </row>
    <row r="18" spans="1:7">
      <c r="A18" s="212" t="s">
        <v>170</v>
      </c>
      <c r="B18" s="213">
        <v>0.8</v>
      </c>
      <c r="C18" s="213">
        <v>1</v>
      </c>
      <c r="D18" s="213">
        <v>5</v>
      </c>
      <c r="E18" s="213">
        <f t="shared" si="0"/>
        <v>4</v>
      </c>
      <c r="F18" s="215" t="s">
        <v>169</v>
      </c>
      <c r="G18" t="s">
        <v>108</v>
      </c>
    </row>
    <row r="19" spans="1:7">
      <c r="A19" s="212" t="s">
        <v>171</v>
      </c>
      <c r="B19" s="213">
        <v>0.95</v>
      </c>
      <c r="C19" s="213">
        <v>1</v>
      </c>
      <c r="D19" s="213">
        <v>8</v>
      </c>
      <c r="E19" s="213">
        <f t="shared" si="0"/>
        <v>7.6</v>
      </c>
      <c r="F19" s="215" t="s">
        <v>172</v>
      </c>
      <c r="G19" t="s">
        <v>121</v>
      </c>
    </row>
    <row r="20" spans="1:7">
      <c r="A20" s="216" t="s">
        <v>173</v>
      </c>
      <c r="B20" s="344"/>
      <c r="C20" s="344"/>
      <c r="D20" s="301">
        <f>SUM(D8:D19)</f>
        <v>100</v>
      </c>
      <c r="E20" s="266">
        <f>SUM(E8:E19)/D20 - E22*D22 - E21*D21</f>
        <v>0.86599999999999999</v>
      </c>
      <c r="F20" s="217"/>
    </row>
    <row r="21" spans="1:7">
      <c r="A21" s="218" t="s">
        <v>174</v>
      </c>
      <c r="D21" s="219">
        <v>0.15</v>
      </c>
    </row>
    <row r="22" spans="1:7">
      <c r="A22" s="218" t="s">
        <v>175</v>
      </c>
      <c r="D22" s="219">
        <v>0.2</v>
      </c>
    </row>
    <row r="23" spans="1:7" ht="23.25">
      <c r="A23" s="345" t="s">
        <v>1</v>
      </c>
      <c r="B23" s="346"/>
      <c r="C23" s="346"/>
      <c r="D23" s="346"/>
      <c r="E23" s="346"/>
      <c r="F23" s="347"/>
    </row>
    <row r="24" spans="1:7" ht="25.5" customHeight="1">
      <c r="A24" s="228" t="s">
        <v>52</v>
      </c>
      <c r="B24" s="331"/>
      <c r="C24" s="332"/>
      <c r="D24" s="332"/>
      <c r="E24" s="332"/>
      <c r="F24" s="333"/>
    </row>
    <row r="25" spans="1:7">
      <c r="A25" s="228" t="s">
        <v>149</v>
      </c>
      <c r="B25" s="220" t="s">
        <v>48</v>
      </c>
      <c r="C25" s="220" t="s">
        <v>150</v>
      </c>
      <c r="D25" s="220" t="s">
        <v>3</v>
      </c>
      <c r="E25" s="220" t="s">
        <v>151</v>
      </c>
      <c r="F25" s="229" t="s">
        <v>82</v>
      </c>
    </row>
    <row r="26" spans="1:7">
      <c r="A26" s="228" t="s">
        <v>176</v>
      </c>
      <c r="B26" s="241"/>
      <c r="C26" s="241"/>
      <c r="D26" s="220">
        <v>14</v>
      </c>
      <c r="E26" s="220">
        <f>B26*C26*D26</f>
        <v>0</v>
      </c>
      <c r="F26" s="229"/>
    </row>
    <row r="27" spans="1:7">
      <c r="A27" s="228" t="s">
        <v>177</v>
      </c>
      <c r="B27" s="241"/>
      <c r="C27" s="241"/>
      <c r="D27" s="220">
        <v>15</v>
      </c>
      <c r="E27" s="220">
        <f t="shared" ref="E27:E37" si="1">B27*C27*D27</f>
        <v>0</v>
      </c>
      <c r="F27" s="229"/>
    </row>
    <row r="28" spans="1:7">
      <c r="A28" s="228" t="s">
        <v>178</v>
      </c>
      <c r="B28" s="241"/>
      <c r="C28" s="241"/>
      <c r="D28" s="220">
        <v>5</v>
      </c>
      <c r="E28" s="220">
        <f t="shared" si="1"/>
        <v>0</v>
      </c>
      <c r="F28" s="229"/>
    </row>
    <row r="29" spans="1:7">
      <c r="A29" s="228" t="s">
        <v>179</v>
      </c>
      <c r="B29" s="241"/>
      <c r="C29" s="241"/>
      <c r="D29" s="220">
        <v>6</v>
      </c>
      <c r="E29" s="220">
        <f t="shared" si="1"/>
        <v>0</v>
      </c>
      <c r="F29" s="229"/>
    </row>
    <row r="30" spans="1:7">
      <c r="A30" s="228" t="s">
        <v>180</v>
      </c>
      <c r="B30" s="241"/>
      <c r="C30" s="241"/>
      <c r="D30" s="220">
        <v>6</v>
      </c>
      <c r="E30" s="220">
        <f t="shared" si="1"/>
        <v>0</v>
      </c>
      <c r="F30" s="229"/>
    </row>
    <row r="31" spans="1:7">
      <c r="A31" s="228" t="s">
        <v>181</v>
      </c>
      <c r="B31" s="241"/>
      <c r="C31" s="241"/>
      <c r="D31" s="220">
        <v>10</v>
      </c>
      <c r="E31" s="220">
        <f t="shared" si="1"/>
        <v>0</v>
      </c>
      <c r="F31" s="229"/>
    </row>
    <row r="32" spans="1:7">
      <c r="A32" s="228" t="s">
        <v>182</v>
      </c>
      <c r="B32" s="241"/>
      <c r="C32" s="241"/>
      <c r="D32" s="220">
        <v>6</v>
      </c>
      <c r="E32" s="220">
        <f t="shared" si="1"/>
        <v>0</v>
      </c>
      <c r="F32" s="229"/>
    </row>
    <row r="33" spans="1:6">
      <c r="A33" s="228" t="s">
        <v>183</v>
      </c>
      <c r="B33" s="241"/>
      <c r="C33" s="241"/>
      <c r="D33" s="220">
        <v>6</v>
      </c>
      <c r="E33" s="220">
        <f t="shared" si="1"/>
        <v>0</v>
      </c>
      <c r="F33" s="229"/>
    </row>
    <row r="34" spans="1:6">
      <c r="A34" s="228" t="s">
        <v>184</v>
      </c>
      <c r="B34" s="241"/>
      <c r="C34" s="241"/>
      <c r="D34" s="220">
        <v>8</v>
      </c>
      <c r="E34" s="220">
        <f t="shared" si="1"/>
        <v>0</v>
      </c>
      <c r="F34" s="229"/>
    </row>
    <row r="35" spans="1:6">
      <c r="A35" s="228" t="s">
        <v>185</v>
      </c>
      <c r="B35" s="241"/>
      <c r="C35" s="241"/>
      <c r="D35" s="220">
        <v>8</v>
      </c>
      <c r="E35" s="220">
        <f t="shared" si="1"/>
        <v>0</v>
      </c>
      <c r="F35" s="229"/>
    </row>
    <row r="36" spans="1:6">
      <c r="A36" s="228" t="s">
        <v>186</v>
      </c>
      <c r="B36" s="241"/>
      <c r="C36" s="241"/>
      <c r="D36" s="220">
        <v>14</v>
      </c>
      <c r="E36" s="220">
        <f t="shared" si="1"/>
        <v>0</v>
      </c>
      <c r="F36" s="229"/>
    </row>
    <row r="37" spans="1:6">
      <c r="A37" s="228" t="s">
        <v>187</v>
      </c>
      <c r="B37" s="241"/>
      <c r="C37" s="241"/>
      <c r="D37" s="220">
        <v>2</v>
      </c>
      <c r="E37" s="220">
        <f t="shared" si="1"/>
        <v>0</v>
      </c>
      <c r="F37" s="229"/>
    </row>
    <row r="38" spans="1:6">
      <c r="A38" s="230" t="s">
        <v>173</v>
      </c>
      <c r="B38" s="231"/>
      <c r="C38" s="250"/>
      <c r="D38" s="250">
        <f>SUM(D26:D37)</f>
        <v>100</v>
      </c>
      <c r="E38" s="232">
        <f>SUM(E26:E37)/D38 -E39*D39 -E40*D40-E41*D41</f>
        <v>0</v>
      </c>
      <c r="F38" s="233"/>
    </row>
    <row r="39" spans="1:6">
      <c r="A39" s="221" t="s">
        <v>174</v>
      </c>
      <c r="C39" s="252"/>
      <c r="D39" s="251">
        <v>0.15</v>
      </c>
    </row>
    <row r="40" spans="1:6">
      <c r="A40" s="221" t="s">
        <v>175</v>
      </c>
      <c r="D40" s="222">
        <v>0.2</v>
      </c>
    </row>
    <row r="41" spans="1:6">
      <c r="A41" s="221" t="s">
        <v>188</v>
      </c>
      <c r="D41" s="223">
        <v>0.05</v>
      </c>
    </row>
    <row r="42" spans="1:6" ht="23.25">
      <c r="A42" s="334" t="s">
        <v>2</v>
      </c>
      <c r="B42" s="335"/>
      <c r="C42" s="335"/>
      <c r="D42" s="335"/>
      <c r="E42" s="335"/>
      <c r="F42" s="336"/>
    </row>
    <row r="43" spans="1:6">
      <c r="A43" s="234" t="s">
        <v>52</v>
      </c>
      <c r="B43" s="337"/>
      <c r="C43" s="337"/>
      <c r="D43" s="337"/>
      <c r="E43" s="337"/>
      <c r="F43" s="338"/>
    </row>
    <row r="44" spans="1:6">
      <c r="A44" s="235" t="s">
        <v>149</v>
      </c>
      <c r="B44" s="224" t="s">
        <v>48</v>
      </c>
      <c r="C44" s="224" t="s">
        <v>150</v>
      </c>
      <c r="D44" s="224" t="s">
        <v>3</v>
      </c>
      <c r="E44" s="224" t="s">
        <v>151</v>
      </c>
      <c r="F44" s="236" t="s">
        <v>82</v>
      </c>
    </row>
    <row r="45" spans="1:6">
      <c r="A45" s="237" t="s">
        <v>189</v>
      </c>
      <c r="B45" s="225"/>
      <c r="C45" s="225"/>
      <c r="D45" s="225">
        <v>8</v>
      </c>
      <c r="E45" s="225">
        <f t="shared" ref="E45:E57" si="2">B45*C45*D45</f>
        <v>0</v>
      </c>
      <c r="F45" s="236"/>
    </row>
    <row r="46" spans="1:6">
      <c r="A46" s="237" t="s">
        <v>190</v>
      </c>
      <c r="B46" s="225"/>
      <c r="C46" s="225"/>
      <c r="D46" s="225">
        <v>6</v>
      </c>
      <c r="E46" s="225">
        <f t="shared" si="2"/>
        <v>0</v>
      </c>
      <c r="F46" s="238"/>
    </row>
    <row r="47" spans="1:6">
      <c r="A47" s="237" t="s">
        <v>191</v>
      </c>
      <c r="B47" s="225"/>
      <c r="C47" s="225"/>
      <c r="D47" s="225">
        <v>6</v>
      </c>
      <c r="E47" s="225">
        <f t="shared" si="2"/>
        <v>0</v>
      </c>
      <c r="F47" s="236"/>
    </row>
    <row r="48" spans="1:6">
      <c r="A48" s="237" t="s">
        <v>192</v>
      </c>
      <c r="B48" s="225"/>
      <c r="C48" s="225"/>
      <c r="D48" s="225">
        <v>6</v>
      </c>
      <c r="E48" s="225">
        <f t="shared" si="2"/>
        <v>0</v>
      </c>
      <c r="F48" s="238"/>
    </row>
    <row r="49" spans="1:6">
      <c r="A49" s="237" t="s">
        <v>193</v>
      </c>
      <c r="B49" s="225"/>
      <c r="C49" s="225"/>
      <c r="D49" s="225">
        <v>10</v>
      </c>
      <c r="E49" s="225">
        <f t="shared" si="2"/>
        <v>0</v>
      </c>
      <c r="F49" s="236"/>
    </row>
    <row r="50" spans="1:6">
      <c r="A50" s="237" t="s">
        <v>194</v>
      </c>
      <c r="B50" s="225"/>
      <c r="C50" s="225"/>
      <c r="D50" s="225">
        <v>10</v>
      </c>
      <c r="E50" s="225">
        <f t="shared" si="2"/>
        <v>0</v>
      </c>
      <c r="F50" s="236"/>
    </row>
    <row r="51" spans="1:6">
      <c r="A51" s="237" t="s">
        <v>195</v>
      </c>
      <c r="B51" s="225"/>
      <c r="C51" s="225"/>
      <c r="D51" s="225">
        <v>12</v>
      </c>
      <c r="E51" s="225">
        <f t="shared" si="2"/>
        <v>0</v>
      </c>
      <c r="F51" s="236"/>
    </row>
    <row r="52" spans="1:6">
      <c r="A52" s="237" t="s">
        <v>196</v>
      </c>
      <c r="B52" s="243"/>
      <c r="C52" s="243"/>
      <c r="D52" s="225">
        <v>12</v>
      </c>
      <c r="E52" s="225">
        <f t="shared" si="2"/>
        <v>0</v>
      </c>
      <c r="F52" s="236"/>
    </row>
    <row r="53" spans="1:6">
      <c r="A53" s="247" t="s">
        <v>197</v>
      </c>
      <c r="B53" s="245"/>
      <c r="C53" s="245"/>
      <c r="D53" s="242">
        <v>6</v>
      </c>
      <c r="E53" s="225">
        <f t="shared" si="2"/>
        <v>0</v>
      </c>
      <c r="F53" s="244"/>
    </row>
    <row r="54" spans="1:6">
      <c r="A54" s="247" t="s">
        <v>198</v>
      </c>
      <c r="B54" s="245"/>
      <c r="C54" s="245"/>
      <c r="D54" s="242">
        <v>5</v>
      </c>
      <c r="E54" s="225">
        <f t="shared" si="2"/>
        <v>0</v>
      </c>
      <c r="F54" s="244"/>
    </row>
    <row r="55" spans="1:6">
      <c r="A55" s="247" t="s">
        <v>199</v>
      </c>
      <c r="B55" s="245"/>
      <c r="C55" s="245"/>
      <c r="D55" s="242">
        <v>5</v>
      </c>
      <c r="E55" s="225">
        <f t="shared" si="2"/>
        <v>0</v>
      </c>
      <c r="F55" s="244"/>
    </row>
    <row r="56" spans="1:6">
      <c r="A56" s="247" t="s">
        <v>200</v>
      </c>
      <c r="B56" s="245"/>
      <c r="C56" s="245"/>
      <c r="D56" s="242">
        <v>4</v>
      </c>
      <c r="E56" s="225">
        <f t="shared" si="2"/>
        <v>0</v>
      </c>
      <c r="F56" s="244"/>
    </row>
    <row r="57" spans="1:6">
      <c r="A57" s="247" t="s">
        <v>201</v>
      </c>
      <c r="B57" s="245"/>
      <c r="C57" s="245"/>
      <c r="D57" s="242">
        <v>8</v>
      </c>
      <c r="E57" s="225">
        <f t="shared" si="2"/>
        <v>0</v>
      </c>
      <c r="F57" s="244"/>
    </row>
    <row r="58" spans="1:6">
      <c r="A58" s="247" t="s">
        <v>187</v>
      </c>
      <c r="B58" s="245"/>
      <c r="C58" s="245"/>
      <c r="D58" s="242">
        <v>2</v>
      </c>
      <c r="E58" s="225">
        <f t="shared" ref="E52:E58" si="3">B58*C58*D58</f>
        <v>0</v>
      </c>
      <c r="F58" s="244"/>
    </row>
    <row r="59" spans="1:6">
      <c r="A59" s="248" t="s">
        <v>173</v>
      </c>
      <c r="B59" s="246"/>
      <c r="C59" s="246"/>
      <c r="D59" s="249">
        <f>SUM(D45:D58)</f>
        <v>100</v>
      </c>
      <c r="E59" s="239">
        <f>SUM(E45:E58)/D59 - D60*E60  - D61*E61 - D62*E62</f>
        <v>0</v>
      </c>
      <c r="F59" s="240"/>
    </row>
    <row r="60" spans="1:6">
      <c r="A60" s="226" t="s">
        <v>174</v>
      </c>
      <c r="D60" s="222">
        <v>0.15</v>
      </c>
    </row>
    <row r="61" spans="1:6">
      <c r="A61" s="226" t="s">
        <v>175</v>
      </c>
      <c r="D61" s="222">
        <v>0.2</v>
      </c>
    </row>
    <row r="62" spans="1:6">
      <c r="A62" s="227" t="s">
        <v>188</v>
      </c>
      <c r="D62" s="223">
        <v>0.05</v>
      </c>
    </row>
  </sheetData>
  <mergeCells count="9">
    <mergeCell ref="B24:F24"/>
    <mergeCell ref="A42:F42"/>
    <mergeCell ref="B43:F43"/>
    <mergeCell ref="A1:F1"/>
    <mergeCell ref="A3:F3"/>
    <mergeCell ref="A5:F5"/>
    <mergeCell ref="B6:F6"/>
    <mergeCell ref="B20:C20"/>
    <mergeCell ref="A23:F23"/>
  </mergeCells>
  <dataValidations count="3">
    <dataValidation type="decimal" allowBlank="1" showInputMessage="1" showErrorMessage="1" sqref="B8:B20 B45:B58" xr:uid="{CC44C972-8B8F-4678-BAEB-D51FFB0200E2}">
      <formula1>0</formula1>
      <formula2>1</formula2>
    </dataValidation>
    <dataValidation type="list" allowBlank="1" showInputMessage="1" showErrorMessage="1" sqref="C8:C19 C21 C45:C58" xr:uid="{DCFB5783-098F-4837-84E1-A329359B138C}">
      <formula1>"0,0.25,0.50,0.75,1"</formula1>
    </dataValidation>
    <dataValidation type="whole" allowBlank="1" showInputMessage="1" showErrorMessage="1" sqref="E22 E40 E61" xr:uid="{301E7E41-CD71-4A91-B881-91EF87706901}">
      <formula1>0</formula1>
      <formula2>1</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5" t="s">
        <v>3</v>
      </c>
    </row>
    <row r="3" spans="1:7" ht="15">
      <c r="A3" s="52" t="s">
        <v>52</v>
      </c>
      <c r="B3" s="53"/>
      <c r="C3" s="54"/>
      <c r="D3" s="55"/>
      <c r="E3" s="56"/>
      <c r="F3" s="57"/>
      <c r="G3" s="305"/>
    </row>
    <row r="4" spans="1:7" ht="30">
      <c r="A4" s="58" t="s">
        <v>202</v>
      </c>
      <c r="B4" s="59"/>
      <c r="C4" s="60"/>
      <c r="D4" s="61"/>
      <c r="E4" s="62"/>
      <c r="F4" s="63"/>
      <c r="G4" s="64">
        <v>6</v>
      </c>
    </row>
    <row r="5" spans="1:7" ht="30">
      <c r="A5" s="65" t="s">
        <v>12</v>
      </c>
      <c r="B5" s="66"/>
      <c r="C5" s="67"/>
      <c r="D5" s="68"/>
      <c r="E5" s="69"/>
      <c r="F5" s="70"/>
      <c r="G5" s="71">
        <v>3</v>
      </c>
    </row>
    <row r="6" spans="1:7" ht="30">
      <c r="A6" s="65" t="s">
        <v>203</v>
      </c>
      <c r="B6" s="66"/>
      <c r="C6" s="67"/>
      <c r="D6" s="68"/>
      <c r="E6" s="69"/>
      <c r="F6" s="70"/>
      <c r="G6" s="71">
        <v>2</v>
      </c>
    </row>
    <row r="7" spans="1:7" ht="15">
      <c r="A7" s="65" t="s">
        <v>204</v>
      </c>
      <c r="B7" s="66"/>
      <c r="C7" s="67"/>
      <c r="D7" s="68"/>
      <c r="E7" s="69"/>
      <c r="F7" s="70"/>
      <c r="G7" s="71">
        <v>4</v>
      </c>
    </row>
    <row r="8" spans="1:7" ht="30">
      <c r="A8" s="65" t="s">
        <v>205</v>
      </c>
      <c r="B8" s="66"/>
      <c r="C8" s="67"/>
      <c r="D8" s="68"/>
      <c r="E8" s="69"/>
      <c r="F8" s="70"/>
      <c r="G8" s="71">
        <v>3</v>
      </c>
    </row>
    <row r="9" spans="1:7" ht="15">
      <c r="A9" s="65" t="s">
        <v>206</v>
      </c>
      <c r="B9" s="66"/>
      <c r="C9" s="67"/>
      <c r="D9" s="68"/>
      <c r="E9" s="69"/>
      <c r="F9" s="70"/>
      <c r="G9" s="71">
        <v>3</v>
      </c>
    </row>
    <row r="10" spans="1:7" ht="30">
      <c r="A10" s="65" t="s">
        <v>207</v>
      </c>
      <c r="B10" s="66"/>
      <c r="C10" s="67"/>
      <c r="D10" s="68"/>
      <c r="E10" s="69"/>
      <c r="F10" s="70"/>
      <c r="G10" s="71">
        <v>3</v>
      </c>
    </row>
    <row r="11" spans="1:7" ht="30">
      <c r="A11" s="65" t="s">
        <v>208</v>
      </c>
      <c r="B11" s="66"/>
      <c r="C11" s="67"/>
      <c r="D11" s="68"/>
      <c r="E11" s="69"/>
      <c r="F11" s="70"/>
      <c r="G11" s="71">
        <v>3</v>
      </c>
    </row>
    <row r="12" spans="1:7" ht="15">
      <c r="A12" s="65" t="s">
        <v>209</v>
      </c>
      <c r="B12" s="66"/>
      <c r="C12" s="67"/>
      <c r="D12" s="68"/>
      <c r="E12" s="69"/>
      <c r="F12" s="70"/>
      <c r="G12" s="71">
        <v>2</v>
      </c>
    </row>
    <row r="13" spans="1:7" ht="30">
      <c r="A13" s="65" t="s">
        <v>210</v>
      </c>
      <c r="B13" s="66"/>
      <c r="C13" s="67"/>
      <c r="D13" s="68"/>
      <c r="E13" s="69"/>
      <c r="F13" s="70"/>
      <c r="G13" s="71">
        <v>5</v>
      </c>
    </row>
    <row r="14" spans="1:7" ht="15">
      <c r="A14" s="65" t="s">
        <v>211</v>
      </c>
      <c r="B14" s="66"/>
      <c r="C14" s="67"/>
      <c r="D14" s="68"/>
      <c r="E14" s="69"/>
      <c r="F14" s="70"/>
      <c r="G14" s="71">
        <v>2</v>
      </c>
    </row>
    <row r="15" spans="1:7" ht="15">
      <c r="A15" s="65" t="s">
        <v>212</v>
      </c>
      <c r="B15" s="66"/>
      <c r="C15" s="67"/>
      <c r="D15" s="68"/>
      <c r="E15" s="69"/>
      <c r="F15" s="70"/>
      <c r="G15" s="71">
        <v>3</v>
      </c>
    </row>
    <row r="16" spans="1:7" ht="15">
      <c r="A16" s="65" t="s">
        <v>213</v>
      </c>
      <c r="B16" s="66"/>
      <c r="C16" s="67"/>
      <c r="D16" s="68"/>
      <c r="E16" s="69"/>
      <c r="F16" s="70"/>
      <c r="G16" s="71">
        <v>1</v>
      </c>
    </row>
    <row r="17" spans="1:7" ht="15">
      <c r="A17" s="65" t="s">
        <v>214</v>
      </c>
      <c r="B17" s="66"/>
      <c r="C17" s="67"/>
      <c r="D17" s="68"/>
      <c r="E17" s="69"/>
      <c r="F17" s="70"/>
      <c r="G17" s="71">
        <v>3</v>
      </c>
    </row>
    <row r="18" spans="1:7" ht="30">
      <c r="A18" s="65" t="s">
        <v>215</v>
      </c>
      <c r="B18" s="66"/>
      <c r="C18" s="67"/>
      <c r="D18" s="68"/>
      <c r="E18" s="69"/>
      <c r="F18" s="70"/>
      <c r="G18" s="71">
        <v>2</v>
      </c>
    </row>
    <row r="19" spans="1:7" ht="15">
      <c r="A19" s="65" t="s">
        <v>216</v>
      </c>
      <c r="B19" s="66"/>
      <c r="C19" s="67"/>
      <c r="D19" s="68"/>
      <c r="E19" s="69"/>
      <c r="F19" s="70"/>
      <c r="G19" s="71">
        <v>1</v>
      </c>
    </row>
    <row r="20" spans="1:7" ht="15">
      <c r="A20" s="65" t="s">
        <v>217</v>
      </c>
      <c r="B20" s="66"/>
      <c r="C20" s="67"/>
      <c r="D20" s="68"/>
      <c r="E20" s="69"/>
      <c r="F20" s="70"/>
      <c r="G20" s="71">
        <v>2</v>
      </c>
    </row>
    <row r="21" spans="1:7" ht="45">
      <c r="A21" s="65" t="s">
        <v>218</v>
      </c>
      <c r="B21" s="66"/>
      <c r="C21" s="67"/>
      <c r="D21" s="68"/>
      <c r="E21" s="69"/>
      <c r="F21" s="70"/>
      <c r="G21" s="71">
        <v>3</v>
      </c>
    </row>
    <row r="22" spans="1:7" ht="15">
      <c r="A22" s="65" t="s">
        <v>219</v>
      </c>
      <c r="B22" s="66"/>
      <c r="C22" s="67"/>
      <c r="D22" s="68"/>
      <c r="E22" s="69"/>
      <c r="F22" s="70"/>
      <c r="G22" s="71">
        <v>1</v>
      </c>
    </row>
    <row r="23" spans="1:7" ht="30">
      <c r="A23" s="65" t="s">
        <v>220</v>
      </c>
      <c r="B23" s="66"/>
      <c r="C23" s="67"/>
      <c r="D23" s="68"/>
      <c r="E23" s="69"/>
      <c r="F23" s="70"/>
      <c r="G23" s="71">
        <v>3</v>
      </c>
    </row>
    <row r="24" spans="1:7" ht="15">
      <c r="A24" s="65" t="s">
        <v>221</v>
      </c>
      <c r="B24" s="66"/>
      <c r="C24" s="67"/>
      <c r="D24" s="68"/>
      <c r="E24" s="69"/>
      <c r="F24" s="70"/>
      <c r="G24" s="71">
        <v>1</v>
      </c>
    </row>
    <row r="25" spans="1:7" ht="15">
      <c r="A25" s="65" t="s">
        <v>222</v>
      </c>
      <c r="B25" s="66"/>
      <c r="C25" s="67"/>
      <c r="D25" s="68"/>
      <c r="E25" s="69"/>
      <c r="F25" s="70"/>
      <c r="G25" s="71">
        <v>1</v>
      </c>
    </row>
    <row r="26" spans="1:7" ht="30">
      <c r="A26" s="65" t="s">
        <v>223</v>
      </c>
      <c r="B26" s="66"/>
      <c r="C26" s="67"/>
      <c r="D26" s="68"/>
      <c r="E26" s="69"/>
      <c r="F26" s="70"/>
      <c r="G26" s="71">
        <v>2</v>
      </c>
    </row>
    <row r="27" spans="1:7" ht="30">
      <c r="A27" s="72" t="s">
        <v>224</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306" t="s">
        <v>55</v>
      </c>
      <c r="I33" s="306"/>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225</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2020-10-09T00:53:13Z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