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esktop\LEARNING\DATA ANALYSIS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Q17" i="1" l="1"/>
  <c r="G18" i="1" l="1"/>
  <c r="F13" i="1"/>
  <c r="F12" i="1"/>
  <c r="H11" i="1"/>
  <c r="F10" i="1"/>
  <c r="F9" i="1"/>
  <c r="H8" i="1"/>
  <c r="H5" i="1"/>
  <c r="F7" i="1"/>
  <c r="F6" i="1"/>
  <c r="J19" i="1"/>
  <c r="K7" i="1"/>
  <c r="K8" i="1"/>
  <c r="K9" i="1" s="1"/>
  <c r="K10" i="1" s="1"/>
  <c r="K11" i="1" s="1"/>
  <c r="K12" i="1" s="1"/>
  <c r="K13" i="1" s="1"/>
  <c r="K6" i="1"/>
  <c r="K5" i="1"/>
  <c r="J6" i="1"/>
  <c r="J7" i="1"/>
  <c r="J8" i="1"/>
  <c r="J9" i="1"/>
  <c r="J10" i="1"/>
  <c r="J11" i="1"/>
  <c r="J12" i="1"/>
  <c r="J13" i="1"/>
  <c r="J5" i="1"/>
  <c r="N17" i="1" l="1"/>
  <c r="C18" i="1"/>
  <c r="D7" i="1"/>
  <c r="D8" i="1"/>
  <c r="D9" i="1" s="1"/>
  <c r="D10" i="1" s="1"/>
  <c r="D11" i="1" s="1"/>
  <c r="D12" i="1" s="1"/>
  <c r="D13" i="1" s="1"/>
  <c r="D6" i="1"/>
  <c r="D5" i="1"/>
</calcChain>
</file>

<file path=xl/sharedStrings.xml><?xml version="1.0" encoding="utf-8"?>
<sst xmlns="http://schemas.openxmlformats.org/spreadsheetml/2006/main" count="23" uniqueCount="23">
  <si>
    <t>Year</t>
  </si>
  <si>
    <t>Cashflow</t>
  </si>
  <si>
    <t>Cummulative cashflow</t>
  </si>
  <si>
    <t>Future value of inflows</t>
  </si>
  <si>
    <t>Present value of outflows</t>
  </si>
  <si>
    <t>Discounted cashflow or PV of all flows</t>
  </si>
  <si>
    <t>Cummulative DCF</t>
  </si>
  <si>
    <t>Payback Period</t>
  </si>
  <si>
    <t>Discounted period</t>
  </si>
  <si>
    <t>NPV</t>
  </si>
  <si>
    <t>IRR</t>
  </si>
  <si>
    <t>MIRR</t>
  </si>
  <si>
    <t>INPUTS:</t>
  </si>
  <si>
    <t>Rate of Investment cashflow      -       12%</t>
  </si>
  <si>
    <t>Rate of Return                                   -       12%</t>
  </si>
  <si>
    <t>Rate for financing cashflow         -       12%</t>
  </si>
  <si>
    <t>Modified IRR                                                           =                           13%</t>
  </si>
  <si>
    <t>Internal Rate of Return (IRR)                            =                            13%</t>
  </si>
  <si>
    <t>Payback period                                                      =                             4.33 years</t>
  </si>
  <si>
    <t>Discounted payback period                              =                            7.47 years</t>
  </si>
  <si>
    <t>Net Present Value (NPV)                                   =                            $15,285</t>
  </si>
  <si>
    <t>PROJECT ANALYSIS</t>
  </si>
  <si>
    <r>
      <rPr>
        <b/>
        <sz val="11"/>
        <color theme="1"/>
        <rFont val="Calibri"/>
        <family val="2"/>
        <scheme val="minor"/>
      </rPr>
      <t xml:space="preserve">EXPLAINATION: </t>
    </r>
    <r>
      <rPr>
        <sz val="11"/>
        <color theme="1"/>
        <rFont val="Calibri"/>
        <family val="2"/>
        <scheme val="minor"/>
      </rPr>
      <t xml:space="preserve">From the criterion, the payback period is </t>
    </r>
    <r>
      <rPr>
        <b/>
        <sz val="11"/>
        <color theme="1"/>
        <rFont val="Calibri"/>
        <family val="2"/>
        <scheme val="minor"/>
      </rPr>
      <t>4.33 year</t>
    </r>
    <r>
      <rPr>
        <sz val="11"/>
        <color theme="1"/>
        <rFont val="Calibri"/>
        <family val="2"/>
        <scheme val="minor"/>
      </rPr>
      <t xml:space="preserve">s which indicates that it will take </t>
    </r>
    <r>
      <rPr>
        <b/>
        <sz val="11"/>
        <color theme="1"/>
        <rFont val="Calibri"/>
        <family val="2"/>
        <scheme val="minor"/>
      </rPr>
      <t xml:space="preserve">4.33 years </t>
    </r>
    <r>
      <rPr>
        <sz val="11"/>
        <color theme="1"/>
        <rFont val="Calibri"/>
        <family val="2"/>
        <scheme val="minor"/>
      </rPr>
      <t xml:space="preserve">to cover the initial investment of </t>
    </r>
    <r>
      <rPr>
        <b/>
        <sz val="11"/>
        <color theme="1"/>
        <rFont val="Calibri"/>
        <family val="2"/>
        <scheme val="minor"/>
      </rPr>
      <t>$300,000</t>
    </r>
    <r>
      <rPr>
        <sz val="11"/>
        <color theme="1"/>
        <rFont val="Calibri"/>
        <family val="2"/>
        <scheme val="minor"/>
      </rPr>
      <t xml:space="preserve"> and the discounted period of </t>
    </r>
    <r>
      <rPr>
        <b/>
        <sz val="11"/>
        <color theme="1"/>
        <rFont val="Calibri"/>
        <family val="2"/>
        <scheme val="minor"/>
      </rPr>
      <t>7.47 years</t>
    </r>
    <r>
      <rPr>
        <sz val="11"/>
        <color theme="1"/>
        <rFont val="Calibri"/>
        <family val="2"/>
        <scheme val="minor"/>
      </rPr>
      <t xml:space="preserve"> was obtained indicating that it will </t>
    </r>
    <r>
      <rPr>
        <b/>
        <sz val="11"/>
        <color theme="1"/>
        <rFont val="Calibri"/>
        <family val="2"/>
        <scheme val="minor"/>
      </rPr>
      <t>7.47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s for the firm to take making positive cashflows. The </t>
    </r>
    <r>
      <rPr>
        <b/>
        <sz val="11"/>
        <color theme="1"/>
        <rFont val="Calibri"/>
        <family val="2"/>
        <scheme val="minor"/>
      </rPr>
      <t>IRR and MIRR</t>
    </r>
    <r>
      <rPr>
        <sz val="11"/>
        <color theme="1"/>
        <rFont val="Calibri"/>
        <family val="2"/>
        <scheme val="minor"/>
      </rPr>
      <t xml:space="preserve"> are </t>
    </r>
    <r>
      <rPr>
        <b/>
        <sz val="11"/>
        <color theme="1"/>
        <rFont val="Calibri"/>
        <family val="2"/>
        <scheme val="minor"/>
      </rPr>
      <t xml:space="preserve">13% </t>
    </r>
    <r>
      <rPr>
        <sz val="11"/>
        <color theme="1"/>
        <rFont val="Calibri"/>
        <family val="2"/>
        <scheme val="minor"/>
      </rPr>
      <t xml:space="preserve">respectively; since Internal Rate of Return of this investment is at a fair rate </t>
    </r>
    <r>
      <rPr>
        <b/>
        <sz val="11"/>
        <color theme="1"/>
        <rFont val="Calibri"/>
        <family val="2"/>
        <scheme val="minor"/>
      </rPr>
      <t>(13%</t>
    </r>
    <r>
      <rPr>
        <sz val="11"/>
        <color theme="1"/>
        <rFont val="Calibri"/>
        <family val="2"/>
        <scheme val="minor"/>
      </rPr>
      <t xml:space="preserve">) and alongside MIRR and the Net present value </t>
    </r>
    <r>
      <rPr>
        <b/>
        <sz val="11"/>
        <color theme="1"/>
        <rFont val="Calibri"/>
        <family val="2"/>
        <scheme val="minor"/>
      </rPr>
      <t>(NPV)</t>
    </r>
    <r>
      <rPr>
        <sz val="11"/>
        <color theme="1"/>
        <rFont val="Calibri"/>
        <family val="2"/>
        <scheme val="minor"/>
      </rPr>
      <t xml:space="preserve"> is positive at </t>
    </r>
    <r>
      <rPr>
        <b/>
        <sz val="11"/>
        <color theme="1"/>
        <rFont val="Calibri"/>
        <family val="2"/>
        <scheme val="minor"/>
      </rPr>
      <t>$15,284.77,</t>
    </r>
    <r>
      <rPr>
        <sz val="11"/>
        <color theme="1"/>
        <rFont val="Calibri"/>
        <family val="2"/>
        <scheme val="minor"/>
      </rPr>
      <t xml:space="preserve"> this criterias indicates that this investment will be profitable although it will take 7.47 years to recover investments at discounted rate and recommended that it should be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taking into considerations other factors and risks.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</si>
</sst>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B2B2B2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9" fillId="0" borderId="7" applyNumberFormat="0" applyFill="0" applyAlignment="0" applyProtection="0"/>
    <xf numFmtId="0" fontId="1" fillId="12" borderId="8" applyNumberFormat="0" applyFont="0" applyAlignment="0" applyProtection="0"/>
    <xf numFmtId="0" fontId="1" fillId="13" borderId="0" applyNumberFormat="0" applyBorder="0" applyAlignment="0" applyProtection="0"/>
  </cellStyleXfs>
  <cellXfs count="43">
    <xf numFmtId="0" fontId="0" fillId="0" borderId="0" xfId="0"/>
    <xf numFmtId="0" fontId="5" fillId="0" borderId="3" xfId="0" applyFont="1" applyBorder="1"/>
    <xf numFmtId="0" fontId="0" fillId="0" borderId="3" xfId="0" applyBorder="1"/>
    <xf numFmtId="6" fontId="0" fillId="0" borderId="3" xfId="0" applyNumberFormat="1" applyBorder="1"/>
    <xf numFmtId="0" fontId="7" fillId="9" borderId="0" xfId="10" applyFont="1"/>
    <xf numFmtId="0" fontId="7" fillId="6" borderId="0" xfId="7" applyFont="1"/>
    <xf numFmtId="0" fontId="7" fillId="5" borderId="3" xfId="6" applyFont="1" applyBorder="1" applyAlignment="1"/>
    <xf numFmtId="9" fontId="7" fillId="5" borderId="3" xfId="6" applyNumberFormat="1" applyFont="1" applyBorder="1" applyAlignment="1"/>
    <xf numFmtId="0" fontId="7" fillId="5" borderId="4" xfId="6" applyFont="1" applyBorder="1" applyAlignment="1"/>
    <xf numFmtId="9" fontId="7" fillId="5" borderId="4" xfId="6" applyNumberFormat="1" applyFont="1" applyBorder="1" applyAlignment="1"/>
    <xf numFmtId="9" fontId="7" fillId="6" borderId="0" xfId="7" applyNumberFormat="1" applyFont="1"/>
    <xf numFmtId="164" fontId="7" fillId="9" borderId="0" xfId="10" applyNumberFormat="1" applyFont="1"/>
    <xf numFmtId="6" fontId="0" fillId="0" borderId="0" xfId="0" applyNumberFormat="1"/>
    <xf numFmtId="8" fontId="0" fillId="0" borderId="0" xfId="0" applyNumberFormat="1"/>
    <xf numFmtId="164" fontId="0" fillId="0" borderId="5" xfId="2" applyNumberFormat="1" applyFont="1" applyBorder="1"/>
    <xf numFmtId="0" fontId="5" fillId="0" borderId="9" xfId="0" applyFont="1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0" fontId="5" fillId="0" borderId="5" xfId="0" applyFont="1" applyFill="1" applyBorder="1" applyAlignment="1">
      <alignment horizontal="center" wrapText="1"/>
    </xf>
    <xf numFmtId="6" fontId="7" fillId="0" borderId="0" xfId="0" applyNumberFormat="1" applyFont="1"/>
    <xf numFmtId="0" fontId="5" fillId="13" borderId="0" xfId="15" applyFont="1"/>
    <xf numFmtId="9" fontId="5" fillId="13" borderId="0" xfId="15" applyNumberFormat="1" applyFont="1"/>
    <xf numFmtId="0" fontId="0" fillId="12" borderId="10" xfId="14" applyFont="1" applyBorder="1" applyAlignment="1">
      <alignment horizontal="left" wrapText="1"/>
    </xf>
    <xf numFmtId="0" fontId="0" fillId="12" borderId="0" xfId="14" applyFont="1" applyBorder="1" applyAlignment="1">
      <alignment horizontal="left" wrapText="1"/>
    </xf>
    <xf numFmtId="0" fontId="9" fillId="0" borderId="7" xfId="13" applyAlignment="1">
      <alignment horizontal="center"/>
    </xf>
    <xf numFmtId="6" fontId="0" fillId="0" borderId="3" xfId="0" applyNumberFormat="1" applyBorder="1"/>
    <xf numFmtId="0" fontId="0" fillId="0" borderId="3" xfId="0" applyBorder="1"/>
    <xf numFmtId="0" fontId="5" fillId="0" borderId="3" xfId="0" applyFont="1" applyBorder="1" applyAlignment="1">
      <alignment horizontal="center" wrapText="1"/>
    </xf>
    <xf numFmtId="164" fontId="0" fillId="0" borderId="3" xfId="0" applyNumberForma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0" fillId="0" borderId="5" xfId="2" applyNumberFormat="1" applyFont="1" applyBorder="1"/>
    <xf numFmtId="164" fontId="0" fillId="0" borderId="6" xfId="2" applyNumberFormat="1" applyFont="1" applyBorder="1"/>
    <xf numFmtId="0" fontId="8" fillId="5" borderId="4" xfId="6" applyFont="1" applyBorder="1"/>
    <xf numFmtId="0" fontId="7" fillId="7" borderId="0" xfId="8" applyFont="1"/>
    <xf numFmtId="43" fontId="7" fillId="7" borderId="0" xfId="1" applyFont="1" applyFill="1"/>
    <xf numFmtId="0" fontId="7" fillId="11" borderId="0" xfId="12" applyFont="1"/>
    <xf numFmtId="43" fontId="7" fillId="11" borderId="0" xfId="1" applyFont="1" applyFill="1"/>
    <xf numFmtId="0" fontId="7" fillId="4" borderId="2" xfId="5" applyFont="1"/>
    <xf numFmtId="0" fontId="7" fillId="2" borderId="1" xfId="3" applyFont="1" applyBorder="1"/>
    <xf numFmtId="0" fontId="5" fillId="8" borderId="0" xfId="9" applyFont="1"/>
    <xf numFmtId="0" fontId="5" fillId="10" borderId="0" xfId="11" applyFont="1"/>
    <xf numFmtId="0" fontId="7" fillId="3" borderId="1" xfId="4" applyFont="1"/>
  </cellXfs>
  <cellStyles count="16">
    <cellStyle name="40% - Accent4" xfId="9" builtinId="43"/>
    <cellStyle name="40% - Accent5" xfId="15" builtinId="47"/>
    <cellStyle name="60% - Accent2" xfId="7" builtinId="36"/>
    <cellStyle name="60% - Accent4" xfId="10" builtinId="44"/>
    <cellStyle name="60% - Accent5" xfId="11" builtinId="48"/>
    <cellStyle name="60% - Accent6" xfId="12" builtinId="52"/>
    <cellStyle name="Accent2" xfId="6" builtinId="33"/>
    <cellStyle name="Accent3" xfId="8" builtinId="37"/>
    <cellStyle name="Comma" xfId="1" builtinId="3"/>
    <cellStyle name="Currency" xfId="2" builtinId="4"/>
    <cellStyle name="Good" xfId="3" builtinId="26"/>
    <cellStyle name="Heading 1" xfId="13" builtinId="16"/>
    <cellStyle name="Input" xfId="4" builtinId="20"/>
    <cellStyle name="Normal" xfId="0" builtinId="0"/>
    <cellStyle name="Note" xfId="1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tabSelected="1" zoomScale="59" zoomScaleNormal="59" workbookViewId="0">
      <selection activeCell="J17" sqref="J17"/>
    </sheetView>
  </sheetViews>
  <sheetFormatPr defaultRowHeight="15" x14ac:dyDescent="0.25"/>
  <cols>
    <col min="3" max="3" width="10" bestFit="1" customWidth="1"/>
    <col min="10" max="10" width="13.5703125" bestFit="1" customWidth="1"/>
    <col min="14" max="15" width="12.5703125" bestFit="1" customWidth="1"/>
  </cols>
  <sheetData>
    <row r="1" spans="2:15" ht="20.25" thickBot="1" x14ac:dyDescent="0.35">
      <c r="F1" s="24" t="s">
        <v>21</v>
      </c>
      <c r="G1" s="24"/>
      <c r="H1" s="24"/>
      <c r="I1" s="24"/>
      <c r="J1" s="24"/>
      <c r="K1" s="24"/>
      <c r="L1" s="24"/>
      <c r="M1" s="24"/>
    </row>
    <row r="2" spans="2:15" ht="15.75" thickTop="1" x14ac:dyDescent="0.25"/>
    <row r="4" spans="2:15" ht="45" customHeight="1" x14ac:dyDescent="0.25">
      <c r="B4" s="1" t="s">
        <v>0</v>
      </c>
      <c r="C4" s="1" t="s">
        <v>1</v>
      </c>
      <c r="D4" s="27" t="s">
        <v>2</v>
      </c>
      <c r="E4" s="27"/>
      <c r="F4" s="27" t="s">
        <v>3</v>
      </c>
      <c r="G4" s="27"/>
      <c r="H4" s="27" t="s">
        <v>4</v>
      </c>
      <c r="I4" s="27"/>
      <c r="J4" s="18" t="s">
        <v>5</v>
      </c>
      <c r="K4" s="29" t="s">
        <v>6</v>
      </c>
      <c r="L4" s="30"/>
      <c r="M4" s="15"/>
    </row>
    <row r="5" spans="2:15" x14ac:dyDescent="0.25">
      <c r="B5" s="2">
        <v>0</v>
      </c>
      <c r="C5" s="3">
        <v>-300000</v>
      </c>
      <c r="D5" s="25">
        <f>C5</f>
        <v>-300000</v>
      </c>
      <c r="E5" s="26"/>
      <c r="F5" s="26"/>
      <c r="G5" s="26"/>
      <c r="H5" s="28">
        <f>J5</f>
        <v>-300000</v>
      </c>
      <c r="I5" s="26"/>
      <c r="J5" s="14">
        <f>PV($R$21,B5,0,-C5)</f>
        <v>-300000</v>
      </c>
      <c r="K5" s="31">
        <f>J5</f>
        <v>-300000</v>
      </c>
      <c r="L5" s="32"/>
      <c r="M5" s="16"/>
      <c r="N5" s="13"/>
      <c r="O5" s="13"/>
    </row>
    <row r="6" spans="2:15" x14ac:dyDescent="0.25">
      <c r="B6" s="2">
        <v>1</v>
      </c>
      <c r="C6" s="3">
        <v>63000</v>
      </c>
      <c r="D6" s="25">
        <f>D5+C6</f>
        <v>-237000</v>
      </c>
      <c r="E6" s="26"/>
      <c r="F6" s="28">
        <f>J6</f>
        <v>56249.999999999993</v>
      </c>
      <c r="G6" s="26"/>
      <c r="H6" s="26"/>
      <c r="I6" s="26"/>
      <c r="J6" s="14">
        <f t="shared" ref="J6:J13" si="0">PV($R$21,B6,0,-C6)</f>
        <v>56249.999999999993</v>
      </c>
      <c r="K6" s="31">
        <f>J6+K5</f>
        <v>-243750</v>
      </c>
      <c r="L6" s="32"/>
      <c r="M6" s="16"/>
      <c r="N6" s="13"/>
      <c r="O6" s="13"/>
    </row>
    <row r="7" spans="2:15" x14ac:dyDescent="0.25">
      <c r="B7" s="2">
        <v>2</v>
      </c>
      <c r="C7" s="3">
        <v>85000</v>
      </c>
      <c r="D7" s="25">
        <f t="shared" ref="D7:D13" si="1">D6+C7</f>
        <v>-152000</v>
      </c>
      <c r="E7" s="26"/>
      <c r="F7" s="28">
        <f>J7</f>
        <v>67761.479591836731</v>
      </c>
      <c r="G7" s="26"/>
      <c r="H7" s="26"/>
      <c r="I7" s="26"/>
      <c r="J7" s="14">
        <f t="shared" si="0"/>
        <v>67761.479591836731</v>
      </c>
      <c r="K7" s="31">
        <f t="shared" ref="K7:K13" si="2">J7+K6</f>
        <v>-175988.52040816325</v>
      </c>
      <c r="L7" s="32"/>
      <c r="M7" s="17"/>
      <c r="N7" s="13"/>
      <c r="O7" s="13"/>
    </row>
    <row r="8" spans="2:15" x14ac:dyDescent="0.25">
      <c r="B8" s="2">
        <v>3</v>
      </c>
      <c r="C8" s="3">
        <v>-50000</v>
      </c>
      <c r="D8" s="25">
        <f t="shared" si="1"/>
        <v>-202000</v>
      </c>
      <c r="E8" s="26"/>
      <c r="F8" s="26"/>
      <c r="G8" s="26"/>
      <c r="H8" s="28">
        <f>J8</f>
        <v>-35589.012390670541</v>
      </c>
      <c r="I8" s="26"/>
      <c r="J8" s="14">
        <f t="shared" si="0"/>
        <v>-35589.012390670541</v>
      </c>
      <c r="K8" s="31">
        <f t="shared" si="2"/>
        <v>-211577.5327988338</v>
      </c>
      <c r="L8" s="32"/>
      <c r="M8" s="17"/>
      <c r="N8" s="13"/>
      <c r="O8" s="13"/>
    </row>
    <row r="9" spans="2:15" x14ac:dyDescent="0.25">
      <c r="B9" s="2">
        <v>4</v>
      </c>
      <c r="C9" s="3">
        <v>145000</v>
      </c>
      <c r="D9" s="25">
        <f t="shared" si="1"/>
        <v>-57000</v>
      </c>
      <c r="E9" s="26"/>
      <c r="F9" s="28">
        <f>J9</f>
        <v>92150.121368700522</v>
      </c>
      <c r="G9" s="26"/>
      <c r="H9" s="26"/>
      <c r="I9" s="26"/>
      <c r="J9" s="14">
        <f t="shared" si="0"/>
        <v>92150.121368700522</v>
      </c>
      <c r="K9" s="31">
        <f t="shared" si="2"/>
        <v>-119427.41143013327</v>
      </c>
      <c r="L9" s="32"/>
      <c r="M9" s="17"/>
      <c r="N9" s="13"/>
      <c r="O9" s="13"/>
    </row>
    <row r="10" spans="2:15" x14ac:dyDescent="0.25">
      <c r="B10" s="2">
        <v>5</v>
      </c>
      <c r="C10" s="3">
        <v>175000</v>
      </c>
      <c r="D10" s="25">
        <f t="shared" si="1"/>
        <v>118000</v>
      </c>
      <c r="E10" s="26"/>
      <c r="F10" s="28">
        <f>J10</f>
        <v>99299.699750754866</v>
      </c>
      <c r="G10" s="26"/>
      <c r="H10" s="26"/>
      <c r="I10" s="26"/>
      <c r="J10" s="14">
        <f t="shared" si="0"/>
        <v>99299.699750754866</v>
      </c>
      <c r="K10" s="31">
        <f t="shared" si="2"/>
        <v>-20127.711679378408</v>
      </c>
      <c r="L10" s="32"/>
      <c r="M10" s="17"/>
      <c r="N10" s="13"/>
      <c r="O10" s="13"/>
    </row>
    <row r="11" spans="2:15" x14ac:dyDescent="0.25">
      <c r="B11" s="2">
        <v>6</v>
      </c>
      <c r="C11" s="3">
        <v>-50000</v>
      </c>
      <c r="D11" s="25">
        <f t="shared" si="1"/>
        <v>68000</v>
      </c>
      <c r="E11" s="26"/>
      <c r="F11" s="28"/>
      <c r="G11" s="26"/>
      <c r="H11" s="28">
        <f>J11</f>
        <v>-25331.556058866034</v>
      </c>
      <c r="I11" s="26"/>
      <c r="J11" s="14">
        <f t="shared" si="0"/>
        <v>-25331.556058866034</v>
      </c>
      <c r="K11" s="31">
        <f t="shared" si="2"/>
        <v>-45459.267738244438</v>
      </c>
      <c r="L11" s="32"/>
      <c r="M11" s="17"/>
      <c r="N11" s="13"/>
      <c r="O11" s="13"/>
    </row>
    <row r="12" spans="2:15" x14ac:dyDescent="0.25">
      <c r="B12" s="2">
        <v>7</v>
      </c>
      <c r="C12" s="3">
        <v>70000</v>
      </c>
      <c r="D12" s="25">
        <f t="shared" si="1"/>
        <v>138000</v>
      </c>
      <c r="E12" s="26"/>
      <c r="F12" s="28">
        <f>J12</f>
        <v>31664.445073582541</v>
      </c>
      <c r="G12" s="26"/>
      <c r="H12" s="26"/>
      <c r="I12" s="26"/>
      <c r="J12" s="14">
        <f t="shared" si="0"/>
        <v>31664.445073582541</v>
      </c>
      <c r="K12" s="31">
        <f t="shared" si="2"/>
        <v>-13794.822664661897</v>
      </c>
      <c r="L12" s="32"/>
      <c r="M12" s="17"/>
      <c r="N12" s="13"/>
      <c r="O12" s="13"/>
    </row>
    <row r="13" spans="2:15" x14ac:dyDescent="0.25">
      <c r="B13" s="2">
        <v>8</v>
      </c>
      <c r="C13" s="3">
        <v>72000</v>
      </c>
      <c r="D13" s="25">
        <f t="shared" si="1"/>
        <v>210000</v>
      </c>
      <c r="E13" s="26"/>
      <c r="F13" s="28">
        <f>J13</f>
        <v>29079.592414514576</v>
      </c>
      <c r="G13" s="26"/>
      <c r="H13" s="26"/>
      <c r="I13" s="26"/>
      <c r="J13" s="14">
        <f t="shared" si="0"/>
        <v>29079.592414514576</v>
      </c>
      <c r="K13" s="31">
        <f t="shared" si="2"/>
        <v>15284.76974985268</v>
      </c>
      <c r="L13" s="32"/>
      <c r="M13" s="17"/>
      <c r="N13" s="13"/>
      <c r="O13" s="13"/>
    </row>
    <row r="17" spans="3:20" x14ac:dyDescent="0.25">
      <c r="C17" s="34" t="s">
        <v>7</v>
      </c>
      <c r="D17" s="34"/>
      <c r="G17" s="36" t="s">
        <v>8</v>
      </c>
      <c r="H17" s="36"/>
      <c r="J17" s="4" t="s">
        <v>9</v>
      </c>
      <c r="K17" s="4"/>
      <c r="M17" s="20" t="s">
        <v>10</v>
      </c>
      <c r="N17" s="21">
        <f>IRR(C5:C13,10%)</f>
        <v>0.13420626271507685</v>
      </c>
      <c r="P17" s="5" t="s">
        <v>11</v>
      </c>
      <c r="Q17" s="10">
        <f>MIRR(C5:C13,R23,R22)</f>
        <v>0.12582188780590919</v>
      </c>
    </row>
    <row r="18" spans="3:20" x14ac:dyDescent="0.25">
      <c r="C18" s="35">
        <f>B9-(D9/C10)</f>
        <v>4.3257142857142856</v>
      </c>
      <c r="D18" s="35"/>
      <c r="G18" s="37">
        <f>B12+-K12/J13</f>
        <v>7.4743815686280541</v>
      </c>
      <c r="H18" s="37"/>
      <c r="J18" s="11">
        <f>SUM(J5:J13)</f>
        <v>15284.76974985268</v>
      </c>
      <c r="K18" s="4"/>
    </row>
    <row r="19" spans="3:20" x14ac:dyDescent="0.25">
      <c r="J19" s="19">
        <f>C5+NPV(R21,C6:C13)</f>
        <v>15284.769749852538</v>
      </c>
    </row>
    <row r="20" spans="3:20" x14ac:dyDescent="0.25">
      <c r="O20" s="33" t="s">
        <v>12</v>
      </c>
      <c r="P20" s="33"/>
    </row>
    <row r="21" spans="3:20" x14ac:dyDescent="0.25">
      <c r="J21" s="12"/>
      <c r="O21" s="6" t="s">
        <v>14</v>
      </c>
      <c r="P21" s="6"/>
      <c r="Q21" s="6"/>
      <c r="R21" s="7">
        <v>0.12</v>
      </c>
    </row>
    <row r="22" spans="3:20" x14ac:dyDescent="0.25">
      <c r="O22" s="6" t="s">
        <v>13</v>
      </c>
      <c r="P22" s="6"/>
      <c r="Q22" s="6"/>
      <c r="R22" s="7">
        <v>0.12</v>
      </c>
    </row>
    <row r="23" spans="3:20" x14ac:dyDescent="0.25">
      <c r="C23" s="38" t="s">
        <v>18</v>
      </c>
      <c r="D23" s="38"/>
      <c r="E23" s="38"/>
      <c r="F23" s="38"/>
      <c r="G23" s="38"/>
      <c r="H23" s="38"/>
      <c r="I23" s="38"/>
      <c r="J23" s="38"/>
      <c r="O23" s="8" t="s">
        <v>15</v>
      </c>
      <c r="P23" s="8"/>
      <c r="Q23" s="8"/>
      <c r="R23" s="9">
        <v>0.12</v>
      </c>
    </row>
    <row r="24" spans="3:20" x14ac:dyDescent="0.25">
      <c r="C24" s="39" t="s">
        <v>19</v>
      </c>
      <c r="D24" s="39"/>
      <c r="E24" s="39"/>
      <c r="F24" s="39"/>
      <c r="G24" s="39"/>
      <c r="H24" s="39"/>
      <c r="I24" s="39"/>
      <c r="J24" s="39"/>
    </row>
    <row r="25" spans="3:20" ht="15" customHeight="1" x14ac:dyDescent="0.25">
      <c r="C25" s="40" t="s">
        <v>20</v>
      </c>
      <c r="D25" s="40"/>
      <c r="E25" s="40"/>
      <c r="F25" s="40"/>
      <c r="G25" s="40"/>
      <c r="H25" s="40"/>
      <c r="I25" s="40"/>
      <c r="J25" s="40"/>
      <c r="L25" s="22" t="s">
        <v>22</v>
      </c>
      <c r="M25" s="22"/>
      <c r="N25" s="22"/>
      <c r="O25" s="22"/>
      <c r="P25" s="22"/>
      <c r="Q25" s="22"/>
      <c r="R25" s="22"/>
      <c r="S25" s="22"/>
      <c r="T25" s="22"/>
    </row>
    <row r="26" spans="3:20" x14ac:dyDescent="0.25">
      <c r="C26" s="41" t="s">
        <v>17</v>
      </c>
      <c r="D26" s="41"/>
      <c r="E26" s="41"/>
      <c r="F26" s="41"/>
      <c r="G26" s="41"/>
      <c r="H26" s="41"/>
      <c r="I26" s="41"/>
      <c r="J26" s="41"/>
      <c r="L26" s="23"/>
      <c r="M26" s="23"/>
      <c r="N26" s="23"/>
      <c r="O26" s="23"/>
      <c r="P26" s="23"/>
      <c r="Q26" s="23"/>
      <c r="R26" s="23"/>
      <c r="S26" s="23"/>
      <c r="T26" s="23"/>
    </row>
    <row r="27" spans="3:20" x14ac:dyDescent="0.25">
      <c r="C27" s="42" t="s">
        <v>16</v>
      </c>
      <c r="D27" s="42"/>
      <c r="E27" s="42"/>
      <c r="F27" s="42"/>
      <c r="G27" s="42"/>
      <c r="H27" s="42"/>
      <c r="I27" s="42"/>
      <c r="J27" s="42"/>
      <c r="L27" s="23"/>
      <c r="M27" s="23"/>
      <c r="N27" s="23"/>
      <c r="O27" s="23"/>
      <c r="P27" s="23"/>
      <c r="Q27" s="23"/>
      <c r="R27" s="23"/>
      <c r="S27" s="23"/>
      <c r="T27" s="23"/>
    </row>
    <row r="28" spans="3:20" x14ac:dyDescent="0.25">
      <c r="L28" s="23"/>
      <c r="M28" s="23"/>
      <c r="N28" s="23"/>
      <c r="O28" s="23"/>
      <c r="P28" s="23"/>
      <c r="Q28" s="23"/>
      <c r="R28" s="23"/>
      <c r="S28" s="23"/>
      <c r="T28" s="23"/>
    </row>
    <row r="29" spans="3:20" x14ac:dyDescent="0.25">
      <c r="L29" s="23"/>
      <c r="M29" s="23"/>
      <c r="N29" s="23"/>
      <c r="O29" s="23"/>
      <c r="P29" s="23"/>
      <c r="Q29" s="23"/>
      <c r="R29" s="23"/>
      <c r="S29" s="23"/>
      <c r="T29" s="23"/>
    </row>
    <row r="30" spans="3:20" x14ac:dyDescent="0.25">
      <c r="L30" s="23"/>
      <c r="M30" s="23"/>
      <c r="N30" s="23"/>
      <c r="O30" s="23"/>
      <c r="P30" s="23"/>
      <c r="Q30" s="23"/>
      <c r="R30" s="23"/>
      <c r="S30" s="23"/>
      <c r="T30" s="23"/>
    </row>
    <row r="31" spans="3:20" x14ac:dyDescent="0.25">
      <c r="L31" s="23"/>
      <c r="M31" s="23"/>
      <c r="N31" s="23"/>
      <c r="O31" s="23"/>
      <c r="P31" s="23"/>
      <c r="Q31" s="23"/>
      <c r="R31" s="23"/>
      <c r="S31" s="23"/>
      <c r="T31" s="23"/>
    </row>
    <row r="32" spans="3:20" x14ac:dyDescent="0.25">
      <c r="L32" s="23"/>
      <c r="M32" s="23"/>
      <c r="N32" s="23"/>
      <c r="O32" s="23"/>
      <c r="P32" s="23"/>
      <c r="Q32" s="23"/>
      <c r="R32" s="23"/>
      <c r="S32" s="23"/>
      <c r="T32" s="23"/>
    </row>
  </sheetData>
  <mergeCells count="52">
    <mergeCell ref="C23:J23"/>
    <mergeCell ref="C24:J24"/>
    <mergeCell ref="C25:J25"/>
    <mergeCell ref="C26:J26"/>
    <mergeCell ref="C27:J27"/>
    <mergeCell ref="O20:P20"/>
    <mergeCell ref="C17:D17"/>
    <mergeCell ref="C18:D18"/>
    <mergeCell ref="G17:H17"/>
    <mergeCell ref="G18:H18"/>
    <mergeCell ref="K4:L4"/>
    <mergeCell ref="H10:I10"/>
    <mergeCell ref="H11:I11"/>
    <mergeCell ref="H12:I12"/>
    <mergeCell ref="H13:I13"/>
    <mergeCell ref="K9:L9"/>
    <mergeCell ref="K10:L10"/>
    <mergeCell ref="K11:L11"/>
    <mergeCell ref="K12:L12"/>
    <mergeCell ref="K13:L13"/>
    <mergeCell ref="K5:L5"/>
    <mergeCell ref="K6:L6"/>
    <mergeCell ref="K7:L7"/>
    <mergeCell ref="K8:L8"/>
    <mergeCell ref="D8:E8"/>
    <mergeCell ref="D9:E9"/>
    <mergeCell ref="F12:G12"/>
    <mergeCell ref="F13:G13"/>
    <mergeCell ref="H4:I4"/>
    <mergeCell ref="H5:I5"/>
    <mergeCell ref="H6:I6"/>
    <mergeCell ref="H7:I7"/>
    <mergeCell ref="H8:I8"/>
    <mergeCell ref="H9:I9"/>
    <mergeCell ref="F10:G10"/>
    <mergeCell ref="F11:G11"/>
    <mergeCell ref="L25:T32"/>
    <mergeCell ref="F1:M1"/>
    <mergeCell ref="D10:E10"/>
    <mergeCell ref="D11:E11"/>
    <mergeCell ref="D12:E12"/>
    <mergeCell ref="D13:E13"/>
    <mergeCell ref="F4:G4"/>
    <mergeCell ref="F5:G5"/>
    <mergeCell ref="F6:G6"/>
    <mergeCell ref="F7:G7"/>
    <mergeCell ref="F8:G8"/>
    <mergeCell ref="F9:G9"/>
    <mergeCell ref="D4:E4"/>
    <mergeCell ref="D5:E5"/>
    <mergeCell ref="D6:E6"/>
    <mergeCell ref="D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Sammuel</dc:creator>
  <cp:lastModifiedBy>SAMUEL</cp:lastModifiedBy>
  <dcterms:created xsi:type="dcterms:W3CDTF">2023-11-20T20:27:07Z</dcterms:created>
  <dcterms:modified xsi:type="dcterms:W3CDTF">2023-12-31T04:31:55Z</dcterms:modified>
</cp:coreProperties>
</file>