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round Segmentation\LiDAR-GS\"/>
    </mc:Choice>
  </mc:AlternateContent>
  <xr:revisionPtr revIDLastSave="0" documentId="13_ncr:1_{4BC44711-61FD-4AAA-9CF2-6F59921EAC87}" xr6:coauthVersionLast="47" xr6:coauthVersionMax="47" xr10:uidLastSave="{00000000-0000-0000-0000-000000000000}"/>
  <bookViews>
    <workbookView xWindow="-96" yWindow="0" windowWidth="20832" windowHeight="16656" firstSheet="1" activeTab="3" xr2:uid="{00000000-000D-0000-FFFF-FFFF00000000}"/>
  </bookViews>
  <sheets>
    <sheet name="README" sheetId="1" r:id="rId1"/>
    <sheet name="Overall Performance" sheetId="2" r:id="rId2"/>
    <sheet name="Environment Performance" sheetId="3" r:id="rId3"/>
    <sheet name="Sensor Performance" sheetId="4" r:id="rId4"/>
    <sheet name="PatchworkPlusPlus" sheetId="5" r:id="rId5"/>
    <sheet name="LineFit" sheetId="6" r:id="rId6"/>
    <sheet name="GroundPlaneFitting" sheetId="7" r:id="rId7"/>
    <sheet name="GndNet" sheetId="8" r:id="rId8"/>
  </sheets>
  <definedNames>
    <definedName name="algorithm_name">README!$B$2</definedName>
    <definedName name="cv_weight">README!$B$9</definedName>
    <definedName name="iou_weight">README!$B$8</definedName>
    <definedName name="pre_weight">README!$B$6</definedName>
    <definedName name="rec_weight">README!$B$7</definedName>
    <definedName name="system">README!$B$3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N10" i="4"/>
  <c r="B10" i="4"/>
  <c r="N10" i="3"/>
  <c r="B10" i="3"/>
  <c r="M6" i="2"/>
  <c r="B6" i="2"/>
  <c r="F6" i="4"/>
  <c r="F3" i="4"/>
  <c r="K4" i="4"/>
  <c r="M4" i="4"/>
  <c r="H8" i="3"/>
  <c r="G4" i="3"/>
  <c r="L8" i="3"/>
  <c r="M2" i="4"/>
  <c r="I3" i="2"/>
  <c r="J7" i="4"/>
  <c r="I3" i="3"/>
  <c r="J2" i="4"/>
  <c r="I4" i="3"/>
  <c r="H5" i="4"/>
  <c r="G4" i="2"/>
  <c r="H3" i="4"/>
  <c r="H7" i="4"/>
  <c r="K9" i="3"/>
  <c r="I2" i="3"/>
  <c r="J4" i="2"/>
  <c r="M2" i="3"/>
  <c r="L5" i="2"/>
  <c r="K6" i="4"/>
  <c r="G9" i="3"/>
  <c r="I7" i="3"/>
  <c r="K3" i="3"/>
  <c r="F8" i="3"/>
  <c r="H9" i="3"/>
  <c r="K3" i="4"/>
  <c r="H2" i="3"/>
  <c r="G6" i="4"/>
  <c r="F7" i="4"/>
  <c r="I2" i="2"/>
  <c r="L7" i="4"/>
  <c r="J9" i="4"/>
  <c r="J4" i="3"/>
  <c r="F9" i="4"/>
  <c r="E3" i="2"/>
  <c r="M9" i="4"/>
  <c r="L9" i="3"/>
  <c r="H2" i="4"/>
  <c r="K5" i="3"/>
  <c r="I5" i="2"/>
  <c r="I10" i="4"/>
  <c r="F6" i="3"/>
  <c r="J3" i="4"/>
  <c r="G5" i="2"/>
  <c r="J2" i="2"/>
  <c r="L8" i="4"/>
  <c r="K5" i="2"/>
  <c r="F5" i="3"/>
  <c r="G6" i="3"/>
  <c r="J2" i="3"/>
  <c r="H4" i="4"/>
  <c r="H6" i="4"/>
  <c r="G10" i="4"/>
  <c r="L5" i="3"/>
  <c r="F2" i="3"/>
  <c r="G8" i="4"/>
  <c r="F4" i="3"/>
  <c r="H5" i="2"/>
  <c r="I6" i="4"/>
  <c r="F5" i="2"/>
  <c r="K8" i="4"/>
  <c r="J5" i="2"/>
  <c r="I4" i="4"/>
  <c r="L6" i="3"/>
  <c r="L4" i="2"/>
  <c r="I4" i="2"/>
  <c r="G3" i="2"/>
  <c r="M6" i="3"/>
  <c r="L3" i="4"/>
  <c r="H8" i="4"/>
  <c r="E2" i="2"/>
  <c r="J5" i="4"/>
  <c r="G7" i="3"/>
  <c r="G8" i="3"/>
  <c r="I11" i="3"/>
  <c r="K7" i="3"/>
  <c r="M6" i="4"/>
  <c r="L9" i="4"/>
  <c r="I2" i="4"/>
  <c r="M3" i="3"/>
  <c r="J11" i="4"/>
  <c r="M8" i="4"/>
  <c r="H9" i="4"/>
  <c r="J5" i="3"/>
  <c r="H3" i="2"/>
  <c r="M5" i="3"/>
  <c r="L4" i="4"/>
  <c r="K6" i="3"/>
  <c r="K2" i="4"/>
  <c r="G7" i="4"/>
  <c r="F3" i="3"/>
  <c r="M8" i="3"/>
  <c r="M7" i="4"/>
  <c r="M9" i="3"/>
  <c r="K3" i="2"/>
  <c r="L2" i="2"/>
  <c r="H5" i="3"/>
  <c r="H6" i="3"/>
  <c r="J8" i="3"/>
  <c r="H2" i="2"/>
  <c r="J7" i="3"/>
  <c r="F4" i="2"/>
  <c r="M11" i="4"/>
  <c r="F3" i="2"/>
  <c r="L6" i="4"/>
  <c r="I5" i="3"/>
  <c r="K2" i="3"/>
  <c r="G2" i="3"/>
  <c r="K4" i="2"/>
  <c r="H7" i="3"/>
  <c r="M3" i="4"/>
  <c r="F8" i="4"/>
  <c r="F9" i="3"/>
  <c r="E5" i="2"/>
  <c r="F2" i="2"/>
  <c r="I9" i="4"/>
  <c r="E4" i="2"/>
  <c r="I9" i="3"/>
  <c r="E6" i="2"/>
  <c r="L3" i="3"/>
  <c r="G2" i="2"/>
  <c r="F5" i="4"/>
  <c r="J6" i="4"/>
  <c r="J3" i="3"/>
  <c r="M7" i="3"/>
  <c r="K8" i="3"/>
  <c r="M4" i="3"/>
  <c r="L4" i="3"/>
  <c r="L7" i="3"/>
  <c r="H3" i="3"/>
  <c r="J4" i="4"/>
  <c r="G3" i="3"/>
  <c r="H4" i="3"/>
  <c r="G9" i="4"/>
  <c r="I5" i="4"/>
  <c r="F2" i="4"/>
  <c r="L5" i="4"/>
  <c r="I3" i="4"/>
  <c r="F4" i="4"/>
  <c r="G4" i="4"/>
  <c r="K5" i="4"/>
  <c r="M5" i="4"/>
  <c r="K7" i="4"/>
  <c r="G5" i="3"/>
  <c r="I7" i="4"/>
  <c r="K4" i="3"/>
  <c r="H4" i="2"/>
  <c r="L2" i="4"/>
  <c r="L3" i="2"/>
  <c r="J8" i="4"/>
  <c r="G5" i="4"/>
  <c r="F7" i="3"/>
  <c r="I8" i="4"/>
  <c r="I8" i="3"/>
  <c r="J9" i="3"/>
  <c r="I6" i="3"/>
  <c r="L2" i="3"/>
  <c r="J6" i="3"/>
  <c r="K2" i="2"/>
  <c r="K9" i="4"/>
  <c r="G3" i="4"/>
  <c r="J3" i="2"/>
  <c r="G2" i="4"/>
  <c r="E3" i="4" l="1"/>
  <c r="E9" i="4"/>
  <c r="E8" i="4"/>
  <c r="E2" i="4"/>
  <c r="E4" i="4"/>
  <c r="E5" i="4"/>
  <c r="E7" i="4"/>
  <c r="E6" i="4"/>
  <c r="C6" i="4" s="1"/>
  <c r="E9" i="3"/>
  <c r="E7" i="3"/>
  <c r="E4" i="3"/>
  <c r="E5" i="3"/>
  <c r="E3" i="3"/>
  <c r="E6" i="3"/>
  <c r="C6" i="3" s="1"/>
  <c r="E8" i="3"/>
  <c r="E2" i="3"/>
  <c r="C2" i="3" s="1"/>
  <c r="D4" i="2"/>
  <c r="D5" i="2"/>
  <c r="D3" i="2"/>
  <c r="D2" i="2"/>
  <c r="L11" i="4"/>
  <c r="J6" i="2"/>
  <c r="K11" i="3"/>
  <c r="M11" i="3"/>
  <c r="H10" i="3"/>
  <c r="I10" i="3"/>
  <c r="K10" i="3"/>
  <c r="L10" i="4"/>
  <c r="H11" i="3"/>
  <c r="I6" i="2"/>
  <c r="F6" i="2"/>
  <c r="F10" i="3"/>
  <c r="G10" i="3"/>
  <c r="M10" i="3"/>
  <c r="J11" i="3"/>
  <c r="K10" i="4"/>
  <c r="L11" i="3"/>
  <c r="H11" i="4"/>
  <c r="K11" i="4"/>
  <c r="J10" i="3"/>
  <c r="H10" i="4"/>
  <c r="H6" i="2"/>
  <c r="F10" i="4"/>
  <c r="G6" i="2"/>
  <c r="K6" i="2"/>
  <c r="G11" i="3"/>
  <c r="G11" i="4"/>
  <c r="M10" i="4"/>
  <c r="L10" i="3"/>
  <c r="I11" i="4"/>
  <c r="J10" i="4"/>
  <c r="F11" i="4"/>
  <c r="F11" i="3"/>
  <c r="L6" i="2"/>
  <c r="C8" i="4" l="1"/>
  <c r="C2" i="4"/>
  <c r="C4" i="4"/>
  <c r="C8" i="3"/>
  <c r="C4" i="3"/>
  <c r="E11" i="4"/>
  <c r="E10" i="4"/>
  <c r="E10" i="3"/>
  <c r="E11" i="3"/>
  <c r="D6" i="2"/>
  <c r="C10" i="4" l="1"/>
  <c r="C10" i="3"/>
</calcChain>
</file>

<file path=xl/sharedStrings.xml><?xml version="1.0" encoding="utf-8"?>
<sst xmlns="http://schemas.openxmlformats.org/spreadsheetml/2006/main" count="216" uniqueCount="55">
  <si>
    <t>Algorithm Name</t>
  </si>
  <si>
    <t>-</t>
  </si>
  <si>
    <t>System</t>
  </si>
  <si>
    <t>Method</t>
  </si>
  <si>
    <t>Code</t>
  </si>
  <si>
    <t>Performance [%]</t>
  </si>
  <si>
    <t>PRE [%]</t>
  </si>
  <si>
    <t>REC [%]</t>
  </si>
  <si>
    <t>IoU [%]</t>
  </si>
  <si>
    <t>CV [%]</t>
  </si>
  <si>
    <t>CPU [%]</t>
  </si>
  <si>
    <t>GPU [%]</t>
  </si>
  <si>
    <t>MEM [%]</t>
  </si>
  <si>
    <t>Speed [Hz]</t>
  </si>
  <si>
    <t>PatchworkPlusPlus</t>
  </si>
  <si>
    <t>code</t>
  </si>
  <si>
    <t>CPU @ 4.2 GHz</t>
  </si>
  <si>
    <t>GroundPlaneFitting</t>
  </si>
  <si>
    <t>LineFit</t>
  </si>
  <si>
    <t>GndNet</t>
  </si>
  <si>
    <t>Environment</t>
  </si>
  <si>
    <t>urban</t>
  </si>
  <si>
    <t>rural</t>
  </si>
  <si>
    <t>Sensor</t>
  </si>
  <si>
    <t>type</t>
  </si>
  <si>
    <t>height</t>
  </si>
  <si>
    <t>Attribute</t>
  </si>
  <si>
    <t>Barrier</t>
  </si>
  <si>
    <t>Bodies Of Water</t>
  </si>
  <si>
    <t>Ditches</t>
  </si>
  <si>
    <t>Mud Tracks</t>
  </si>
  <si>
    <t>Terrain Transition</t>
  </si>
  <si>
    <t>Undulations</t>
  </si>
  <si>
    <t>Vegetation</t>
  </si>
  <si>
    <t>Fences</t>
  </si>
  <si>
    <t>Paved Roads</t>
  </si>
  <si>
    <t>Pedestrians</t>
  </si>
  <si>
    <t>Vehicle Traffic</t>
  </si>
  <si>
    <t>1.0M</t>
  </si>
  <si>
    <t>1.5M</t>
  </si>
  <si>
    <t>2.0M</t>
  </si>
  <si>
    <t>3.0M</t>
  </si>
  <si>
    <t>Livox</t>
  </si>
  <si>
    <t>Once 40</t>
  </si>
  <si>
    <t>Vld 128</t>
  </si>
  <si>
    <t>Vld 16</t>
  </si>
  <si>
    <t>Vld 32</t>
  </si>
  <si>
    <t>Vld 64</t>
  </si>
  <si>
    <t>Weights</t>
  </si>
  <si>
    <t>Precision</t>
  </si>
  <si>
    <t>Recall</t>
  </si>
  <si>
    <t>Coefficient of Variation</t>
  </si>
  <si>
    <t>Intersect over Union</t>
  </si>
  <si>
    <t>Sum (=1.00)</t>
  </si>
  <si>
    <t>Combined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</si>
</sst>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2" fontId="4" fillId="0" borderId="3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E37" sqref="E37"/>
    </sheetView>
  </sheetViews>
  <sheetFormatPr defaultRowHeight="13.8" x14ac:dyDescent="0.25"/>
  <cols>
    <col min="1" max="1" width="19.19921875" bestFit="1" customWidth="1"/>
    <col min="2" max="2" width="10.398437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</v>
      </c>
    </row>
    <row r="5" spans="1:2" x14ac:dyDescent="0.25">
      <c r="A5" t="s">
        <v>48</v>
      </c>
    </row>
    <row r="6" spans="1:2" x14ac:dyDescent="0.25">
      <c r="A6" t="s">
        <v>49</v>
      </c>
      <c r="B6" s="9">
        <v>0.25</v>
      </c>
    </row>
    <row r="7" spans="1:2" x14ac:dyDescent="0.25">
      <c r="A7" t="s">
        <v>50</v>
      </c>
      <c r="B7" s="9">
        <v>0.15</v>
      </c>
    </row>
    <row r="8" spans="1:2" x14ac:dyDescent="0.25">
      <c r="A8" t="s">
        <v>52</v>
      </c>
      <c r="B8" s="9">
        <v>0.4</v>
      </c>
    </row>
    <row r="9" spans="1:2" x14ac:dyDescent="0.25">
      <c r="A9" t="s">
        <v>51</v>
      </c>
      <c r="B9" s="9">
        <v>0.2</v>
      </c>
    </row>
    <row r="10" spans="1:2" x14ac:dyDescent="0.25">
      <c r="A10" t="s">
        <v>53</v>
      </c>
      <c r="B10" s="9">
        <f>IF(OR(SUM(B6:B9)&gt;1, SUM(B6:B9)&lt;1), "Error!", SUM(B6:B9))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M15" sqref="M15"/>
    </sheetView>
  </sheetViews>
  <sheetFormatPr defaultColWidth="8.69921875" defaultRowHeight="13.2" x14ac:dyDescent="0.25"/>
  <cols>
    <col min="1" max="1" width="1.796875" style="1" bestFit="1" customWidth="1"/>
    <col min="2" max="2" width="14.8984375" style="1" bestFit="1" customWidth="1"/>
    <col min="3" max="3" width="5" style="1" bestFit="1" customWidth="1"/>
    <col min="4" max="4" width="14.296875" style="1" bestFit="1" customWidth="1"/>
    <col min="5" max="5" width="6.796875" style="1" bestFit="1" customWidth="1"/>
    <col min="6" max="6" width="7.59765625" style="1" bestFit="1" customWidth="1"/>
    <col min="7" max="7" width="7.69921875" style="1" bestFit="1" customWidth="1"/>
    <col min="8" max="8" width="6.5" style="1" bestFit="1" customWidth="1"/>
    <col min="9" max="9" width="7.69921875" style="1" bestFit="1" customWidth="1"/>
    <col min="10" max="10" width="7.796875" style="1" bestFit="1" customWidth="1"/>
    <col min="11" max="11" width="7.8984375" style="1" bestFit="1" customWidth="1"/>
    <col min="12" max="12" width="9.59765625" style="1" bestFit="1" customWidth="1"/>
    <col min="13" max="13" width="13" style="1" bestFit="1" customWidth="1"/>
    <col min="14" max="41" width="8.69921875" style="1" customWidth="1"/>
    <col min="42" max="16384" width="8.69921875" style="1"/>
  </cols>
  <sheetData>
    <row r="1" spans="1:13" x14ac:dyDescent="0.25">
      <c r="A1" s="3"/>
      <c r="B1" s="3" t="s">
        <v>3</v>
      </c>
      <c r="C1" s="3" t="s">
        <v>4</v>
      </c>
      <c r="D1" s="3" t="s">
        <v>5</v>
      </c>
      <c r="E1" s="4" t="s">
        <v>8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2</v>
      </c>
    </row>
    <row r="2" spans="1:13" x14ac:dyDescent="0.25">
      <c r="A2" s="1">
        <v>1</v>
      </c>
      <c r="B2" s="1" t="s">
        <v>14</v>
      </c>
      <c r="C2" s="1" t="s">
        <v>15</v>
      </c>
      <c r="D2" s="2">
        <f ca="1">IFERROR(E2*pre_weight+F2*rec_weight+G2*iou_weight+(100-H2)*cv_weight, "-")</f>
        <v>90.950251101164923</v>
      </c>
      <c r="E2" s="2">
        <f ca="1">IFERROR(SUM(AVERAGE(INDIRECT("'" &amp; $B2 &amp; "'!B2:B8")) * 0.25, AVERAGE(INDIRECT("'" &amp; $B2 &amp; "'!B9:B12")) * 0.25, AVERAGE(INDIRECT("'" &amp; $B2 &amp; "'!B13:B16")) * 0.25, AVERAGE(INDIRECT("'" &amp; $B2 &amp; "'!B17:B22")) * 0.25), "-")</f>
        <v>85.301043171071314</v>
      </c>
      <c r="F2" s="2">
        <f ca="1">IFERROR(SUM(AVERAGE(INDIRECT("'" &amp; $B2 &amp; "'!C2:C8")) * 0.25, AVERAGE(INDIRECT("'" &amp; $B2 &amp; "'!C9:C12")) * 0.25, AVERAGE(INDIRECT("'" &amp; $B2 &amp; "'!C13:C16")) * 0.25, AVERAGE(INDIRECT("'" &amp; $B2 &amp; "'!C17:C22")) * 0.25), "-")</f>
        <v>96.525558037617117</v>
      </c>
      <c r="G2" s="2">
        <f ca="1">IFERROR(SUM(AVERAGE(INDIRECT("'" &amp; $B2 &amp; "'!D2:D8")) * 0.25, AVERAGE(INDIRECT("'" &amp; $B2 &amp; "'!D9:D12")) * 0.25, AVERAGE(INDIRECT("'" &amp; $B2 &amp; "'!D13:D16")) * 0.25, AVERAGE(INDIRECT("'" &amp; $B2 &amp; "'!D17:D22")) * 0.25), "-")</f>
        <v>88.1191344285333</v>
      </c>
      <c r="H2" s="2">
        <f ca="1">IFERROR(SUM(AVERAGE(INDIRECT("'" &amp; $B2 &amp; "'!E2:E8")) * 0.25, AVERAGE(INDIRECT("'" &amp; $B2 &amp; "'!E9:E12")) * 0.25, AVERAGE(INDIRECT("'" &amp; $B2 &amp; "'!E13:E16")) * 0.25, AVERAGE(INDIRECT("'" &amp; $B2 &amp; "'!E17:E22")) * 0.25), "-")</f>
        <v>0.50748584329402313</v>
      </c>
      <c r="I2" s="2">
        <f ca="1">IFERROR(SUM(AVERAGE(INDIRECT("'" &amp; $B2 &amp; "'!F2:F8")) * 0.25, AVERAGE(INDIRECT("'" &amp; $B2 &amp; "'!F9:F12")) * 0.25, AVERAGE(INDIRECT("'" &amp; $B2 &amp; "'!F13:F16")) * 0.25, AVERAGE(INDIRECT("'" &amp; $B2 &amp; "'!F17:F22")) * 0.25), "-")</f>
        <v>0.29917434715821811</v>
      </c>
      <c r="J2" s="2">
        <f ca="1">IFERROR(SUM(AVERAGE(INDIRECT("'" &amp; $B2 &amp; "'!G2:G8")) * 0.25, AVERAGE(INDIRECT("'" &amp; $B2 &amp; "'!G9:G12")) * 0.25, AVERAGE(INDIRECT("'" &amp; $B2 &amp; "'!G13:G16")) * 0.25, AVERAGE(INDIRECT("'" &amp; $B2 &amp; "'!G17:G22")) * 0.25), "-")</f>
        <v>3.8498463901689571E-3</v>
      </c>
      <c r="K2" s="2">
        <f ca="1">IFERROR(SUM(AVERAGE(INDIRECT("'" &amp; $B2 &amp; "'!H2:H8")) * 0.25, AVERAGE(INDIRECT("'" &amp; $B2 &amp; "'!H9:H12")) * 0.25, AVERAGE(INDIRECT("'" &amp; $B2 &amp; "'!H13:H16")) * 0.25, AVERAGE(INDIRECT("'" &amp; $B2 &amp; "'!H17:H22")) * 0.25), "-")</f>
        <v>0.16829877112135178</v>
      </c>
      <c r="L2" s="2">
        <f ca="1">IFERROR(SUM(AVERAGE(INDIRECT("'" &amp; $B2 &amp; "'!B2:B8")) * 0.25, AVERAGE(INDIRECT("'" &amp; $B2 &amp; "'!B9:B12")) * 0.25, AVERAGE(INDIRECT("'" &amp; $B2 &amp; "'!B13:B16")) * 0.25, AVERAGE(INDIRECT("'" &amp; $B2 &amp; "'!B17:B22")) * 0.25), "-")</f>
        <v>85.301043171071314</v>
      </c>
      <c r="M2" s="1" t="s">
        <v>16</v>
      </c>
    </row>
    <row r="3" spans="1:13" x14ac:dyDescent="0.25">
      <c r="A3" s="1">
        <v>2</v>
      </c>
      <c r="B3" s="1" t="s">
        <v>18</v>
      </c>
      <c r="C3" s="1" t="s">
        <v>15</v>
      </c>
      <c r="D3" s="2">
        <f ca="1">IFERROR(E3*pre_weight+F3*rec_weight+G3*iou_weight+(100-H3)*cv_weight, "-")</f>
        <v>90.860776838740463</v>
      </c>
      <c r="E3" s="2">
        <f ca="1">IFERROR(SUM(AVERAGE(INDIRECT("'" &amp; $B3 &amp; "'!B2:B8")) * 0.25, AVERAGE(INDIRECT("'" &amp; $B3 &amp; "'!B9:B12")) * 0.25, AVERAGE(INDIRECT("'" &amp; $B3 &amp; "'!B13:B16")) * 0.25, AVERAGE(INDIRECT("'" &amp; $B3 &amp; "'!B17:B22")) * 0.25), "-")</f>
        <v>85.339570161553866</v>
      </c>
      <c r="F3" s="2">
        <f ca="1">IFERROR(SUM(AVERAGE(INDIRECT("'" &amp; $B3 &amp; "'!C2:C8")) * 0.25, AVERAGE(INDIRECT("'" &amp; $B3 &amp; "'!C9:C12")) * 0.25, AVERAGE(INDIRECT("'" &amp; $B3 &amp; "'!C13:C16")) * 0.25, AVERAGE(INDIRECT("'" &amp; $B3 &amp; "'!C17:C22")) * 0.25), "-")</f>
        <v>96.72901689687329</v>
      </c>
      <c r="G3" s="2">
        <f ca="1">IFERROR(SUM(AVERAGE(INDIRECT("'" &amp; $B3 &amp; "'!D2:D8")) * 0.25, AVERAGE(INDIRECT("'" &amp; $B3 &amp; "'!D9:D12")) * 0.25, AVERAGE(INDIRECT("'" &amp; $B3 &amp; "'!D13:D16")) * 0.25, AVERAGE(INDIRECT("'" &amp; $B3 &amp; "'!D17:D22")) * 0.25), "-")</f>
        <v>87.955077010562448</v>
      </c>
      <c r="H3" s="2">
        <f ca="1">IFERROR(SUM(AVERAGE(INDIRECT("'" &amp; $B3 &amp; "'!E2:E8")) * 0.25, AVERAGE(INDIRECT("'" &amp; $B3 &amp; "'!E9:E12")) * 0.25, AVERAGE(INDIRECT("'" &amp; $B3 &amp; "'!E13:E16")) * 0.25, AVERAGE(INDIRECT("'" &amp; $B3 &amp; "'!E17:E22")) * 0.25), "-")</f>
        <v>0.82749520201986226</v>
      </c>
      <c r="I3" s="2">
        <f ca="1">IFERROR(SUM(AVERAGE(INDIRECT("'" &amp; $B3 &amp; "'!F2:F8")) * 0.25, AVERAGE(INDIRECT("'" &amp; $B3 &amp; "'!F9:F12")) * 0.25, AVERAGE(INDIRECT("'" &amp; $B3 &amp; "'!F13:F16")) * 0.25, AVERAGE(INDIRECT("'" &amp; $B3 &amp; "'!F17:F22")) * 0.25), "-")</f>
        <v>0.51586981566820278</v>
      </c>
      <c r="J3" s="2">
        <f ca="1">IFERROR(SUM(AVERAGE(INDIRECT("'" &amp; $B3 &amp; "'!G2:G8")) * 0.25, AVERAGE(INDIRECT("'" &amp; $B3 &amp; "'!G9:G12")) * 0.25, AVERAGE(INDIRECT("'" &amp; $B3 &amp; "'!G13:G16")) * 0.25, AVERAGE(INDIRECT("'" &amp; $B3 &amp; "'!G17:G22")) * 0.25), "-")</f>
        <v>1.6474654377880125E-2</v>
      </c>
      <c r="K3" s="2">
        <f ca="1">IFERROR(SUM(AVERAGE(INDIRECT("'" &amp; $B3 &amp; "'!H2:H8")) * 0.25, AVERAGE(INDIRECT("'" &amp; $B3 &amp; "'!H9:H12")) * 0.25, AVERAGE(INDIRECT("'" &amp; $B3 &amp; "'!H13:H16")) * 0.25, AVERAGE(INDIRECT("'" &amp; $B3 &amp; "'!H17:H22")) * 0.25), "-")</f>
        <v>0.13277649769585251</v>
      </c>
      <c r="L3" s="2">
        <f ca="1">IFERROR(SUM(AVERAGE(INDIRECT("'" &amp; $B3 &amp; "'!B2:B8")) * 0.25, AVERAGE(INDIRECT("'" &amp; $B3 &amp; "'!B9:B12")) * 0.25, AVERAGE(INDIRECT("'" &amp; $B3 &amp; "'!B13:B16")) * 0.25, AVERAGE(INDIRECT("'" &amp; $B3 &amp; "'!B17:B22")) * 0.25), "-")</f>
        <v>85.339570161553866</v>
      </c>
      <c r="M3" s="1" t="s">
        <v>16</v>
      </c>
    </row>
    <row r="4" spans="1:13" x14ac:dyDescent="0.25">
      <c r="A4" s="1">
        <v>3</v>
      </c>
      <c r="B4" s="1" t="s">
        <v>17</v>
      </c>
      <c r="C4" s="1" t="s">
        <v>15</v>
      </c>
      <c r="D4" s="2">
        <f ca="1">IFERROR(E4*pre_weight+F4*rec_weight+G4*iou_weight+(100-H4)*cv_weight, "-")</f>
        <v>90.795555152982132</v>
      </c>
      <c r="E4" s="2">
        <f ca="1">IFERROR(SUM(AVERAGE(INDIRECT("'" &amp; $B4 &amp; "'!B2:B8")) * 0.25, AVERAGE(INDIRECT("'" &amp; $B4 &amp; "'!B9:B12")) * 0.25, AVERAGE(INDIRECT("'" &amp; $B4 &amp; "'!B13:B16")) * 0.25, AVERAGE(INDIRECT("'" &amp; $B4 &amp; "'!B17:B22")) * 0.25), "-")</f>
        <v>85.96215122430165</v>
      </c>
      <c r="F4" s="2">
        <f ca="1">IFERROR(SUM(AVERAGE(INDIRECT("'" &amp; $B4 &amp; "'!C2:C8")) * 0.25, AVERAGE(INDIRECT("'" &amp; $B4 &amp; "'!C9:C12")) * 0.25, AVERAGE(INDIRECT("'" &amp; $B4 &amp; "'!C13:C16")) * 0.25, AVERAGE(INDIRECT("'" &amp; $B4 &amp; "'!C17:C22")) * 0.25), "-")</f>
        <v>99.240129311587197</v>
      </c>
      <c r="G4" s="2">
        <f ca="1">IFERROR(SUM(AVERAGE(INDIRECT("'" &amp; $B4 &amp; "'!D2:D8")) * 0.25, AVERAGE(INDIRECT("'" &amp; $B4 &amp; "'!D9:D12")) * 0.25, AVERAGE(INDIRECT("'" &amp; $B4 &amp; "'!D13:D16")) * 0.25, AVERAGE(INDIRECT("'" &amp; $B4 &amp; "'!D17:D22")) * 0.25), "-")</f>
        <v>86.542859166400078</v>
      </c>
      <c r="H4" s="2">
        <f ca="1">IFERROR(SUM(AVERAGE(INDIRECT("'" &amp; $B4 &amp; "'!E2:E8")) * 0.25, AVERAGE(INDIRECT("'" &amp; $B4 &amp; "'!E9:E12")) * 0.25, AVERAGE(INDIRECT("'" &amp; $B4 &amp; "'!E13:E16")) * 0.25, AVERAGE(INDIRECT("'" &amp; $B4 &amp; "'!E17:E22")) * 0.25), "-")</f>
        <v>0.99072858195699953</v>
      </c>
      <c r="I4" s="2">
        <f ca="1">IFERROR(SUM(AVERAGE(INDIRECT("'" &amp; $B4 &amp; "'!F2:F8")) * 0.25, AVERAGE(INDIRECT("'" &amp; $B4 &amp; "'!F9:F12")) * 0.25, AVERAGE(INDIRECT("'" &amp; $B4 &amp; "'!F13:F16")) * 0.25, AVERAGE(INDIRECT("'" &amp; $B4 &amp; "'!F17:F22")) * 0.25), "-")</f>
        <v>17.01192396313364</v>
      </c>
      <c r="J4" s="2">
        <f ca="1">IFERROR(SUM(AVERAGE(INDIRECT("'" &amp; $B4 &amp; "'!G2:G8")) * 0.25, AVERAGE(INDIRECT("'" &amp; $B4 &amp; "'!G9:G12")) * 0.25, AVERAGE(INDIRECT("'" &amp; $B4 &amp; "'!G13:G16")) * 0.25, AVERAGE(INDIRECT("'" &amp; $B4 &amp; "'!G17:G22")) * 0.25), "-")</f>
        <v>-4.5122887864826539E-4</v>
      </c>
      <c r="K4" s="2">
        <f ca="1">IFERROR(SUM(AVERAGE(INDIRECT("'" &amp; $B4 &amp; "'!H2:H8")) * 0.25, AVERAGE(INDIRECT("'" &amp; $B4 &amp; "'!H9:H12")) * 0.25, AVERAGE(INDIRECT("'" &amp; $B4 &amp; "'!H13:H16")) * 0.25, AVERAGE(INDIRECT("'" &amp; $B4 &amp; "'!H17:H22")) * 0.25), "-")</f>
        <v>0.13008832565284179</v>
      </c>
      <c r="L4" s="2">
        <f ca="1">IFERROR(SUM(AVERAGE(INDIRECT("'" &amp; $B4 &amp; "'!B2:B8")) * 0.25, AVERAGE(INDIRECT("'" &amp; $B4 &amp; "'!B9:B12")) * 0.25, AVERAGE(INDIRECT("'" &amp; $B4 &amp; "'!B13:B16")) * 0.25, AVERAGE(INDIRECT("'" &amp; $B4 &amp; "'!B17:B22")) * 0.25), "-")</f>
        <v>85.96215122430165</v>
      </c>
      <c r="M4" s="1" t="s">
        <v>16</v>
      </c>
    </row>
    <row r="5" spans="1:13" x14ac:dyDescent="0.25">
      <c r="A5" s="1">
        <v>4</v>
      </c>
      <c r="B5" s="1" t="s">
        <v>19</v>
      </c>
      <c r="C5" s="1" t="s">
        <v>15</v>
      </c>
      <c r="D5" s="2">
        <f ca="1">IFERROR(E5*pre_weight+F5*rec_weight+G5*iou_weight+(100-H5)*cv_weight, "-")</f>
        <v>81.198195620805052</v>
      </c>
      <c r="E5" s="2">
        <f ca="1">IFERROR(SUM(AVERAGE(INDIRECT("'" &amp; $B5 &amp; "'!B2:B8")) * 0.25, AVERAGE(INDIRECT("'" &amp; $B5 &amp; "'!B9:B12")) * 0.25, AVERAGE(INDIRECT("'" &amp; $B5 &amp; "'!B13:B16")) * 0.25, AVERAGE(INDIRECT("'" &amp; $B5 &amp; "'!B17:B22")) * 0.25), "-")</f>
        <v>73.27891648961905</v>
      </c>
      <c r="F5" s="2">
        <f ca="1">IFERROR(SUM(AVERAGE(INDIRECT("'" &amp; $B5 &amp; "'!C2:C8")) * 0.25, AVERAGE(INDIRECT("'" &amp; $B5 &amp; "'!C9:C12")) * 0.25, AVERAGE(INDIRECT("'" &amp; $B5 &amp; "'!C13:C16")) * 0.25, AVERAGE(INDIRECT("'" &amp; $B5 &amp; "'!C17:C22")) * 0.25), "-")</f>
        <v>95.66850897241072</v>
      </c>
      <c r="G5" s="2">
        <f ca="1">IFERROR(SUM(AVERAGE(INDIRECT("'" &amp; $B5 &amp; "'!D2:D8")) * 0.25, AVERAGE(INDIRECT("'" &amp; $B5 &amp; "'!D9:D12")) * 0.25, AVERAGE(INDIRECT("'" &amp; $B5 &amp; "'!D13:D16")) * 0.25, AVERAGE(INDIRECT("'" &amp; $B5 &amp; "'!D17:D22")) * 0.25), "-")</f>
        <v>76.680753781154763</v>
      </c>
      <c r="H5" s="2">
        <f ca="1">IFERROR(SUM(AVERAGE(INDIRECT("'" &amp; $B5 &amp; "'!E2:E8")) * 0.25, AVERAGE(INDIRECT("'" &amp; $B5 &amp; "'!E9:E12")) * 0.25, AVERAGE(INDIRECT("'" &amp; $B5 &amp; "'!E13:E16")) * 0.25, AVERAGE(INDIRECT("'" &amp; $B5 &amp; "'!E17:E22")) * 0.25), "-")</f>
        <v>10.720556799616071</v>
      </c>
      <c r="I5" s="2">
        <f ca="1">IFERROR(SUM(AVERAGE(INDIRECT("'" &amp; $B5 &amp; "'!F2:F8")) * 0.25, AVERAGE(INDIRECT("'" &amp; $B5 &amp; "'!F9:F12")) * 0.25, AVERAGE(INDIRECT("'" &amp; $B5 &amp; "'!F13:F16")) * 0.25, AVERAGE(INDIRECT("'" &amp; $B5 &amp; "'!F17:F22")) * 0.25), "-")</f>
        <v>1.1057987711279762</v>
      </c>
      <c r="J5" s="2">
        <f ca="1">IFERROR(SUM(AVERAGE(INDIRECT("'" &amp; $B5 &amp; "'!G2:G8")) * 0.25, AVERAGE(INDIRECT("'" &amp; $B5 &amp; "'!G9:G12")) * 0.25, AVERAGE(INDIRECT("'" &amp; $B5 &amp; "'!G13:G16")) * 0.25, AVERAGE(INDIRECT("'" &amp; $B5 &amp; "'!G17:G22")) * 0.25), "-")</f>
        <v>-1.4967357943452383E-2</v>
      </c>
      <c r="K5" s="2">
        <f ca="1">IFERROR(SUM(AVERAGE(INDIRECT("'" &amp; $B5 &amp; "'!H2:H8")) * 0.25, AVERAGE(INDIRECT("'" &amp; $B5 &amp; "'!H9:H12")) * 0.25, AVERAGE(INDIRECT("'" &amp; $B5 &amp; "'!H13:H16")) * 0.25, AVERAGE(INDIRECT("'" &amp; $B5 &amp; "'!H17:H22")) * 0.25), "-")</f>
        <v>1.0584677419910715</v>
      </c>
      <c r="L5" s="2">
        <f ca="1">IFERROR(SUM(AVERAGE(INDIRECT("'" &amp; $B5 &amp; "'!B2:B8")) * 0.25, AVERAGE(INDIRECT("'" &amp; $B5 &amp; "'!B9:B12")) * 0.25, AVERAGE(INDIRECT("'" &amp; $B5 &amp; "'!B13:B16")) * 0.25, AVERAGE(INDIRECT("'" &amp; $B5 &amp; "'!B17:B22")) * 0.25), "-")</f>
        <v>73.27891648961905</v>
      </c>
      <c r="M5" s="1" t="s">
        <v>16</v>
      </c>
    </row>
    <row r="6" spans="1:13" x14ac:dyDescent="0.25">
      <c r="A6" s="1">
        <v>5</v>
      </c>
      <c r="B6" s="1" t="str">
        <f>algorithm_name</f>
        <v>-</v>
      </c>
      <c r="D6" s="2" t="str">
        <f ca="1">IFERROR(E6*0.3+F6*0.1+G6*0.4+(100-H6)*0.2, "-")</f>
        <v>-</v>
      </c>
      <c r="E6" s="2" t="str">
        <f ca="1">IFERROR(SUM(AVERAGE(INDIRECT("'" &amp; $B6 &amp; "'!B2:B8")) * 0.25, AVERAGE(INDIRECT("'" &amp; $B6 &amp; "'!B9:B12")) * 0.25, AVERAGE(INDIRECT("'" &amp; $B6 &amp; "'!B13:B16")) * 0.25, AVERAGE(INDIRECT("'" &amp; $B6 &amp; "'!B17:B22")) * 0.25), "-")</f>
        <v>-</v>
      </c>
      <c r="F6" s="2" t="str">
        <f ca="1">IFERROR(SUM(AVERAGE(INDIRECT("'" &amp; $B6 &amp; "'!C2:C8")) * 0.25, AVERAGE(INDIRECT("'" &amp; $B6 &amp; "'!C9:C12")) * 0.25, AVERAGE(INDIRECT("'" &amp; $B6 &amp; "'!C13:C16")) * 0.25, AVERAGE(INDIRECT("'" &amp; $B6 &amp; "'!C17:C22")) * 0.25), "-")</f>
        <v>-</v>
      </c>
      <c r="G6" s="2" t="str">
        <f ca="1">IFERROR(SUM(AVERAGE(INDIRECT("'" &amp; $B6 &amp; "'!D2:D8")) * 0.25, AVERAGE(INDIRECT("'" &amp; $B6 &amp; "'!D9:D12")) * 0.25, AVERAGE(INDIRECT("'" &amp; $B6 &amp; "'!D13:D16")) * 0.25, AVERAGE(INDIRECT("'" &amp; $B6 &amp; "'!D17:D22")) * 0.25), "-")</f>
        <v>-</v>
      </c>
      <c r="H6" s="2" t="str">
        <f ca="1">IFERROR(SUM(AVERAGE(INDIRECT("'" &amp; $B6 &amp; "'!E2:E8")) * 0.25, AVERAGE(INDIRECT("'" &amp; $B6 &amp; "'!E9:E12")) * 0.25, AVERAGE(INDIRECT("'" &amp; $B6 &amp; "'!E13:E16")) * 0.25, AVERAGE(INDIRECT("'" &amp; $B6 &amp; "'!E17:E22")) * 0.25), "-")</f>
        <v>-</v>
      </c>
      <c r="I6" s="2" t="str">
        <f ca="1">IFERROR(SUM(AVERAGE(INDIRECT("'" &amp; $B6 &amp; "'!F2:F8")) * 0.25, AVERAGE(INDIRECT("'" &amp; $B6 &amp; "'!F9:F12")) * 0.25, AVERAGE(INDIRECT("'" &amp; $B6 &amp; "'!F13:F16")) * 0.25, AVERAGE(INDIRECT("'" &amp; $B6 &amp; "'!F17:F22")) * 0.25), "-")</f>
        <v>-</v>
      </c>
      <c r="J6" s="2" t="str">
        <f ca="1">IFERROR(SUM(AVERAGE(INDIRECT("'" &amp; $B6 &amp; "'!G2:G8")) * 0.25, AVERAGE(INDIRECT("'" &amp; $B6 &amp; "'!G9:G12")) * 0.25, AVERAGE(INDIRECT("'" &amp; $B6 &amp; "'!G13:G16")) * 0.25, AVERAGE(INDIRECT("'" &amp; $B6 &amp; "'!G17:G22")) * 0.25), "-")</f>
        <v>-</v>
      </c>
      <c r="K6" s="2" t="str">
        <f ca="1">IFERROR(SUM(AVERAGE(INDIRECT("'" &amp; $B6 &amp; "'!H2:H8")) * 0.25, AVERAGE(INDIRECT("'" &amp; $B6 &amp; "'!H9:H12")) * 0.25, AVERAGE(INDIRECT("'" &amp; $B6 &amp; "'!H13:H16")) * 0.25, AVERAGE(INDIRECT("'" &amp; $B6 &amp; "'!H17:H22")) * 0.25), "-")</f>
        <v>-</v>
      </c>
      <c r="L6" s="2" t="str">
        <f ca="1">IFERROR(SUM(AVERAGE(INDIRECT("'" &amp; $B6 &amp; "'!B2:B8")) * 0.25, AVERAGE(INDIRECT("'" &amp; $B6 &amp; "'!B9:B12")) * 0.25, AVERAGE(INDIRECT("'" &amp; $B6 &amp; "'!B13:B16")) * 0.25, AVERAGE(INDIRECT("'" &amp; $B6 &amp; "'!B17:B22")) * 0.25), "-")</f>
        <v>-</v>
      </c>
      <c r="M6" s="1" t="str">
        <f>system</f>
        <v>-</v>
      </c>
    </row>
    <row r="8" spans="1:13" x14ac:dyDescent="0.25">
      <c r="D8" s="2"/>
      <c r="E8" s="2"/>
      <c r="F8" s="2"/>
      <c r="G8" s="2"/>
      <c r="H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C1" sqref="C1"/>
    </sheetView>
  </sheetViews>
  <sheetFormatPr defaultColWidth="8.69921875" defaultRowHeight="13.2" x14ac:dyDescent="0.25"/>
  <cols>
    <col min="1" max="1" width="1.796875" style="1" bestFit="1" customWidth="1"/>
    <col min="2" max="2" width="14.8984375" style="1" bestFit="1" customWidth="1"/>
    <col min="3" max="3" width="12.09765625" style="1" bestFit="1" customWidth="1"/>
    <col min="4" max="4" width="10.8984375" style="1" bestFit="1" customWidth="1"/>
    <col min="5" max="5" width="14.296875" style="1" bestFit="1" customWidth="1"/>
    <col min="6" max="6" width="6.796875" style="1" bestFit="1" customWidth="1"/>
    <col min="7" max="7" width="7.59765625" style="1" bestFit="1" customWidth="1"/>
    <col min="8" max="8" width="7.69921875" style="1" bestFit="1" customWidth="1"/>
    <col min="9" max="9" width="6.5" style="1" bestFit="1" customWidth="1"/>
    <col min="10" max="10" width="7.69921875" style="1" bestFit="1" customWidth="1"/>
    <col min="11" max="11" width="7.796875" style="1" bestFit="1" customWidth="1"/>
    <col min="12" max="12" width="7.8984375" style="1" bestFit="1" customWidth="1"/>
    <col min="13" max="13" width="9.59765625" style="1" bestFit="1" customWidth="1"/>
    <col min="14" max="14" width="13" style="1" bestFit="1" customWidth="1"/>
    <col min="15" max="42" width="8.69921875" style="1" customWidth="1"/>
    <col min="43" max="16384" width="8.69921875" style="1"/>
  </cols>
  <sheetData>
    <row r="1" spans="1:14" x14ac:dyDescent="0.25">
      <c r="A1" s="3"/>
      <c r="B1" s="3" t="s">
        <v>3</v>
      </c>
      <c r="C1" s="15" t="s">
        <v>54</v>
      </c>
      <c r="D1" s="3" t="s">
        <v>20</v>
      </c>
      <c r="E1" s="3" t="s">
        <v>5</v>
      </c>
      <c r="F1" s="4" t="s">
        <v>8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5" t="s">
        <v>2</v>
      </c>
    </row>
    <row r="2" spans="1:14" x14ac:dyDescent="0.25">
      <c r="A2" s="10">
        <v>1</v>
      </c>
      <c r="B2" s="10" t="s">
        <v>14</v>
      </c>
      <c r="C2" s="14">
        <f ca="1">IFERROR(AVERAGE(E2:E3),"-")</f>
        <v>90.730086574554477</v>
      </c>
      <c r="D2" s="1" t="s">
        <v>21</v>
      </c>
      <c r="E2" s="2">
        <f t="shared" ref="E2:E3" ca="1" si="0">IFERROR(F2*pre_weight+G2*rec_weight+H2*iou_weight+(100-I2)*cv_weight, "-")</f>
        <v>91.685283332814535</v>
      </c>
      <c r="F2" s="2">
        <f ca="1">IFERROR(AVERAGE(INDIRECT("'" &amp; $B2 &amp; "'!B9:B12")), "-")</f>
        <v>87.132520116457528</v>
      </c>
      <c r="G2" s="2">
        <f ca="1">IFERROR(AVERAGE(INDIRECT("'" &amp; $B2 &amp; "'!C9:C12")), "-")</f>
        <v>98.234119676471366</v>
      </c>
      <c r="H2" s="2">
        <f ca="1">IFERROR(AVERAGE(INDIRECT("'" &amp; $B2 &amp; "'!D9:D12")), "-")</f>
        <v>88.464006043726442</v>
      </c>
      <c r="I2" s="2">
        <f ca="1">IFERROR(AVERAGE(INDIRECT("'" &amp; $B2 &amp; "'!E9:E12")), "-")</f>
        <v>1.0928353263056589</v>
      </c>
      <c r="J2" s="2">
        <f ca="1">IFERROR(AVERAGE(INDIRECT("'" &amp; $B2 &amp; "'!F9:F12")), "-")</f>
        <v>0.3564516129032258</v>
      </c>
      <c r="K2" s="2">
        <f ca="1">IFERROR(AVERAGE(INDIRECT("'" &amp; $B2 &amp; "'!G9:G12")), "-")</f>
        <v>-8.0645161290322299E-4</v>
      </c>
      <c r="L2" s="2">
        <f ca="1">IFERROR(AVERAGE(INDIRECT("'" &amp; $B2 &amp; "'!H9:H12")), "-")</f>
        <v>1.6129032258064516E-2</v>
      </c>
      <c r="M2" s="2">
        <f ca="1">IFERROR(AVERAGE(INDIRECT("'" &amp; $B2 &amp; "'!I9:I12")), "-")</f>
        <v>61.783431432306124</v>
      </c>
      <c r="N2" s="10" t="s">
        <v>16</v>
      </c>
    </row>
    <row r="3" spans="1:14" x14ac:dyDescent="0.25">
      <c r="A3" s="11"/>
      <c r="B3" s="11"/>
      <c r="C3" s="13"/>
      <c r="D3" s="1" t="s">
        <v>22</v>
      </c>
      <c r="E3" s="2">
        <f t="shared" ca="1" si="0"/>
        <v>89.774889816294419</v>
      </c>
      <c r="F3" s="2">
        <f ca="1">IFERROR(AVERAGE(INDIRECT("'" &amp; $B2 &amp; "'!B2:B8")), "-")</f>
        <v>84.182073809950879</v>
      </c>
      <c r="G3" s="2">
        <f ca="1">IFERROR(AVERAGE(INDIRECT("'" &amp; $B2 &amp; "'!C2:C8")), "-")</f>
        <v>98.631698999892038</v>
      </c>
      <c r="H3" s="2">
        <f ca="1">IFERROR(AVERAGE(INDIRECT("'" &amp; $B2 &amp; "'!D2:D8")), "-")</f>
        <v>85.305095307992445</v>
      </c>
      <c r="I3" s="2">
        <f ca="1">IFERROR(AVERAGE(INDIRECT("'" &amp; $B2 &amp; "'!E2:E8")), "-")</f>
        <v>0.93710804687043348</v>
      </c>
      <c r="J3" s="2">
        <f ca="1">IFERROR(AVERAGE(INDIRECT("'" &amp; $B2 &amp; "'!F2:F8")), "-")</f>
        <v>0.20691244239631335</v>
      </c>
      <c r="K3" s="2">
        <f ca="1">IFERROR(AVERAGE(INDIRECT("'" &amp; $B2 &amp; "'!G2:G8")), "-")</f>
        <v>-4.6082949308755598E-4</v>
      </c>
      <c r="L3" s="2">
        <f ca="1">IFERROR(AVERAGE(INDIRECT("'" &amp; $B2 &amp; "'!H2:H8")), "-")</f>
        <v>7.3732718894009244E-2</v>
      </c>
      <c r="M3" s="2">
        <f ca="1">IFERROR(AVERAGE(INDIRECT("'" &amp; $B2 &amp; "'!I2:I8")), "-")</f>
        <v>94.301250454196307</v>
      </c>
      <c r="N3" s="11"/>
    </row>
    <row r="4" spans="1:14" x14ac:dyDescent="0.25">
      <c r="A4" s="12">
        <v>2</v>
      </c>
      <c r="B4" s="12" t="s">
        <v>17</v>
      </c>
      <c r="C4" s="16">
        <f t="shared" ref="C4:C11" ca="1" si="1">IFERROR(AVERAGE(E4:E5),"-")</f>
        <v>90.009220641129318</v>
      </c>
      <c r="D4" s="1" t="s">
        <v>21</v>
      </c>
      <c r="E4" s="2">
        <f t="shared" ref="E4:E11" ca="1" si="2">IFERROR(F4*pre_weight+G4*rec_weight+H4*iou_weight+(100-I4)*cv_weight, "-")</f>
        <v>89.84015336241643</v>
      </c>
      <c r="F4" s="2">
        <f ca="1">IFERROR(AVERAGE(INDIRECT("'" &amp; $B4 &amp; "'!B9:B12")), "-")</f>
        <v>84.481247839053438</v>
      </c>
      <c r="G4" s="2">
        <f ca="1">IFERROR(AVERAGE(INDIRECT("'" &amp; $B4 &amp; "'!C9:C12")), "-")</f>
        <v>97.972552258545278</v>
      </c>
      <c r="H4" s="2">
        <f ca="1">IFERROR(AVERAGE(INDIRECT("'" &amp; $B4 &amp; "'!D9:D12")), "-")</f>
        <v>85.984504763608982</v>
      </c>
      <c r="I4" s="2">
        <f ca="1">IFERROR(AVERAGE(INDIRECT("'" &amp; $B4 &amp; "'!E9:E12")), "-")</f>
        <v>1.8492167078616293</v>
      </c>
      <c r="J4" s="2">
        <f ca="1">IFERROR(AVERAGE(INDIRECT("'" &amp; $B4 &amp; "'!F9:F12")), "-")</f>
        <v>18.671774193548384</v>
      </c>
      <c r="K4" s="2">
        <f ca="1">IFERROR(AVERAGE(INDIRECT("'" &amp; $B4 &amp; "'!G9:G12")), "-")</f>
        <v>8.8709677419356089E-3</v>
      </c>
      <c r="L4" s="2">
        <f ca="1">IFERROR(AVERAGE(INDIRECT("'" &amp; $B4 &amp; "'!H9:H12")), "-")</f>
        <v>-1.6129032258064516E-2</v>
      </c>
      <c r="M4" s="2">
        <f ca="1">IFERROR(AVERAGE(INDIRECT("'" &amp; $B4 &amp; "'!I9:I12")), "-")</f>
        <v>32.745342136067734</v>
      </c>
      <c r="N4" s="12" t="s">
        <v>16</v>
      </c>
    </row>
    <row r="5" spans="1:14" x14ac:dyDescent="0.25">
      <c r="A5" s="12"/>
      <c r="B5" s="11"/>
      <c r="C5" s="13"/>
      <c r="D5" s="1" t="s">
        <v>22</v>
      </c>
      <c r="E5" s="2">
        <f t="shared" ca="1" si="2"/>
        <v>90.178287919842205</v>
      </c>
      <c r="F5" s="2">
        <f ca="1">IFERROR(AVERAGE(INDIRECT("'" &amp; $B4 &amp; "'!B2:B8")), "-")</f>
        <v>85.273989895297632</v>
      </c>
      <c r="G5" s="2">
        <f ca="1">IFERROR(AVERAGE(INDIRECT("'" &amp; $B4 &amp; "'!C2:C8")), "-")</f>
        <v>99.007174878695011</v>
      </c>
      <c r="H5" s="2">
        <f ca="1">IFERROR(AVERAGE(INDIRECT("'" &amp; $B4 &amp; "'!D2:D8")), "-")</f>
        <v>86.078634345517045</v>
      </c>
      <c r="I5" s="2">
        <f ca="1">IFERROR(AVERAGE(INDIRECT("'" &amp; $B4 &amp; "'!E2:E8")), "-")</f>
        <v>2.1136976199663691</v>
      </c>
      <c r="J5" s="2">
        <f ca="1">IFERROR(AVERAGE(INDIRECT("'" &amp; $B4 &amp; "'!F2:F8")), "-")</f>
        <v>15.500921658986174</v>
      </c>
      <c r="K5" s="2">
        <f ca="1">IFERROR(AVERAGE(INDIRECT("'" &amp; $B4 &amp; "'!G2:G8")), "-")</f>
        <v>5.9907834101382285E-3</v>
      </c>
      <c r="L5" s="2">
        <f ca="1">IFERROR(AVERAGE(INDIRECT("'" &amp; $B4 &amp; "'!H2:H8")), "-")</f>
        <v>0.11981566820276499</v>
      </c>
      <c r="M5" s="2">
        <f ca="1">IFERROR(AVERAGE(INDIRECT("'" &amp; $B4 &amp; "'!I2:I8")), "-")</f>
        <v>32.550679183483389</v>
      </c>
      <c r="N5" s="11"/>
    </row>
    <row r="6" spans="1:14" x14ac:dyDescent="0.25">
      <c r="A6" s="12">
        <v>3</v>
      </c>
      <c r="B6" s="12" t="s">
        <v>18</v>
      </c>
      <c r="C6" s="16">
        <f t="shared" ref="C6:C11" ca="1" si="3">IFERROR(AVERAGE(E6:E7),"-")</f>
        <v>89.91692889208457</v>
      </c>
      <c r="D6" s="1" t="s">
        <v>21</v>
      </c>
      <c r="E6" s="2">
        <f t="shared" ca="1" si="2"/>
        <v>90.997344870744158</v>
      </c>
      <c r="F6" s="2">
        <f ca="1">IFERROR(AVERAGE(INDIRECT("'" &amp; $B6 &amp; "'!B9:B12")), "-")</f>
        <v>86.140953438629055</v>
      </c>
      <c r="G6" s="2">
        <f ca="1">IFERROR(AVERAGE(INDIRECT("'" &amp; $B6 &amp; "'!C9:C12")), "-")</f>
        <v>96.690725352351294</v>
      </c>
      <c r="H6" s="2">
        <f ca="1">IFERROR(AVERAGE(INDIRECT("'" &amp; $B6 &amp; "'!D9:D12")), "-")</f>
        <v>88.400411526222427</v>
      </c>
      <c r="I6" s="2">
        <f ca="1">IFERROR(AVERAGE(INDIRECT("'" &amp; $B6 &amp; "'!E9:E12")), "-")</f>
        <v>2.0083345112738544</v>
      </c>
      <c r="J6" s="2">
        <f ca="1">IFERROR(AVERAGE(INDIRECT("'" &amp; $B6 &amp; "'!F9:F12")), "-")</f>
        <v>1.075</v>
      </c>
      <c r="K6" s="2">
        <f ca="1">IFERROR(AVERAGE(INDIRECT("'" &amp; $B6 &amp; "'!G9:G12")), "-")</f>
        <v>4.8387096774193377E-3</v>
      </c>
      <c r="L6" s="2">
        <f ca="1">IFERROR(AVERAGE(INDIRECT("'" &amp; $B6 &amp; "'!H9:H12")), "-")</f>
        <v>0.44354838709677424</v>
      </c>
      <c r="M6" s="2">
        <f ca="1">IFERROR(AVERAGE(INDIRECT("'" &amp; $B6 &amp; "'!I9:I12")), "-")</f>
        <v>97.730375137526224</v>
      </c>
      <c r="N6" s="12" t="s">
        <v>16</v>
      </c>
    </row>
    <row r="7" spans="1:14" x14ac:dyDescent="0.25">
      <c r="A7" s="12"/>
      <c r="B7" s="11"/>
      <c r="C7" s="13"/>
      <c r="D7" s="1" t="s">
        <v>22</v>
      </c>
      <c r="E7" s="2">
        <f t="shared" ca="1" si="2"/>
        <v>88.836512913424983</v>
      </c>
      <c r="F7" s="2">
        <f ca="1">IFERROR(AVERAGE(INDIRECT("'" &amp; $B6 &amp; "'!B2:B8")), "-")</f>
        <v>81.316494372279379</v>
      </c>
      <c r="G7" s="2">
        <f ca="1">IFERROR(AVERAGE(INDIRECT("'" &amp; $B6 &amp; "'!C2:C8")), "-")</f>
        <v>93.352206739636287</v>
      </c>
      <c r="H7" s="2">
        <f ca="1">IFERROR(AVERAGE(INDIRECT("'" &amp; $B6 &amp; "'!D2:D8")), "-")</f>
        <v>86.912218921927007</v>
      </c>
      <c r="I7" s="2">
        <f ca="1">IFERROR(AVERAGE(INDIRECT("'" &amp; $B6 &amp; "'!E2:E8")), "-")</f>
        <v>1.3016462968055944</v>
      </c>
      <c r="J7" s="2">
        <f ca="1">IFERROR(AVERAGE(INDIRECT("'" &amp; $B6 &amp; "'!F2:F8")), "-")</f>
        <v>0.58847926267281114</v>
      </c>
      <c r="K7" s="2">
        <f ca="1">IFERROR(AVERAGE(INDIRECT("'" &amp; $B6 &amp; "'!G2:G8")), "-")</f>
        <v>1.1059907834101343E-2</v>
      </c>
      <c r="L7" s="2">
        <f ca="1">IFERROR(AVERAGE(INDIRECT("'" &amp; $B6 &amp; "'!H2:H8")), "-")</f>
        <v>8.7557603686635968E-2</v>
      </c>
      <c r="M7" s="2">
        <f ca="1">IFERROR(AVERAGE(INDIRECT("'" &amp; $B6 &amp; "'!I2:I8")), "-")</f>
        <v>92.681978262844083</v>
      </c>
      <c r="N7" s="11"/>
    </row>
    <row r="8" spans="1:14" x14ac:dyDescent="0.25">
      <c r="A8" s="12">
        <v>4</v>
      </c>
      <c r="B8" s="12" t="s">
        <v>19</v>
      </c>
      <c r="C8" s="16">
        <f t="shared" ref="C8:C11" ca="1" si="4">IFERROR(AVERAGE(E8:E9),"-")</f>
        <v>69.576028661651776</v>
      </c>
      <c r="D8" s="1" t="s">
        <v>21</v>
      </c>
      <c r="E8" s="2">
        <f t="shared" ca="1" si="2"/>
        <v>93.549025090524992</v>
      </c>
      <c r="F8" s="2">
        <f ca="1">IFERROR(AVERAGE(INDIRECT("'" &amp; $B8 &amp; "'!B9:B12")), "-")</f>
        <v>86.019075229999999</v>
      </c>
      <c r="G8" s="2">
        <f ca="1">IFERROR(AVERAGE(INDIRECT("'" &amp; $B8 &amp; "'!C9:C12")), "-")</f>
        <v>86.700224882500009</v>
      </c>
      <c r="H8" s="2">
        <f ca="1">IFERROR(AVERAGE(INDIRECT("'" &amp; $B8 &amp; "'!D9:D12")), "-")</f>
        <v>99.187658499999998</v>
      </c>
      <c r="I8" s="2">
        <f ca="1">IFERROR(AVERAGE(INDIRECT("'" &amp; $B8 &amp; "'!E9:E12")), "-")</f>
        <v>3.1792042467499999</v>
      </c>
      <c r="J8" s="2">
        <f ca="1">IFERROR(AVERAGE(INDIRECT("'" &amp; $B8 &amp; "'!F9:F12")), "-")</f>
        <v>0.78790322575000005</v>
      </c>
      <c r="K8" s="2">
        <f ca="1">IFERROR(AVERAGE(INDIRECT("'" &amp; $B8 &amp; "'!G9:G12")), "-")</f>
        <v>-8.0645162500000006E-3</v>
      </c>
      <c r="L8" s="2">
        <f ca="1">IFERROR(AVERAGE(INDIRECT("'" &amp; $B8 &amp; "'!H9:H12")), "-")</f>
        <v>0.32258064525000002</v>
      </c>
      <c r="M8" s="2">
        <f ca="1">IFERROR(AVERAGE(INDIRECT("'" &amp; $B8 &amp; "'!I9:I12")), "-")</f>
        <v>25.983034595000003</v>
      </c>
      <c r="N8" s="12" t="s">
        <v>16</v>
      </c>
    </row>
    <row r="9" spans="1:14" x14ac:dyDescent="0.25">
      <c r="A9" s="12"/>
      <c r="B9" s="11"/>
      <c r="C9" s="13"/>
      <c r="D9" s="1" t="s">
        <v>22</v>
      </c>
      <c r="E9" s="2">
        <f t="shared" ca="1" si="2"/>
        <v>45.603032232778574</v>
      </c>
      <c r="F9" s="2">
        <f ca="1">IFERROR(AVERAGE(INDIRECT("'" &amp; $B8 &amp; "'!B2:B8")), "-")</f>
        <v>29.187782790142858</v>
      </c>
      <c r="G9" s="2">
        <f ca="1">IFERROR(AVERAGE(INDIRECT("'" &amp; $B8 &amp; "'!C2:C8")), "-")</f>
        <v>95.973811007142857</v>
      </c>
      <c r="H9" s="2">
        <f ca="1">IFERROR(AVERAGE(INDIRECT("'" &amp; $B8 &amp; "'!D2:D8")), "-")</f>
        <v>29.626548686285712</v>
      </c>
      <c r="I9" s="2">
        <f ca="1">IFERROR(AVERAGE(INDIRECT("'" &amp; $B8 &amp; "'!E2:E8")), "-")</f>
        <v>39.703022951714289</v>
      </c>
      <c r="J9" s="2">
        <f ca="1">IFERROR(AVERAGE(INDIRECT("'" &amp; $B8 &amp; "'!F2:F8")), "-")</f>
        <v>0.67695852542857149</v>
      </c>
      <c r="K9" s="2">
        <f ca="1">IFERROR(AVERAGE(INDIRECT("'" &amp; $B8 &amp; "'!G2:G8")), "-")</f>
        <v>-1.0138248857142857E-2</v>
      </c>
      <c r="L9" s="2">
        <f ca="1">IFERROR(AVERAGE(INDIRECT("'" &amp; $B8 &amp; "'!H2:H8")), "-")</f>
        <v>-0.83870967728571444</v>
      </c>
      <c r="M9" s="2">
        <f ca="1">IFERROR(AVERAGE(INDIRECT("'" &amp; $B8 &amp; "'!I2:I8")), "-")</f>
        <v>54.900533042857148</v>
      </c>
      <c r="N9" s="11"/>
    </row>
    <row r="10" spans="1:14" x14ac:dyDescent="0.25">
      <c r="A10" s="12">
        <v>5</v>
      </c>
      <c r="B10" s="12" t="str">
        <f>algorithm_name</f>
        <v>-</v>
      </c>
      <c r="C10" s="16" t="str">
        <f t="shared" ref="C10:C11" ca="1" si="5">IFERROR(AVERAGE(E10:E11),"-")</f>
        <v>-</v>
      </c>
      <c r="D10" s="1" t="s">
        <v>21</v>
      </c>
      <c r="E10" s="2" t="str">
        <f t="shared" ca="1" si="2"/>
        <v>-</v>
      </c>
      <c r="F10" s="2" t="str">
        <f ca="1">IFERROR(AVERAGE(INDIRECT("'" &amp; $B10 &amp; "'!B9:B12")), "-")</f>
        <v>-</v>
      </c>
      <c r="G10" s="2" t="str">
        <f ca="1">IFERROR(AVERAGE(INDIRECT("'" &amp; $B10 &amp; "'!C9:C12")), "-")</f>
        <v>-</v>
      </c>
      <c r="H10" s="2" t="str">
        <f ca="1">IFERROR(AVERAGE(INDIRECT("'" &amp; $B10 &amp; "'!D9:D12")), "-")</f>
        <v>-</v>
      </c>
      <c r="I10" s="2" t="str">
        <f ca="1">IFERROR(AVERAGE(INDIRECT("'" &amp; $B10 &amp; "'!E9:E12")), "-")</f>
        <v>-</v>
      </c>
      <c r="J10" s="2" t="str">
        <f ca="1">IFERROR(AVERAGE(INDIRECT("'" &amp; $B10 &amp; "'!F9:F12")), "-")</f>
        <v>-</v>
      </c>
      <c r="K10" s="2" t="str">
        <f ca="1">IFERROR(AVERAGE(INDIRECT("'" &amp; $B10 &amp; "'!G9:G12")), "-")</f>
        <v>-</v>
      </c>
      <c r="L10" s="2" t="str">
        <f ca="1">IFERROR(AVERAGE(INDIRECT("'" &amp; $B10 &amp; "'!H9:H12")), "-")</f>
        <v>-</v>
      </c>
      <c r="M10" s="2" t="str">
        <f ca="1">IFERROR(AVERAGE(INDIRECT("'" &amp; $B10 &amp; "'!I9:I12")), "-")</f>
        <v>-</v>
      </c>
      <c r="N10" s="12" t="str">
        <f>system</f>
        <v>-</v>
      </c>
    </row>
    <row r="11" spans="1:14" x14ac:dyDescent="0.25">
      <c r="A11" s="11"/>
      <c r="B11" s="11"/>
      <c r="C11" s="13"/>
      <c r="D11" s="1" t="s">
        <v>22</v>
      </c>
      <c r="E11" s="2" t="str">
        <f t="shared" ca="1" si="2"/>
        <v>-</v>
      </c>
      <c r="F11" s="2" t="str">
        <f ca="1">IFERROR(AVERAGE(INDIRECT("'" &amp; $B10 &amp; "'!B2:B8")), "-")</f>
        <v>-</v>
      </c>
      <c r="G11" s="2" t="str">
        <f ca="1">IFERROR(AVERAGE(INDIRECT("'" &amp; $B10 &amp; "'!C2:C8")), "-")</f>
        <v>-</v>
      </c>
      <c r="H11" s="2" t="str">
        <f ca="1">IFERROR(AVERAGE(INDIRECT("'" &amp; $B10 &amp; "'!D2:D8")), "-")</f>
        <v>-</v>
      </c>
      <c r="I11" s="2" t="str">
        <f ca="1">IFERROR(AVERAGE(INDIRECT("'" &amp; $B10 &amp; "'!E2:E8")), "-")</f>
        <v>-</v>
      </c>
      <c r="J11" s="2" t="str">
        <f ca="1">IFERROR(AVERAGE(INDIRECT("'" &amp; $B10 &amp; "'!F2:F8")), "-")</f>
        <v>-</v>
      </c>
      <c r="K11" s="2" t="str">
        <f ca="1">IFERROR(AVERAGE(INDIRECT("'" &amp; $B10 &amp; "'!G2:G8")), "-")</f>
        <v>-</v>
      </c>
      <c r="L11" s="2" t="str">
        <f ca="1">IFERROR(AVERAGE(INDIRECT("'" &amp; $B10 &amp; "'!H2:H8")), "-")</f>
        <v>-</v>
      </c>
      <c r="M11" s="2" t="str">
        <f ca="1">IFERROR(AVERAGE(INDIRECT("'" &amp; $B10 &amp; "'!I2:I8")), "-")</f>
        <v>-</v>
      </c>
      <c r="N11" s="11"/>
    </row>
  </sheetData>
  <mergeCells count="20">
    <mergeCell ref="C4:C5"/>
    <mergeCell ref="C6:C7"/>
    <mergeCell ref="C8:C9"/>
    <mergeCell ref="C10:C11"/>
    <mergeCell ref="N2:N3"/>
    <mergeCell ref="B2:B3"/>
    <mergeCell ref="A2:A3"/>
    <mergeCell ref="A6:A7"/>
    <mergeCell ref="A10:A11"/>
    <mergeCell ref="B10:B11"/>
    <mergeCell ref="B6:B7"/>
    <mergeCell ref="N10:N11"/>
    <mergeCell ref="A8:A9"/>
    <mergeCell ref="N4:N5"/>
    <mergeCell ref="B4:B5"/>
    <mergeCell ref="A4:A5"/>
    <mergeCell ref="N8:N9"/>
    <mergeCell ref="N6:N7"/>
    <mergeCell ref="B8:B9"/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tabSelected="1" workbookViewId="0">
      <selection activeCell="J19" sqref="J19"/>
    </sheetView>
  </sheetViews>
  <sheetFormatPr defaultColWidth="8.69921875" defaultRowHeight="13.2" x14ac:dyDescent="0.25"/>
  <cols>
    <col min="1" max="1" width="1.796875" style="1" bestFit="1" customWidth="1"/>
    <col min="2" max="2" width="14.8984375" style="1" bestFit="1" customWidth="1"/>
    <col min="3" max="3" width="12.09765625" style="1" bestFit="1" customWidth="1"/>
    <col min="4" max="4" width="6.5" style="1" bestFit="1" customWidth="1"/>
    <col min="5" max="5" width="14.296875" style="1" bestFit="1" customWidth="1"/>
    <col min="6" max="6" width="6.796875" style="1" bestFit="1" customWidth="1"/>
    <col min="7" max="7" width="7.59765625" style="1" bestFit="1" customWidth="1"/>
    <col min="8" max="8" width="7.69921875" style="1" bestFit="1" customWidth="1"/>
    <col min="9" max="9" width="6.5" style="1" bestFit="1" customWidth="1"/>
    <col min="10" max="10" width="7.69921875" style="1" bestFit="1" customWidth="1"/>
    <col min="11" max="11" width="7.796875" style="1" bestFit="1" customWidth="1"/>
    <col min="12" max="12" width="7.8984375" style="1" bestFit="1" customWidth="1"/>
    <col min="13" max="13" width="9.59765625" style="1" bestFit="1" customWidth="1"/>
    <col min="14" max="14" width="13" style="1" bestFit="1" customWidth="1"/>
    <col min="15" max="33" width="8.69921875" style="1" customWidth="1"/>
    <col min="34" max="16384" width="8.69921875" style="1"/>
  </cols>
  <sheetData>
    <row r="1" spans="1:14" x14ac:dyDescent="0.25">
      <c r="A1" s="3"/>
      <c r="B1" s="3" t="s">
        <v>3</v>
      </c>
      <c r="C1" s="15" t="s">
        <v>54</v>
      </c>
      <c r="D1" s="3" t="s">
        <v>23</v>
      </c>
      <c r="E1" s="3" t="s">
        <v>5</v>
      </c>
      <c r="F1" s="4" t="s">
        <v>8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5" t="s">
        <v>2</v>
      </c>
    </row>
    <row r="2" spans="1:14" x14ac:dyDescent="0.25">
      <c r="A2" s="10">
        <v>1</v>
      </c>
      <c r="B2" s="12" t="s">
        <v>19</v>
      </c>
      <c r="C2" s="14">
        <f ca="1">IFERROR(AVERAGE(E2:E3),"-")</f>
        <v>92.820362579958342</v>
      </c>
      <c r="D2" s="1" t="s">
        <v>24</v>
      </c>
      <c r="E2" s="2">
        <f t="shared" ref="E2:E9" ca="1" si="0">IFERROR(F2*pre_weight+G2*rec_weight+H2*iou_weight+(100-I2)*cv_weight, "-")</f>
        <v>99.304945170916682</v>
      </c>
      <c r="F2" s="2">
        <f ca="1">IFERROR(AVERAGE(INDIRECT("'" &amp; $B2 &amp; "'!B17:B22")), "-")</f>
        <v>98.930684878333338</v>
      </c>
      <c r="G2" s="2">
        <f ca="1">IFERROR(AVERAGE(INDIRECT("'" &amp; $B2 &amp; "'!C17:C22")), "-")</f>
        <v>100</v>
      </c>
      <c r="H2" s="2">
        <f ca="1">IFERROR(AVERAGE(INDIRECT("'" &amp; $B2 &amp; "'!D17:D22")), "-")</f>
        <v>98.930684878333338</v>
      </c>
      <c r="I2" s="2">
        <f ca="1">IFERROR(AVERAGE(INDIRECT("'" &amp; $B2 &amp; "'!E17:E22")), "-")</f>
        <v>0</v>
      </c>
      <c r="J2" s="2">
        <f ca="1">IFERROR(AVERAGE(INDIRECT("'" &amp; $B2 &amp; "'!F17:F22")), "-")</f>
        <v>1.5833333333333333</v>
      </c>
      <c r="K2" s="2">
        <f ca="1">IFERROR(AVERAGE(INDIRECT("'" &amp; $B2 &amp; "'!G17:G22")), "-")</f>
        <v>-1.6666666666666666E-2</v>
      </c>
      <c r="L2" s="2">
        <f ca="1">IFERROR(AVERAGE(INDIRECT("'" &amp; $B2 &amp; "'!H17:H22")), "-")</f>
        <v>8</v>
      </c>
      <c r="M2" s="2">
        <f ca="1">IFERROR(AVERAGE(INDIRECT("'" &amp; $B2 &amp; "'!I17:I22")), "-")</f>
        <v>19.377807274999999</v>
      </c>
      <c r="N2" s="12" t="s">
        <v>16</v>
      </c>
    </row>
    <row r="3" spans="1:14" x14ac:dyDescent="0.25">
      <c r="A3" s="11"/>
      <c r="B3" s="11"/>
      <c r="C3" s="13"/>
      <c r="D3" s="1" t="s">
        <v>25</v>
      </c>
      <c r="E3" s="2">
        <f t="shared" ca="1" si="0"/>
        <v>86.335779989000002</v>
      </c>
      <c r="F3" s="2">
        <f ca="1">IFERROR(AVERAGE(INDIRECT("'" &amp; $B2 &amp; "'!B13:B16")), "-")</f>
        <v>78.978123060000001</v>
      </c>
      <c r="G3" s="2">
        <f ca="1">IFERROR(AVERAGE(INDIRECT("'" &amp; $B2 &amp; "'!C13:C16")), "-")</f>
        <v>100</v>
      </c>
      <c r="H3" s="2">
        <f ca="1">IFERROR(AVERAGE(INDIRECT("'" &amp; $B2 &amp; "'!D13:D16")), "-")</f>
        <v>78.978123060000001</v>
      </c>
      <c r="I3" s="2">
        <f ca="1">IFERROR(AVERAGE(INDIRECT("'" &amp; $B2 &amp; "'!E13:E16")), "-")</f>
        <v>0</v>
      </c>
      <c r="J3" s="2">
        <f ca="1">IFERROR(AVERAGE(INDIRECT("'" &amp; $B2 &amp; "'!F13:F16")), "-")</f>
        <v>1.375</v>
      </c>
      <c r="K3" s="2">
        <f ca="1">IFERROR(AVERAGE(INDIRECT("'" &amp; $B2 &amp; "'!G13:G16")), "-")</f>
        <v>-2.5000000000000001E-2</v>
      </c>
      <c r="L3" s="2">
        <f ca="1">IFERROR(AVERAGE(INDIRECT("'" &amp; $B2 &amp; "'!H13:H16")), "-")</f>
        <v>-3.25</v>
      </c>
      <c r="M3" s="2">
        <f ca="1">IFERROR(AVERAGE(INDIRECT("'" &amp; $B2 &amp; "'!I13:I16")), "-")</f>
        <v>18.368882567500002</v>
      </c>
      <c r="N3" s="11"/>
    </row>
    <row r="4" spans="1:14" x14ac:dyDescent="0.25">
      <c r="A4" s="12">
        <v>2</v>
      </c>
      <c r="B4" s="12" t="s">
        <v>18</v>
      </c>
      <c r="C4" s="16">
        <f t="shared" ref="C4:C11" ca="1" si="1">IFERROR(AVERAGE(E4:E5),"-")</f>
        <v>91.804624785396385</v>
      </c>
      <c r="D4" s="1" t="s">
        <v>24</v>
      </c>
      <c r="E4" s="2">
        <f t="shared" ca="1" si="0"/>
        <v>93.412023331820023</v>
      </c>
      <c r="F4" s="2">
        <f ca="1">IFERROR(AVERAGE(INDIRECT("'" &amp; $B4 &amp; "'!B17:B22")), "-")</f>
        <v>89.163734620541391</v>
      </c>
      <c r="G4" s="2">
        <f ca="1">IFERROR(AVERAGE(INDIRECT("'" &amp; $B4 &amp; "'!C17:C22")), "-")</f>
        <v>97.628049265160499</v>
      </c>
      <c r="H4" s="2">
        <f ca="1">IFERROR(AVERAGE(INDIRECT("'" &amp; $B4 &amp; "'!D17:D22")), "-")</f>
        <v>91.19220571727648</v>
      </c>
      <c r="I4" s="2">
        <f ca="1">IFERROR(AVERAGE(INDIRECT("'" &amp; $B4 &amp; "'!E17:E22")), "-")</f>
        <v>0</v>
      </c>
      <c r="J4" s="2">
        <f ca="1">IFERROR(AVERAGE(INDIRECT("'" &amp; $B4 &amp; "'!F17:F22")), "-")</f>
        <v>0.19999999999999998</v>
      </c>
      <c r="K4" s="2">
        <f ca="1">IFERROR(AVERAGE(INDIRECT("'" &amp; $B4 &amp; "'!G17:G22")), "-")</f>
        <v>0</v>
      </c>
      <c r="L4" s="2">
        <f ca="1">IFERROR(AVERAGE(INDIRECT("'" &amp; $B4 &amp; "'!H17:H22")), "-")</f>
        <v>-0.50000000000000011</v>
      </c>
      <c r="M4" s="2">
        <f ca="1">IFERROR(AVERAGE(INDIRECT("'" &amp; $B4 &amp; "'!I17:I22")), "-")</f>
        <v>146.35557969909368</v>
      </c>
      <c r="N4" s="12" t="s">
        <v>16</v>
      </c>
    </row>
    <row r="5" spans="1:14" x14ac:dyDescent="0.25">
      <c r="A5" s="11"/>
      <c r="B5" s="11"/>
      <c r="C5" s="13"/>
      <c r="D5" s="1" t="s">
        <v>25</v>
      </c>
      <c r="E5" s="2">
        <f t="shared" ca="1" si="0"/>
        <v>90.197226238972732</v>
      </c>
      <c r="F5" s="2">
        <f ca="1">IFERROR(AVERAGE(INDIRECT("'" &amp; $B4 &amp; "'!B13:B16")), "-")</f>
        <v>84.737098214765638</v>
      </c>
      <c r="G5" s="2">
        <f ca="1">IFERROR(AVERAGE(INDIRECT("'" &amp; $B4 &amp; "'!C13:C16")), "-")</f>
        <v>99.245086230345109</v>
      </c>
      <c r="H5" s="2">
        <f ca="1">IFERROR(AVERAGE(INDIRECT("'" &amp; $B4 &amp; "'!D13:D16")), "-")</f>
        <v>85.315471876823878</v>
      </c>
      <c r="I5" s="2">
        <f ca="1">IFERROR(AVERAGE(INDIRECT("'" &amp; $B4 &amp; "'!E13:E16")), "-")</f>
        <v>0</v>
      </c>
      <c r="J5" s="2">
        <f ca="1">IFERROR(AVERAGE(INDIRECT("'" &amp; $B4 &amp; "'!F13:F16")), "-")</f>
        <v>0.19999999999999998</v>
      </c>
      <c r="K5" s="2">
        <f ca="1">IFERROR(AVERAGE(INDIRECT("'" &amp; $B4 &amp; "'!G13:G16")), "-")</f>
        <v>4.9999999999999822E-2</v>
      </c>
      <c r="L5" s="2">
        <f ca="1">IFERROR(AVERAGE(INDIRECT("'" &amp; $B4 &amp; "'!H13:H16")), "-")</f>
        <v>0.5</v>
      </c>
      <c r="M5" s="2">
        <f ca="1">IFERROR(AVERAGE(INDIRECT("'" &amp; $B4 &amp; "'!I13:I16")), "-")</f>
        <v>96.245946276680598</v>
      </c>
      <c r="N5" s="11"/>
    </row>
    <row r="6" spans="1:14" x14ac:dyDescent="0.25">
      <c r="A6" s="12">
        <v>3</v>
      </c>
      <c r="B6" s="12" t="s">
        <v>17</v>
      </c>
      <c r="C6" s="16">
        <f t="shared" ref="C6:C11" ca="1" si="2">IFERROR(AVERAGE(E6:E7),"-")</f>
        <v>91.581889664834932</v>
      </c>
      <c r="D6" s="1" t="s">
        <v>24</v>
      </c>
      <c r="E6" s="2">
        <f t="shared" ca="1" si="0"/>
        <v>93.877317485517025</v>
      </c>
      <c r="F6" s="2">
        <f ca="1">IFERROR(AVERAGE(INDIRECT("'" &amp; $B6 &amp; "'!B17:B22")), "-")</f>
        <v>90.577744542562314</v>
      </c>
      <c r="G6" s="2">
        <f ca="1">IFERROR(AVERAGE(INDIRECT("'" &amp; $B6 &amp; "'!C17:C22")), "-")</f>
        <v>99.989442673142193</v>
      </c>
      <c r="H6" s="2">
        <f ca="1">IFERROR(AVERAGE(INDIRECT("'" &amp; $B6 &amp; "'!D17:D22")), "-")</f>
        <v>90.586162372262791</v>
      </c>
      <c r="I6" s="2">
        <f ca="1">IFERROR(AVERAGE(INDIRECT("'" &amp; $B6 &amp; "'!E17:E22")), "-")</f>
        <v>0</v>
      </c>
      <c r="J6" s="2">
        <f ca="1">IFERROR(AVERAGE(INDIRECT("'" &amp; $B6 &amp; "'!F17:F22")), "-")</f>
        <v>15.4</v>
      </c>
      <c r="K6" s="2">
        <f ca="1">IFERROR(AVERAGE(INDIRECT("'" &amp; $B6 &amp; "'!G17:G22")), "-")</f>
        <v>-1.6666666666666899E-2</v>
      </c>
      <c r="L6" s="2">
        <f ca="1">IFERROR(AVERAGE(INDIRECT("'" &amp; $B6 &amp; "'!H17:H22")), "-")</f>
        <v>0.16666666666666666</v>
      </c>
      <c r="M6" s="2">
        <f ca="1">IFERROR(AVERAGE(INDIRECT("'" &amp; $B6 &amp; "'!I17:I22")), "-")</f>
        <v>48.746001630501063</v>
      </c>
      <c r="N6" s="12" t="s">
        <v>16</v>
      </c>
    </row>
    <row r="7" spans="1:14" x14ac:dyDescent="0.25">
      <c r="A7" s="11"/>
      <c r="B7" s="11"/>
      <c r="C7" s="13"/>
      <c r="D7" s="1" t="s">
        <v>25</v>
      </c>
      <c r="E7" s="2">
        <f t="shared" ca="1" si="0"/>
        <v>89.286461844152839</v>
      </c>
      <c r="F7" s="2">
        <f ca="1">IFERROR(AVERAGE(INDIRECT("'" &amp; $B6 &amp; "'!B13:B16")), "-")</f>
        <v>83.515622620293229</v>
      </c>
      <c r="G7" s="2">
        <f ca="1">IFERROR(AVERAGE(INDIRECT("'" &amp; $B6 &amp; "'!C13:C16")), "-")</f>
        <v>99.991347435966304</v>
      </c>
      <c r="H7" s="2">
        <f ca="1">IFERROR(AVERAGE(INDIRECT("'" &amp; $B6 &amp; "'!D13:D16")), "-")</f>
        <v>83.522135184211464</v>
      </c>
      <c r="I7" s="2">
        <f ca="1">IFERROR(AVERAGE(INDIRECT("'" &amp; $B6 &amp; "'!E13:E16")), "-")</f>
        <v>0</v>
      </c>
      <c r="J7" s="2">
        <f ca="1">IFERROR(AVERAGE(INDIRECT("'" &amp; $B6 &amp; "'!F13:F16")), "-")</f>
        <v>18.475000000000001</v>
      </c>
      <c r="K7" s="2">
        <f ca="1">IFERROR(AVERAGE(INDIRECT("'" &amp; $B6 &amp; "'!G13:G16")), "-")</f>
        <v>0</v>
      </c>
      <c r="L7" s="2">
        <f ca="1">IFERROR(AVERAGE(INDIRECT("'" &amp; $B6 &amp; "'!H13:H16")), "-")</f>
        <v>0.25</v>
      </c>
      <c r="M7" s="2">
        <f ca="1">IFERROR(AVERAGE(INDIRECT("'" &amp; $B6 &amp; "'!I13:I16")), "-")</f>
        <v>29.583004715014212</v>
      </c>
      <c r="N7" s="11"/>
    </row>
    <row r="8" spans="1:14" x14ac:dyDescent="0.25">
      <c r="A8" s="12">
        <v>4</v>
      </c>
      <c r="B8" s="12" t="s">
        <v>14</v>
      </c>
      <c r="C8" s="16">
        <f t="shared" ref="C8:C11" ca="1" si="3">IFERROR(AVERAGE(E8:E9),"-")</f>
        <v>91.170415627775355</v>
      </c>
      <c r="D8" s="1" t="s">
        <v>24</v>
      </c>
      <c r="E8" s="2">
        <f t="shared" ca="1" si="0"/>
        <v>92.616228914278651</v>
      </c>
      <c r="F8" s="2">
        <f ca="1">IFERROR(AVERAGE(INDIRECT("'" &amp; $B8 &amp; "'!B17:B22")), "-")</f>
        <v>88.111774280571254</v>
      </c>
      <c r="G8" s="2">
        <f ca="1">IFERROR(AVERAGE(INDIRECT("'" &amp; $B8 &amp; "'!C17:C22")), "-")</f>
        <v>97.877081461267494</v>
      </c>
      <c r="H8" s="2">
        <f ca="1">IFERROR(AVERAGE(INDIRECT("'" &amp; $B8 &amp; "'!D17:D22")), "-")</f>
        <v>89.766807812364291</v>
      </c>
      <c r="I8" s="2">
        <f ca="1">IFERROR(AVERAGE(INDIRECT("'" &amp; $B8 &amp; "'!E17:E22")), "-")</f>
        <v>0</v>
      </c>
      <c r="J8" s="2">
        <f ca="1">IFERROR(AVERAGE(INDIRECT("'" &amp; $B8 &amp; "'!F17:F22")), "-")</f>
        <v>0.38333333333333336</v>
      </c>
      <c r="K8" s="2">
        <f ca="1">IFERROR(AVERAGE(INDIRECT("'" &amp; $B8 &amp; "'!G17:G22")), "-")</f>
        <v>1.6666666666666607E-2</v>
      </c>
      <c r="L8" s="2">
        <f ca="1">IFERROR(AVERAGE(INDIRECT("'" &amp; $B8 &amp; "'!H17:H22")), "-")</f>
        <v>0.33333333333333331</v>
      </c>
      <c r="M8" s="2">
        <f ca="1">IFERROR(AVERAGE(INDIRECT("'" &amp; $B8 &amp; "'!I17:I22")), "-")</f>
        <v>108.2016928782039</v>
      </c>
      <c r="N8" s="12" t="s">
        <v>16</v>
      </c>
    </row>
    <row r="9" spans="1:14" x14ac:dyDescent="0.25">
      <c r="A9" s="11"/>
      <c r="B9" s="11"/>
      <c r="C9" s="13"/>
      <c r="D9" s="1" t="s">
        <v>25</v>
      </c>
      <c r="E9" s="2">
        <f t="shared" ca="1" si="0"/>
        <v>89.72460234127206</v>
      </c>
      <c r="F9" s="2">
        <f ca="1">IFERROR(AVERAGE(INDIRECT("'" &amp; $B8 &amp; "'!B13:B16")), "-")</f>
        <v>81.77780447730558</v>
      </c>
      <c r="G9" s="2">
        <f ca="1">IFERROR(AVERAGE(INDIRECT("'" &amp; $B8 &amp; "'!C13:C16")), "-")</f>
        <v>91.359332012837541</v>
      </c>
      <c r="H9" s="2">
        <f ca="1">IFERROR(AVERAGE(INDIRECT("'" &amp; $B8 &amp; "'!D13:D16")), "-")</f>
        <v>88.940628550050064</v>
      </c>
      <c r="I9" s="2">
        <f ca="1">IFERROR(AVERAGE(INDIRECT("'" &amp; $B8 &amp; "'!E13:E16")), "-")</f>
        <v>0</v>
      </c>
      <c r="J9" s="2">
        <f ca="1">IFERROR(AVERAGE(INDIRECT("'" &amp; $B8 &amp; "'!F13:F16")), "-")</f>
        <v>0.25</v>
      </c>
      <c r="K9" s="2">
        <f ca="1">IFERROR(AVERAGE(INDIRECT("'" &amp; $B8 &amp; "'!G13:G16")), "-")</f>
        <v>0</v>
      </c>
      <c r="L9" s="2">
        <f ca="1">IFERROR(AVERAGE(INDIRECT("'" &amp; $B8 &amp; "'!H13:H16")), "-")</f>
        <v>0.25</v>
      </c>
      <c r="M9" s="2">
        <f ca="1">IFERROR(AVERAGE(INDIRECT("'" &amp; $B8 &amp; "'!I13:I16")), "-")</f>
        <v>62.89510744849359</v>
      </c>
      <c r="N9" s="11"/>
    </row>
    <row r="10" spans="1:14" x14ac:dyDescent="0.25">
      <c r="A10" s="12">
        <v>5</v>
      </c>
      <c r="B10" s="12" t="str">
        <f>algorithm_name</f>
        <v>-</v>
      </c>
      <c r="C10" s="16" t="str">
        <f t="shared" ref="C10:C11" ca="1" si="4">IFERROR(AVERAGE(E10:E11),"-")</f>
        <v>-</v>
      </c>
      <c r="D10" s="1" t="s">
        <v>24</v>
      </c>
      <c r="E10" s="2" t="str">
        <f t="shared" ref="E10:E11" ca="1" si="5">IFERROR(F10*pre_weight+G10*rec_weight+H10*iou_weight+(100-I10)*cv_weight, "-")</f>
        <v>-</v>
      </c>
      <c r="F10" s="2" t="str">
        <f ca="1">IFERROR(AVERAGE(INDIRECT("'" &amp; $B10 &amp; "'!B17:B22")), "-")</f>
        <v>-</v>
      </c>
      <c r="G10" s="2" t="str">
        <f ca="1">IFERROR(AVERAGE(INDIRECT("'" &amp; $B10 &amp; "'!C17:C22")), "-")</f>
        <v>-</v>
      </c>
      <c r="H10" s="2" t="str">
        <f ca="1">IFERROR(AVERAGE(INDIRECT("'" &amp; $B10 &amp; "'!D17:D22")), "-")</f>
        <v>-</v>
      </c>
      <c r="I10" s="2" t="str">
        <f ca="1">IFERROR(AVERAGE(INDIRECT("'" &amp; $B10 &amp; "'!E17:E22")), "-")</f>
        <v>-</v>
      </c>
      <c r="J10" s="2" t="str">
        <f ca="1">IFERROR(AVERAGE(INDIRECT("'" &amp; $B10 &amp; "'!F17:F22")), "-")</f>
        <v>-</v>
      </c>
      <c r="K10" s="2" t="str">
        <f ca="1">IFERROR(AVERAGE(INDIRECT("'" &amp; $B10 &amp; "'!G17:G22")), "-")</f>
        <v>-</v>
      </c>
      <c r="L10" s="2" t="str">
        <f ca="1">IFERROR(AVERAGE(INDIRECT("'" &amp; $B10 &amp; "'!H17:H22")), "-")</f>
        <v>-</v>
      </c>
      <c r="M10" s="2" t="str">
        <f ca="1">IFERROR(AVERAGE(INDIRECT("'" &amp; $B10 &amp; "'!I17:I22")), "-")</f>
        <v>-</v>
      </c>
      <c r="N10" s="12" t="str">
        <f>system</f>
        <v>-</v>
      </c>
    </row>
    <row r="11" spans="1:14" x14ac:dyDescent="0.25">
      <c r="A11" s="11"/>
      <c r="B11" s="11"/>
      <c r="C11" s="13"/>
      <c r="D11" s="1" t="s">
        <v>25</v>
      </c>
      <c r="E11" s="2" t="str">
        <f t="shared" ca="1" si="5"/>
        <v>-</v>
      </c>
      <c r="F11" s="2" t="str">
        <f ca="1">IFERROR(AVERAGE(INDIRECT("'" &amp; $B10 &amp; "'!B13:B16")), "-")</f>
        <v>-</v>
      </c>
      <c r="G11" s="2" t="str">
        <f ca="1">IFERROR(AVERAGE(INDIRECT("'" &amp; $B10 &amp; "'!C13:C16")), "-")</f>
        <v>-</v>
      </c>
      <c r="H11" s="2" t="str">
        <f ca="1">IFERROR(AVERAGE(INDIRECT("'" &amp; $B10 &amp; "'!D13:D16")), "-")</f>
        <v>-</v>
      </c>
      <c r="I11" s="2" t="str">
        <f ca="1">IFERROR(AVERAGE(INDIRECT("'" &amp; $B10 &amp; "'!E13:E16")), "-")</f>
        <v>-</v>
      </c>
      <c r="J11" s="2" t="str">
        <f ca="1">IFERROR(AVERAGE(INDIRECT("'" &amp; $B10 &amp; "'!F13:F16")), "-")</f>
        <v>-</v>
      </c>
      <c r="K11" s="2" t="str">
        <f ca="1">IFERROR(AVERAGE(INDIRECT("'" &amp; $B10 &amp; "'!G13:G16")), "-")</f>
        <v>-</v>
      </c>
      <c r="L11" s="2" t="str">
        <f ca="1">IFERROR(AVERAGE(INDIRECT("'" &amp; $B10 &amp; "'!H13:H16")), "-")</f>
        <v>-</v>
      </c>
      <c r="M11" s="2" t="str">
        <f ca="1">IFERROR(AVERAGE(INDIRECT("'" &amp; $B10 &amp; "'!I13:I16")), "-")</f>
        <v>-</v>
      </c>
      <c r="N11" s="11"/>
    </row>
  </sheetData>
  <mergeCells count="20">
    <mergeCell ref="C4:C5"/>
    <mergeCell ref="C6:C7"/>
    <mergeCell ref="C8:C9"/>
    <mergeCell ref="C10:C11"/>
    <mergeCell ref="N6:N7"/>
    <mergeCell ref="B6:B7"/>
    <mergeCell ref="A2:A3"/>
    <mergeCell ref="A6:A7"/>
    <mergeCell ref="A10:A11"/>
    <mergeCell ref="B10:B11"/>
    <mergeCell ref="B4:B5"/>
    <mergeCell ref="N10:N11"/>
    <mergeCell ref="A8:A9"/>
    <mergeCell ref="N8:N9"/>
    <mergeCell ref="B8:B9"/>
    <mergeCell ref="A4:A5"/>
    <mergeCell ref="N2:N3"/>
    <mergeCell ref="B2:B3"/>
    <mergeCell ref="N4:N5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I29" sqref="I29"/>
    </sheetView>
  </sheetViews>
  <sheetFormatPr defaultColWidth="9" defaultRowHeight="13.2" x14ac:dyDescent="0.25"/>
  <cols>
    <col min="1" max="1" width="13.3984375" style="2" bestFit="1" customWidth="1"/>
    <col min="2" max="2" width="6.19921875" style="2" bestFit="1" customWidth="1"/>
    <col min="3" max="4" width="6.8984375" style="2" bestFit="1" customWidth="1"/>
    <col min="5" max="5" width="5.8984375" style="2" bestFit="1" customWidth="1"/>
    <col min="6" max="6" width="7" style="2" bestFit="1" customWidth="1"/>
    <col min="7" max="7" width="7.09765625" style="2" bestFit="1" customWidth="1"/>
    <col min="8" max="8" width="7.3984375" style="2" bestFit="1" customWidth="1"/>
    <col min="9" max="9" width="9.5" style="2" bestFit="1" customWidth="1"/>
    <col min="10" max="12" width="9" style="2" customWidth="1"/>
    <col min="13" max="16384" width="9" style="2"/>
  </cols>
  <sheetData>
    <row r="1" spans="1:9" x14ac:dyDescent="0.25">
      <c r="A1" s="7" t="s">
        <v>26</v>
      </c>
      <c r="B1" s="7" t="s">
        <v>8</v>
      </c>
      <c r="C1" s="7" t="s">
        <v>6</v>
      </c>
      <c r="D1" s="7" t="s">
        <v>7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</row>
    <row r="2" spans="1:9" x14ac:dyDescent="0.25">
      <c r="A2" s="2" t="s">
        <v>27</v>
      </c>
      <c r="B2" s="2">
        <v>77.930302643225176</v>
      </c>
      <c r="C2" s="2">
        <v>99.669709843976634</v>
      </c>
      <c r="D2" s="2">
        <v>78.132133926630814</v>
      </c>
      <c r="E2" s="2">
        <v>0.45372790025600279</v>
      </c>
      <c r="F2" s="2">
        <v>-9.677419354838708E-2</v>
      </c>
      <c r="G2" s="2">
        <v>-3.2258064516128919E-3</v>
      </c>
      <c r="H2" s="2">
        <v>0.12903225806451621</v>
      </c>
      <c r="I2" s="2">
        <v>92.728687654757692</v>
      </c>
    </row>
    <row r="3" spans="1:9" x14ac:dyDescent="0.25">
      <c r="A3" s="2" t="s">
        <v>28</v>
      </c>
      <c r="B3" s="2">
        <v>94.854098359972738</v>
      </c>
      <c r="C3" s="2">
        <v>98.679756328152507</v>
      </c>
      <c r="D3" s="2">
        <v>96.073131658748679</v>
      </c>
      <c r="E3" s="2">
        <v>0.3563853992683424</v>
      </c>
      <c r="F3" s="2">
        <v>7.09677419354839E-2</v>
      </c>
      <c r="G3" s="2">
        <v>0</v>
      </c>
      <c r="H3" s="2">
        <v>-0.1290322580645161</v>
      </c>
      <c r="I3" s="2">
        <v>92.489448499415644</v>
      </c>
    </row>
    <row r="4" spans="1:9" x14ac:dyDescent="0.25">
      <c r="A4" s="2" t="s">
        <v>29</v>
      </c>
      <c r="B4" s="2">
        <v>81.419297612581403</v>
      </c>
      <c r="C4" s="2">
        <v>99.644983091421039</v>
      </c>
      <c r="D4" s="2">
        <v>81.656323766081456</v>
      </c>
      <c r="E4" s="2">
        <v>0.49570546713786601</v>
      </c>
      <c r="F4" s="2">
        <v>0.25483870967741928</v>
      </c>
      <c r="G4" s="2">
        <v>0</v>
      </c>
      <c r="H4" s="2">
        <v>0.19354838709677419</v>
      </c>
      <c r="I4" s="2">
        <v>123.7111845210005</v>
      </c>
    </row>
    <row r="5" spans="1:9" x14ac:dyDescent="0.25">
      <c r="A5" s="2" t="s">
        <v>30</v>
      </c>
      <c r="B5" s="2">
        <v>84.151941067287424</v>
      </c>
      <c r="C5" s="2">
        <v>96.84575780399652</v>
      </c>
      <c r="D5" s="2">
        <v>86.528134107767428</v>
      </c>
      <c r="E5" s="2">
        <v>0.31276204759966281</v>
      </c>
      <c r="F5" s="2">
        <v>0.25806451612903231</v>
      </c>
      <c r="G5" s="2">
        <v>0</v>
      </c>
      <c r="H5" s="2">
        <v>0.19354838709677419</v>
      </c>
      <c r="I5" s="2">
        <v>74.28937813280433</v>
      </c>
    </row>
    <row r="6" spans="1:9" x14ac:dyDescent="0.25">
      <c r="A6" s="2" t="s">
        <v>31</v>
      </c>
      <c r="B6" s="2">
        <v>92.164552639155474</v>
      </c>
      <c r="C6" s="2">
        <v>96.480093670203573</v>
      </c>
      <c r="D6" s="2">
        <v>95.387181322886292</v>
      </c>
      <c r="E6" s="2">
        <v>1.4469730693841261</v>
      </c>
      <c r="F6" s="2">
        <v>0.18387096774193551</v>
      </c>
      <c r="G6" s="2">
        <v>0</v>
      </c>
      <c r="H6" s="2">
        <v>0</v>
      </c>
      <c r="I6" s="2">
        <v>94.355799514082605</v>
      </c>
    </row>
    <row r="7" spans="1:9" x14ac:dyDescent="0.25">
      <c r="A7" s="2" t="s">
        <v>32</v>
      </c>
      <c r="B7" s="2">
        <v>76.492353767018557</v>
      </c>
      <c r="C7" s="2">
        <v>99.767726309797482</v>
      </c>
      <c r="D7" s="2">
        <v>76.628825225542911</v>
      </c>
      <c r="E7" s="2">
        <v>1.9736448130448361</v>
      </c>
      <c r="F7" s="2">
        <v>0.33225806451612899</v>
      </c>
      <c r="G7" s="2">
        <v>0</v>
      </c>
      <c r="H7" s="2">
        <v>0.19354838709677419</v>
      </c>
      <c r="I7" s="2">
        <v>102.0015564202335</v>
      </c>
    </row>
    <row r="8" spans="1:9" x14ac:dyDescent="0.25">
      <c r="A8" s="2" t="s">
        <v>33</v>
      </c>
      <c r="B8" s="2">
        <v>82.261970580415294</v>
      </c>
      <c r="C8" s="2">
        <v>99.333865951696481</v>
      </c>
      <c r="D8" s="2">
        <v>82.729937148289494</v>
      </c>
      <c r="E8" s="2">
        <v>1.520557631402198</v>
      </c>
      <c r="F8" s="2">
        <v>0.44516129032258062</v>
      </c>
      <c r="G8" s="2">
        <v>0</v>
      </c>
      <c r="H8" s="2">
        <v>-6.4516129032258063E-2</v>
      </c>
      <c r="I8" s="2">
        <v>80.532698437079986</v>
      </c>
    </row>
    <row r="9" spans="1:9" x14ac:dyDescent="0.25">
      <c r="A9" s="2" t="s">
        <v>34</v>
      </c>
      <c r="B9" s="2">
        <v>84.956236117812011</v>
      </c>
      <c r="C9" s="2">
        <v>97.860698453427702</v>
      </c>
      <c r="D9" s="2">
        <v>86.591374419526687</v>
      </c>
      <c r="E9" s="2">
        <v>1.3409343839471299</v>
      </c>
      <c r="F9" s="2">
        <v>0.34838709677419349</v>
      </c>
      <c r="G9" s="2">
        <v>0</v>
      </c>
      <c r="H9" s="2">
        <v>3.2258064516129031E-2</v>
      </c>
      <c r="I9" s="2">
        <v>59.466681789825891</v>
      </c>
    </row>
    <row r="10" spans="1:9" x14ac:dyDescent="0.25">
      <c r="A10" s="2" t="s">
        <v>35</v>
      </c>
      <c r="B10" s="2">
        <v>90.988753425007772</v>
      </c>
      <c r="C10" s="2">
        <v>98.1530217932238</v>
      </c>
      <c r="D10" s="2">
        <v>92.574851661312991</v>
      </c>
      <c r="E10" s="2">
        <v>1.233649301057802</v>
      </c>
      <c r="F10" s="2">
        <v>0.54193548387096768</v>
      </c>
      <c r="G10" s="2">
        <v>-6.4516129032257839E-3</v>
      </c>
      <c r="H10" s="2">
        <v>3.2258064516129031E-2</v>
      </c>
      <c r="I10" s="2">
        <v>60.49593261408873</v>
      </c>
    </row>
    <row r="11" spans="1:9" x14ac:dyDescent="0.25">
      <c r="A11" s="2" t="s">
        <v>36</v>
      </c>
      <c r="B11" s="2">
        <v>94.464442258422849</v>
      </c>
      <c r="C11" s="2">
        <v>99.568642301855604</v>
      </c>
      <c r="D11" s="2">
        <v>94.853435503792511</v>
      </c>
      <c r="E11" s="2">
        <v>0.65513146651150078</v>
      </c>
      <c r="F11" s="2">
        <v>0.12580645161290319</v>
      </c>
      <c r="G11" s="2">
        <v>3.2258064516128919E-3</v>
      </c>
      <c r="H11" s="2">
        <v>0</v>
      </c>
      <c r="I11" s="2">
        <v>68.588173731030878</v>
      </c>
    </row>
    <row r="12" spans="1:9" x14ac:dyDescent="0.25">
      <c r="A12" s="2" t="s">
        <v>37</v>
      </c>
      <c r="B12" s="2">
        <v>78.120648664587549</v>
      </c>
      <c r="C12" s="2">
        <v>97.354116157378371</v>
      </c>
      <c r="D12" s="2">
        <v>79.836362590273566</v>
      </c>
      <c r="E12" s="2">
        <v>1.1416261537062029</v>
      </c>
      <c r="F12" s="2">
        <v>0.40967741935483881</v>
      </c>
      <c r="G12" s="2">
        <v>0</v>
      </c>
      <c r="H12" s="2">
        <v>0</v>
      </c>
      <c r="I12" s="2">
        <v>58.582937594279009</v>
      </c>
    </row>
    <row r="13" spans="1:9" x14ac:dyDescent="0.25">
      <c r="A13" s="2" t="s">
        <v>38</v>
      </c>
      <c r="B13" s="2">
        <v>64.743615283477425</v>
      </c>
      <c r="C13" s="2">
        <v>69.786417773705907</v>
      </c>
      <c r="D13" s="2">
        <v>89.9595873853592</v>
      </c>
      <c r="E13" s="2">
        <v>0</v>
      </c>
      <c r="F13" s="2">
        <v>0.3</v>
      </c>
      <c r="G13" s="2">
        <v>0</v>
      </c>
      <c r="H13" s="2">
        <v>0</v>
      </c>
      <c r="I13" s="2">
        <v>67.572682895393982</v>
      </c>
    </row>
    <row r="14" spans="1:9" x14ac:dyDescent="0.25">
      <c r="A14" s="2" t="s">
        <v>39</v>
      </c>
      <c r="B14" s="2">
        <v>87.102670699946614</v>
      </c>
      <c r="C14" s="2">
        <v>98.08550558318305</v>
      </c>
      <c r="D14" s="2">
        <v>88.609136387572406</v>
      </c>
      <c r="E14" s="2">
        <v>0</v>
      </c>
      <c r="F14" s="2">
        <v>1.5</v>
      </c>
      <c r="G14" s="2">
        <v>0</v>
      </c>
      <c r="H14" s="2">
        <v>1</v>
      </c>
      <c r="I14" s="2">
        <v>61.631998119140682</v>
      </c>
    </row>
    <row r="15" spans="1:9" x14ac:dyDescent="0.25">
      <c r="A15" s="2" t="s">
        <v>40</v>
      </c>
      <c r="B15" s="2">
        <v>87.051697662514925</v>
      </c>
      <c r="C15" s="2">
        <v>99.222107699189038</v>
      </c>
      <c r="D15" s="2">
        <v>87.649888335337565</v>
      </c>
      <c r="E15" s="2">
        <v>0</v>
      </c>
      <c r="F15" s="2">
        <v>0</v>
      </c>
      <c r="G15" s="2">
        <v>0</v>
      </c>
      <c r="H15" s="2">
        <v>0</v>
      </c>
      <c r="I15" s="2">
        <v>61.234291053492171</v>
      </c>
    </row>
    <row r="16" spans="1:9" x14ac:dyDescent="0.25">
      <c r="A16" s="2" t="s">
        <v>41</v>
      </c>
      <c r="B16" s="2">
        <v>88.21323426328334</v>
      </c>
      <c r="C16" s="2">
        <v>98.343296995272141</v>
      </c>
      <c r="D16" s="2">
        <v>89.54390209193113</v>
      </c>
      <c r="E16" s="2">
        <v>0</v>
      </c>
      <c r="F16" s="2">
        <v>-0.8</v>
      </c>
      <c r="G16" s="2">
        <v>0</v>
      </c>
      <c r="H16" s="2">
        <v>0</v>
      </c>
      <c r="I16" s="2">
        <v>61.141457725947532</v>
      </c>
    </row>
    <row r="17" spans="1:9" x14ac:dyDescent="0.25">
      <c r="A17" s="2" t="s">
        <v>42</v>
      </c>
      <c r="B17" s="2">
        <v>92.664080128569339</v>
      </c>
      <c r="C17" s="2">
        <v>99.224725351133358</v>
      </c>
      <c r="D17" s="2">
        <v>93.339874090425965</v>
      </c>
      <c r="E17" s="2">
        <v>0</v>
      </c>
      <c r="F17" s="2">
        <v>1.2</v>
      </c>
      <c r="G17" s="2">
        <v>9.9999999999999645E-2</v>
      </c>
      <c r="H17" s="2">
        <v>1</v>
      </c>
      <c r="I17" s="2">
        <v>71.335340238447543</v>
      </c>
    </row>
    <row r="18" spans="1:9" x14ac:dyDescent="0.25">
      <c r="A18" s="2" t="s">
        <v>43</v>
      </c>
      <c r="B18" s="2">
        <v>88.92409073628184</v>
      </c>
      <c r="C18" s="2">
        <v>98.170066314110642</v>
      </c>
      <c r="D18" s="2">
        <v>90.422927244143196</v>
      </c>
      <c r="E18" s="2">
        <v>0</v>
      </c>
      <c r="F18" s="2">
        <v>0.1000000000000001</v>
      </c>
      <c r="G18" s="2">
        <v>0</v>
      </c>
      <c r="H18" s="2">
        <v>0</v>
      </c>
      <c r="I18" s="2">
        <v>104.3826589019959</v>
      </c>
    </row>
    <row r="19" spans="1:9" x14ac:dyDescent="0.25">
      <c r="A19" s="2" t="s">
        <v>44</v>
      </c>
      <c r="B19" s="2">
        <v>92.274012587795312</v>
      </c>
      <c r="C19" s="2">
        <v>99.653897430171995</v>
      </c>
      <c r="D19" s="2">
        <v>92.57067558169328</v>
      </c>
      <c r="E19" s="2">
        <v>0</v>
      </c>
      <c r="F19" s="2">
        <v>0.4</v>
      </c>
      <c r="G19" s="2">
        <v>0</v>
      </c>
      <c r="H19" s="2">
        <v>1</v>
      </c>
      <c r="I19" s="2">
        <v>39.466516113855562</v>
      </c>
    </row>
    <row r="20" spans="1:9" x14ac:dyDescent="0.25">
      <c r="A20" s="2" t="s">
        <v>45</v>
      </c>
      <c r="B20" s="2">
        <v>82.267669644256387</v>
      </c>
      <c r="C20" s="2">
        <v>94.322163327643523</v>
      </c>
      <c r="D20" s="2">
        <v>86.553998351195389</v>
      </c>
      <c r="E20" s="2">
        <v>0</v>
      </c>
      <c r="F20" s="2">
        <v>0.5</v>
      </c>
      <c r="G20" s="2">
        <v>0</v>
      </c>
      <c r="H20" s="2">
        <v>0</v>
      </c>
      <c r="I20" s="2">
        <v>266.15292848530999</v>
      </c>
    </row>
    <row r="21" spans="1:9" x14ac:dyDescent="0.25">
      <c r="A21" s="2" t="s">
        <v>46</v>
      </c>
      <c r="B21" s="2">
        <v>85.12816940651993</v>
      </c>
      <c r="C21" s="2">
        <v>96.750188022008459</v>
      </c>
      <c r="D21" s="2">
        <v>87.63400380050912</v>
      </c>
      <c r="E21" s="2">
        <v>0</v>
      </c>
      <c r="F21" s="2">
        <v>-0.7</v>
      </c>
      <c r="G21" s="2">
        <v>0</v>
      </c>
      <c r="H21" s="2">
        <v>0</v>
      </c>
      <c r="I21" s="2">
        <v>107.8365856793932</v>
      </c>
    </row>
    <row r="22" spans="1:9" x14ac:dyDescent="0.25">
      <c r="A22" s="2" t="s">
        <v>47</v>
      </c>
      <c r="B22" s="2">
        <v>87.412623180004772</v>
      </c>
      <c r="C22" s="2">
        <v>99.141448322536988</v>
      </c>
      <c r="D22" s="2">
        <v>88.079367806218869</v>
      </c>
      <c r="E22" s="2">
        <v>0</v>
      </c>
      <c r="F22" s="2">
        <v>0.8</v>
      </c>
      <c r="G22" s="2">
        <v>0</v>
      </c>
      <c r="H22" s="2">
        <v>0</v>
      </c>
      <c r="I22" s="2">
        <v>60.036127850221149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H41" sqref="H41"/>
    </sheetView>
  </sheetViews>
  <sheetFormatPr defaultColWidth="9" defaultRowHeight="13.2" x14ac:dyDescent="0.25"/>
  <cols>
    <col min="1" max="1" width="13.3984375" style="2" bestFit="1" customWidth="1"/>
    <col min="2" max="2" width="6.19921875" style="2" bestFit="1" customWidth="1"/>
    <col min="3" max="4" width="6.8984375" style="2" bestFit="1" customWidth="1"/>
    <col min="5" max="5" width="5.8984375" style="2" bestFit="1" customWidth="1"/>
    <col min="6" max="6" width="7" style="2" bestFit="1" customWidth="1"/>
    <col min="7" max="7" width="7.09765625" style="2" bestFit="1" customWidth="1"/>
    <col min="8" max="8" width="7.3984375" style="2" bestFit="1" customWidth="1"/>
    <col min="9" max="9" width="9.5" style="2" bestFit="1" customWidth="1"/>
    <col min="10" max="19" width="9" style="2" customWidth="1"/>
    <col min="20" max="16384" width="9" style="2"/>
  </cols>
  <sheetData>
    <row r="1" spans="1:9" x14ac:dyDescent="0.25">
      <c r="A1" s="6" t="s">
        <v>26</v>
      </c>
      <c r="B1" s="6" t="s">
        <v>8</v>
      </c>
      <c r="C1" s="6" t="s">
        <v>6</v>
      </c>
      <c r="D1" s="6" t="s">
        <v>7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9" x14ac:dyDescent="0.25">
      <c r="A2" s="2" t="s">
        <v>27</v>
      </c>
      <c r="B2" s="2">
        <v>76.008135045436404</v>
      </c>
      <c r="C2" s="2">
        <v>95.863758295900141</v>
      </c>
      <c r="D2" s="2">
        <v>78.618266396769215</v>
      </c>
      <c r="E2" s="2">
        <v>1.7675007057506851</v>
      </c>
      <c r="F2" s="2">
        <v>0.39032258064516129</v>
      </c>
      <c r="G2" s="2">
        <v>3.2258064516128919E-3</v>
      </c>
      <c r="H2" s="2">
        <v>9.6774193548387094E-2</v>
      </c>
      <c r="I2" s="2">
        <v>90.406173212053289</v>
      </c>
    </row>
    <row r="3" spans="1:9" x14ac:dyDescent="0.25">
      <c r="A3" s="2" t="s">
        <v>28</v>
      </c>
      <c r="B3" s="2">
        <v>76.748215613500619</v>
      </c>
      <c r="C3" s="2">
        <v>79.717467642136924</v>
      </c>
      <c r="D3" s="2">
        <v>95.370798902940592</v>
      </c>
      <c r="E3" s="2">
        <v>0.46805421800053548</v>
      </c>
      <c r="F3" s="2">
        <v>0.40322580645161288</v>
      </c>
      <c r="G3" s="2">
        <v>6.4516129032257839E-3</v>
      </c>
      <c r="H3" s="2">
        <v>0.16129032258064521</v>
      </c>
      <c r="I3" s="2">
        <v>90.060637292793956</v>
      </c>
    </row>
    <row r="4" spans="1:9" x14ac:dyDescent="0.25">
      <c r="A4" s="2" t="s">
        <v>29</v>
      </c>
      <c r="B4" s="2">
        <v>80.436555204069549</v>
      </c>
      <c r="C4" s="2">
        <v>99.210092111512807</v>
      </c>
      <c r="D4" s="2">
        <v>80.958464720291062</v>
      </c>
      <c r="E4" s="2">
        <v>0.63592200632167051</v>
      </c>
      <c r="F4" s="2">
        <v>0.71290322580645193</v>
      </c>
      <c r="G4" s="2">
        <v>1.290322580645157E-2</v>
      </c>
      <c r="H4" s="2">
        <v>6.4516129032258063E-2</v>
      </c>
      <c r="I4" s="2">
        <v>106.83675080873179</v>
      </c>
    </row>
    <row r="5" spans="1:9" x14ac:dyDescent="0.25">
      <c r="A5" s="2" t="s">
        <v>30</v>
      </c>
      <c r="B5" s="2">
        <v>80.417477258030218</v>
      </c>
      <c r="C5" s="2">
        <v>95.157954769151345</v>
      </c>
      <c r="D5" s="2">
        <v>83.850723838714586</v>
      </c>
      <c r="E5" s="2">
        <v>0.55124019337281693</v>
      </c>
      <c r="F5" s="2">
        <v>0.4354838709677421</v>
      </c>
      <c r="G5" s="2">
        <v>0</v>
      </c>
      <c r="H5" s="2">
        <v>3.2258064516129031E-2</v>
      </c>
      <c r="I5" s="2">
        <v>90.470524794547146</v>
      </c>
    </row>
    <row r="6" spans="1:9" x14ac:dyDescent="0.25">
      <c r="A6" s="2" t="s">
        <v>31</v>
      </c>
      <c r="B6" s="2">
        <v>82.510879725061542</v>
      </c>
      <c r="C6" s="2">
        <v>87.123861327797258</v>
      </c>
      <c r="D6" s="2">
        <v>93.98168484078542</v>
      </c>
      <c r="E6" s="2">
        <v>1.942032861332321</v>
      </c>
      <c r="F6" s="2">
        <v>0.71935483870967754</v>
      </c>
      <c r="G6" s="2">
        <v>6.4516129032257839E-3</v>
      </c>
      <c r="H6" s="2">
        <v>6.4516129032258063E-2</v>
      </c>
      <c r="I6" s="2">
        <v>86.206766144612985</v>
      </c>
    </row>
    <row r="7" spans="1:9" x14ac:dyDescent="0.25">
      <c r="A7" s="2" t="s">
        <v>32</v>
      </c>
      <c r="B7" s="2">
        <v>94.151127642270794</v>
      </c>
      <c r="C7" s="2">
        <v>99.635487970300602</v>
      </c>
      <c r="D7" s="2">
        <v>94.474918557997469</v>
      </c>
      <c r="E7" s="2">
        <v>1.210678371026529</v>
      </c>
      <c r="F7" s="2">
        <v>0.90967741935483881</v>
      </c>
      <c r="G7" s="2">
        <v>1.9354838709677351E-2</v>
      </c>
      <c r="H7" s="2">
        <v>3.2258064516129031E-2</v>
      </c>
      <c r="I7" s="2">
        <v>90.615161924514439</v>
      </c>
    </row>
    <row r="8" spans="1:9" x14ac:dyDescent="0.25">
      <c r="A8" s="2" t="s">
        <v>33</v>
      </c>
      <c r="B8" s="2">
        <v>78.94307011758643</v>
      </c>
      <c r="C8" s="2">
        <v>96.756825060654933</v>
      </c>
      <c r="D8" s="2">
        <v>81.130675195990705</v>
      </c>
      <c r="E8" s="2">
        <v>2.5360957218346032</v>
      </c>
      <c r="F8" s="2">
        <v>0.54838709677419351</v>
      </c>
      <c r="G8" s="2">
        <v>2.903225806451603E-2</v>
      </c>
      <c r="H8" s="2">
        <v>0.16129032258064521</v>
      </c>
      <c r="I8" s="2">
        <v>94.177833662654933</v>
      </c>
    </row>
    <row r="9" spans="1:9" x14ac:dyDescent="0.25">
      <c r="A9" s="2" t="s">
        <v>34</v>
      </c>
      <c r="B9" s="2">
        <v>86.027516381688912</v>
      </c>
      <c r="C9" s="2">
        <v>99.220161988068185</v>
      </c>
      <c r="D9" s="2">
        <v>86.620925544824857</v>
      </c>
      <c r="E9" s="2">
        <v>1.4706237288425681</v>
      </c>
      <c r="F9" s="2">
        <v>0.95161290322580649</v>
      </c>
      <c r="G9" s="2">
        <v>1.290322580645157E-2</v>
      </c>
      <c r="H9" s="2">
        <v>0.58064516129032262</v>
      </c>
      <c r="I9" s="2">
        <v>101.23588617218989</v>
      </c>
    </row>
    <row r="10" spans="1:9" x14ac:dyDescent="0.25">
      <c r="A10" s="2" t="s">
        <v>35</v>
      </c>
      <c r="B10" s="2">
        <v>92.484384420830708</v>
      </c>
      <c r="C10" s="2">
        <v>99.421014762488085</v>
      </c>
      <c r="D10" s="2">
        <v>92.986534611809418</v>
      </c>
      <c r="E10" s="2">
        <v>0.93016437324914603</v>
      </c>
      <c r="F10" s="2">
        <v>1.0387096774193549</v>
      </c>
      <c r="G10" s="2">
        <v>0</v>
      </c>
      <c r="H10" s="2">
        <v>0.25806451612903231</v>
      </c>
      <c r="I10" s="2">
        <v>96.08943871706758</v>
      </c>
    </row>
    <row r="11" spans="1:9" x14ac:dyDescent="0.25">
      <c r="A11" s="2" t="s">
        <v>36</v>
      </c>
      <c r="B11" s="2">
        <v>93.536953989715954</v>
      </c>
      <c r="C11" s="2">
        <v>99.491217866586638</v>
      </c>
      <c r="D11" s="2">
        <v>93.981708281068805</v>
      </c>
      <c r="E11" s="2">
        <v>1.3240041885745311</v>
      </c>
      <c r="F11" s="2">
        <v>0.90000000000000013</v>
      </c>
      <c r="G11" s="2">
        <v>3.2258064516128919E-3</v>
      </c>
      <c r="H11" s="2">
        <v>0.29032258064516131</v>
      </c>
      <c r="I11" s="2">
        <v>100.41426861383771</v>
      </c>
    </row>
    <row r="12" spans="1:9" x14ac:dyDescent="0.25">
      <c r="A12" s="2" t="s">
        <v>37</v>
      </c>
      <c r="B12" s="2">
        <v>72.514958962280602</v>
      </c>
      <c r="C12" s="2">
        <v>88.630506792262281</v>
      </c>
      <c r="D12" s="2">
        <v>80.012477667186644</v>
      </c>
      <c r="E12" s="2">
        <v>4.3085457544291721</v>
      </c>
      <c r="F12" s="2">
        <v>1.409677419354838</v>
      </c>
      <c r="G12" s="2">
        <v>3.2258064516128919E-3</v>
      </c>
      <c r="H12" s="2">
        <v>0.64516129032258063</v>
      </c>
      <c r="I12" s="2">
        <v>93.181907047009688</v>
      </c>
    </row>
    <row r="13" spans="1:9" x14ac:dyDescent="0.25">
      <c r="A13" s="2" t="s">
        <v>38</v>
      </c>
      <c r="B13" s="2">
        <v>77.387490324720801</v>
      </c>
      <c r="C13" s="2">
        <v>99.83120557259349</v>
      </c>
      <c r="D13" s="2">
        <v>77.488881917661601</v>
      </c>
      <c r="E13" s="2">
        <v>0</v>
      </c>
      <c r="F13" s="2">
        <v>1.3</v>
      </c>
      <c r="G13" s="2">
        <v>0</v>
      </c>
      <c r="H13" s="2">
        <v>2</v>
      </c>
      <c r="I13" s="2">
        <v>96.752185647389908</v>
      </c>
    </row>
    <row r="14" spans="1:9" x14ac:dyDescent="0.25">
      <c r="A14" s="2" t="s">
        <v>39</v>
      </c>
      <c r="B14" s="2">
        <v>87.356302989553782</v>
      </c>
      <c r="C14" s="2">
        <v>99.605459985041136</v>
      </c>
      <c r="D14" s="2">
        <v>87.659623486045291</v>
      </c>
      <c r="E14" s="2">
        <v>0</v>
      </c>
      <c r="F14" s="2">
        <v>-0.3</v>
      </c>
      <c r="G14" s="2">
        <v>9.9999999999999645E-2</v>
      </c>
      <c r="H14" s="2">
        <v>0</v>
      </c>
      <c r="I14" s="2">
        <v>98.430113583028259</v>
      </c>
    </row>
    <row r="15" spans="1:9" x14ac:dyDescent="0.25">
      <c r="A15" s="2" t="s">
        <v>40</v>
      </c>
      <c r="B15" s="2">
        <v>86.627669704802074</v>
      </c>
      <c r="C15" s="2">
        <v>98.839781149353925</v>
      </c>
      <c r="D15" s="2">
        <v>87.517608658306131</v>
      </c>
      <c r="E15" s="2">
        <v>0</v>
      </c>
      <c r="F15" s="2">
        <v>0.5</v>
      </c>
      <c r="G15" s="2">
        <v>0</v>
      </c>
      <c r="H15" s="2">
        <v>0</v>
      </c>
      <c r="I15" s="2">
        <v>92.771759085178388</v>
      </c>
    </row>
    <row r="16" spans="1:9" x14ac:dyDescent="0.25">
      <c r="A16" s="2" t="s">
        <v>41</v>
      </c>
      <c r="B16" s="2">
        <v>87.576929839985922</v>
      </c>
      <c r="C16" s="2">
        <v>98.703898214391884</v>
      </c>
      <c r="D16" s="2">
        <v>88.595773445282475</v>
      </c>
      <c r="E16" s="2">
        <v>0</v>
      </c>
      <c r="F16" s="2">
        <v>-0.70000000000000007</v>
      </c>
      <c r="G16" s="2">
        <v>9.9999999999999645E-2</v>
      </c>
      <c r="H16" s="2">
        <v>0</v>
      </c>
      <c r="I16" s="2">
        <v>97.02972679112591</v>
      </c>
    </row>
    <row r="17" spans="1:9" x14ac:dyDescent="0.25">
      <c r="A17" s="2" t="s">
        <v>42</v>
      </c>
      <c r="B17" s="2">
        <v>92.672420799401834</v>
      </c>
      <c r="C17" s="2">
        <v>99.362135973091199</v>
      </c>
      <c r="D17" s="2">
        <v>93.227046030578038</v>
      </c>
      <c r="E17" s="2">
        <v>0</v>
      </c>
      <c r="F17" s="2">
        <v>-0.8</v>
      </c>
      <c r="G17" s="2">
        <v>0</v>
      </c>
      <c r="H17" s="2">
        <v>-1</v>
      </c>
      <c r="I17" s="2">
        <v>108.9005322601584</v>
      </c>
    </row>
    <row r="18" spans="1:9" x14ac:dyDescent="0.25">
      <c r="A18" s="2" t="s">
        <v>43</v>
      </c>
      <c r="B18" s="2">
        <v>86.843155846100103</v>
      </c>
      <c r="C18" s="2">
        <v>96.460839199600912</v>
      </c>
      <c r="D18" s="2">
        <v>89.701296358341281</v>
      </c>
      <c r="E18" s="2">
        <v>0</v>
      </c>
      <c r="F18" s="2">
        <v>1.8</v>
      </c>
      <c r="G18" s="2">
        <v>0</v>
      </c>
      <c r="H18" s="2">
        <v>-1</v>
      </c>
      <c r="I18" s="2">
        <v>120.31162870747519</v>
      </c>
    </row>
    <row r="19" spans="1:9" x14ac:dyDescent="0.25">
      <c r="A19" s="2" t="s">
        <v>44</v>
      </c>
      <c r="B19" s="2">
        <v>91.585253232234862</v>
      </c>
      <c r="C19" s="2">
        <v>99.554868706081251</v>
      </c>
      <c r="D19" s="2">
        <v>91.961834575824497</v>
      </c>
      <c r="E19" s="2">
        <v>0</v>
      </c>
      <c r="F19" s="2">
        <v>0.40000000000000008</v>
      </c>
      <c r="G19" s="2">
        <v>9.9999999999999645E-2</v>
      </c>
      <c r="H19" s="2">
        <v>1</v>
      </c>
      <c r="I19" s="2">
        <v>62.585672292104988</v>
      </c>
    </row>
    <row r="20" spans="1:9" x14ac:dyDescent="0.25">
      <c r="A20" s="2" t="s">
        <v>45</v>
      </c>
      <c r="B20" s="2">
        <v>87.498088392720604</v>
      </c>
      <c r="C20" s="2">
        <v>92.34928577193125</v>
      </c>
      <c r="D20" s="2">
        <v>94.336356141797197</v>
      </c>
      <c r="E20" s="2">
        <v>0</v>
      </c>
      <c r="F20" s="2">
        <v>0</v>
      </c>
      <c r="G20" s="2">
        <v>0</v>
      </c>
      <c r="H20" s="2">
        <v>3</v>
      </c>
      <c r="I20" s="2">
        <v>324.13477588871717</v>
      </c>
    </row>
    <row r="21" spans="1:9" x14ac:dyDescent="0.25">
      <c r="A21" s="2" t="s">
        <v>46</v>
      </c>
      <c r="B21" s="2">
        <v>89.755819747988895</v>
      </c>
      <c r="C21" s="2">
        <v>99.201384790904442</v>
      </c>
      <c r="D21" s="2">
        <v>90.409092538811805</v>
      </c>
      <c r="E21" s="2">
        <v>0</v>
      </c>
      <c r="F21" s="2">
        <v>0.39999999999999991</v>
      </c>
      <c r="G21" s="2">
        <v>0</v>
      </c>
      <c r="H21" s="2">
        <v>0</v>
      </c>
      <c r="I21" s="2">
        <v>166.42082291790661</v>
      </c>
    </row>
    <row r="22" spans="1:9" x14ac:dyDescent="0.25">
      <c r="A22" s="2" t="s">
        <v>47</v>
      </c>
      <c r="B22" s="2">
        <v>86.627669704802074</v>
      </c>
      <c r="C22" s="2">
        <v>98.839781149353925</v>
      </c>
      <c r="D22" s="2">
        <v>87.517608658306131</v>
      </c>
      <c r="E22" s="2">
        <v>0</v>
      </c>
      <c r="F22" s="2">
        <v>-0.60000000000000009</v>
      </c>
      <c r="G22" s="2">
        <v>-9.9999999999999645E-2</v>
      </c>
      <c r="H22" s="2">
        <v>-5.0000000000000009</v>
      </c>
      <c r="I22" s="2">
        <v>95.780046128199857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G28" sqref="G28"/>
    </sheetView>
  </sheetViews>
  <sheetFormatPr defaultColWidth="9" defaultRowHeight="13.2" x14ac:dyDescent="0.25"/>
  <cols>
    <col min="1" max="1" width="13.3984375" style="2" bestFit="1" customWidth="1"/>
    <col min="2" max="2" width="6.19921875" style="2" bestFit="1" customWidth="1"/>
    <col min="3" max="4" width="6.8984375" style="2" bestFit="1" customWidth="1"/>
    <col min="5" max="5" width="5.8984375" style="2" bestFit="1" customWidth="1"/>
    <col min="6" max="6" width="7" style="2" bestFit="1" customWidth="1"/>
    <col min="7" max="7" width="7.09765625" style="2" bestFit="1" customWidth="1"/>
    <col min="8" max="8" width="7.3984375" style="2" bestFit="1" customWidth="1"/>
    <col min="9" max="9" width="9.5" style="2" bestFit="1" customWidth="1"/>
    <col min="10" max="11" width="9" style="2" customWidth="1"/>
    <col min="12" max="16384" width="9" style="2"/>
  </cols>
  <sheetData>
    <row r="1" spans="1:9" x14ac:dyDescent="0.25">
      <c r="A1" s="8" t="s">
        <v>26</v>
      </c>
      <c r="B1" s="8" t="s">
        <v>8</v>
      </c>
      <c r="C1" s="8" t="s">
        <v>6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x14ac:dyDescent="0.25">
      <c r="A2" s="2" t="s">
        <v>27</v>
      </c>
      <c r="B2" s="2">
        <v>76.220765299924906</v>
      </c>
      <c r="C2" s="2">
        <v>99.872162056520111</v>
      </c>
      <c r="D2" s="2">
        <v>76.295300840955747</v>
      </c>
      <c r="E2" s="2">
        <v>0.48281189083529302</v>
      </c>
      <c r="F2" s="2">
        <v>16.548387096774189</v>
      </c>
      <c r="G2" s="2">
        <v>3.2258064516128919E-3</v>
      </c>
      <c r="H2" s="2">
        <v>0.5161290322580645</v>
      </c>
      <c r="I2" s="2">
        <v>36.590252030463503</v>
      </c>
    </row>
    <row r="3" spans="1:9" x14ac:dyDescent="0.25">
      <c r="A3" s="2" t="s">
        <v>28</v>
      </c>
      <c r="B3" s="2">
        <v>95.622994609325261</v>
      </c>
      <c r="C3" s="2">
        <v>99.296070680344812</v>
      </c>
      <c r="D3" s="2">
        <v>96.275193134012568</v>
      </c>
      <c r="E3" s="2">
        <v>0.41749751046518913</v>
      </c>
      <c r="F3" s="2">
        <v>16.7258064516129</v>
      </c>
      <c r="G3" s="2">
        <v>1.612903225806446E-2</v>
      </c>
      <c r="H3" s="2">
        <v>-0.1290322580645161</v>
      </c>
      <c r="I3" s="2">
        <v>31.936405929964291</v>
      </c>
    </row>
    <row r="4" spans="1:9" x14ac:dyDescent="0.25">
      <c r="A4" s="2" t="s">
        <v>29</v>
      </c>
      <c r="B4" s="2">
        <v>84.201996541861561</v>
      </c>
      <c r="C4" s="2">
        <v>99.693921646958231</v>
      </c>
      <c r="D4" s="2">
        <v>84.425902377199264</v>
      </c>
      <c r="E4" s="2">
        <v>2.0336036016446468</v>
      </c>
      <c r="F4" s="2">
        <v>16.316129032258061</v>
      </c>
      <c r="G4" s="2">
        <v>6.4516129032257839E-3</v>
      </c>
      <c r="H4" s="2">
        <v>0.41935483870967738</v>
      </c>
      <c r="I4" s="2">
        <v>38.420988027517467</v>
      </c>
    </row>
    <row r="5" spans="1:9" x14ac:dyDescent="0.25">
      <c r="A5" s="2" t="s">
        <v>30</v>
      </c>
      <c r="B5" s="2">
        <v>80.454031105104178</v>
      </c>
      <c r="C5" s="2">
        <v>97.92376549079917</v>
      </c>
      <c r="D5" s="2">
        <v>81.854025362212894</v>
      </c>
      <c r="E5" s="2">
        <v>0.45900228684909522</v>
      </c>
      <c r="F5" s="2">
        <v>13.764516129032261</v>
      </c>
      <c r="G5" s="2">
        <v>1.612903225806446E-2</v>
      </c>
      <c r="H5" s="2">
        <v>-0.29032258064516131</v>
      </c>
      <c r="I5" s="2">
        <v>29.541512889139319</v>
      </c>
    </row>
    <row r="6" spans="1:9" x14ac:dyDescent="0.25">
      <c r="A6" s="2" t="s">
        <v>31</v>
      </c>
      <c r="B6" s="2">
        <v>92.875252247249634</v>
      </c>
      <c r="C6" s="2">
        <v>96.94575821688673</v>
      </c>
      <c r="D6" s="2">
        <v>95.689598504424879</v>
      </c>
      <c r="E6" s="2">
        <v>1.498827966090057</v>
      </c>
      <c r="F6" s="2">
        <v>16.525806451612901</v>
      </c>
      <c r="G6" s="2">
        <v>-3.2258064516128919E-3</v>
      </c>
      <c r="H6" s="2">
        <v>-6.4516129032258063E-2</v>
      </c>
      <c r="I6" s="2">
        <v>27.916987260552979</v>
      </c>
    </row>
    <row r="7" spans="1:9" x14ac:dyDescent="0.25">
      <c r="A7" s="2" t="s">
        <v>32</v>
      </c>
      <c r="B7" s="2">
        <v>89.806319834715993</v>
      </c>
      <c r="C7" s="2">
        <v>99.751506098419469</v>
      </c>
      <c r="D7" s="2">
        <v>90.002051836214335</v>
      </c>
      <c r="E7" s="2">
        <v>7.6159698644710376</v>
      </c>
      <c r="F7" s="2">
        <v>14.796774193548391</v>
      </c>
      <c r="G7" s="2">
        <v>3.2258064516128919E-3</v>
      </c>
      <c r="H7" s="2">
        <v>0.32258064516129031</v>
      </c>
      <c r="I7" s="2">
        <v>31.588133844450638</v>
      </c>
    </row>
    <row r="8" spans="1:9" x14ac:dyDescent="0.25">
      <c r="A8" s="2" t="s">
        <v>33</v>
      </c>
      <c r="B8" s="2">
        <v>77.736569628901847</v>
      </c>
      <c r="C8" s="2">
        <v>99.567039960936683</v>
      </c>
      <c r="D8" s="2">
        <v>78.008368363599615</v>
      </c>
      <c r="E8" s="2">
        <v>2.2881702194092641</v>
      </c>
      <c r="F8" s="2">
        <v>13.829032258064521</v>
      </c>
      <c r="G8" s="2">
        <v>0</v>
      </c>
      <c r="H8" s="2">
        <v>6.451612903225809E-2</v>
      </c>
      <c r="I8" s="2">
        <v>31.86047430229555</v>
      </c>
    </row>
    <row r="9" spans="1:9" x14ac:dyDescent="0.25">
      <c r="A9" s="2" t="s">
        <v>34</v>
      </c>
      <c r="B9" s="2">
        <v>75.760153447947957</v>
      </c>
      <c r="C9" s="2">
        <v>98.919643559249579</v>
      </c>
      <c r="D9" s="2">
        <v>76.376868691081171</v>
      </c>
      <c r="E9" s="2">
        <v>3.522046261478287</v>
      </c>
      <c r="F9" s="2">
        <v>20.78064516129032</v>
      </c>
      <c r="G9" s="2">
        <v>0</v>
      </c>
      <c r="H9" s="2">
        <v>-9.6774193548387094E-2</v>
      </c>
      <c r="I9" s="2">
        <v>30.23248639492558</v>
      </c>
    </row>
    <row r="10" spans="1:9" x14ac:dyDescent="0.25">
      <c r="A10" s="2" t="s">
        <v>35</v>
      </c>
      <c r="B10" s="2">
        <v>91.584620801482501</v>
      </c>
      <c r="C10" s="2">
        <v>98.235569465928052</v>
      </c>
      <c r="D10" s="2">
        <v>93.113949821174231</v>
      </c>
      <c r="E10" s="2">
        <v>0.95062660625762929</v>
      </c>
      <c r="F10" s="2">
        <v>17.693548387096769</v>
      </c>
      <c r="G10" s="2">
        <v>6.4516129032258984E-3</v>
      </c>
      <c r="H10" s="2">
        <v>0</v>
      </c>
      <c r="I10" s="2">
        <v>32.700045218530242</v>
      </c>
    </row>
    <row r="11" spans="1:9" x14ac:dyDescent="0.25">
      <c r="A11" s="2" t="s">
        <v>36</v>
      </c>
      <c r="B11" s="2">
        <v>92.103050958634711</v>
      </c>
      <c r="C11" s="2">
        <v>99.988482302572621</v>
      </c>
      <c r="D11" s="2">
        <v>92.112941973759632</v>
      </c>
      <c r="E11" s="2">
        <v>0.73533545636203856</v>
      </c>
      <c r="F11" s="2">
        <v>17.07096774193548</v>
      </c>
      <c r="G11" s="2">
        <v>1.9354838709677691E-2</v>
      </c>
      <c r="H11" s="2">
        <v>3.2258064516129031E-2</v>
      </c>
      <c r="I11" s="2">
        <v>34.395329003477009</v>
      </c>
    </row>
    <row r="12" spans="1:9" x14ac:dyDescent="0.25">
      <c r="A12" s="2" t="s">
        <v>37</v>
      </c>
      <c r="B12" s="2">
        <v>78.477166148148569</v>
      </c>
      <c r="C12" s="2">
        <v>94.746513706430861</v>
      </c>
      <c r="D12" s="2">
        <v>82.334258568420836</v>
      </c>
      <c r="E12" s="2">
        <v>2.188858507348562</v>
      </c>
      <c r="F12" s="2">
        <v>19.14193548387097</v>
      </c>
      <c r="G12" s="2">
        <v>9.6774193548388471E-3</v>
      </c>
      <c r="H12" s="2">
        <v>0</v>
      </c>
      <c r="I12" s="2">
        <v>33.653507927338083</v>
      </c>
    </row>
    <row r="13" spans="1:9" x14ac:dyDescent="0.25">
      <c r="A13" s="2" t="s">
        <v>38</v>
      </c>
      <c r="B13" s="2">
        <v>71.311793036000964</v>
      </c>
      <c r="C13" s="2">
        <v>99.99482508797351</v>
      </c>
      <c r="D13" s="2">
        <v>71.314424904504435</v>
      </c>
      <c r="E13" s="2">
        <v>0</v>
      </c>
      <c r="F13" s="2">
        <v>19.100000000000001</v>
      </c>
      <c r="G13" s="2">
        <v>0.10000000000000139</v>
      </c>
      <c r="H13" s="2">
        <v>0</v>
      </c>
      <c r="I13" s="2">
        <v>25.897319692020819</v>
      </c>
    </row>
    <row r="14" spans="1:9" x14ac:dyDescent="0.25">
      <c r="A14" s="2" t="s">
        <v>39</v>
      </c>
      <c r="B14" s="2">
        <v>84.574117956819379</v>
      </c>
      <c r="C14" s="2">
        <v>100</v>
      </c>
      <c r="D14" s="2">
        <v>84.574117956819379</v>
      </c>
      <c r="E14" s="2">
        <v>0</v>
      </c>
      <c r="F14" s="2">
        <v>18.5</v>
      </c>
      <c r="G14" s="2">
        <v>-0.10000000000000139</v>
      </c>
      <c r="H14" s="2">
        <v>1</v>
      </c>
      <c r="I14" s="2">
        <v>28.56104702629823</v>
      </c>
    </row>
    <row r="15" spans="1:9" x14ac:dyDescent="0.25">
      <c r="A15" s="2" t="s">
        <v>40</v>
      </c>
      <c r="B15" s="2">
        <v>87.857498668773729</v>
      </c>
      <c r="C15" s="2">
        <v>99.986316098133116</v>
      </c>
      <c r="D15" s="2">
        <v>87.868063906545274</v>
      </c>
      <c r="E15" s="2">
        <v>0</v>
      </c>
      <c r="F15" s="2">
        <v>18.3</v>
      </c>
      <c r="G15" s="2">
        <v>0</v>
      </c>
      <c r="H15" s="2">
        <v>0</v>
      </c>
      <c r="I15" s="2">
        <v>32.798748827025342</v>
      </c>
    </row>
    <row r="16" spans="1:9" x14ac:dyDescent="0.25">
      <c r="A16" s="2" t="s">
        <v>41</v>
      </c>
      <c r="B16" s="2">
        <v>90.319080819578829</v>
      </c>
      <c r="C16" s="2">
        <v>99.984248557758576</v>
      </c>
      <c r="D16" s="2">
        <v>90.331933968976813</v>
      </c>
      <c r="E16" s="2">
        <v>0</v>
      </c>
      <c r="F16" s="2">
        <v>18</v>
      </c>
      <c r="G16" s="2">
        <v>0</v>
      </c>
      <c r="H16" s="2">
        <v>0</v>
      </c>
      <c r="I16" s="2">
        <v>31.074903314712461</v>
      </c>
    </row>
    <row r="17" spans="1:9" x14ac:dyDescent="0.25">
      <c r="A17" s="2" t="s">
        <v>42</v>
      </c>
      <c r="B17" s="2">
        <v>92.901991562837239</v>
      </c>
      <c r="C17" s="2">
        <v>99.994720168954601</v>
      </c>
      <c r="D17" s="2">
        <v>92.906548933039005</v>
      </c>
      <c r="E17" s="2">
        <v>0</v>
      </c>
      <c r="F17" s="2">
        <v>18.600000000000001</v>
      </c>
      <c r="G17" s="2">
        <v>0</v>
      </c>
      <c r="H17" s="2">
        <v>0</v>
      </c>
      <c r="I17" s="2">
        <v>35.982224662423008</v>
      </c>
    </row>
    <row r="18" spans="1:9" x14ac:dyDescent="0.25">
      <c r="A18" s="2" t="s">
        <v>43</v>
      </c>
      <c r="B18" s="2">
        <v>90.51741908884766</v>
      </c>
      <c r="C18" s="2">
        <v>99.980076846449407</v>
      </c>
      <c r="D18" s="2">
        <v>90.533749130177057</v>
      </c>
      <c r="E18" s="2">
        <v>0</v>
      </c>
      <c r="F18" s="2">
        <v>11.8</v>
      </c>
      <c r="G18" s="2">
        <v>0</v>
      </c>
      <c r="H18" s="2">
        <v>0</v>
      </c>
      <c r="I18" s="2">
        <v>55.346968937214641</v>
      </c>
    </row>
    <row r="19" spans="1:9" x14ac:dyDescent="0.25">
      <c r="A19" s="2" t="s">
        <v>44</v>
      </c>
      <c r="B19" s="2">
        <v>91.91454576511066</v>
      </c>
      <c r="C19" s="2">
        <v>99.996017945790967</v>
      </c>
      <c r="D19" s="2">
        <v>91.917910174599498</v>
      </c>
      <c r="E19" s="2">
        <v>0</v>
      </c>
      <c r="F19" s="2">
        <v>22.1</v>
      </c>
      <c r="G19" s="2">
        <v>0</v>
      </c>
      <c r="H19" s="2">
        <v>0</v>
      </c>
      <c r="I19" s="2">
        <v>24.998235827015691</v>
      </c>
    </row>
    <row r="20" spans="1:9" x14ac:dyDescent="0.25">
      <c r="A20" s="2" t="s">
        <v>45</v>
      </c>
      <c r="B20" s="2">
        <v>92.753503709810389</v>
      </c>
      <c r="C20" s="2">
        <v>100</v>
      </c>
      <c r="D20" s="2">
        <v>92.753503709810389</v>
      </c>
      <c r="E20" s="2">
        <v>0</v>
      </c>
      <c r="F20" s="2">
        <v>11.4</v>
      </c>
      <c r="G20" s="2">
        <v>-0.10000000000000139</v>
      </c>
      <c r="H20" s="2">
        <v>0</v>
      </c>
      <c r="I20" s="2">
        <v>91.670761026358349</v>
      </c>
    </row>
    <row r="21" spans="1:9" x14ac:dyDescent="0.25">
      <c r="A21" s="2" t="s">
        <v>46</v>
      </c>
      <c r="B21" s="2">
        <v>87.521508459994266</v>
      </c>
      <c r="C21" s="2">
        <v>99.979524979524982</v>
      </c>
      <c r="D21" s="2">
        <v>87.537198379405538</v>
      </c>
      <c r="E21" s="2">
        <v>0</v>
      </c>
      <c r="F21" s="2">
        <v>10.9</v>
      </c>
      <c r="G21" s="2">
        <v>0</v>
      </c>
      <c r="H21" s="2">
        <v>0</v>
      </c>
      <c r="I21" s="2">
        <v>54.593429478835837</v>
      </c>
    </row>
    <row r="22" spans="1:9" x14ac:dyDescent="0.25">
      <c r="A22" s="2" t="s">
        <v>47</v>
      </c>
      <c r="B22" s="2">
        <v>87.857498668773729</v>
      </c>
      <c r="C22" s="2">
        <v>99.986316098133116</v>
      </c>
      <c r="D22" s="2">
        <v>87.868063906545274</v>
      </c>
      <c r="E22" s="2">
        <v>0</v>
      </c>
      <c r="F22" s="2">
        <v>17.600000000000001</v>
      </c>
      <c r="G22" s="2">
        <v>0</v>
      </c>
      <c r="H22" s="2">
        <v>1</v>
      </c>
      <c r="I22" s="2">
        <v>29.884389851158879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workbookViewId="0">
      <selection activeCell="G38" sqref="G38"/>
    </sheetView>
  </sheetViews>
  <sheetFormatPr defaultColWidth="9" defaultRowHeight="13.2" x14ac:dyDescent="0.25"/>
  <cols>
    <col min="1" max="1" width="13.3984375" style="2" bestFit="1" customWidth="1"/>
    <col min="2" max="2" width="6.19921875" style="2" bestFit="1" customWidth="1"/>
    <col min="3" max="4" width="6.8984375" style="2" bestFit="1" customWidth="1"/>
    <col min="5" max="5" width="5.8984375" style="2" bestFit="1" customWidth="1"/>
    <col min="6" max="6" width="7" style="2" bestFit="1" customWidth="1"/>
    <col min="7" max="7" width="7.09765625" style="2" bestFit="1" customWidth="1"/>
    <col min="8" max="8" width="7.3984375" style="2" bestFit="1" customWidth="1"/>
    <col min="9" max="9" width="9.5" style="2" bestFit="1" customWidth="1"/>
    <col min="10" max="11" width="9" style="2" customWidth="1"/>
    <col min="12" max="16384" width="9" style="2"/>
  </cols>
  <sheetData>
    <row r="1" spans="1:9" x14ac:dyDescent="0.25">
      <c r="A1" s="8" t="s">
        <v>26</v>
      </c>
      <c r="B1" s="8" t="s">
        <v>8</v>
      </c>
      <c r="C1" s="8" t="s">
        <v>6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x14ac:dyDescent="0.25">
      <c r="A2" s="2" t="s">
        <v>27</v>
      </c>
      <c r="B2" s="2">
        <v>50.709739919999997</v>
      </c>
      <c r="C2" s="2">
        <v>98.671567780000004</v>
      </c>
      <c r="D2" s="2">
        <v>51.200662250000001</v>
      </c>
      <c r="E2" s="2">
        <v>27.961204479999999</v>
      </c>
      <c r="F2" s="2">
        <v>0.98064516099999999</v>
      </c>
      <c r="G2" s="2">
        <v>-4.8387096999999997E-2</v>
      </c>
      <c r="H2" s="2">
        <v>-2.548387097</v>
      </c>
      <c r="I2" s="2">
        <v>29.641933869999999</v>
      </c>
    </row>
    <row r="3" spans="1:9" x14ac:dyDescent="0.25">
      <c r="A3" s="2" t="s">
        <v>28</v>
      </c>
      <c r="B3" s="2">
        <v>27.43316299</v>
      </c>
      <c r="C3" s="2">
        <v>92.638985430000005</v>
      </c>
      <c r="D3" s="2">
        <v>28.049274279999999</v>
      </c>
      <c r="E3" s="2">
        <v>14.929619669999999</v>
      </c>
      <c r="F3" s="2">
        <v>0.996774194</v>
      </c>
      <c r="G3" s="2">
        <v>0</v>
      </c>
      <c r="H3" s="2">
        <v>-2.5806451610000001</v>
      </c>
      <c r="I3" s="2">
        <v>23.544987089999999</v>
      </c>
    </row>
    <row r="4" spans="1:9" x14ac:dyDescent="0.25">
      <c r="A4" s="2" t="s">
        <v>29</v>
      </c>
      <c r="B4" s="2">
        <v>72.968712339999996</v>
      </c>
      <c r="C4" s="2">
        <v>97.021699339999998</v>
      </c>
      <c r="D4" s="2">
        <v>74.68877492</v>
      </c>
      <c r="E4" s="2">
        <v>5.0659928519999999</v>
      </c>
      <c r="F4" s="2">
        <v>0.219354839</v>
      </c>
      <c r="G4" s="2">
        <v>0</v>
      </c>
      <c r="H4" s="2">
        <v>9.6774193999999994E-2</v>
      </c>
      <c r="I4" s="2">
        <v>85.862637930000005</v>
      </c>
    </row>
    <row r="5" spans="1:9" x14ac:dyDescent="0.25">
      <c r="A5" s="2" t="s">
        <v>30</v>
      </c>
      <c r="B5" s="2">
        <v>3.7527252899999999</v>
      </c>
      <c r="C5" s="2">
        <v>89.748818959999994</v>
      </c>
      <c r="D5" s="2">
        <v>3.7693458999999998</v>
      </c>
      <c r="E5" s="2">
        <v>32.59920855</v>
      </c>
      <c r="F5" s="2">
        <v>0.59677419399999998</v>
      </c>
      <c r="G5" s="2">
        <v>-1.9354838999999999E-2</v>
      </c>
      <c r="H5" s="2">
        <v>-0.51612903200000004</v>
      </c>
      <c r="I5" s="2">
        <v>42.502801900000001</v>
      </c>
    </row>
    <row r="6" spans="1:9" x14ac:dyDescent="0.25">
      <c r="A6" s="2" t="s">
        <v>31</v>
      </c>
      <c r="B6" s="2">
        <v>24.846080390000001</v>
      </c>
      <c r="C6" s="2">
        <v>99.839084510000006</v>
      </c>
      <c r="D6" s="2">
        <v>24.852512269999998</v>
      </c>
      <c r="E6" s="2">
        <v>23.687028460000001</v>
      </c>
      <c r="F6" s="2">
        <v>0.54516129000000002</v>
      </c>
      <c r="G6" s="2">
        <v>6.4516130000000001E-3</v>
      </c>
      <c r="H6" s="2">
        <v>-0.41935483899999998</v>
      </c>
      <c r="I6" s="2">
        <v>35.940600340000003</v>
      </c>
    </row>
    <row r="7" spans="1:9" x14ac:dyDescent="0.25">
      <c r="A7" s="2" t="s">
        <v>32</v>
      </c>
      <c r="B7" s="2">
        <v>0.64154219099999998</v>
      </c>
      <c r="C7" s="2">
        <v>98.923593539999999</v>
      </c>
      <c r="D7" s="2">
        <v>0.64165593399999998</v>
      </c>
      <c r="E7" s="2">
        <v>103.475103</v>
      </c>
      <c r="F7" s="2">
        <v>0.5</v>
      </c>
      <c r="G7" s="2">
        <v>0</v>
      </c>
      <c r="H7" s="2">
        <v>0</v>
      </c>
      <c r="I7" s="2">
        <v>59.933183769999999</v>
      </c>
    </row>
    <row r="8" spans="1:9" x14ac:dyDescent="0.25">
      <c r="A8" s="2" t="s">
        <v>33</v>
      </c>
      <c r="B8" s="2">
        <v>23.962516409999999</v>
      </c>
      <c r="C8" s="2">
        <v>94.972927490000004</v>
      </c>
      <c r="D8" s="2">
        <v>24.183615249999999</v>
      </c>
      <c r="E8" s="2">
        <v>70.203003649999999</v>
      </c>
      <c r="F8" s="2">
        <v>0.9</v>
      </c>
      <c r="G8" s="2">
        <v>-9.6774189999999996E-3</v>
      </c>
      <c r="H8" s="2">
        <v>9.6774193999999994E-2</v>
      </c>
      <c r="I8" s="2">
        <v>106.8775864</v>
      </c>
    </row>
    <row r="9" spans="1:9" x14ac:dyDescent="0.25">
      <c r="A9" s="2" t="s">
        <v>34</v>
      </c>
      <c r="B9" s="2">
        <v>82.780411779999994</v>
      </c>
      <c r="C9" s="2">
        <v>82.950192079999994</v>
      </c>
      <c r="D9" s="2">
        <v>99.764212360000002</v>
      </c>
      <c r="E9" s="2">
        <v>3.3605049509999998</v>
      </c>
      <c r="F9" s="2">
        <v>0.574193548</v>
      </c>
      <c r="G9" s="2">
        <v>-3.2258065000000002E-2</v>
      </c>
      <c r="H9" s="2">
        <v>-0.19354838699999999</v>
      </c>
      <c r="I9" s="2">
        <v>22.948536409999999</v>
      </c>
    </row>
    <row r="10" spans="1:9" x14ac:dyDescent="0.25">
      <c r="A10" s="2" t="s">
        <v>35</v>
      </c>
      <c r="B10" s="2">
        <v>91.861678519999998</v>
      </c>
      <c r="C10" s="2">
        <v>92.803319509999994</v>
      </c>
      <c r="D10" s="2">
        <v>98.912085500000003</v>
      </c>
      <c r="E10" s="2">
        <v>0.93675082499999995</v>
      </c>
      <c r="F10" s="2">
        <v>0.94193548400000005</v>
      </c>
      <c r="G10" s="2">
        <v>0</v>
      </c>
      <c r="H10" s="2">
        <v>-0.77419354799999995</v>
      </c>
      <c r="I10" s="2">
        <v>24.503160529999999</v>
      </c>
    </row>
    <row r="11" spans="1:9" x14ac:dyDescent="0.25">
      <c r="A11" s="2" t="s">
        <v>36</v>
      </c>
      <c r="B11" s="2">
        <v>85.562753470000004</v>
      </c>
      <c r="C11" s="2">
        <v>85.582717130000006</v>
      </c>
      <c r="D11" s="2">
        <v>99.973050990000004</v>
      </c>
      <c r="E11" s="2">
        <v>1.9938889609999999</v>
      </c>
      <c r="F11" s="2">
        <v>0.57741935499999997</v>
      </c>
      <c r="G11" s="2">
        <v>0</v>
      </c>
      <c r="H11" s="2">
        <v>-0.64516129</v>
      </c>
      <c r="I11" s="2">
        <v>42.124597010000002</v>
      </c>
    </row>
    <row r="12" spans="1:9" x14ac:dyDescent="0.25">
      <c r="A12" s="2" t="s">
        <v>37</v>
      </c>
      <c r="B12" s="2">
        <v>83.871457149999998</v>
      </c>
      <c r="C12" s="2">
        <v>85.464670810000001</v>
      </c>
      <c r="D12" s="2">
        <v>98.101285149999995</v>
      </c>
      <c r="E12" s="2">
        <v>6.4256722499999999</v>
      </c>
      <c r="F12" s="2">
        <v>1.058064516</v>
      </c>
      <c r="G12" s="2">
        <v>0</v>
      </c>
      <c r="H12" s="2">
        <v>2.903225806</v>
      </c>
      <c r="I12" s="2">
        <v>14.355844429999999</v>
      </c>
    </row>
    <row r="13" spans="1:9" x14ac:dyDescent="0.25">
      <c r="A13" s="2" t="s">
        <v>38</v>
      </c>
      <c r="B13" s="2">
        <v>43.687687359999998</v>
      </c>
      <c r="C13" s="2">
        <v>100</v>
      </c>
      <c r="D13" s="2">
        <v>43.687687359999998</v>
      </c>
      <c r="E13" s="2">
        <v>0</v>
      </c>
      <c r="F13" s="2">
        <v>-0.9</v>
      </c>
      <c r="G13" s="2">
        <v>0</v>
      </c>
      <c r="H13" s="2">
        <v>0</v>
      </c>
      <c r="I13" s="2">
        <v>23.90979467</v>
      </c>
    </row>
    <row r="14" spans="1:9" x14ac:dyDescent="0.25">
      <c r="A14" s="2" t="s">
        <v>39</v>
      </c>
      <c r="B14" s="2">
        <v>72.717245730000002</v>
      </c>
      <c r="C14" s="2">
        <v>100</v>
      </c>
      <c r="D14" s="2">
        <v>72.717245730000002</v>
      </c>
      <c r="E14" s="2">
        <v>0</v>
      </c>
      <c r="F14" s="2">
        <v>1.8</v>
      </c>
      <c r="G14" s="2">
        <v>0</v>
      </c>
      <c r="H14" s="2">
        <v>-12</v>
      </c>
      <c r="I14" s="2">
        <v>18.821873790000001</v>
      </c>
    </row>
    <row r="15" spans="1:9" x14ac:dyDescent="0.25">
      <c r="A15" s="2" t="s">
        <v>40</v>
      </c>
      <c r="B15" s="2">
        <v>99.736950530000001</v>
      </c>
      <c r="C15" s="2">
        <v>100</v>
      </c>
      <c r="D15" s="2">
        <v>99.736950530000001</v>
      </c>
      <c r="E15" s="2">
        <v>0</v>
      </c>
      <c r="F15" s="2">
        <v>1.4</v>
      </c>
      <c r="G15" s="2">
        <v>0</v>
      </c>
      <c r="H15" s="2">
        <v>-21</v>
      </c>
      <c r="I15" s="2">
        <v>16.075180710000001</v>
      </c>
    </row>
    <row r="16" spans="1:9" x14ac:dyDescent="0.25">
      <c r="A16" s="2" t="s">
        <v>41</v>
      </c>
      <c r="B16" s="2">
        <v>99.770608620000004</v>
      </c>
      <c r="C16" s="2">
        <v>100</v>
      </c>
      <c r="D16" s="2">
        <v>99.770608620000004</v>
      </c>
      <c r="E16" s="2">
        <v>0</v>
      </c>
      <c r="F16" s="2">
        <v>3.2</v>
      </c>
      <c r="G16" s="2">
        <v>-0.1</v>
      </c>
      <c r="H16" s="2">
        <v>20</v>
      </c>
      <c r="I16" s="2">
        <v>14.668681100000001</v>
      </c>
    </row>
    <row r="17" spans="1:9" x14ac:dyDescent="0.25">
      <c r="A17" s="2" t="s">
        <v>42</v>
      </c>
      <c r="B17" s="2">
        <v>99.680859549999994</v>
      </c>
      <c r="C17" s="2">
        <v>100</v>
      </c>
      <c r="D17" s="2">
        <v>99.680859549999994</v>
      </c>
      <c r="E17" s="2">
        <v>0</v>
      </c>
      <c r="F17" s="2">
        <v>2.2000000000000002</v>
      </c>
      <c r="G17" s="2">
        <v>0</v>
      </c>
      <c r="H17" s="2">
        <v>11</v>
      </c>
      <c r="I17" s="2">
        <v>17.20309584</v>
      </c>
    </row>
    <row r="18" spans="1:9" x14ac:dyDescent="0.25">
      <c r="A18" s="2" t="s">
        <v>43</v>
      </c>
      <c r="B18" s="2">
        <v>99.549426539999999</v>
      </c>
      <c r="C18" s="2">
        <v>100</v>
      </c>
      <c r="D18" s="2">
        <v>99.549426539999999</v>
      </c>
      <c r="E18" s="2">
        <v>0</v>
      </c>
      <c r="F18" s="2">
        <v>0.6</v>
      </c>
      <c r="G18" s="2">
        <v>0</v>
      </c>
      <c r="H18" s="2">
        <v>0</v>
      </c>
      <c r="I18" s="2">
        <v>16.054321989999998</v>
      </c>
    </row>
    <row r="19" spans="1:9" x14ac:dyDescent="0.25">
      <c r="A19" s="2" t="s">
        <v>44</v>
      </c>
      <c r="B19" s="2">
        <v>99.9145714</v>
      </c>
      <c r="C19" s="2">
        <v>100</v>
      </c>
      <c r="D19" s="2">
        <v>99.9145714</v>
      </c>
      <c r="E19" s="2">
        <v>0</v>
      </c>
      <c r="F19" s="2">
        <v>2.9</v>
      </c>
      <c r="G19" s="2">
        <v>0</v>
      </c>
      <c r="H19" s="2">
        <v>24</v>
      </c>
      <c r="I19" s="2">
        <v>12.0485469</v>
      </c>
    </row>
    <row r="20" spans="1:9" x14ac:dyDescent="0.25">
      <c r="A20" s="2" t="s">
        <v>45</v>
      </c>
      <c r="B20" s="2">
        <v>96.255811030000004</v>
      </c>
      <c r="C20" s="2">
        <v>100</v>
      </c>
      <c r="D20" s="2">
        <v>96.255811030000004</v>
      </c>
      <c r="E20" s="2">
        <v>0</v>
      </c>
      <c r="F20" s="2">
        <v>0</v>
      </c>
      <c r="G20" s="2">
        <v>0</v>
      </c>
      <c r="H20" s="2">
        <v>0</v>
      </c>
      <c r="I20" s="2">
        <v>30.745295809999998</v>
      </c>
    </row>
    <row r="21" spans="1:9" x14ac:dyDescent="0.25">
      <c r="A21" s="2" t="s">
        <v>46</v>
      </c>
      <c r="B21" s="2">
        <v>98.446490220000001</v>
      </c>
      <c r="C21" s="2">
        <v>100</v>
      </c>
      <c r="D21" s="2">
        <v>98.446490220000001</v>
      </c>
      <c r="E21" s="2">
        <v>0</v>
      </c>
      <c r="F21" s="2">
        <v>2</v>
      </c>
      <c r="G21" s="2">
        <v>0</v>
      </c>
      <c r="H21" s="2">
        <v>13</v>
      </c>
      <c r="I21" s="2">
        <v>24.29973292</v>
      </c>
    </row>
    <row r="22" spans="1:9" x14ac:dyDescent="0.25">
      <c r="A22" s="2" t="s">
        <v>47</v>
      </c>
      <c r="B22" s="2">
        <v>99.736950530000001</v>
      </c>
      <c r="C22" s="2">
        <v>100</v>
      </c>
      <c r="D22" s="2">
        <v>99.736950530000001</v>
      </c>
      <c r="E22" s="2">
        <v>0</v>
      </c>
      <c r="F22" s="2">
        <v>1.8</v>
      </c>
      <c r="G22" s="2">
        <v>-0.1</v>
      </c>
      <c r="H22" s="2">
        <v>0</v>
      </c>
      <c r="I22" s="2">
        <v>15.91585019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README</vt:lpstr>
      <vt:lpstr>Overall Performance</vt:lpstr>
      <vt:lpstr>Environment Performance</vt:lpstr>
      <vt:lpstr>Sensor Performance</vt:lpstr>
      <vt:lpstr>PatchworkPlusPlus</vt:lpstr>
      <vt:lpstr>LineFit</vt:lpstr>
      <vt:lpstr>GroundPlaneFitting</vt:lpstr>
      <vt:lpstr>GndNet</vt:lpstr>
      <vt:lpstr>algorithm_name</vt:lpstr>
      <vt:lpstr>cv_weight</vt:lpstr>
      <vt:lpstr>iou_weight</vt:lpstr>
      <vt:lpstr>pre_weight</vt:lpstr>
      <vt:lpstr>rec_weight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Whitby</cp:lastModifiedBy>
  <dcterms:created xsi:type="dcterms:W3CDTF">2024-08-11T17:27:09Z</dcterms:created>
  <dcterms:modified xsi:type="dcterms:W3CDTF">2024-08-17T07:45:55Z</dcterms:modified>
</cp:coreProperties>
</file>