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pdit-my.sharepoint.com/personal/samuele_cavinato_studenti_unipd_it/Documents/IOV/materiale-MATLAB/T-CoMX/documents/extra/"/>
    </mc:Choice>
  </mc:AlternateContent>
  <bookViews>
    <workbookView xWindow="0" yWindow="0" windowWidth="18570" windowHeight="8805" firstSheet="2" activeTab="4"/>
  </bookViews>
  <sheets>
    <sheet name="LOTstats" sheetId="1" r:id="rId1"/>
    <sheet name="LOTVcalc" sheetId="2" r:id="rId2"/>
    <sheet name="PSTVcalc" sheetId="3" r:id="rId3"/>
    <sheet name="LNScalc" sheetId="4" r:id="rId4"/>
    <sheet name="CLScal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B11" i="5"/>
  <c r="E13" i="5"/>
  <c r="B13" i="5"/>
  <c r="B12" i="5"/>
  <c r="B10" i="5"/>
  <c r="B9" i="5"/>
  <c r="B8" i="5"/>
  <c r="B7" i="5"/>
  <c r="E13" i="4"/>
  <c r="B13" i="4"/>
  <c r="E12" i="4"/>
  <c r="B12" i="4"/>
  <c r="E11" i="4"/>
  <c r="E10" i="4"/>
  <c r="E9" i="4"/>
  <c r="E8" i="4"/>
  <c r="E7" i="4"/>
  <c r="B11" i="4"/>
  <c r="B10" i="4"/>
  <c r="B9" i="4"/>
  <c r="B8" i="4"/>
  <c r="B7" i="4"/>
  <c r="B14" i="3"/>
  <c r="B11" i="3"/>
  <c r="B10" i="3"/>
  <c r="B9" i="3"/>
  <c r="B8" i="3"/>
  <c r="B9" i="2"/>
  <c r="B8" i="2"/>
  <c r="C7" i="2"/>
  <c r="D7" i="2"/>
  <c r="E7" i="2"/>
  <c r="F7" i="2"/>
  <c r="G7" i="2"/>
  <c r="H7" i="2"/>
  <c r="I7" i="2"/>
  <c r="J7" i="2"/>
  <c r="K7" i="2"/>
  <c r="L7" i="2"/>
  <c r="M7" i="2"/>
  <c r="B7" i="2"/>
  <c r="C6" i="2"/>
  <c r="D6" i="2"/>
  <c r="E6" i="2"/>
  <c r="F6" i="2"/>
  <c r="G6" i="2"/>
  <c r="H6" i="2"/>
  <c r="I6" i="2"/>
  <c r="J6" i="2"/>
  <c r="K6" i="2"/>
  <c r="L6" i="2"/>
  <c r="M6" i="2"/>
  <c r="B6" i="2"/>
  <c r="B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22" i="1" s="1"/>
  <c r="B13" i="3" l="1"/>
  <c r="C13" i="1"/>
  <c r="C21" i="1"/>
  <c r="C15" i="1"/>
  <c r="C8" i="1"/>
  <c r="C16" i="1"/>
  <c r="C17" i="1"/>
  <c r="C5" i="1"/>
  <c r="C14" i="1"/>
  <c r="C2" i="1"/>
  <c r="C7" i="1"/>
  <c r="C9" i="1"/>
  <c r="C6" i="1"/>
  <c r="C11" i="1"/>
  <c r="C4" i="1"/>
  <c r="C12" i="1"/>
  <c r="C20" i="1"/>
  <c r="C10" i="1"/>
  <c r="C18" i="1"/>
  <c r="C3" i="1"/>
  <c r="C19" i="1"/>
</calcChain>
</file>

<file path=xl/sharedStrings.xml><?xml version="1.0" encoding="utf-8"?>
<sst xmlns="http://schemas.openxmlformats.org/spreadsheetml/2006/main" count="29" uniqueCount="26">
  <si>
    <t>TEMPI (ms)</t>
  </si>
  <si>
    <t>SCARTI^2</t>
  </si>
  <si>
    <t>ENTRATE MATRICE</t>
  </si>
  <si>
    <t>MEDIA TEMPI</t>
  </si>
  <si>
    <t>ERR. STANDARD TEMPI</t>
  </si>
  <si>
    <t>sinogram =</t>
  </si>
  <si>
    <t>tmax =</t>
  </si>
  <si>
    <t>LOTVleaf=</t>
  </si>
  <si>
    <t>LOTVpiano</t>
  </si>
  <si>
    <t>LOTVstd</t>
  </si>
  <si>
    <t>PSTVcp=</t>
  </si>
  <si>
    <t>PSTVplan =</t>
  </si>
  <si>
    <t>PSTvstd =</t>
  </si>
  <si>
    <t>non considerato</t>
  </si>
  <si>
    <t>L0NSplan=</t>
  </si>
  <si>
    <t>L0NScp=</t>
  </si>
  <si>
    <t>L1NScp=</t>
  </si>
  <si>
    <t>L0NSstd =</t>
  </si>
  <si>
    <t>L1NSstd=</t>
  </si>
  <si>
    <t>L1NSplan=</t>
  </si>
  <si>
    <t xml:space="preserve">CLScp = </t>
  </si>
  <si>
    <t>CLSplan=</t>
  </si>
  <si>
    <t xml:space="preserve">CLSstd = </t>
  </si>
  <si>
    <t xml:space="preserve">CLSincp = </t>
  </si>
  <si>
    <t>CLSinplan=</t>
  </si>
  <si>
    <t xml:space="preserve">CLSinstd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</si>
</sst>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0" fontId="1" fillId="5" borderId="1" xfId="0" applyFont="1" applyFill="1" applyBorder="1"/>
    <xf numFmtId="0" fontId="1" fillId="0" borderId="1" xfId="0" applyFon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0" borderId="2" xfId="0" applyNumberFormat="1" applyBorder="1"/>
    <xf numFmtId="2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2" fontId="1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/>
    <xf numFmtId="2" fontId="1" fillId="4" borderId="3" xfId="0" applyNumberFormat="1" applyFont="1" applyFill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2" fontId="0" fillId="7" borderId="1" xfId="0" applyNumberFormat="1" applyFill="1" applyBorder="1"/>
    <xf numFmtId="2" fontId="0" fillId="8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2" fontId="0" fillId="6" borderId="2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1" sqref="E1"/>
    </sheetView>
  </sheetViews>
  <sheetFormatPr defaultRowHeight="15" x14ac:dyDescent="0.25"/>
  <cols>
    <col min="1" max="1" width="21.42578125" bestFit="1" customWidth="1"/>
    <col min="2" max="2" width="10.85546875" bestFit="1" customWidth="1"/>
    <col min="3" max="3" width="12" bestFit="1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3">
        <v>2</v>
      </c>
      <c r="B2" s="3">
        <f>A2/10*1000</f>
        <v>200</v>
      </c>
      <c r="C2" s="3">
        <f>(B2-$B$22)^2</f>
        <v>4225</v>
      </c>
    </row>
    <row r="3" spans="1:3" x14ac:dyDescent="0.25">
      <c r="A3" s="3">
        <v>6</v>
      </c>
      <c r="B3" s="3">
        <f t="shared" ref="B3:B21" si="0">A3/10*1000</f>
        <v>600</v>
      </c>
      <c r="C3" s="3">
        <f>(B3-$B$22)^2</f>
        <v>112225</v>
      </c>
    </row>
    <row r="4" spans="1:3" x14ac:dyDescent="0.25">
      <c r="A4" s="3">
        <v>1</v>
      </c>
      <c r="B4" s="3">
        <f t="shared" si="0"/>
        <v>100</v>
      </c>
      <c r="C4" s="3">
        <f>(B4-$B$22)^2</f>
        <v>27225</v>
      </c>
    </row>
    <row r="5" spans="1:3" x14ac:dyDescent="0.25">
      <c r="A5" s="3">
        <v>2</v>
      </c>
      <c r="B5" s="3">
        <f t="shared" si="0"/>
        <v>200</v>
      </c>
      <c r="C5" s="3">
        <f>(B5-$B$22)^2</f>
        <v>4225</v>
      </c>
    </row>
    <row r="6" spans="1:3" x14ac:dyDescent="0.25">
      <c r="A6" s="3">
        <v>2</v>
      </c>
      <c r="B6" s="3">
        <f t="shared" si="0"/>
        <v>200</v>
      </c>
      <c r="C6" s="3">
        <f>(B6-$B$22)^2</f>
        <v>4225</v>
      </c>
    </row>
    <row r="7" spans="1:3" x14ac:dyDescent="0.25">
      <c r="A7" s="3">
        <v>4</v>
      </c>
      <c r="B7" s="3">
        <f t="shared" si="0"/>
        <v>400</v>
      </c>
      <c r="C7" s="3">
        <f>(B7-$B$22)^2</f>
        <v>18225</v>
      </c>
    </row>
    <row r="8" spans="1:3" x14ac:dyDescent="0.25">
      <c r="A8" s="3">
        <v>4</v>
      </c>
      <c r="B8" s="3">
        <f t="shared" si="0"/>
        <v>400</v>
      </c>
      <c r="C8" s="3">
        <f>(B8-$B$22)^2</f>
        <v>18225</v>
      </c>
    </row>
    <row r="9" spans="1:3" x14ac:dyDescent="0.25">
      <c r="A9" s="3">
        <v>5</v>
      </c>
      <c r="B9" s="3">
        <f t="shared" si="0"/>
        <v>500</v>
      </c>
      <c r="C9" s="3">
        <f>(B9-$B$22)^2</f>
        <v>55225</v>
      </c>
    </row>
    <row r="10" spans="1:3" x14ac:dyDescent="0.25">
      <c r="A10" s="3">
        <v>2</v>
      </c>
      <c r="B10" s="3">
        <f t="shared" si="0"/>
        <v>200</v>
      </c>
      <c r="C10" s="3">
        <f>(B10-$B$22)^2</f>
        <v>4225</v>
      </c>
    </row>
    <row r="11" spans="1:3" x14ac:dyDescent="0.25">
      <c r="A11" s="3">
        <v>3</v>
      </c>
      <c r="B11" s="3">
        <f t="shared" si="0"/>
        <v>300</v>
      </c>
      <c r="C11" s="3">
        <f>(B11-$B$22)^2</f>
        <v>1225</v>
      </c>
    </row>
    <row r="12" spans="1:3" x14ac:dyDescent="0.25">
      <c r="A12" s="3">
        <v>2</v>
      </c>
      <c r="B12" s="3">
        <f t="shared" si="0"/>
        <v>200</v>
      </c>
      <c r="C12" s="3">
        <f>(B12-$B$22)^2</f>
        <v>4225</v>
      </c>
    </row>
    <row r="13" spans="1:3" x14ac:dyDescent="0.25">
      <c r="A13" s="3">
        <v>1</v>
      </c>
      <c r="B13" s="3">
        <f t="shared" si="0"/>
        <v>100</v>
      </c>
      <c r="C13" s="3">
        <f>(B13-$B$22)^2</f>
        <v>27225</v>
      </c>
    </row>
    <row r="14" spans="1:3" x14ac:dyDescent="0.25">
      <c r="A14" s="3">
        <v>3</v>
      </c>
      <c r="B14" s="3">
        <f t="shared" si="0"/>
        <v>300</v>
      </c>
      <c r="C14" s="3">
        <f>(B14-$B$22)^2</f>
        <v>1225</v>
      </c>
    </row>
    <row r="15" spans="1:3" x14ac:dyDescent="0.25">
      <c r="A15" s="3">
        <v>1</v>
      </c>
      <c r="B15" s="3">
        <f t="shared" si="0"/>
        <v>100</v>
      </c>
      <c r="C15" s="3">
        <f>(B15-$B$22)^2</f>
        <v>27225</v>
      </c>
    </row>
    <row r="16" spans="1:3" x14ac:dyDescent="0.25">
      <c r="A16" s="3">
        <v>1</v>
      </c>
      <c r="B16" s="3">
        <f t="shared" si="0"/>
        <v>100</v>
      </c>
      <c r="C16" s="3">
        <f>(B16-$B$22)^2</f>
        <v>27225</v>
      </c>
    </row>
    <row r="17" spans="1:3" x14ac:dyDescent="0.25">
      <c r="A17" s="3">
        <v>2</v>
      </c>
      <c r="B17" s="3">
        <f t="shared" si="0"/>
        <v>200</v>
      </c>
      <c r="C17" s="3">
        <f>(B17-$B$22)^2</f>
        <v>4225</v>
      </c>
    </row>
    <row r="18" spans="1:3" x14ac:dyDescent="0.25">
      <c r="A18" s="3">
        <v>4</v>
      </c>
      <c r="B18" s="3">
        <f t="shared" si="0"/>
        <v>400</v>
      </c>
      <c r="C18" s="3">
        <f>(B18-$B$22)^2</f>
        <v>18225</v>
      </c>
    </row>
    <row r="19" spans="1:3" x14ac:dyDescent="0.25">
      <c r="A19" s="3">
        <v>3</v>
      </c>
      <c r="B19" s="3">
        <f t="shared" si="0"/>
        <v>300</v>
      </c>
      <c r="C19" s="3">
        <f>(B19-$B$22)^2</f>
        <v>1225</v>
      </c>
    </row>
    <row r="20" spans="1:3" x14ac:dyDescent="0.25">
      <c r="A20" s="3">
        <v>2</v>
      </c>
      <c r="B20" s="3">
        <f t="shared" si="0"/>
        <v>200</v>
      </c>
      <c r="C20" s="3">
        <f>(B20-$B$22)^2</f>
        <v>4225</v>
      </c>
    </row>
    <row r="21" spans="1:3" x14ac:dyDescent="0.25">
      <c r="A21" s="3">
        <v>3</v>
      </c>
      <c r="B21" s="3">
        <f t="shared" si="0"/>
        <v>300</v>
      </c>
      <c r="C21" s="3">
        <f>(B21-$B$22)^2</f>
        <v>1225</v>
      </c>
    </row>
    <row r="22" spans="1:3" x14ac:dyDescent="0.25">
      <c r="A22" s="4" t="s">
        <v>3</v>
      </c>
      <c r="B22" s="5">
        <f>AVERAGE(B2:B21)</f>
        <v>265</v>
      </c>
    </row>
    <row r="23" spans="1:3" x14ac:dyDescent="0.25">
      <c r="A23" s="4" t="s">
        <v>4</v>
      </c>
      <c r="B23" s="5">
        <f>SQRT(SUM(C2:C21)/(19))</f>
        <v>138.69694338832113</v>
      </c>
      <c r="C2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sqref="A1:M5"/>
    </sheetView>
  </sheetViews>
  <sheetFormatPr defaultRowHeight="15" x14ac:dyDescent="0.25"/>
  <cols>
    <col min="1" max="1" width="15.140625" style="12" bestFit="1" customWidth="1"/>
    <col min="3" max="3" width="6.42578125" customWidth="1"/>
  </cols>
  <sheetData>
    <row r="1" spans="1:28" x14ac:dyDescent="0.25">
      <c r="A1" s="11"/>
      <c r="B1" s="10">
        <v>0</v>
      </c>
      <c r="C1" s="7">
        <v>0.2</v>
      </c>
      <c r="D1" s="7">
        <v>0.6</v>
      </c>
      <c r="E1" s="7">
        <v>0</v>
      </c>
      <c r="F1" s="7">
        <v>0.1</v>
      </c>
      <c r="G1" s="7">
        <v>0.2</v>
      </c>
      <c r="H1" s="7">
        <v>0</v>
      </c>
      <c r="I1" s="7">
        <v>0</v>
      </c>
      <c r="J1" s="7">
        <v>0.2</v>
      </c>
      <c r="K1" s="7">
        <v>0.4</v>
      </c>
      <c r="L1" s="7">
        <v>0</v>
      </c>
      <c r="M1" s="7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5">
      <c r="A2" s="11"/>
      <c r="B2" s="10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1" t="s">
        <v>5</v>
      </c>
      <c r="B3" s="10">
        <v>0</v>
      </c>
      <c r="C3" s="7">
        <v>0</v>
      </c>
      <c r="D3" s="7">
        <v>0.4</v>
      </c>
      <c r="E3" s="7">
        <v>0.5</v>
      </c>
      <c r="F3" s="7">
        <v>0.2</v>
      </c>
      <c r="G3" s="7">
        <v>0</v>
      </c>
      <c r="H3" s="7">
        <v>0.3</v>
      </c>
      <c r="I3" s="7">
        <v>0.2</v>
      </c>
      <c r="J3" s="7">
        <v>0.1</v>
      </c>
      <c r="K3" s="7">
        <v>0.3</v>
      </c>
      <c r="L3" s="7">
        <v>0</v>
      </c>
      <c r="M3" s="7">
        <v>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1"/>
      <c r="B4" s="10">
        <v>0</v>
      </c>
      <c r="C4" s="7">
        <v>0.1</v>
      </c>
      <c r="D4" s="7">
        <v>0.1</v>
      </c>
      <c r="E4" s="7">
        <v>0.2</v>
      </c>
      <c r="F4" s="7">
        <v>0.4</v>
      </c>
      <c r="G4" s="7">
        <v>0</v>
      </c>
      <c r="H4" s="7">
        <v>0</v>
      </c>
      <c r="I4" s="7">
        <v>0.3</v>
      </c>
      <c r="J4" s="7">
        <v>0</v>
      </c>
      <c r="K4" s="7">
        <v>0.2</v>
      </c>
      <c r="L4" s="7">
        <v>0.3</v>
      </c>
      <c r="M4" s="7"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1"/>
      <c r="B5" s="10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s="1" customFormat="1" x14ac:dyDescent="0.25">
      <c r="A6" s="20" t="s">
        <v>6</v>
      </c>
      <c r="B6" s="9">
        <f>MAX(B1:B5)</f>
        <v>0</v>
      </c>
      <c r="C6" s="9">
        <f t="shared" ref="C6:M6" si="0">MAX(C1:C5)</f>
        <v>0.2</v>
      </c>
      <c r="D6" s="9">
        <f t="shared" si="0"/>
        <v>0.6</v>
      </c>
      <c r="E6" s="9">
        <f t="shared" si="0"/>
        <v>0.5</v>
      </c>
      <c r="F6" s="9">
        <f t="shared" si="0"/>
        <v>0.4</v>
      </c>
      <c r="G6" s="9">
        <f t="shared" si="0"/>
        <v>0.2</v>
      </c>
      <c r="H6" s="9">
        <f t="shared" si="0"/>
        <v>0.3</v>
      </c>
      <c r="I6" s="9">
        <f t="shared" si="0"/>
        <v>0.3</v>
      </c>
      <c r="J6" s="9">
        <f t="shared" si="0"/>
        <v>0.2</v>
      </c>
      <c r="K6" s="9">
        <f t="shared" si="0"/>
        <v>0.4</v>
      </c>
      <c r="L6" s="9">
        <f t="shared" si="0"/>
        <v>0.3</v>
      </c>
      <c r="M6" s="9">
        <f t="shared" si="0"/>
        <v>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7" customFormat="1" x14ac:dyDescent="0.25">
      <c r="A7" s="14" t="s">
        <v>7</v>
      </c>
      <c r="B7" s="15" t="e">
        <f>(3*B6-ABS(B1-B2)-ABS(B2-B3)-ABS(B3-B4))/(3*B6)</f>
        <v>#DIV/0!</v>
      </c>
      <c r="C7" s="15">
        <f t="shared" ref="C7:M7" si="1">(3*C6-ABS(C1-C2)-ABS(C2-C3)-ABS(C3-C4))/(3*C6)</f>
        <v>0.5</v>
      </c>
      <c r="D7" s="15">
        <f t="shared" si="1"/>
        <v>0.27777777777777762</v>
      </c>
      <c r="E7" s="15">
        <f t="shared" si="1"/>
        <v>0.46666666666666662</v>
      </c>
      <c r="F7" s="15">
        <f t="shared" si="1"/>
        <v>0.58333333333333337</v>
      </c>
      <c r="G7" s="15">
        <f t="shared" si="1"/>
        <v>0.66666666666666674</v>
      </c>
      <c r="H7" s="15">
        <f t="shared" si="1"/>
        <v>0.3333333333333332</v>
      </c>
      <c r="I7" s="15">
        <f t="shared" si="1"/>
        <v>0.66666666666666674</v>
      </c>
      <c r="J7" s="15">
        <f t="shared" si="1"/>
        <v>0.33333333333333337</v>
      </c>
      <c r="K7" s="15">
        <f t="shared" si="1"/>
        <v>0.33333333333333348</v>
      </c>
      <c r="L7" s="15">
        <f t="shared" si="1"/>
        <v>0.66666666666666663</v>
      </c>
      <c r="M7" s="15" t="e">
        <f t="shared" si="1"/>
        <v>#DIV/0!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A8" s="14" t="s">
        <v>8</v>
      </c>
      <c r="B8" s="15">
        <f>AVERAGE(C7:L7)</f>
        <v>0.48277777777777786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5">
      <c r="A9" s="14" t="s">
        <v>9</v>
      </c>
      <c r="B9" s="15">
        <f>_xlfn.STDEV.S(C7:L7)</f>
        <v>0.15675135614826718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5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5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5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5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F1" workbookViewId="0">
      <selection sqref="A1:M5"/>
    </sheetView>
  </sheetViews>
  <sheetFormatPr defaultRowHeight="15" x14ac:dyDescent="0.25"/>
  <cols>
    <col min="1" max="1" width="10.5703125" bestFit="1" customWidth="1"/>
    <col min="3" max="3" width="15.42578125" bestFit="1" customWidth="1"/>
  </cols>
  <sheetData>
    <row r="1" spans="1:13" x14ac:dyDescent="0.25">
      <c r="A1" s="11"/>
      <c r="B1" s="10">
        <v>0</v>
      </c>
      <c r="C1" s="7">
        <v>0.2</v>
      </c>
      <c r="D1" s="7">
        <v>0.6</v>
      </c>
      <c r="E1" s="7">
        <v>0</v>
      </c>
      <c r="F1" s="7">
        <v>0.1</v>
      </c>
      <c r="G1" s="7">
        <v>0.2</v>
      </c>
      <c r="H1" s="7">
        <v>0</v>
      </c>
      <c r="I1" s="7">
        <v>0</v>
      </c>
      <c r="J1" s="7">
        <v>0.2</v>
      </c>
      <c r="K1" s="7">
        <v>0.4</v>
      </c>
      <c r="L1" s="7">
        <v>0</v>
      </c>
      <c r="M1" s="7">
        <v>0</v>
      </c>
    </row>
    <row r="2" spans="1:13" x14ac:dyDescent="0.25">
      <c r="A2" s="11"/>
      <c r="B2" s="10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1" t="s">
        <v>5</v>
      </c>
      <c r="B3" s="10">
        <v>0</v>
      </c>
      <c r="C3" s="7">
        <v>0</v>
      </c>
      <c r="D3" s="7">
        <v>0.4</v>
      </c>
      <c r="E3" s="7">
        <v>0.5</v>
      </c>
      <c r="F3" s="7">
        <v>0.2</v>
      </c>
      <c r="G3" s="7">
        <v>0</v>
      </c>
      <c r="H3" s="7">
        <v>0.3</v>
      </c>
      <c r="I3" s="7">
        <v>0.2</v>
      </c>
      <c r="J3" s="7">
        <v>0.1</v>
      </c>
      <c r="K3" s="7">
        <v>0.3</v>
      </c>
      <c r="L3" s="7">
        <v>0</v>
      </c>
      <c r="M3" s="7">
        <v>0</v>
      </c>
    </row>
    <row r="4" spans="1:13" x14ac:dyDescent="0.25">
      <c r="A4" s="11"/>
      <c r="B4" s="10">
        <v>0</v>
      </c>
      <c r="C4" s="7">
        <v>0.1</v>
      </c>
      <c r="D4" s="7">
        <v>0.1</v>
      </c>
      <c r="E4" s="7">
        <v>0.2</v>
      </c>
      <c r="F4" s="7">
        <v>0.4</v>
      </c>
      <c r="G4" s="7">
        <v>0</v>
      </c>
      <c r="H4" s="7">
        <v>0</v>
      </c>
      <c r="I4" s="7">
        <v>0.3</v>
      </c>
      <c r="J4" s="7">
        <v>0</v>
      </c>
      <c r="K4" s="7">
        <v>0.2</v>
      </c>
      <c r="L4" s="7">
        <v>0.3</v>
      </c>
      <c r="M4" s="7">
        <v>0</v>
      </c>
    </row>
    <row r="5" spans="1:13" x14ac:dyDescent="0.25">
      <c r="A5" s="11"/>
      <c r="B5" s="10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7" spans="1:13" x14ac:dyDescent="0.25">
      <c r="A7" s="12"/>
    </row>
    <row r="8" spans="1:13" x14ac:dyDescent="0.25">
      <c r="B8" s="21">
        <f>ABS(B1-C1)+ABS(C1-D1)+ABS(D1-E1)+ABS(E1-F1)+ABS(F1-G1)+ABS(G1-H1)+ABS(H1-I1)+ABS(I1-J1)+ABS(J1-K1)+ABS(K1-L1)+ABS(L1-M1) + ABS(B1-B2)+ABS(C1-C2)+ABS(D1-D2)+ABS(E1-E2)+ABS(F1-F2)+ABS(G1-G2)+ABS(H1-H2)+ABS(I1-I2)+ABS(J1-J2)+ABS(K1-K2)+ABS(L1-L2)+ABS(M1-M2)</f>
        <v>4.1000000000000005</v>
      </c>
    </row>
    <row r="9" spans="1:13" x14ac:dyDescent="0.25">
      <c r="A9" t="s">
        <v>10</v>
      </c>
      <c r="B9" s="21">
        <f>ABS(B2-C2)+ABS(C2-D2)+ABS(D2-E2)+ABS(E2-F2)+ABS(F2-G2)+ABS(G2-H2)+ABS(H2-I2)+ABS(I2-J2)+ABS(J2-K2)+ABS(K2-L2)+ABS(L2-M2) + ABS(B2-B3)+ABS(C2-C3)+ABS(D2-D3)+ABS(E2-E3)+ABS(F2-F3)+ABS(G2-G3)+ABS(H2-H3)+ABS(I2-I3)+ABS(J2-J3)+ABS(K2-K3)+ABS(L2-L3)+ABS(M2-M3)</f>
        <v>2</v>
      </c>
    </row>
    <row r="10" spans="1:13" x14ac:dyDescent="0.25">
      <c r="B10" s="21">
        <f>ABS(B3-C3)+ABS(C3-D3)+ABS(D3-E3)+ABS(E3-F3)+ABS(F3-G3)+ABS(G3-H3)+ABS(H3-I3)+ABS(I3-J3)+ABS(J3-K3)+ABS(K3-L3)+ABS(L3-M3) + ABS(B3-B4)+ABS(C3-C4)+ABS(D3-D4)+ABS(E3-E4)+ABS(F3-F4)+ABS(G3-G4)+ABS(H3-H4)+ABS(I3-I4)+ABS(J3-J4)+ABS(K3-K4)+ABS(L3-L4)+ABS(M3-M4)</f>
        <v>3.8000000000000003</v>
      </c>
    </row>
    <row r="11" spans="1:13" x14ac:dyDescent="0.25">
      <c r="B11" s="22">
        <f>ABS(B4-C4)+ABS(C4-D4)+ABS(D4-E4)+ABS(E4-F4)+ABS(F4-G4)+ABS(G4-H4)+ABS(H4-I4)+ABS(I4-J4)+ABS(J4-K4)+ABS(K4-L4)+ABS(L4-M4) + ABS(B4-B5)+ABS(C4-C5)+ABS(D4-D5)+ABS(E4-E5)+ABS(F4-F5)+ABS(G4-G5)+ABS(H4-H5)+ABS(I4-I5)+ABS(J4-J5)+ABS(K4-K5)+ABS(L4-L5)+ABS(M4-M5)</f>
        <v>3.6</v>
      </c>
      <c r="C11" t="s">
        <v>13</v>
      </c>
    </row>
    <row r="13" spans="1:13" x14ac:dyDescent="0.25">
      <c r="A13" t="s">
        <v>11</v>
      </c>
      <c r="B13" s="21">
        <f>AVERAGE(B8:B10)</f>
        <v>3.3000000000000003</v>
      </c>
    </row>
    <row r="14" spans="1:13" x14ac:dyDescent="0.25">
      <c r="A14" t="s">
        <v>12</v>
      </c>
      <c r="B14">
        <f>_xlfn.STDEV.S(B8:B10)</f>
        <v>1.135781669160056</v>
      </c>
    </row>
    <row r="15" spans="1:13" x14ac:dyDescent="0.25">
      <c r="B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F1" workbookViewId="0">
      <selection sqref="A1:M5"/>
    </sheetView>
  </sheetViews>
  <sheetFormatPr defaultRowHeight="15" x14ac:dyDescent="0.25"/>
  <cols>
    <col min="1" max="1" width="12.7109375" bestFit="1" customWidth="1"/>
    <col min="4" max="4" width="10.140625" bestFit="1" customWidth="1"/>
  </cols>
  <sheetData>
    <row r="1" spans="1:13" x14ac:dyDescent="0.25">
      <c r="A1" s="11"/>
      <c r="B1" s="10">
        <v>0</v>
      </c>
      <c r="C1" s="25">
        <v>0.2</v>
      </c>
      <c r="D1" s="25">
        <v>0.6</v>
      </c>
      <c r="E1" s="7">
        <v>0</v>
      </c>
      <c r="F1" s="25">
        <v>0.1</v>
      </c>
      <c r="G1" s="25">
        <v>0.2</v>
      </c>
      <c r="H1" s="7">
        <v>0</v>
      </c>
      <c r="I1" s="7">
        <v>0</v>
      </c>
      <c r="J1" s="25">
        <v>0.2</v>
      </c>
      <c r="K1" s="25">
        <v>0.4</v>
      </c>
      <c r="L1" s="7">
        <v>0</v>
      </c>
      <c r="M1" s="7">
        <v>0</v>
      </c>
    </row>
    <row r="2" spans="1:13" x14ac:dyDescent="0.25">
      <c r="A2" s="11"/>
      <c r="B2" s="10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1" t="s">
        <v>5</v>
      </c>
      <c r="B3" s="10">
        <v>0</v>
      </c>
      <c r="C3" s="7">
        <v>0</v>
      </c>
      <c r="D3" s="25">
        <v>0.4</v>
      </c>
      <c r="E3" s="19">
        <v>0.5</v>
      </c>
      <c r="F3" s="25">
        <v>0.2</v>
      </c>
      <c r="G3" s="7">
        <v>0</v>
      </c>
      <c r="H3" s="25">
        <v>0.3</v>
      </c>
      <c r="I3" s="7">
        <v>0.2</v>
      </c>
      <c r="J3" s="7">
        <v>0.1</v>
      </c>
      <c r="K3" s="25">
        <v>0.3</v>
      </c>
      <c r="L3" s="7">
        <v>0</v>
      </c>
      <c r="M3" s="7">
        <v>0</v>
      </c>
    </row>
    <row r="4" spans="1:13" x14ac:dyDescent="0.25">
      <c r="A4" s="11"/>
      <c r="B4" s="10">
        <v>0</v>
      </c>
      <c r="C4" s="25">
        <v>0.1</v>
      </c>
      <c r="D4" s="7">
        <v>0.1</v>
      </c>
      <c r="E4" s="7">
        <v>0.2</v>
      </c>
      <c r="F4" s="25">
        <v>0.4</v>
      </c>
      <c r="G4" s="7">
        <v>0</v>
      </c>
      <c r="H4" s="7">
        <v>0</v>
      </c>
      <c r="I4" s="24">
        <v>0.3</v>
      </c>
      <c r="J4" s="7">
        <v>0</v>
      </c>
      <c r="K4" s="25">
        <v>0.2</v>
      </c>
      <c r="L4" s="25">
        <v>0.3</v>
      </c>
      <c r="M4" s="7">
        <v>0</v>
      </c>
    </row>
    <row r="5" spans="1:13" x14ac:dyDescent="0.25">
      <c r="A5" s="11"/>
      <c r="B5" s="10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7" spans="1:13" x14ac:dyDescent="0.25">
      <c r="A7" s="3"/>
      <c r="B7" s="3">
        <f>0/6</f>
        <v>0</v>
      </c>
      <c r="D7" s="3"/>
      <c r="E7" s="3">
        <f>6/6*100</f>
        <v>100</v>
      </c>
    </row>
    <row r="8" spans="1:13" x14ac:dyDescent="0.25">
      <c r="A8" s="3"/>
      <c r="B8" s="3" t="e">
        <f>0/0</f>
        <v>#DIV/0!</v>
      </c>
      <c r="D8" s="3"/>
      <c r="E8" s="3" t="e">
        <f>0/0*100</f>
        <v>#DIV/0!</v>
      </c>
    </row>
    <row r="9" spans="1:13" x14ac:dyDescent="0.25">
      <c r="A9" s="26" t="s">
        <v>15</v>
      </c>
      <c r="B9" s="3">
        <f>0/8</f>
        <v>0</v>
      </c>
      <c r="D9" s="26" t="s">
        <v>16</v>
      </c>
      <c r="E9" s="3">
        <f>4/7*100</f>
        <v>57.142857142857139</v>
      </c>
    </row>
    <row r="10" spans="1:13" x14ac:dyDescent="0.25">
      <c r="A10" s="3"/>
      <c r="B10" s="3">
        <f>1/7*100</f>
        <v>14.285714285714285</v>
      </c>
      <c r="D10" s="3"/>
      <c r="E10" s="3">
        <f>4/7*100</f>
        <v>57.142857142857139</v>
      </c>
    </row>
    <row r="11" spans="1:13" x14ac:dyDescent="0.25">
      <c r="A11" s="3"/>
      <c r="B11" s="3" t="e">
        <f>0/0</f>
        <v>#DIV/0!</v>
      </c>
      <c r="D11" s="3"/>
      <c r="E11" s="3" t="e">
        <f>0/0</f>
        <v>#DIV/0!</v>
      </c>
    </row>
    <row r="12" spans="1:13" x14ac:dyDescent="0.25">
      <c r="A12" s="28" t="s">
        <v>14</v>
      </c>
      <c r="B12" s="3">
        <f>AVERAGE(B7,B9,B10)</f>
        <v>4.7619047619047619</v>
      </c>
      <c r="D12" s="28" t="s">
        <v>19</v>
      </c>
      <c r="E12" s="3">
        <f>AVERAGE(E7,E9,E10)</f>
        <v>71.428571428571431</v>
      </c>
    </row>
    <row r="13" spans="1:13" x14ac:dyDescent="0.25">
      <c r="A13" s="28" t="s">
        <v>17</v>
      </c>
      <c r="B13" s="3">
        <f>_xlfn.STDEV.S(B7,B9,B10)</f>
        <v>8.2478609884232252</v>
      </c>
      <c r="D13" s="28" t="s">
        <v>18</v>
      </c>
      <c r="E13" s="3">
        <f>_xlfn.STDEV.S(E7,E9,E10)</f>
        <v>24.743582965269674</v>
      </c>
    </row>
    <row r="20" spans="5:5" x14ac:dyDescent="0.25">
      <c r="E2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9" sqref="E9"/>
    </sheetView>
  </sheetViews>
  <sheetFormatPr defaultRowHeight="15" x14ac:dyDescent="0.25"/>
  <cols>
    <col min="1" max="1" width="10.5703125" bestFit="1" customWidth="1"/>
  </cols>
  <sheetData>
    <row r="1" spans="1:13" x14ac:dyDescent="0.25">
      <c r="A1" s="18"/>
      <c r="B1" s="29">
        <v>0</v>
      </c>
      <c r="C1" s="19">
        <v>0.2</v>
      </c>
      <c r="D1" s="19">
        <v>0.6</v>
      </c>
      <c r="E1" s="19">
        <v>0</v>
      </c>
      <c r="F1" s="19">
        <v>0.1</v>
      </c>
      <c r="G1" s="19">
        <v>0.2</v>
      </c>
      <c r="H1" s="19">
        <v>0</v>
      </c>
      <c r="I1" s="19">
        <v>0</v>
      </c>
      <c r="J1" s="19">
        <v>0.2</v>
      </c>
      <c r="K1" s="19">
        <v>0.4</v>
      </c>
      <c r="L1" s="19">
        <v>0</v>
      </c>
      <c r="M1" s="19">
        <v>0</v>
      </c>
    </row>
    <row r="2" spans="1:13" x14ac:dyDescent="0.25">
      <c r="A2" s="18"/>
      <c r="B2" s="2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</row>
    <row r="3" spans="1:13" x14ac:dyDescent="0.25">
      <c r="A3" s="18" t="s">
        <v>5</v>
      </c>
      <c r="B3" s="29">
        <v>0</v>
      </c>
      <c r="C3" s="19">
        <v>0</v>
      </c>
      <c r="D3" s="19">
        <v>0.4</v>
      </c>
      <c r="E3" s="19">
        <v>0.5</v>
      </c>
      <c r="F3" s="19">
        <v>0.2</v>
      </c>
      <c r="G3" s="19">
        <v>0</v>
      </c>
      <c r="H3" s="19">
        <v>0.3</v>
      </c>
      <c r="I3" s="19">
        <v>0.2</v>
      </c>
      <c r="J3" s="19">
        <v>0.1</v>
      </c>
      <c r="K3" s="19">
        <v>0.3</v>
      </c>
      <c r="L3" s="19">
        <v>0</v>
      </c>
      <c r="M3" s="19">
        <v>0</v>
      </c>
    </row>
    <row r="4" spans="1:13" x14ac:dyDescent="0.25">
      <c r="A4" s="18"/>
      <c r="B4" s="29">
        <v>0</v>
      </c>
      <c r="C4" s="19">
        <v>0.1</v>
      </c>
      <c r="D4" s="19">
        <v>0.1</v>
      </c>
      <c r="E4" s="19">
        <v>0.2</v>
      </c>
      <c r="F4" s="19">
        <v>0.4</v>
      </c>
      <c r="G4" s="19">
        <v>0</v>
      </c>
      <c r="H4" s="19">
        <v>0</v>
      </c>
      <c r="I4" s="19">
        <v>0.3</v>
      </c>
      <c r="J4" s="19">
        <v>0</v>
      </c>
      <c r="K4" s="19">
        <v>0.2</v>
      </c>
      <c r="L4" s="19">
        <v>0.3</v>
      </c>
      <c r="M4" s="19">
        <v>0</v>
      </c>
    </row>
    <row r="5" spans="1:13" x14ac:dyDescent="0.25">
      <c r="A5" s="18"/>
      <c r="B5" s="2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</row>
    <row r="7" spans="1:13" x14ac:dyDescent="0.25">
      <c r="A7" s="27"/>
      <c r="B7" s="3">
        <f>6/12*100</f>
        <v>50</v>
      </c>
      <c r="D7" s="27"/>
      <c r="E7" s="3">
        <f>3/12*100</f>
        <v>25</v>
      </c>
    </row>
    <row r="8" spans="1:13" x14ac:dyDescent="0.25">
      <c r="A8" s="27"/>
      <c r="B8" s="3">
        <f>12/12*100</f>
        <v>100</v>
      </c>
      <c r="D8" s="27"/>
      <c r="E8" s="3">
        <f>0/12*100</f>
        <v>0</v>
      </c>
    </row>
    <row r="9" spans="1:13" x14ac:dyDescent="0.25">
      <c r="A9" s="27" t="s">
        <v>20</v>
      </c>
      <c r="B9" s="3">
        <f>5/12*100</f>
        <v>41.666666666666671</v>
      </c>
      <c r="D9" s="27" t="s">
        <v>23</v>
      </c>
      <c r="E9" s="3">
        <f>1/12*100</f>
        <v>8.3333333333333321</v>
      </c>
    </row>
    <row r="10" spans="1:13" x14ac:dyDescent="0.25">
      <c r="A10" s="27"/>
      <c r="B10" s="3">
        <f>5/12*100</f>
        <v>41.666666666666671</v>
      </c>
      <c r="D10" s="27"/>
      <c r="E10" s="3">
        <f>3/12*100</f>
        <v>25</v>
      </c>
    </row>
    <row r="11" spans="1:13" x14ac:dyDescent="0.25">
      <c r="A11" s="27"/>
      <c r="B11" s="3">
        <f>0/12*100</f>
        <v>0</v>
      </c>
      <c r="D11" s="27"/>
      <c r="E11" s="3">
        <f>0/12*100</f>
        <v>0</v>
      </c>
    </row>
    <row r="12" spans="1:13" x14ac:dyDescent="0.25">
      <c r="A12" s="27" t="s">
        <v>21</v>
      </c>
      <c r="B12" s="3">
        <f>AVERAGE(B7:B10)</f>
        <v>58.333333333333343</v>
      </c>
      <c r="D12" s="27" t="s">
        <v>24</v>
      </c>
      <c r="E12" s="3">
        <f>AVERAGE(E7:E10)</f>
        <v>14.583333333333332</v>
      </c>
    </row>
    <row r="13" spans="1:13" x14ac:dyDescent="0.25">
      <c r="A13" s="27" t="s">
        <v>22</v>
      </c>
      <c r="B13" s="3">
        <f>_xlfn.STDEV.S(B7:B10)</f>
        <v>28.054180384339087</v>
      </c>
      <c r="D13" s="27" t="s">
        <v>25</v>
      </c>
      <c r="E13" s="3">
        <f>_xlfn.STDEV.S(E7:E10)</f>
        <v>12.5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07985DB721304F859250BC234E5DC7" ma:contentTypeVersion="8" ma:contentTypeDescription="Creare un nuovo documento." ma:contentTypeScope="" ma:versionID="d191ac24e96ecce11fe1a2ef24311e33">
  <xsd:schema xmlns:xsd="http://www.w3.org/2001/XMLSchema" xmlns:xs="http://www.w3.org/2001/XMLSchema" xmlns:p="http://schemas.microsoft.com/office/2006/metadata/properties" xmlns:ns3="21af44b0-0881-4ff4-afd9-aa423a10417f" targetNamespace="http://schemas.microsoft.com/office/2006/metadata/properties" ma:root="true" ma:fieldsID="790a7b850a3ebf72213c25e3f5f74cdb" ns3:_="">
    <xsd:import namespace="21af44b0-0881-4ff4-afd9-aa423a1041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f44b0-0881-4ff4-afd9-aa423a1041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250FA5-E685-482E-94CE-1B586381D7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f44b0-0881-4ff4-afd9-aa423a1041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D991F-AEFA-43C2-8692-0BC8B1753B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411D0-9AE5-48E9-A8AF-746825C0F1A8}">
  <ds:schemaRefs>
    <ds:schemaRef ds:uri="http://purl.org/dc/terms/"/>
    <ds:schemaRef ds:uri="21af44b0-0881-4ff4-afd9-aa423a1041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LOTstats</vt:lpstr>
      <vt:lpstr>LOTVcalc</vt:lpstr>
      <vt:lpstr>PSTVcalc</vt:lpstr>
      <vt:lpstr>LNScalc</vt:lpstr>
      <vt:lpstr>CLScalc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Cavinato</dc:creator>
  <cp:lastModifiedBy>Samuele Cavinato</cp:lastModifiedBy>
  <dcterms:created xsi:type="dcterms:W3CDTF">2020-12-09T10:46:30Z</dcterms:created>
  <dcterms:modified xsi:type="dcterms:W3CDTF">2020-12-10T06:26:52Z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0x0101002707985DB721304F859250BC234E5DC7</vt:lpwstr>
  </property>
</Properties>
</file>