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Stage Samuele Vianello 2018\Stage Samuele - code\R_code\Bates\"/>
    </mc:Choice>
  </mc:AlternateContent>
  <bookViews>
    <workbookView xWindow="0" yWindow="0" windowWidth="25200" windowHeight="11985" activeTab="1"/>
  </bookViews>
  <sheets>
    <sheet name="Sheet1" sheetId="1" r:id="rId1"/>
    <sheet name="Full_Calibration" sheetId="2" r:id="rId2"/>
    <sheet name="Zha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P17" i="2"/>
  <c r="P16" i="2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I10" i="3"/>
  <c r="I6" i="3"/>
  <c r="I7" i="3"/>
  <c r="I8" i="3"/>
  <c r="I9" i="3"/>
  <c r="I5" i="3"/>
  <c r="O5" i="3"/>
  <c r="O6" i="3"/>
  <c r="O7" i="3"/>
  <c r="O8" i="3"/>
  <c r="O9" i="3"/>
  <c r="O10" i="3"/>
  <c r="O11" i="3"/>
  <c r="O4" i="3"/>
  <c r="N5" i="3"/>
  <c r="N6" i="3"/>
  <c r="N7" i="3"/>
  <c r="N8" i="3"/>
  <c r="N9" i="3"/>
  <c r="N10" i="3"/>
  <c r="N11" i="3"/>
  <c r="N4" i="3"/>
  <c r="P13" i="2"/>
  <c r="P14" i="2"/>
  <c r="M13" i="2"/>
  <c r="P5" i="2"/>
  <c r="P7" i="2"/>
  <c r="P8" i="2"/>
  <c r="P10" i="2"/>
  <c r="P11" i="2"/>
  <c r="P4" i="2"/>
  <c r="M10" i="2" l="1"/>
  <c r="L11" i="3"/>
  <c r="K11" i="3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M7" i="2"/>
  <c r="M4" i="2"/>
  <c r="D32" i="1" l="1"/>
  <c r="D55" i="1"/>
  <c r="N32" i="1" l="1"/>
  <c r="D5" i="1" l="1"/>
  <c r="N5" i="1"/>
</calcChain>
</file>

<file path=xl/sharedStrings.xml><?xml version="1.0" encoding="utf-8"?>
<sst xmlns="http://schemas.openxmlformats.org/spreadsheetml/2006/main" count="176" uniqueCount="48">
  <si>
    <t>eurostoxx</t>
  </si>
  <si>
    <t>mu</t>
  </si>
  <si>
    <t>k</t>
  </si>
  <si>
    <t>eta</t>
  </si>
  <si>
    <t>theta</t>
  </si>
  <si>
    <t>rho</t>
  </si>
  <si>
    <t>negloglik</t>
  </si>
  <si>
    <t>sigma_0</t>
  </si>
  <si>
    <t>SP500</t>
  </si>
  <si>
    <t>UNCONSTR</t>
  </si>
  <si>
    <t>alpha,beta</t>
  </si>
  <si>
    <t>legend:</t>
  </si>
  <si>
    <t>hits bound</t>
  </si>
  <si>
    <t>window</t>
  </si>
  <si>
    <t>skip</t>
  </si>
  <si>
    <t>weekly</t>
  </si>
  <si>
    <t>monthly</t>
  </si>
  <si>
    <t>daily</t>
  </si>
  <si>
    <t>sampled value</t>
  </si>
  <si>
    <t>vasicek</t>
  </si>
  <si>
    <t>eur/usd</t>
  </si>
  <si>
    <t>Gold</t>
  </si>
  <si>
    <t>ha due ben distinti trend</t>
  </si>
  <si>
    <t>sample vol</t>
  </si>
  <si>
    <t>sample var</t>
  </si>
  <si>
    <t>sample mu</t>
  </si>
  <si>
    <t>locked</t>
  </si>
  <si>
    <t>locked from vasicek monthly</t>
  </si>
  <si>
    <t>locked from vasicek monthly, k0=0.4</t>
  </si>
  <si>
    <t>potrebbe avere senso: k=0 per spiegare tutta la volatilità in modo stocastico dato che anche il rendimento medio è quasi nullo</t>
  </si>
  <si>
    <t>bric</t>
  </si>
  <si>
    <t>FELLER</t>
  </si>
  <si>
    <t>start</t>
  </si>
  <si>
    <t>mean</t>
  </si>
  <si>
    <t>var</t>
  </si>
  <si>
    <t>skew</t>
  </si>
  <si>
    <t>kurt</t>
  </si>
  <si>
    <t>sample</t>
  </si>
  <si>
    <t>model</t>
  </si>
  <si>
    <t>years</t>
  </si>
  <si>
    <t>k phys</t>
  </si>
  <si>
    <t>k neutr</t>
  </si>
  <si>
    <t>k*eta</t>
  </si>
  <si>
    <t>theta(volvol)</t>
  </si>
  <si>
    <t>Paramaters from paper of Zhang et al.</t>
  </si>
  <si>
    <t>end</t>
  </si>
  <si>
    <t>volatility</t>
  </si>
  <si>
    <t>model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</si>
</sst>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0.0000000"/>
    <numFmt numFmtId="167" formatCode="0.00000000"/>
    <numFmt numFmtId="168" formatCode="0.0000"/>
    <numFmt numFmtId="169" formatCode="0.000"/>
    <numFmt numFmtId="170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5" applyNumberFormat="0" applyAlignment="0" applyProtection="0"/>
  </cellStyleXfs>
  <cellXfs count="54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3" borderId="0" xfId="2"/>
    <xf numFmtId="0" fontId="1" fillId="2" borderId="0" xfId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vertical="center"/>
    </xf>
    <xf numFmtId="0" fontId="0" fillId="0" borderId="1" xfId="0" applyBorder="1"/>
    <xf numFmtId="170" fontId="4" fillId="0" borderId="0" xfId="0" applyNumberFormat="1" applyFont="1" applyAlignment="1">
      <alignment vertical="center"/>
    </xf>
    <xf numFmtId="0" fontId="4" fillId="0" borderId="0" xfId="0" applyFont="1"/>
    <xf numFmtId="0" fontId="3" fillId="0" borderId="0" xfId="0" applyFont="1"/>
    <xf numFmtId="168" fontId="4" fillId="0" borderId="0" xfId="0" applyNumberFormat="1" applyFont="1" applyAlignment="1">
      <alignment vertical="center"/>
    </xf>
    <xf numFmtId="0" fontId="3" fillId="0" borderId="0" xfId="0" applyFont="1" applyBorder="1"/>
    <xf numFmtId="0" fontId="5" fillId="4" borderId="0" xfId="3"/>
    <xf numFmtId="168" fontId="0" fillId="0" borderId="6" xfId="0" applyNumberFormat="1" applyBorder="1"/>
    <xf numFmtId="164" fontId="2" fillId="3" borderId="6" xfId="2" applyNumberFormat="1" applyBorder="1"/>
    <xf numFmtId="165" fontId="2" fillId="3" borderId="6" xfId="2" applyNumberFormat="1" applyBorder="1"/>
    <xf numFmtId="169" fontId="0" fillId="0" borderId="6" xfId="0" applyNumberFormat="1" applyBorder="1"/>
    <xf numFmtId="164" fontId="0" fillId="0" borderId="7" xfId="0" applyNumberFormat="1" applyBorder="1"/>
    <xf numFmtId="0" fontId="2" fillId="3" borderId="7" xfId="2" applyBorder="1"/>
    <xf numFmtId="0" fontId="5" fillId="4" borderId="7" xfId="3" applyBorder="1"/>
    <xf numFmtId="168" fontId="0" fillId="0" borderId="7" xfId="0" applyNumberFormat="1" applyBorder="1"/>
    <xf numFmtId="0" fontId="0" fillId="0" borderId="7" xfId="0" applyBorder="1"/>
    <xf numFmtId="1" fontId="2" fillId="3" borderId="7" xfId="2" applyNumberFormat="1" applyBorder="1"/>
    <xf numFmtId="169" fontId="0" fillId="0" borderId="7" xfId="0" applyNumberFormat="1" applyBorder="1"/>
    <xf numFmtId="0" fontId="0" fillId="0" borderId="8" xfId="0" applyBorder="1"/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0" fillId="0" borderId="6" xfId="0" applyNumberFormat="1" applyBorder="1"/>
    <xf numFmtId="0" fontId="5" fillId="4" borderId="6" xfId="3" applyBorder="1"/>
    <xf numFmtId="0" fontId="0" fillId="0" borderId="6" xfId="0" applyBorder="1"/>
    <xf numFmtId="0" fontId="6" fillId="5" borderId="9" xfId="4" applyBorder="1"/>
    <xf numFmtId="0" fontId="5" fillId="4" borderId="6" xfId="3" applyBorder="1" applyAlignment="1">
      <alignment vertical="center"/>
    </xf>
    <xf numFmtId="0" fontId="6" fillId="5" borderId="9" xfId="4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5" fontId="0" fillId="0" borderId="6" xfId="0" applyNumberFormat="1" applyBorder="1"/>
    <xf numFmtId="164" fontId="2" fillId="3" borderId="6" xfId="2" applyNumberFormat="1" applyBorder="1" applyAlignment="1">
      <alignment vertical="center"/>
    </xf>
    <xf numFmtId="0" fontId="2" fillId="3" borderId="7" xfId="2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/>
    <xf numFmtId="0" fontId="0" fillId="0" borderId="10" xfId="0" applyBorder="1"/>
    <xf numFmtId="0" fontId="0" fillId="0" borderId="0" xfId="0" applyBorder="1"/>
    <xf numFmtId="0" fontId="2" fillId="3" borderId="0" xfId="2" applyBorder="1"/>
    <xf numFmtId="168" fontId="0" fillId="0" borderId="0" xfId="0" applyNumberFormat="1" applyBorder="1"/>
    <xf numFmtId="0" fontId="4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zoomScaleNormal="100" workbookViewId="0">
      <selection activeCell="T23" sqref="T23"/>
    </sheetView>
  </sheetViews>
  <sheetFormatPr defaultRowHeight="15" x14ac:dyDescent="0.25"/>
  <cols>
    <col min="2" max="3" width="8.85546875" customWidth="1"/>
    <col min="4" max="4" width="10.140625" customWidth="1"/>
    <col min="5" max="7" width="8.85546875" customWidth="1"/>
    <col min="8" max="10" width="12.85546875" customWidth="1"/>
    <col min="14" max="14" width="11" bestFit="1" customWidth="1"/>
    <col min="19" max="19" width="10.7109375" customWidth="1"/>
  </cols>
  <sheetData>
    <row r="1" spans="1:19" x14ac:dyDescent="0.25">
      <c r="C1" t="s">
        <v>11</v>
      </c>
      <c r="D1" s="6" t="s">
        <v>12</v>
      </c>
      <c r="E1" s="17" t="s">
        <v>26</v>
      </c>
      <c r="F1" s="52" t="s">
        <v>18</v>
      </c>
      <c r="G1" s="52"/>
    </row>
    <row r="3" spans="1:19" x14ac:dyDescent="0.25">
      <c r="A3" s="49" t="s">
        <v>0</v>
      </c>
      <c r="B3" s="50"/>
      <c r="C3" s="50"/>
      <c r="D3" s="50"/>
      <c r="E3" s="50"/>
      <c r="F3" s="50"/>
      <c r="G3" s="50"/>
      <c r="H3" s="50"/>
      <c r="I3" s="51"/>
      <c r="K3" s="49" t="s">
        <v>8</v>
      </c>
      <c r="L3" s="50"/>
      <c r="M3" s="50"/>
      <c r="N3" s="50"/>
      <c r="O3" s="50"/>
      <c r="P3" s="50"/>
      <c r="Q3" s="50"/>
      <c r="R3" s="50"/>
      <c r="S3" s="51"/>
    </row>
    <row r="4" spans="1:19" x14ac:dyDescent="0.25">
      <c r="B4" t="s">
        <v>25</v>
      </c>
      <c r="D4" t="s">
        <v>24</v>
      </c>
      <c r="G4" t="s">
        <v>23</v>
      </c>
      <c r="I4" s="9"/>
      <c r="J4" s="9"/>
      <c r="L4" t="s">
        <v>25</v>
      </c>
      <c r="N4" t="s">
        <v>24</v>
      </c>
      <c r="Q4" t="s">
        <v>23</v>
      </c>
    </row>
    <row r="5" spans="1:19" x14ac:dyDescent="0.25">
      <c r="B5" s="10">
        <v>2.657383E-2</v>
      </c>
      <c r="D5" s="7">
        <f>G5^2</f>
        <v>4.6068312006090004E-2</v>
      </c>
      <c r="G5" s="10">
        <v>0.2146353</v>
      </c>
      <c r="L5" s="10">
        <v>0.1121106</v>
      </c>
      <c r="N5" s="7">
        <f>Q5^2</f>
        <v>2.3222773056040001E-2</v>
      </c>
      <c r="Q5" s="10">
        <v>0.1523902</v>
      </c>
    </row>
    <row r="6" spans="1:19" x14ac:dyDescent="0.25"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7</v>
      </c>
      <c r="H6" s="11" t="s">
        <v>6</v>
      </c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7</v>
      </c>
      <c r="R6" s="11" t="s">
        <v>6</v>
      </c>
    </row>
    <row r="7" spans="1:19" x14ac:dyDescent="0.25">
      <c r="B7" s="18">
        <v>2.3755330000000002E-2</v>
      </c>
      <c r="C7" s="19">
        <v>1.0000000000000001E-5</v>
      </c>
      <c r="D7" s="20">
        <v>2.6068310000000001E-2</v>
      </c>
      <c r="E7" s="18">
        <v>8.4534559999999995E-2</v>
      </c>
      <c r="F7" s="18">
        <v>-0.76996547000000004</v>
      </c>
      <c r="G7" s="18">
        <v>9.8108600000000004E-2</v>
      </c>
      <c r="H7" s="21">
        <v>-1147.117</v>
      </c>
      <c r="I7" s="5"/>
      <c r="J7" s="5"/>
      <c r="L7" s="31">
        <v>0.11277384</v>
      </c>
      <c r="M7" s="32">
        <v>0.51908628999999995</v>
      </c>
      <c r="N7" s="33">
        <v>2.322277E-2</v>
      </c>
      <c r="O7" s="34">
        <v>1.1417539699999999</v>
      </c>
      <c r="P7" s="34">
        <v>-0.94884714000000003</v>
      </c>
      <c r="Q7" s="34">
        <v>0.31580809999999998</v>
      </c>
      <c r="R7" s="34"/>
    </row>
    <row r="8" spans="1:19" x14ac:dyDescent="0.25">
      <c r="B8" s="22">
        <v>2.375495E-2</v>
      </c>
      <c r="C8" s="23">
        <v>1.0000000000000001E-5</v>
      </c>
      <c r="D8" s="24">
        <v>4.4068309999999999E-2</v>
      </c>
      <c r="E8" s="25">
        <v>8.4537769999999998E-2</v>
      </c>
      <c r="F8" s="25">
        <v>-0.76997863</v>
      </c>
      <c r="G8" s="25">
        <v>9.8108619999999994E-2</v>
      </c>
      <c r="H8" s="26">
        <v>-1147.1130000000001</v>
      </c>
      <c r="L8" s="30">
        <v>0.11277065</v>
      </c>
      <c r="M8" s="26">
        <v>0.52321364000000004</v>
      </c>
      <c r="N8" s="24">
        <v>2.3033379999999999E-2</v>
      </c>
      <c r="O8" s="26">
        <v>1.1401397</v>
      </c>
      <c r="P8" s="26">
        <v>-0.94897178999999998</v>
      </c>
      <c r="Q8" s="26">
        <v>0.31570431999999998</v>
      </c>
      <c r="R8" s="30">
        <v>-1862.65</v>
      </c>
      <c r="S8" t="s">
        <v>27</v>
      </c>
    </row>
    <row r="9" spans="1:19" x14ac:dyDescent="0.25">
      <c r="B9" s="22">
        <v>2.1920499999999999E-2</v>
      </c>
      <c r="C9" s="23">
        <v>0.02</v>
      </c>
      <c r="D9" s="24">
        <v>4.4068309999999999E-2</v>
      </c>
      <c r="E9" s="25">
        <v>0.10094754</v>
      </c>
      <c r="F9" s="25">
        <v>-0.81809684999999999</v>
      </c>
      <c r="G9" s="25">
        <v>9.990462E-2</v>
      </c>
      <c r="H9" s="26">
        <v>-1127.9000000000001</v>
      </c>
      <c r="L9" s="30">
        <v>0.11249726</v>
      </c>
      <c r="M9" s="26">
        <v>0.29393791000000002</v>
      </c>
      <c r="N9" s="24">
        <v>2.3033379999999999E-2</v>
      </c>
      <c r="O9" s="24">
        <v>0.63398865000000004</v>
      </c>
      <c r="P9" s="26">
        <v>-0.94947121000000001</v>
      </c>
      <c r="Q9" s="26">
        <v>0.23828381000000001</v>
      </c>
      <c r="R9" s="35">
        <v>-1852.09</v>
      </c>
      <c r="S9" t="s">
        <v>27</v>
      </c>
    </row>
    <row r="10" spans="1:19" x14ac:dyDescent="0.25">
      <c r="B10" s="26">
        <v>2.3968110000000001E-2</v>
      </c>
      <c r="C10" s="23">
        <v>1.0000000000000001E-5</v>
      </c>
      <c r="D10" s="24">
        <v>4.6913200000000002E-2</v>
      </c>
      <c r="E10" s="24">
        <v>0.10577300000000001</v>
      </c>
      <c r="F10" s="26">
        <v>-0.75877607000000002</v>
      </c>
      <c r="G10" s="26">
        <v>0.10519911</v>
      </c>
      <c r="H10" s="26">
        <v>-1140.8910000000001</v>
      </c>
      <c r="I10" t="s">
        <v>27</v>
      </c>
      <c r="L10" s="26"/>
      <c r="M10" s="26"/>
      <c r="N10" s="26"/>
      <c r="O10" s="26"/>
      <c r="P10" s="26"/>
      <c r="Q10" s="26"/>
      <c r="R10" s="26"/>
    </row>
    <row r="11" spans="1:19" x14ac:dyDescent="0.25">
      <c r="B11" s="26"/>
      <c r="C11" s="26"/>
      <c r="D11" s="26"/>
      <c r="E11" s="26"/>
      <c r="F11" s="26"/>
      <c r="G11" s="26"/>
      <c r="H11" s="26"/>
      <c r="L11" s="26">
        <v>0.12683</v>
      </c>
      <c r="M11" s="23">
        <v>2</v>
      </c>
      <c r="N11" s="23">
        <v>0</v>
      </c>
      <c r="O11" s="26">
        <v>0.1898629</v>
      </c>
      <c r="P11" s="23">
        <v>-1</v>
      </c>
      <c r="Q11" s="26">
        <v>0.16368669999999999</v>
      </c>
      <c r="R11" s="30">
        <v>-2048.65</v>
      </c>
      <c r="S11" t="s">
        <v>9</v>
      </c>
    </row>
    <row r="12" spans="1:19" x14ac:dyDescent="0.25">
      <c r="B12" s="26">
        <v>3.4290000000000001E-2</v>
      </c>
      <c r="C12" s="23">
        <v>2</v>
      </c>
      <c r="D12" s="23">
        <v>0</v>
      </c>
      <c r="E12" s="26">
        <v>5.2699999999999997E-2</v>
      </c>
      <c r="F12" s="23">
        <v>-1</v>
      </c>
      <c r="G12" s="26">
        <v>0.157</v>
      </c>
      <c r="H12" s="26"/>
      <c r="I12" t="s">
        <v>9</v>
      </c>
      <c r="L12" s="30">
        <v>0.1290396</v>
      </c>
      <c r="M12" s="26">
        <v>3.729562</v>
      </c>
      <c r="N12" s="23">
        <v>1.0000000000000001E-5</v>
      </c>
      <c r="O12" s="26">
        <v>0.21228530000000001</v>
      </c>
      <c r="P12" s="23">
        <v>-1</v>
      </c>
      <c r="Q12" s="26">
        <v>0.18618699999999999</v>
      </c>
      <c r="R12" s="30">
        <v>-2055.085</v>
      </c>
    </row>
    <row r="13" spans="1:19" x14ac:dyDescent="0.25">
      <c r="B13" s="26">
        <v>3.4279999999999998E-2</v>
      </c>
      <c r="C13" s="23">
        <v>2</v>
      </c>
      <c r="D13" s="23">
        <v>5.0000000000000002E-5</v>
      </c>
      <c r="E13" s="25">
        <v>5.28E-2</v>
      </c>
      <c r="F13" s="27">
        <v>-1</v>
      </c>
      <c r="G13" s="28">
        <v>0.157</v>
      </c>
      <c r="H13" s="26"/>
      <c r="I13" t="s">
        <v>10</v>
      </c>
      <c r="L13" s="26"/>
      <c r="M13" s="26"/>
      <c r="N13" s="26"/>
      <c r="O13" s="26"/>
      <c r="P13" s="26"/>
      <c r="Q13" s="26"/>
      <c r="R13" s="26"/>
    </row>
    <row r="14" spans="1:19" x14ac:dyDescent="0.25">
      <c r="B14" s="26"/>
      <c r="C14" s="26"/>
      <c r="D14" s="26"/>
      <c r="E14" s="26"/>
      <c r="F14" s="26"/>
      <c r="G14" s="26"/>
      <c r="H14" s="26"/>
      <c r="L14" s="26"/>
      <c r="M14" s="26"/>
      <c r="N14" s="26"/>
      <c r="O14" s="26"/>
      <c r="P14" s="26"/>
      <c r="Q14" s="26"/>
      <c r="R14" s="26"/>
    </row>
    <row r="15" spans="1:19" x14ac:dyDescent="0.25">
      <c r="B15" s="26">
        <v>3.4445509999999999E-2</v>
      </c>
      <c r="C15" s="29">
        <v>2.3733482600000002</v>
      </c>
      <c r="D15" s="23">
        <v>1.0000000000000001E-5</v>
      </c>
      <c r="E15" s="25">
        <v>5.9279579999999998E-2</v>
      </c>
      <c r="F15" s="23">
        <v>-1</v>
      </c>
      <c r="G15" s="26">
        <v>0.16854503000000001</v>
      </c>
      <c r="H15" s="30">
        <v>-1266.386</v>
      </c>
      <c r="I15" t="s">
        <v>9</v>
      </c>
      <c r="L15" s="26">
        <v>0.13527539199999999</v>
      </c>
      <c r="M15" s="26">
        <v>8.2154508079999999</v>
      </c>
      <c r="N15" s="26">
        <v>1.396394E-3</v>
      </c>
      <c r="O15" s="26">
        <v>0.15147279399999999</v>
      </c>
      <c r="P15" s="26">
        <v>-0.35468325299999998</v>
      </c>
      <c r="Q15" s="26">
        <v>0.150504677</v>
      </c>
      <c r="R15" s="26">
        <v>-1871.489</v>
      </c>
      <c r="S15" t="s">
        <v>31</v>
      </c>
    </row>
    <row r="16" spans="1:19" x14ac:dyDescent="0.25">
      <c r="B16" s="45"/>
      <c r="C16" s="45"/>
      <c r="D16" s="46"/>
      <c r="E16" s="47"/>
      <c r="F16" s="46"/>
      <c r="G16" s="45"/>
      <c r="H16" s="48"/>
      <c r="L16" s="45"/>
      <c r="M16" s="45"/>
      <c r="N16" s="45"/>
      <c r="O16" s="45"/>
      <c r="P16" s="45"/>
      <c r="Q16" s="45"/>
      <c r="R16" s="45"/>
    </row>
    <row r="18" spans="1:19" x14ac:dyDescent="0.25">
      <c r="A18" t="s">
        <v>13</v>
      </c>
      <c r="B18" t="s">
        <v>14</v>
      </c>
      <c r="K18" t="s">
        <v>13</v>
      </c>
      <c r="L18" t="s">
        <v>14</v>
      </c>
      <c r="M18" s="13"/>
    </row>
    <row r="19" spans="1:19" x14ac:dyDescent="0.25">
      <c r="A19" t="s">
        <v>15</v>
      </c>
      <c r="B19" t="s">
        <v>17</v>
      </c>
      <c r="C19" s="8">
        <v>48.393621646</v>
      </c>
      <c r="D19">
        <v>9.1574129999999997E-3</v>
      </c>
      <c r="E19" s="4">
        <v>1.331405878</v>
      </c>
      <c r="K19" t="s">
        <v>15</v>
      </c>
      <c r="L19" t="s">
        <v>17</v>
      </c>
      <c r="M19" s="8">
        <v>36.682249927999997</v>
      </c>
      <c r="N19" s="3">
        <v>6.2823469999999998E-3</v>
      </c>
      <c r="O19">
        <v>0.96010544799999997</v>
      </c>
    </row>
    <row r="20" spans="1:19" x14ac:dyDescent="0.25">
      <c r="A20" t="s">
        <v>15</v>
      </c>
      <c r="B20" t="s">
        <v>15</v>
      </c>
      <c r="C20" s="8">
        <v>46.290590000000002</v>
      </c>
      <c r="D20" s="2">
        <v>6.9503899999999999E-3</v>
      </c>
      <c r="E20" s="4">
        <v>1.134439089</v>
      </c>
      <c r="K20" t="s">
        <v>15</v>
      </c>
      <c r="L20" t="s">
        <v>15</v>
      </c>
      <c r="M20" s="8">
        <v>38.608978</v>
      </c>
      <c r="N20">
        <v>4.8759770000000001E-3</v>
      </c>
      <c r="O20">
        <v>0.86777000000000004</v>
      </c>
    </row>
    <row r="21" spans="1:19" x14ac:dyDescent="0.25">
      <c r="A21" t="s">
        <v>16</v>
      </c>
      <c r="B21" t="s">
        <v>16</v>
      </c>
      <c r="C21" s="8">
        <v>8.8474579999999996</v>
      </c>
      <c r="D21">
        <v>4.8147579999999997E-3</v>
      </c>
      <c r="E21" s="4">
        <v>0.41278700000000002</v>
      </c>
      <c r="K21" t="s">
        <v>16</v>
      </c>
      <c r="L21" t="s">
        <v>16</v>
      </c>
      <c r="M21" s="8">
        <v>11.11538</v>
      </c>
      <c r="N21">
        <v>3.2098970000000002E-3</v>
      </c>
      <c r="O21">
        <v>0.37777888900000001</v>
      </c>
    </row>
    <row r="22" spans="1:19" x14ac:dyDescent="0.25">
      <c r="C22" s="8"/>
      <c r="E22" s="4"/>
      <c r="M22" s="13"/>
    </row>
    <row r="23" spans="1:19" x14ac:dyDescent="0.25">
      <c r="A23" s="14" t="s">
        <v>19</v>
      </c>
      <c r="K23" s="16" t="s">
        <v>19</v>
      </c>
    </row>
    <row r="24" spans="1:19" x14ac:dyDescent="0.25">
      <c r="A24" t="s">
        <v>15</v>
      </c>
      <c r="B24" t="s">
        <v>15</v>
      </c>
      <c r="C24" s="12">
        <v>24.26512</v>
      </c>
      <c r="D24" s="8">
        <v>4.7201510000000002E-2</v>
      </c>
      <c r="E24" s="4">
        <v>1.611847</v>
      </c>
      <c r="K24" t="s">
        <v>15</v>
      </c>
      <c r="L24" t="s">
        <v>15</v>
      </c>
      <c r="M24" s="8">
        <v>19.986193539999999</v>
      </c>
      <c r="N24">
        <v>2.320345E-2</v>
      </c>
      <c r="O24">
        <v>1.52370239</v>
      </c>
    </row>
    <row r="25" spans="1:19" x14ac:dyDescent="0.25">
      <c r="A25" t="s">
        <v>16</v>
      </c>
      <c r="B25" t="s">
        <v>16</v>
      </c>
      <c r="C25" s="8">
        <v>3.8436575999999998</v>
      </c>
      <c r="D25">
        <v>4.692321E-2</v>
      </c>
      <c r="E25" s="4">
        <v>0.53759599999999996</v>
      </c>
      <c r="K25" t="s">
        <v>16</v>
      </c>
      <c r="L25" t="s">
        <v>16</v>
      </c>
      <c r="M25" s="8">
        <v>6.1586889999999999</v>
      </c>
      <c r="N25">
        <v>2.3133379999999999E-2</v>
      </c>
      <c r="O25">
        <v>0.63388865000000005</v>
      </c>
    </row>
    <row r="30" spans="1:19" x14ac:dyDescent="0.25">
      <c r="A30" s="49" t="s">
        <v>30</v>
      </c>
      <c r="B30" s="50"/>
      <c r="C30" s="50"/>
      <c r="D30" s="50"/>
      <c r="E30" s="50"/>
      <c r="F30" s="50"/>
      <c r="G30" s="50"/>
      <c r="H30" s="50"/>
      <c r="I30" s="51"/>
      <c r="K30" s="49" t="s">
        <v>21</v>
      </c>
      <c r="L30" s="50"/>
      <c r="M30" s="50"/>
      <c r="N30" s="50"/>
      <c r="O30" s="50"/>
      <c r="P30" s="50"/>
      <c r="Q30" s="50"/>
      <c r="R30" s="50"/>
      <c r="S30" s="51"/>
    </row>
    <row r="31" spans="1:19" x14ac:dyDescent="0.25">
      <c r="B31" t="s">
        <v>25</v>
      </c>
      <c r="D31" t="s">
        <v>24</v>
      </c>
      <c r="G31" t="s">
        <v>23</v>
      </c>
      <c r="L31" t="s">
        <v>25</v>
      </c>
      <c r="N31" t="s">
        <v>24</v>
      </c>
      <c r="Q31" t="s">
        <v>23</v>
      </c>
    </row>
    <row r="32" spans="1:19" x14ac:dyDescent="0.25">
      <c r="B32" s="10">
        <v>-5.4108000000000003E-2</v>
      </c>
      <c r="D32" s="7">
        <f>G32^2</f>
        <v>3.422566600324E-2</v>
      </c>
      <c r="G32" s="10">
        <v>0.18500179999999999</v>
      </c>
      <c r="L32" s="10">
        <v>3.2958750000000002E-3</v>
      </c>
      <c r="N32" s="7">
        <f>Q32^2</f>
        <v>2.945383628944E-2</v>
      </c>
      <c r="Q32" s="10">
        <v>0.1716212</v>
      </c>
    </row>
    <row r="33" spans="1:20" x14ac:dyDescent="0.25">
      <c r="B33" s="11" t="s">
        <v>1</v>
      </c>
      <c r="C33" s="11" t="s">
        <v>2</v>
      </c>
      <c r="D33" s="11" t="s">
        <v>3</v>
      </c>
      <c r="E33" s="11" t="s">
        <v>4</v>
      </c>
      <c r="F33" s="11" t="s">
        <v>5</v>
      </c>
      <c r="G33" s="11" t="s">
        <v>7</v>
      </c>
      <c r="H33" s="11" t="s">
        <v>6</v>
      </c>
      <c r="L33" s="11" t="s">
        <v>1</v>
      </c>
      <c r="M33" s="11" t="s">
        <v>2</v>
      </c>
      <c r="N33" s="11" t="s">
        <v>3</v>
      </c>
      <c r="O33" s="11" t="s">
        <v>4</v>
      </c>
      <c r="P33" s="11" t="s">
        <v>5</v>
      </c>
      <c r="Q33" s="11" t="s">
        <v>7</v>
      </c>
      <c r="R33" s="11" t="s">
        <v>6</v>
      </c>
    </row>
    <row r="34" spans="1:20" x14ac:dyDescent="0.25">
      <c r="B34" s="31">
        <v>-3.8505039999999997E-2</v>
      </c>
      <c r="C34" s="43">
        <v>10</v>
      </c>
      <c r="D34" s="42">
        <v>1.0000000000000001E-5</v>
      </c>
      <c r="E34" s="34">
        <v>0.23250946</v>
      </c>
      <c r="F34" s="43">
        <v>-1</v>
      </c>
      <c r="G34" s="34">
        <v>0.35345380999999998</v>
      </c>
      <c r="H34" s="8">
        <v>-1334.114</v>
      </c>
      <c r="I34" s="44" t="s">
        <v>9</v>
      </c>
      <c r="L34" s="38">
        <v>6.8859050000000005E-2</v>
      </c>
      <c r="M34" s="39">
        <v>0.40454250000000003</v>
      </c>
      <c r="N34" s="34">
        <v>3.1989919999999998E-2</v>
      </c>
      <c r="O34" s="40">
        <v>1.000001E-5</v>
      </c>
      <c r="P34" s="39">
        <v>-0.2552545</v>
      </c>
      <c r="Q34" s="39">
        <v>0.1588503</v>
      </c>
      <c r="R34" s="21">
        <v>-79.11</v>
      </c>
      <c r="T34" t="s">
        <v>22</v>
      </c>
    </row>
    <row r="35" spans="1:20" x14ac:dyDescent="0.25">
      <c r="B35" s="30">
        <v>-6.4954780000000004E-2</v>
      </c>
      <c r="C35" s="26">
        <v>7.3451379999999997E-2</v>
      </c>
      <c r="D35" s="17">
        <v>3.4125700000000002E-2</v>
      </c>
      <c r="E35" s="26">
        <v>2.4330750000000001</v>
      </c>
      <c r="F35">
        <v>-0.90933925000000004</v>
      </c>
      <c r="G35" s="26">
        <v>0.58508625000000003</v>
      </c>
      <c r="H35" s="26">
        <v>-1211.7170000000001</v>
      </c>
      <c r="L35" s="30">
        <v>-7.2084049999999997E-2</v>
      </c>
      <c r="M35" s="23">
        <v>0</v>
      </c>
      <c r="N35" s="26">
        <v>1.369982E-2</v>
      </c>
      <c r="O35" s="26">
        <v>0.78661219999999998</v>
      </c>
      <c r="P35" s="26">
        <v>-0.97991225000000004</v>
      </c>
      <c r="Q35" s="26">
        <v>0.62051568000000001</v>
      </c>
      <c r="R35" s="28">
        <v>-497.94</v>
      </c>
      <c r="S35" t="s">
        <v>9</v>
      </c>
    </row>
    <row r="36" spans="1:20" x14ac:dyDescent="0.25">
      <c r="B36" s="30">
        <v>-6.4955219999999994E-2</v>
      </c>
      <c r="C36" s="26">
        <v>7.38563E-2</v>
      </c>
      <c r="D36" s="17">
        <v>3.4075830000000001E-2</v>
      </c>
      <c r="E36" s="26">
        <v>2.4331060899999999</v>
      </c>
      <c r="F36" s="26">
        <v>-0.90934190000000004</v>
      </c>
      <c r="G36" s="26">
        <v>0.58508241000000005</v>
      </c>
      <c r="H36" s="26">
        <v>-1211.7190000000001</v>
      </c>
      <c r="I36" t="s">
        <v>27</v>
      </c>
      <c r="L36" s="30">
        <v>5.9465230000000001E-2</v>
      </c>
      <c r="M36" s="23">
        <v>10</v>
      </c>
      <c r="N36" s="24">
        <v>3.0628829999999999E-2</v>
      </c>
      <c r="O36" s="26">
        <v>0.70060725000000001</v>
      </c>
      <c r="P36" s="23">
        <v>-1</v>
      </c>
      <c r="Q36" s="26">
        <v>0.33561477000000001</v>
      </c>
      <c r="R36" s="30">
        <v>-126.2882</v>
      </c>
      <c r="S36" t="s">
        <v>27</v>
      </c>
    </row>
    <row r="37" spans="1:20" x14ac:dyDescent="0.25">
      <c r="B37" s="30">
        <v>-6.5605150000000001E-2</v>
      </c>
      <c r="C37" s="26">
        <v>1.0000000000000001E-5</v>
      </c>
      <c r="D37">
        <v>3.4075830000000001E-2</v>
      </c>
      <c r="E37" s="26">
        <v>0.4613448</v>
      </c>
      <c r="F37" s="26">
        <v>-0.89122875999999995</v>
      </c>
      <c r="G37" s="26">
        <v>0.26206323999999998</v>
      </c>
      <c r="H37" s="8">
        <v>-1126.462</v>
      </c>
      <c r="I37" t="s">
        <v>27</v>
      </c>
      <c r="L37" s="30">
        <v>-9.6763960000000003E-3</v>
      </c>
      <c r="M37" s="41">
        <v>1.0000000000000001E-5</v>
      </c>
      <c r="N37" s="24">
        <v>3.0628826000000001E-2</v>
      </c>
      <c r="O37" s="26">
        <v>2.1042205209999998</v>
      </c>
      <c r="P37" s="26">
        <v>-0.85683910399999996</v>
      </c>
      <c r="Q37" s="26">
        <v>0.59100132599999999</v>
      </c>
      <c r="R37" s="30">
        <v>-945.471</v>
      </c>
      <c r="S37" t="s">
        <v>28</v>
      </c>
      <c r="T37" t="s">
        <v>29</v>
      </c>
    </row>
    <row r="38" spans="1:20" x14ac:dyDescent="0.25">
      <c r="B38" s="26"/>
      <c r="C38" s="26"/>
      <c r="D38" s="26"/>
      <c r="E38" s="26"/>
      <c r="F38" s="26"/>
      <c r="G38" s="26"/>
      <c r="H38" s="26"/>
      <c r="L38" s="26">
        <v>-8.2370859999999994E-3</v>
      </c>
      <c r="M38" s="23">
        <v>1.0000000000000001E-5</v>
      </c>
      <c r="N38" s="24">
        <v>3.0628826000000001E-2</v>
      </c>
      <c r="O38" s="24">
        <v>0.56123345000000002</v>
      </c>
      <c r="P38" s="26">
        <v>-0.81253739599999997</v>
      </c>
      <c r="Q38" s="26">
        <v>0.30387926799999998</v>
      </c>
      <c r="R38" s="26">
        <v>-834.17859999999996</v>
      </c>
      <c r="S38" t="s">
        <v>28</v>
      </c>
    </row>
    <row r="39" spans="1:20" x14ac:dyDescent="0.25">
      <c r="B39" s="26"/>
      <c r="C39" s="26"/>
      <c r="D39" s="26"/>
      <c r="E39" s="26"/>
      <c r="F39" s="26"/>
      <c r="G39" s="26"/>
      <c r="H39" s="26"/>
    </row>
    <row r="41" spans="1:20" x14ac:dyDescent="0.25">
      <c r="A41" t="s">
        <v>13</v>
      </c>
      <c r="B41" t="s">
        <v>14</v>
      </c>
      <c r="K41" t="s">
        <v>13</v>
      </c>
      <c r="L41" t="s">
        <v>14</v>
      </c>
    </row>
    <row r="42" spans="1:20" x14ac:dyDescent="0.25">
      <c r="A42" t="s">
        <v>15</v>
      </c>
      <c r="B42" t="s">
        <v>17</v>
      </c>
      <c r="C42" s="8">
        <v>63.860077017000002</v>
      </c>
      <c r="D42">
        <v>5.973992E-3</v>
      </c>
      <c r="E42">
        <v>1.23531301</v>
      </c>
      <c r="K42" t="s">
        <v>15</v>
      </c>
      <c r="L42" t="s">
        <v>17</v>
      </c>
      <c r="M42" s="8">
        <v>68.903152410999994</v>
      </c>
      <c r="N42" s="13">
        <v>5.6944639999999998E-3</v>
      </c>
      <c r="O42" s="13">
        <v>1.2527833239999999</v>
      </c>
    </row>
    <row r="43" spans="1:20" x14ac:dyDescent="0.25">
      <c r="A43" t="s">
        <v>15</v>
      </c>
      <c r="B43" t="s">
        <v>15</v>
      </c>
      <c r="C43" s="8">
        <v>46.251545184999998</v>
      </c>
      <c r="D43">
        <v>4.6638269999999997E-3</v>
      </c>
      <c r="E43" s="1">
        <v>0.92889008900000003</v>
      </c>
      <c r="K43" t="s">
        <v>15</v>
      </c>
      <c r="L43" t="s">
        <v>15</v>
      </c>
      <c r="M43" s="8">
        <v>36.626773122000003</v>
      </c>
      <c r="N43" s="13">
        <v>6.8433239999999996E-3</v>
      </c>
      <c r="O43" s="13">
        <v>1.0012969229999999</v>
      </c>
    </row>
    <row r="44" spans="1:20" x14ac:dyDescent="0.25">
      <c r="A44" t="s">
        <v>16</v>
      </c>
      <c r="B44" t="s">
        <v>16</v>
      </c>
      <c r="C44" s="8">
        <v>10.296120685</v>
      </c>
      <c r="D44">
        <v>3.2275260000000001E-3</v>
      </c>
      <c r="E44" s="1">
        <v>0.364587412</v>
      </c>
      <c r="K44" t="s">
        <v>16</v>
      </c>
      <c r="L44" t="s">
        <v>16</v>
      </c>
      <c r="M44" s="8">
        <v>13.86</v>
      </c>
      <c r="N44" s="13">
        <v>2.7753729999999998E-3</v>
      </c>
      <c r="O44" s="13">
        <v>0.39228393900000003</v>
      </c>
    </row>
    <row r="45" spans="1:20" x14ac:dyDescent="0.25">
      <c r="C45" s="13"/>
      <c r="M45" s="13"/>
      <c r="N45" s="13"/>
      <c r="O45" s="13"/>
    </row>
    <row r="46" spans="1:20" x14ac:dyDescent="0.25">
      <c r="A46" s="14" t="s">
        <v>19</v>
      </c>
      <c r="C46" s="13"/>
      <c r="K46" s="14" t="s">
        <v>19</v>
      </c>
      <c r="M46" s="13"/>
      <c r="N46" s="13"/>
      <c r="O46" s="13"/>
    </row>
    <row r="47" spans="1:20" x14ac:dyDescent="0.25">
      <c r="A47" t="s">
        <v>15</v>
      </c>
      <c r="B47" t="s">
        <v>15</v>
      </c>
      <c r="C47" s="8">
        <v>37.993173693000003</v>
      </c>
      <c r="D47">
        <v>2.9184765000000001E-2</v>
      </c>
      <c r="E47">
        <v>1.6369652320000001</v>
      </c>
      <c r="K47" t="s">
        <v>15</v>
      </c>
      <c r="L47" t="s">
        <v>15</v>
      </c>
      <c r="M47" s="8">
        <v>37.993173689999999</v>
      </c>
      <c r="N47" s="13">
        <v>2.9184760000000001E-2</v>
      </c>
      <c r="O47" s="13">
        <v>1.6369652299999999</v>
      </c>
    </row>
    <row r="48" spans="1:20" x14ac:dyDescent="0.25">
      <c r="A48" t="s">
        <v>16</v>
      </c>
      <c r="B48" t="s">
        <v>16</v>
      </c>
      <c r="C48" s="8">
        <v>4.8633811404999996</v>
      </c>
      <c r="D48">
        <v>3.41758328E-2</v>
      </c>
      <c r="E48">
        <v>0.46124482820000001</v>
      </c>
      <c r="K48" t="s">
        <v>16</v>
      </c>
      <c r="L48" t="s">
        <v>16</v>
      </c>
      <c r="M48" s="8">
        <v>7.2202380000000002</v>
      </c>
      <c r="N48" s="13">
        <v>3.0728829999999999E-2</v>
      </c>
      <c r="O48" s="13">
        <v>0.56113345000000003</v>
      </c>
    </row>
    <row r="53" spans="1:9" x14ac:dyDescent="0.25">
      <c r="A53" s="49" t="s">
        <v>20</v>
      </c>
      <c r="B53" s="50"/>
      <c r="C53" s="50"/>
      <c r="D53" s="50"/>
      <c r="E53" s="50"/>
      <c r="F53" s="50"/>
      <c r="G53" s="50"/>
      <c r="H53" s="50"/>
      <c r="I53" s="51"/>
    </row>
    <row r="54" spans="1:9" x14ac:dyDescent="0.25">
      <c r="B54" t="s">
        <v>25</v>
      </c>
      <c r="D54" t="s">
        <v>24</v>
      </c>
      <c r="G54" t="s">
        <v>23</v>
      </c>
    </row>
    <row r="55" spans="1:9" x14ac:dyDescent="0.25">
      <c r="B55" s="10">
        <v>-2.5284979999999999E-2</v>
      </c>
      <c r="D55" s="7">
        <f>G55^2</f>
        <v>8.3608657825729009E-3</v>
      </c>
      <c r="G55" s="10">
        <v>9.1437770000000002E-2</v>
      </c>
    </row>
    <row r="56" spans="1:9" x14ac:dyDescent="0.25">
      <c r="B56" s="11" t="s">
        <v>1</v>
      </c>
      <c r="C56" s="11" t="s">
        <v>2</v>
      </c>
      <c r="D56" s="11" t="s">
        <v>3</v>
      </c>
      <c r="E56" s="11" t="s">
        <v>4</v>
      </c>
      <c r="F56" s="11" t="s">
        <v>5</v>
      </c>
      <c r="G56" s="11" t="s">
        <v>7</v>
      </c>
      <c r="H56" s="11" t="s">
        <v>6</v>
      </c>
    </row>
    <row r="57" spans="1:9" x14ac:dyDescent="0.25">
      <c r="B57" s="31">
        <v>-2.6980474000000001E-2</v>
      </c>
      <c r="C57" s="34">
        <v>0.61766291500000003</v>
      </c>
      <c r="D57" s="36">
        <v>8.1608649999999998E-3</v>
      </c>
      <c r="E57" s="34">
        <v>0.39102463700000001</v>
      </c>
      <c r="F57" s="34">
        <v>-0.99084982200000005</v>
      </c>
      <c r="G57" s="34">
        <v>0.20107651100000001</v>
      </c>
      <c r="H57" s="31">
        <v>-1913.6880000000001</v>
      </c>
    </row>
    <row r="58" spans="1:9" x14ac:dyDescent="0.25">
      <c r="B58" s="30">
        <v>-1.520226E-2</v>
      </c>
      <c r="C58" s="26">
        <v>1.5099327600000001</v>
      </c>
      <c r="D58" s="23">
        <v>1.0000000000000001E-5</v>
      </c>
      <c r="E58" s="26">
        <v>0.20654532</v>
      </c>
      <c r="F58" s="23">
        <v>-1</v>
      </c>
      <c r="G58" s="26">
        <v>0.16263025</v>
      </c>
      <c r="H58" s="26">
        <v>-1985.4480000000001</v>
      </c>
      <c r="I58" t="s">
        <v>9</v>
      </c>
    </row>
    <row r="59" spans="1:9" x14ac:dyDescent="0.25">
      <c r="B59" s="30">
        <v>-2.6932873E-2</v>
      </c>
      <c r="C59" s="26">
        <v>0.62024193400000005</v>
      </c>
      <c r="D59" s="24">
        <v>8.0299759999999994E-3</v>
      </c>
      <c r="E59" s="26">
        <v>0.38700683899999999</v>
      </c>
      <c r="F59" s="26">
        <v>-0.99140952800000004</v>
      </c>
      <c r="G59" s="26">
        <v>0.20030995100000001</v>
      </c>
      <c r="H59" s="37">
        <v>-1914.308</v>
      </c>
      <c r="I59" t="s">
        <v>27</v>
      </c>
    </row>
    <row r="60" spans="1:9" x14ac:dyDescent="0.25">
      <c r="B60" s="30">
        <v>-2.767066E-2</v>
      </c>
      <c r="C60" s="26">
        <v>0.29812903499999999</v>
      </c>
      <c r="D60" s="24">
        <v>8.0299759999999994E-3</v>
      </c>
      <c r="E60" s="24">
        <v>0.15180279999999999</v>
      </c>
      <c r="F60" s="26">
        <v>-1</v>
      </c>
      <c r="G60" s="26">
        <v>0.12748636099999999</v>
      </c>
      <c r="H60" s="26">
        <v>-1836.7190000000001</v>
      </c>
      <c r="I60" t="s">
        <v>27</v>
      </c>
    </row>
    <row r="61" spans="1:9" x14ac:dyDescent="0.25">
      <c r="B61" s="26"/>
      <c r="C61" s="26"/>
      <c r="D61" s="26"/>
      <c r="E61" s="26"/>
      <c r="F61" s="26"/>
      <c r="G61" s="26"/>
      <c r="H61" s="26"/>
    </row>
    <row r="62" spans="1:9" x14ac:dyDescent="0.25">
      <c r="B62" s="26"/>
      <c r="C62" s="26"/>
      <c r="D62" s="26"/>
      <c r="E62" s="26"/>
      <c r="F62" s="26"/>
      <c r="G62" s="26"/>
      <c r="H62" s="26"/>
    </row>
    <row r="64" spans="1:9" x14ac:dyDescent="0.25">
      <c r="A64" t="s">
        <v>13</v>
      </c>
      <c r="B64" t="s">
        <v>14</v>
      </c>
    </row>
    <row r="65" spans="1:5" x14ac:dyDescent="0.25">
      <c r="A65" t="s">
        <v>15</v>
      </c>
      <c r="B65" t="s">
        <v>17</v>
      </c>
      <c r="C65" s="15">
        <v>70.007299959999997</v>
      </c>
      <c r="D65">
        <v>1.2128900000000001E-3</v>
      </c>
      <c r="E65">
        <v>0.58279024999999995</v>
      </c>
    </row>
    <row r="66" spans="1:5" x14ac:dyDescent="0.25">
      <c r="A66" t="s">
        <v>15</v>
      </c>
      <c r="B66" t="s">
        <v>15</v>
      </c>
      <c r="C66" s="15">
        <v>59.21</v>
      </c>
      <c r="D66">
        <v>9.1889999999999995E-4</v>
      </c>
      <c r="E66" s="1">
        <v>0.46654699999999999</v>
      </c>
    </row>
    <row r="67" spans="1:5" x14ac:dyDescent="0.25">
      <c r="A67" t="s">
        <v>16</v>
      </c>
      <c r="B67" t="s">
        <v>16</v>
      </c>
      <c r="C67" s="15">
        <v>7.0909684999999998</v>
      </c>
      <c r="D67">
        <v>5.9630000000000002E-4</v>
      </c>
      <c r="E67" s="1">
        <v>0.13006000000000001</v>
      </c>
    </row>
    <row r="68" spans="1:5" x14ac:dyDescent="0.25">
      <c r="C68" s="13"/>
    </row>
    <row r="69" spans="1:5" x14ac:dyDescent="0.25">
      <c r="A69" s="14" t="s">
        <v>19</v>
      </c>
      <c r="C69" s="13"/>
    </row>
    <row r="70" spans="1:5" x14ac:dyDescent="0.25">
      <c r="A70" t="s">
        <v>15</v>
      </c>
      <c r="B70" t="s">
        <v>15</v>
      </c>
      <c r="C70" s="8">
        <v>34.126119142</v>
      </c>
      <c r="D70">
        <v>7.9834780000000004E-3</v>
      </c>
      <c r="E70">
        <v>0.56086166400000004</v>
      </c>
    </row>
    <row r="71" spans="1:5" x14ac:dyDescent="0.25">
      <c r="A71" t="s">
        <v>16</v>
      </c>
      <c r="B71" t="s">
        <v>16</v>
      </c>
      <c r="C71">
        <v>4.3243999999999998</v>
      </c>
      <c r="D71">
        <v>8.1299000000000007E-3</v>
      </c>
      <c r="E71">
        <v>0.1517</v>
      </c>
    </row>
  </sheetData>
  <mergeCells count="6">
    <mergeCell ref="A53:I53"/>
    <mergeCell ref="F1:G1"/>
    <mergeCell ref="A30:I30"/>
    <mergeCell ref="K30:S30"/>
    <mergeCell ref="K3:S3"/>
    <mergeCell ref="A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S19" sqref="S19"/>
    </sheetView>
  </sheetViews>
  <sheetFormatPr defaultRowHeight="15" x14ac:dyDescent="0.25"/>
  <cols>
    <col min="3" max="8" width="8" customWidth="1"/>
  </cols>
  <sheetData>
    <row r="2" spans="1:16" x14ac:dyDescent="0.25">
      <c r="A2" s="49" t="s">
        <v>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</row>
    <row r="3" spans="1:16" x14ac:dyDescent="0.25">
      <c r="A3" t="s">
        <v>39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K3" t="s">
        <v>33</v>
      </c>
      <c r="L3" t="s">
        <v>34</v>
      </c>
      <c r="M3" t="s">
        <v>35</v>
      </c>
      <c r="N3" t="s">
        <v>36</v>
      </c>
      <c r="P3" t="s">
        <v>46</v>
      </c>
    </row>
    <row r="4" spans="1:16" x14ac:dyDescent="0.25">
      <c r="A4">
        <v>7</v>
      </c>
      <c r="B4" t="s">
        <v>32</v>
      </c>
      <c r="C4">
        <v>0.12186408</v>
      </c>
      <c r="D4">
        <v>0.7</v>
      </c>
      <c r="E4">
        <v>1.5555370000000001E-2</v>
      </c>
      <c r="F4">
        <v>0.12</v>
      </c>
      <c r="G4">
        <v>-0.2</v>
      </c>
      <c r="J4" t="s">
        <v>37</v>
      </c>
      <c r="K4">
        <v>0.1218641</v>
      </c>
      <c r="L4">
        <v>1.5555370000000001E-2</v>
      </c>
      <c r="M4">
        <f>-0.32987222</f>
        <v>-0.32987221999999999</v>
      </c>
      <c r="N4">
        <v>6.2552779999999997</v>
      </c>
      <c r="P4">
        <f>SQRT(L4)</f>
        <v>0.12472116901312304</v>
      </c>
    </row>
    <row r="5" spans="1:16" x14ac:dyDescent="0.25">
      <c r="B5" t="s">
        <v>45</v>
      </c>
      <c r="C5">
        <v>0.11758327</v>
      </c>
      <c r="D5">
        <v>0.68925327000000003</v>
      </c>
      <c r="E5">
        <v>1.7197339999999998E-2</v>
      </c>
      <c r="F5">
        <v>0.15396961000000001</v>
      </c>
      <c r="G5">
        <v>-0.19944472999999999</v>
      </c>
      <c r="H5">
        <v>-6283.3302000000003</v>
      </c>
      <c r="J5" t="s">
        <v>38</v>
      </c>
      <c r="K5">
        <v>0.1091213</v>
      </c>
      <c r="L5">
        <v>1.739709E-2</v>
      </c>
      <c r="M5">
        <v>-3.1177070000000001E-2</v>
      </c>
      <c r="N5">
        <v>6.4828080000000003</v>
      </c>
      <c r="P5">
        <f t="shared" ref="P5:P17" si="0">SQRT(L5)</f>
        <v>0.13189802879497481</v>
      </c>
    </row>
    <row r="7" spans="1:16" x14ac:dyDescent="0.25">
      <c r="A7">
        <v>7</v>
      </c>
      <c r="C7">
        <v>0.121864</v>
      </c>
      <c r="D7">
        <v>3</v>
      </c>
      <c r="E7">
        <v>1.55554E-2</v>
      </c>
      <c r="F7">
        <v>0.2</v>
      </c>
      <c r="G7">
        <v>-0.3</v>
      </c>
      <c r="H7">
        <v>-6239.8494000000001</v>
      </c>
      <c r="J7" t="s">
        <v>37</v>
      </c>
      <c r="K7">
        <v>0.1218641</v>
      </c>
      <c r="L7">
        <v>1.5555370000000001E-2</v>
      </c>
      <c r="M7">
        <f>-0.32987222</f>
        <v>-0.32987221999999999</v>
      </c>
      <c r="N7">
        <v>6.2552779999999997</v>
      </c>
      <c r="P7">
        <f t="shared" si="0"/>
        <v>0.12472116901312304</v>
      </c>
    </row>
    <row r="8" spans="1:16" x14ac:dyDescent="0.25">
      <c r="C8">
        <v>0.11464052</v>
      </c>
      <c r="D8">
        <v>2.88781233</v>
      </c>
      <c r="E8">
        <v>1.5037160000000001E-2</v>
      </c>
      <c r="F8">
        <v>0.29470154999999998</v>
      </c>
      <c r="G8">
        <v>-0.23806168</v>
      </c>
      <c r="H8">
        <v>-6286.0919999999996</v>
      </c>
      <c r="J8" t="s">
        <v>38</v>
      </c>
      <c r="K8">
        <v>0.10949540000000001</v>
      </c>
      <c r="L8">
        <v>1.7231630000000001E-2</v>
      </c>
      <c r="M8">
        <v>-0.2595365</v>
      </c>
      <c r="N8">
        <v>6.0965379999999998</v>
      </c>
      <c r="P8">
        <f t="shared" si="0"/>
        <v>0.13126930334240372</v>
      </c>
    </row>
    <row r="10" spans="1:16" x14ac:dyDescent="0.25">
      <c r="A10">
        <v>7</v>
      </c>
      <c r="C10">
        <v>0.121864</v>
      </c>
      <c r="D10">
        <v>5</v>
      </c>
      <c r="E10">
        <v>1.55554E-2</v>
      </c>
      <c r="F10">
        <v>0.2</v>
      </c>
      <c r="G10">
        <v>-0.3</v>
      </c>
      <c r="H10">
        <v>-6211.4718999999996</v>
      </c>
      <c r="J10" t="s">
        <v>37</v>
      </c>
      <c r="K10">
        <v>0.1218641</v>
      </c>
      <c r="L10">
        <v>1.5555370000000001E-2</v>
      </c>
      <c r="M10">
        <f>-0.32987222</f>
        <v>-0.32987221999999999</v>
      </c>
      <c r="N10">
        <v>6.2552779999999997</v>
      </c>
      <c r="P10">
        <f t="shared" si="0"/>
        <v>0.12472116901312304</v>
      </c>
    </row>
    <row r="11" spans="1:16" x14ac:dyDescent="0.25">
      <c r="C11">
        <v>0.18217923</v>
      </c>
      <c r="D11">
        <v>4.4287425499999999</v>
      </c>
      <c r="E11">
        <v>1.6653350000000001E-2</v>
      </c>
      <c r="F11">
        <v>0.38406615</v>
      </c>
      <c r="G11" s="17">
        <v>8.7052260000000006E-2</v>
      </c>
      <c r="H11">
        <v>-6283.3490000000002</v>
      </c>
      <c r="J11" t="s">
        <v>38</v>
      </c>
      <c r="K11">
        <v>0.17381389999999999</v>
      </c>
      <c r="L11">
        <v>1.6772570000000001E-2</v>
      </c>
      <c r="M11" s="17">
        <v>1.011366E-2</v>
      </c>
      <c r="N11">
        <v>6.3092499999999996</v>
      </c>
      <c r="P11">
        <f t="shared" si="0"/>
        <v>0.12950895721918235</v>
      </c>
    </row>
    <row r="13" spans="1:16" x14ac:dyDescent="0.25">
      <c r="A13">
        <v>7</v>
      </c>
      <c r="C13">
        <v>0.121864</v>
      </c>
      <c r="D13">
        <v>33</v>
      </c>
      <c r="E13">
        <v>1.55554E-2</v>
      </c>
      <c r="F13">
        <v>1</v>
      </c>
      <c r="G13">
        <v>-0.3</v>
      </c>
      <c r="H13">
        <v>-6278.2127</v>
      </c>
      <c r="J13" t="s">
        <v>37</v>
      </c>
      <c r="K13">
        <v>0.1218641</v>
      </c>
      <c r="L13">
        <v>1.5555370000000001E-2</v>
      </c>
      <c r="M13">
        <f>-0.32987222</f>
        <v>-0.32987221999999999</v>
      </c>
      <c r="N13">
        <v>6.2552779999999997</v>
      </c>
      <c r="P13">
        <f t="shared" si="0"/>
        <v>0.12472116901312304</v>
      </c>
    </row>
    <row r="14" spans="1:16" x14ac:dyDescent="0.25">
      <c r="C14">
        <v>0.12185746</v>
      </c>
      <c r="D14">
        <v>32.999999860000003</v>
      </c>
      <c r="E14">
        <v>1.515174E-2</v>
      </c>
      <c r="F14">
        <v>1.00000752</v>
      </c>
      <c r="G14">
        <v>-0.29999669000000001</v>
      </c>
      <c r="H14">
        <v>-6279.4430000000002</v>
      </c>
      <c r="J14" t="s">
        <v>38</v>
      </c>
      <c r="K14">
        <v>0.11437650000000001</v>
      </c>
      <c r="L14">
        <v>1.516901E-2</v>
      </c>
      <c r="M14">
        <v>-0.2267257</v>
      </c>
      <c r="N14">
        <v>5.9484329999999996</v>
      </c>
      <c r="P14">
        <f t="shared" si="0"/>
        <v>0.12316253488784648</v>
      </c>
    </row>
    <row r="16" spans="1:16" x14ac:dyDescent="0.25">
      <c r="A16">
        <v>7</v>
      </c>
      <c r="C16">
        <v>9.6161499999999997E-2</v>
      </c>
      <c r="D16">
        <v>10.888500000000001</v>
      </c>
      <c r="E16">
        <v>1.43462E-2</v>
      </c>
      <c r="F16">
        <v>0.55894299999999997</v>
      </c>
      <c r="G16">
        <v>-0.81430899999999995</v>
      </c>
      <c r="H16">
        <v>-6273.73</v>
      </c>
      <c r="K16">
        <v>0.1218641</v>
      </c>
      <c r="L16">
        <v>1.5555370000000001E-2</v>
      </c>
      <c r="M16">
        <f>-0.32987222</f>
        <v>-0.32987221999999999</v>
      </c>
      <c r="N16">
        <v>6.2552779999999997</v>
      </c>
      <c r="P16">
        <f t="shared" si="0"/>
        <v>0.12472116901312304</v>
      </c>
    </row>
    <row r="17" spans="3:16" x14ac:dyDescent="0.25">
      <c r="C17">
        <v>7.5482129999999995E-2</v>
      </c>
      <c r="D17">
        <v>10.88720165</v>
      </c>
      <c r="E17">
        <v>1.489393E-2</v>
      </c>
      <c r="F17">
        <v>0.56947908999999997</v>
      </c>
      <c r="G17">
        <v>-0.77811350999999995</v>
      </c>
      <c r="H17">
        <v>-6277.1189999999997</v>
      </c>
      <c r="K17">
        <v>6.8793179999999995E-2</v>
      </c>
      <c r="L17">
        <v>1.510325E-2</v>
      </c>
      <c r="M17">
        <v>-0.32310499999999998</v>
      </c>
      <c r="N17">
        <v>6.7165910000000002</v>
      </c>
      <c r="P17">
        <f t="shared" si="0"/>
        <v>0.12289528062541702</v>
      </c>
    </row>
  </sheetData>
  <mergeCells count="1">
    <mergeCell ref="A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4" sqref="L24"/>
    </sheetView>
  </sheetViews>
  <sheetFormatPr defaultRowHeight="15" x14ac:dyDescent="0.25"/>
  <cols>
    <col min="6" max="6" width="12.5703125" customWidth="1"/>
  </cols>
  <sheetData>
    <row r="1" spans="1:15" x14ac:dyDescent="0.25">
      <c r="A1" s="53" t="s">
        <v>44</v>
      </c>
      <c r="B1" s="53"/>
      <c r="C1" s="53"/>
      <c r="D1" s="53"/>
      <c r="E1" s="53"/>
    </row>
    <row r="3" spans="1:15" x14ac:dyDescent="0.25">
      <c r="C3" t="s">
        <v>40</v>
      </c>
      <c r="D3" t="s">
        <v>41</v>
      </c>
      <c r="E3" t="s">
        <v>42</v>
      </c>
      <c r="F3" t="s">
        <v>43</v>
      </c>
      <c r="G3" t="s">
        <v>5</v>
      </c>
      <c r="I3" t="s">
        <v>4</v>
      </c>
      <c r="K3" t="s">
        <v>31</v>
      </c>
      <c r="N3" t="s">
        <v>47</v>
      </c>
    </row>
    <row r="4" spans="1:15" x14ac:dyDescent="0.25">
      <c r="D4">
        <v>1.1499999999999999</v>
      </c>
      <c r="E4">
        <v>0.04</v>
      </c>
      <c r="F4">
        <v>0.39</v>
      </c>
      <c r="G4">
        <v>-0.64</v>
      </c>
      <c r="K4">
        <f>2*E4/F4^2</f>
        <v>0.52596975673898749</v>
      </c>
      <c r="L4" t="b">
        <f>K4&gt;1</f>
        <v>0</v>
      </c>
      <c r="N4" t="e">
        <f>3/2*G4*F4/SQRT(E4/C4)</f>
        <v>#DIV/0!</v>
      </c>
      <c r="O4">
        <f>3/2*G4*F4/SQRT(E4/D4)</f>
        <v>-2.0074963511797472</v>
      </c>
    </row>
    <row r="5" spans="1:15" x14ac:dyDescent="0.25">
      <c r="C5">
        <v>7.1</v>
      </c>
      <c r="D5">
        <v>-0.5</v>
      </c>
      <c r="E5">
        <v>9.7299999999999998E-2</v>
      </c>
      <c r="F5">
        <v>0.32</v>
      </c>
      <c r="G5">
        <v>-0.53</v>
      </c>
      <c r="I5">
        <f>E5/C5</f>
        <v>1.3704225352112676E-2</v>
      </c>
      <c r="K5">
        <f>2*E5/F5^2</f>
        <v>1.9003906249999998</v>
      </c>
      <c r="L5" t="b">
        <f>K5&gt;1</f>
        <v>1</v>
      </c>
      <c r="N5">
        <f t="shared" ref="N5:N11" si="0">3/2*G5*F5/SQRT(E5/C5)</f>
        <v>-2.1731507856340175</v>
      </c>
      <c r="O5" t="e">
        <f t="shared" ref="O5:O11" si="1">3/2*G5*F5/SQRT(E5/D5)</f>
        <v>#NUM!</v>
      </c>
    </row>
    <row r="6" spans="1:15" x14ac:dyDescent="0.25">
      <c r="C6">
        <v>4.79</v>
      </c>
      <c r="D6">
        <v>2.27</v>
      </c>
      <c r="E6">
        <v>0.23319999999999999</v>
      </c>
      <c r="F6">
        <v>0.22</v>
      </c>
      <c r="G6">
        <v>-0.56999999999999995</v>
      </c>
      <c r="I6">
        <f t="shared" ref="I6:I9" si="2">E6/C6</f>
        <v>4.8684759916492688E-2</v>
      </c>
      <c r="K6">
        <f>2*E6/F6^2</f>
        <v>9.6363636363636367</v>
      </c>
      <c r="L6" t="b">
        <f>K6&gt;1</f>
        <v>1</v>
      </c>
      <c r="N6">
        <f t="shared" si="0"/>
        <v>-0.85249586121941168</v>
      </c>
      <c r="O6">
        <f t="shared" si="1"/>
        <v>-0.58686397527169631</v>
      </c>
    </row>
    <row r="7" spans="1:15" x14ac:dyDescent="0.25">
      <c r="C7">
        <v>5.13</v>
      </c>
      <c r="D7">
        <v>7.16</v>
      </c>
      <c r="E7">
        <v>0.22370000000000001</v>
      </c>
      <c r="F7">
        <v>0.52</v>
      </c>
      <c r="G7">
        <v>-0.75</v>
      </c>
      <c r="I7">
        <f t="shared" si="2"/>
        <v>4.3606237816764135E-2</v>
      </c>
      <c r="K7">
        <f>2*E7/F7^2</f>
        <v>1.654585798816568</v>
      </c>
      <c r="L7" t="b">
        <f>K7&gt;1</f>
        <v>1</v>
      </c>
      <c r="N7">
        <f t="shared" si="0"/>
        <v>-2.8014414914540393</v>
      </c>
      <c r="O7">
        <f t="shared" si="1"/>
        <v>-3.309629547624974</v>
      </c>
    </row>
    <row r="8" spans="1:15" x14ac:dyDescent="0.25">
      <c r="C8">
        <v>5.23</v>
      </c>
      <c r="D8">
        <v>-5.46</v>
      </c>
      <c r="E8">
        <v>0.13869999999999999</v>
      </c>
      <c r="F8">
        <v>0.39</v>
      </c>
      <c r="G8">
        <v>-0.67</v>
      </c>
      <c r="I8">
        <f t="shared" si="2"/>
        <v>2.6520076481835561E-2</v>
      </c>
      <c r="K8">
        <f>2*E8/F8^2</f>
        <v>1.8238001314924388</v>
      </c>
      <c r="L8" t="b">
        <f>K8&gt;1</f>
        <v>1</v>
      </c>
      <c r="N8">
        <f t="shared" si="0"/>
        <v>-2.4068181766016106</v>
      </c>
      <c r="O8" t="e">
        <f t="shared" si="1"/>
        <v>#NUM!</v>
      </c>
    </row>
    <row r="9" spans="1:15" x14ac:dyDescent="0.25">
      <c r="C9">
        <v>6.8</v>
      </c>
      <c r="D9">
        <v>2.52</v>
      </c>
      <c r="E9">
        <v>0.1447</v>
      </c>
      <c r="F9">
        <v>0.19</v>
      </c>
      <c r="G9">
        <v>-0.22</v>
      </c>
      <c r="I9">
        <f t="shared" si="2"/>
        <v>2.1279411764705883E-2</v>
      </c>
      <c r="K9">
        <f>2*E9/F9^2</f>
        <v>8.0166204986149587</v>
      </c>
      <c r="L9" t="b">
        <f>K9&gt;1</f>
        <v>1</v>
      </c>
      <c r="N9">
        <f t="shared" si="0"/>
        <v>-0.42982110034284138</v>
      </c>
      <c r="O9">
        <f t="shared" si="1"/>
        <v>-0.26165771571559632</v>
      </c>
    </row>
    <row r="10" spans="1:15" x14ac:dyDescent="0.25">
      <c r="C10">
        <v>10.050000000000001</v>
      </c>
      <c r="E10">
        <v>0.19689999999999999</v>
      </c>
      <c r="F10">
        <v>0.85</v>
      </c>
      <c r="G10">
        <v>-0.62</v>
      </c>
      <c r="I10">
        <f>E10/C10</f>
        <v>1.9592039800995022E-2</v>
      </c>
      <c r="K10">
        <f>2*E10/F10^2</f>
        <v>0.54505190311418694</v>
      </c>
      <c r="L10" t="b">
        <f>K10&gt;1</f>
        <v>0</v>
      </c>
      <c r="N10">
        <f t="shared" si="0"/>
        <v>-5.6475755201650468</v>
      </c>
      <c r="O10" t="e">
        <f t="shared" si="1"/>
        <v>#DIV/0!</v>
      </c>
    </row>
    <row r="11" spans="1:15" x14ac:dyDescent="0.25">
      <c r="D11">
        <v>0.28000000000000003</v>
      </c>
      <c r="E11">
        <v>4.6199999999999998E-2</v>
      </c>
      <c r="F11">
        <v>0.59</v>
      </c>
      <c r="G11">
        <v>-0.79</v>
      </c>
      <c r="K11">
        <f>2*E11/F11^2</f>
        <v>0.26544096523987359</v>
      </c>
      <c r="L11" t="b">
        <f>K11&gt;1</f>
        <v>0</v>
      </c>
      <c r="N11" t="e">
        <f t="shared" si="0"/>
        <v>#DIV/0!</v>
      </c>
      <c r="O11">
        <f t="shared" si="1"/>
        <v>-1.7211883183640098</v>
      </c>
    </row>
    <row r="19" spans="3:6" x14ac:dyDescent="0.25">
      <c r="C19">
        <f t="shared" ref="C19:C24" si="3">C5</f>
        <v>7.1</v>
      </c>
      <c r="D19">
        <f t="shared" ref="D19:D24" si="4">I5</f>
        <v>1.3704225352112676E-2</v>
      </c>
      <c r="E19">
        <f t="shared" ref="E19:F19" si="5">F5</f>
        <v>0.32</v>
      </c>
      <c r="F19">
        <f t="shared" si="5"/>
        <v>-0.53</v>
      </c>
    </row>
    <row r="20" spans="3:6" x14ac:dyDescent="0.25">
      <c r="C20">
        <f t="shared" si="3"/>
        <v>4.79</v>
      </c>
      <c r="D20">
        <f t="shared" si="4"/>
        <v>4.8684759916492688E-2</v>
      </c>
      <c r="E20">
        <f t="shared" ref="E20:F20" si="6">F6</f>
        <v>0.22</v>
      </c>
      <c r="F20">
        <f t="shared" si="6"/>
        <v>-0.56999999999999995</v>
      </c>
    </row>
    <row r="21" spans="3:6" x14ac:dyDescent="0.25">
      <c r="C21">
        <f t="shared" si="3"/>
        <v>5.13</v>
      </c>
      <c r="D21">
        <f t="shared" si="4"/>
        <v>4.3606237816764135E-2</v>
      </c>
      <c r="E21">
        <f t="shared" ref="E21:F21" si="7">F7</f>
        <v>0.52</v>
      </c>
      <c r="F21">
        <f t="shared" si="7"/>
        <v>-0.75</v>
      </c>
    </row>
    <row r="22" spans="3:6" x14ac:dyDescent="0.25">
      <c r="C22">
        <f t="shared" si="3"/>
        <v>5.23</v>
      </c>
      <c r="D22">
        <f t="shared" si="4"/>
        <v>2.6520076481835561E-2</v>
      </c>
      <c r="E22">
        <f t="shared" ref="E22:F22" si="8">F8</f>
        <v>0.39</v>
      </c>
      <c r="F22">
        <f t="shared" si="8"/>
        <v>-0.67</v>
      </c>
    </row>
    <row r="23" spans="3:6" x14ac:dyDescent="0.25">
      <c r="C23">
        <f t="shared" si="3"/>
        <v>6.8</v>
      </c>
      <c r="D23">
        <f t="shared" si="4"/>
        <v>2.1279411764705883E-2</v>
      </c>
      <c r="E23">
        <f t="shared" ref="E23:F23" si="9">F9</f>
        <v>0.19</v>
      </c>
      <c r="F23">
        <f t="shared" si="9"/>
        <v>-0.22</v>
      </c>
    </row>
    <row r="24" spans="3:6" x14ac:dyDescent="0.25">
      <c r="C24">
        <f t="shared" si="3"/>
        <v>10.050000000000001</v>
      </c>
      <c r="D24">
        <f t="shared" si="4"/>
        <v>1.9592039800995022E-2</v>
      </c>
      <c r="E24">
        <f t="shared" ref="E24:F24" si="10">F10</f>
        <v>0.85</v>
      </c>
      <c r="F24">
        <f t="shared" si="10"/>
        <v>-0.62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Full_Calibration</vt:lpstr>
      <vt:lpstr>Zhang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2018-10-23T11:57:32Z</dcterms:created>
  <dcterms:modified xsi:type="dcterms:W3CDTF">2018-10-31T16:51:54Z</dcterms:modified>
</cp:coreProperties>
</file>