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filterPrivacy="1" codeName="ThisWorkbook" defaultThemeVersion="124226"/>
  <xr:revisionPtr revIDLastSave="0" documentId="13_ncr:1_{2D9E16DE-43D7-4BBC-AEF2-C98E237BE50E}" xr6:coauthVersionLast="47" xr6:coauthVersionMax="47" xr10:uidLastSave="{00000000-0000-0000-0000-000000000000}"/>
  <bookViews>
    <workbookView xWindow="-120" yWindow="-120" windowWidth="29040" windowHeight="15840" tabRatio="595" firstSheet="7" activeTab="18" xr2:uid="{00000000-000D-0000-FFFF-FFFF00000000}"/>
  </bookViews>
  <sheets>
    <sheet name="條件" sheetId="39" state="hidden" r:id="rId1"/>
    <sheet name="新舊班表對照" sheetId="47" state="hidden" r:id="rId2"/>
    <sheet name="班表對照" sheetId="52" r:id="rId3"/>
    <sheet name="彙整班表" sheetId="27" r:id="rId4"/>
    <sheet name="董事長室" sheetId="30" r:id="rId5"/>
    <sheet name="總經理室" sheetId="56" r:id="rId6"/>
    <sheet name="財務部" sheetId="50" r:id="rId7"/>
    <sheet name="採購部" sheetId="54" r:id="rId8"/>
    <sheet name="工務部" sheetId="34" r:id="rId9"/>
    <sheet name="安全部" sheetId="49" r:id="rId10"/>
    <sheet name="人資部" sheetId="28" r:id="rId11"/>
    <sheet name="行銷業務事務處" sheetId="51" state="hidden" r:id="rId12"/>
    <sheet name="客房業務部" sheetId="32" r:id="rId13"/>
    <sheet name="收益暨訂房部" sheetId="45" r:id="rId14"/>
    <sheet name="行銷公關暨品牌發展部" sheetId="41" r:id="rId15"/>
    <sheet name="客房部" sheetId="43" r:id="rId16"/>
    <sheet name="客務部" sheetId="35" r:id="rId17"/>
    <sheet name="房務部" sheetId="37" r:id="rId18"/>
    <sheet name="餐飲部" sheetId="55" r:id="rId19"/>
  </sheets>
  <definedNames>
    <definedName name="_xlnm._FilterDatabase" localSheetId="3" hidden="1">彙整班表!$A$3:$AL$121</definedName>
    <definedName name="_xlnm.Print_Area" localSheetId="10">人資部!$A$1:$AL$31</definedName>
    <definedName name="_xlnm.Print_Area" localSheetId="8">工務部!$A$1:$AL$30</definedName>
    <definedName name="_xlnm.Print_Area" localSheetId="9">安全部!$A$1:$AL$29</definedName>
    <definedName name="_xlnm.Print_Area" localSheetId="13">收益暨訂房部!$A$1:$AL$28</definedName>
    <definedName name="_xlnm.Print_Area" localSheetId="14">行銷公關暨品牌發展部!$A$1:$AK$31</definedName>
    <definedName name="_xlnm.Print_Area" localSheetId="11">行銷業務事務處!$A$1:$AL$28</definedName>
    <definedName name="_xlnm.Print_Area" localSheetId="17">房務部!$A$1:$AL$49</definedName>
    <definedName name="_xlnm.Print_Area" localSheetId="15">客房部!$A$1:$AL$27</definedName>
    <definedName name="_xlnm.Print_Area" localSheetId="12">客房業務部!$A$1:$AL$31</definedName>
    <definedName name="_xlnm.Print_Area" localSheetId="16">客務部!$A$1:$AL$58</definedName>
    <definedName name="_xlnm.Print_Area" localSheetId="6">財務部!$A$1:$AL$30</definedName>
    <definedName name="_xlnm.Print_Area" localSheetId="7">採購部!$A$1:$AL$27</definedName>
    <definedName name="_xlnm.Print_Area" localSheetId="3">彙整班表!$A$1:$AL$121</definedName>
    <definedName name="_xlnm.Print_Area" localSheetId="4">董事長室!$A$1:$AL$28</definedName>
    <definedName name="_xlnm.Print_Area" localSheetId="18">餐飲部!$A$1:$AL$68</definedName>
    <definedName name="_xlnm.Print_Area" localSheetId="5">總經理室!$A$1:$AL$28</definedName>
    <definedName name="_xlnm.Print_Titles" localSheetId="3">彙整班表!$A:$G,彙整班表!$1:$7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90" i="27" l="1"/>
  <c r="B90" i="27"/>
  <c r="C90" i="27"/>
  <c r="D90" i="27"/>
  <c r="E90" i="27"/>
  <c r="F90" i="27"/>
  <c r="G90" i="27"/>
  <c r="H90" i="27"/>
  <c r="I90" i="27"/>
  <c r="J90" i="27"/>
  <c r="K90" i="27"/>
  <c r="L90" i="27"/>
  <c r="M90" i="27"/>
  <c r="N90" i="27"/>
  <c r="O90" i="27"/>
  <c r="P90" i="27"/>
  <c r="Q90" i="27"/>
  <c r="R90" i="27"/>
  <c r="S90" i="27"/>
  <c r="T90" i="27"/>
  <c r="U90" i="27"/>
  <c r="V90" i="27"/>
  <c r="W90" i="27"/>
  <c r="X90" i="27"/>
  <c r="Y90" i="27"/>
  <c r="Z90" i="27"/>
  <c r="AA90" i="27"/>
  <c r="AB90" i="27"/>
  <c r="AC90" i="27"/>
  <c r="AD90" i="27"/>
  <c r="AE90" i="27"/>
  <c r="AF90" i="27"/>
  <c r="AG90" i="27"/>
  <c r="AH90" i="27"/>
  <c r="AI90" i="27"/>
  <c r="AJ90" i="27"/>
  <c r="AK90" i="27"/>
  <c r="AL90" i="27"/>
  <c r="U29" i="37" l="1"/>
  <c r="K35" i="55"/>
  <c r="AL35" i="55"/>
  <c r="AK35" i="55"/>
  <c r="AJ35" i="55"/>
  <c r="AI35" i="55"/>
  <c r="AH35" i="55"/>
  <c r="AG35" i="55"/>
  <c r="AF35" i="55"/>
  <c r="AE35" i="55"/>
  <c r="AD35" i="55"/>
  <c r="AC35" i="55"/>
  <c r="AB35" i="55"/>
  <c r="AA35" i="55"/>
  <c r="Z35" i="55"/>
  <c r="Y35" i="55"/>
  <c r="X35" i="55"/>
  <c r="W35" i="55"/>
  <c r="V35" i="55"/>
  <c r="U35" i="55"/>
  <c r="T35" i="55"/>
  <c r="S35" i="55"/>
  <c r="R35" i="55"/>
  <c r="Q35" i="55"/>
  <c r="P35" i="55"/>
  <c r="O35" i="55"/>
  <c r="N35" i="55"/>
  <c r="M35" i="55"/>
  <c r="L35" i="55"/>
  <c r="J35" i="55"/>
  <c r="I35" i="55"/>
  <c r="H35" i="55"/>
  <c r="A84" i="27"/>
  <c r="B84" i="27"/>
  <c r="C84" i="27"/>
  <c r="D84" i="27"/>
  <c r="E84" i="27"/>
  <c r="F84" i="27"/>
  <c r="G84" i="27"/>
  <c r="H84" i="27"/>
  <c r="I84" i="27"/>
  <c r="J84" i="27"/>
  <c r="K84" i="27"/>
  <c r="L84" i="27"/>
  <c r="M84" i="27"/>
  <c r="N84" i="27"/>
  <c r="O84" i="27"/>
  <c r="P84" i="27"/>
  <c r="Q84" i="27"/>
  <c r="R84" i="27"/>
  <c r="S84" i="27"/>
  <c r="T84" i="27"/>
  <c r="U84" i="27"/>
  <c r="V84" i="27"/>
  <c r="W84" i="27"/>
  <c r="X84" i="27"/>
  <c r="Y84" i="27"/>
  <c r="Z84" i="27"/>
  <c r="AA84" i="27"/>
  <c r="AB84" i="27"/>
  <c r="AC84" i="27"/>
  <c r="AD84" i="27"/>
  <c r="AE84" i="27"/>
  <c r="AF84" i="27"/>
  <c r="AG84" i="27"/>
  <c r="AH84" i="27"/>
  <c r="AI84" i="27"/>
  <c r="AJ84" i="27"/>
  <c r="AK84" i="27"/>
  <c r="AL84" i="27"/>
  <c r="A76" i="27"/>
  <c r="B76" i="27"/>
  <c r="C76" i="27"/>
  <c r="D76" i="27"/>
  <c r="E76" i="27"/>
  <c r="F76" i="27"/>
  <c r="G76" i="27"/>
  <c r="H76" i="27"/>
  <c r="I76" i="27"/>
  <c r="J76" i="27"/>
  <c r="K76" i="27"/>
  <c r="L76" i="27"/>
  <c r="M76" i="27"/>
  <c r="N76" i="27"/>
  <c r="O76" i="27"/>
  <c r="P76" i="27"/>
  <c r="Q76" i="27"/>
  <c r="R76" i="27"/>
  <c r="S76" i="27"/>
  <c r="T76" i="27"/>
  <c r="U76" i="27"/>
  <c r="V76" i="27"/>
  <c r="W76" i="27"/>
  <c r="X76" i="27"/>
  <c r="Y76" i="27"/>
  <c r="Z76" i="27"/>
  <c r="AA76" i="27"/>
  <c r="AB76" i="27"/>
  <c r="AC76" i="27"/>
  <c r="AD76" i="27"/>
  <c r="AE76" i="27"/>
  <c r="AF76" i="27"/>
  <c r="AG76" i="27"/>
  <c r="AH76" i="27"/>
  <c r="AI76" i="27"/>
  <c r="AJ76" i="27"/>
  <c r="AK76" i="27"/>
  <c r="AL76" i="27"/>
  <c r="A68" i="27"/>
  <c r="B68" i="27"/>
  <c r="C68" i="27"/>
  <c r="D68" i="27"/>
  <c r="E68" i="27"/>
  <c r="F68" i="27"/>
  <c r="G68" i="27"/>
  <c r="H68" i="27"/>
  <c r="I68" i="27"/>
  <c r="J68" i="27"/>
  <c r="K68" i="27"/>
  <c r="L68" i="27"/>
  <c r="M68" i="27"/>
  <c r="N68" i="27"/>
  <c r="O68" i="27"/>
  <c r="P68" i="27"/>
  <c r="Q68" i="27"/>
  <c r="R68" i="27"/>
  <c r="S68" i="27"/>
  <c r="T68" i="27"/>
  <c r="U68" i="27"/>
  <c r="V68" i="27"/>
  <c r="W68" i="27"/>
  <c r="X68" i="27"/>
  <c r="Y68" i="27"/>
  <c r="Z68" i="27"/>
  <c r="AA68" i="27"/>
  <c r="AB68" i="27"/>
  <c r="AC68" i="27"/>
  <c r="AD68" i="27"/>
  <c r="AE68" i="27"/>
  <c r="AF68" i="27"/>
  <c r="AG68" i="27"/>
  <c r="AH68" i="27"/>
  <c r="AI68" i="27"/>
  <c r="AJ68" i="27"/>
  <c r="AK68" i="27"/>
  <c r="AL68" i="27"/>
  <c r="A59" i="27" l="1"/>
  <c r="B59" i="27"/>
  <c r="C59" i="27"/>
  <c r="D59" i="27"/>
  <c r="E59" i="27"/>
  <c r="F59" i="27"/>
  <c r="G59" i="27"/>
  <c r="H59" i="27"/>
  <c r="I59" i="27"/>
  <c r="J59" i="27"/>
  <c r="K59" i="27"/>
  <c r="L59" i="27"/>
  <c r="M59" i="27"/>
  <c r="N59" i="27"/>
  <c r="O59" i="27"/>
  <c r="P59" i="27"/>
  <c r="Q59" i="27"/>
  <c r="R59" i="27"/>
  <c r="S59" i="27"/>
  <c r="T59" i="27"/>
  <c r="U59" i="27"/>
  <c r="V59" i="27"/>
  <c r="W59" i="27"/>
  <c r="X59" i="27"/>
  <c r="Y59" i="27"/>
  <c r="Z59" i="27"/>
  <c r="AA59" i="27"/>
  <c r="AB59" i="27"/>
  <c r="AC59" i="27"/>
  <c r="AD59" i="27"/>
  <c r="AE59" i="27"/>
  <c r="AF59" i="27"/>
  <c r="AG59" i="27"/>
  <c r="AH59" i="27"/>
  <c r="AI59" i="27"/>
  <c r="AJ59" i="27"/>
  <c r="AK59" i="27"/>
  <c r="AL59" i="27"/>
  <c r="A60" i="27"/>
  <c r="B60" i="27"/>
  <c r="C60" i="27"/>
  <c r="D60" i="27"/>
  <c r="E60" i="27"/>
  <c r="F60" i="27"/>
  <c r="G60" i="27"/>
  <c r="H60" i="27"/>
  <c r="I60" i="27"/>
  <c r="J60" i="27"/>
  <c r="K60" i="27"/>
  <c r="L60" i="27"/>
  <c r="M60" i="27"/>
  <c r="N60" i="27"/>
  <c r="O60" i="27"/>
  <c r="P60" i="27"/>
  <c r="Q60" i="27"/>
  <c r="R60" i="27"/>
  <c r="S60" i="27"/>
  <c r="T60" i="27"/>
  <c r="U60" i="27"/>
  <c r="V60" i="27"/>
  <c r="W60" i="27"/>
  <c r="X60" i="27"/>
  <c r="Y60" i="27"/>
  <c r="Z60" i="27"/>
  <c r="AA60" i="27"/>
  <c r="AB60" i="27"/>
  <c r="AC60" i="27"/>
  <c r="AD60" i="27"/>
  <c r="AE60" i="27"/>
  <c r="AF60" i="27"/>
  <c r="AG60" i="27"/>
  <c r="AH60" i="27"/>
  <c r="AI60" i="27"/>
  <c r="AJ60" i="27"/>
  <c r="AK60" i="27"/>
  <c r="AL60" i="27"/>
  <c r="I38" i="35"/>
  <c r="J38" i="35"/>
  <c r="K38" i="35"/>
  <c r="L38" i="35"/>
  <c r="M38" i="35"/>
  <c r="N38" i="35"/>
  <c r="O38" i="35"/>
  <c r="P38" i="35"/>
  <c r="Q38" i="35"/>
  <c r="R38" i="35"/>
  <c r="S38" i="35"/>
  <c r="T38" i="35"/>
  <c r="U38" i="35"/>
  <c r="V38" i="35"/>
  <c r="W38" i="35"/>
  <c r="X38" i="35"/>
  <c r="Y38" i="35"/>
  <c r="Z38" i="35"/>
  <c r="AA38" i="35"/>
  <c r="AB38" i="35"/>
  <c r="AC38" i="35"/>
  <c r="AD38" i="35"/>
  <c r="AE38" i="35"/>
  <c r="AF38" i="35"/>
  <c r="AG38" i="35"/>
  <c r="AH38" i="35"/>
  <c r="AI38" i="35"/>
  <c r="AJ38" i="35"/>
  <c r="AK38" i="35"/>
  <c r="AL38" i="35"/>
  <c r="H38" i="35"/>
  <c r="I37" i="35"/>
  <c r="J37" i="35"/>
  <c r="K37" i="35"/>
  <c r="L37" i="35"/>
  <c r="M37" i="35"/>
  <c r="N37" i="35"/>
  <c r="O37" i="35"/>
  <c r="P37" i="35"/>
  <c r="Q37" i="35"/>
  <c r="R37" i="35"/>
  <c r="S37" i="35"/>
  <c r="T37" i="35"/>
  <c r="U37" i="35"/>
  <c r="V37" i="35"/>
  <c r="W37" i="35"/>
  <c r="X37" i="35"/>
  <c r="Y37" i="35"/>
  <c r="Z37" i="35"/>
  <c r="AA37" i="35"/>
  <c r="AB37" i="35"/>
  <c r="AC37" i="35"/>
  <c r="AD37" i="35"/>
  <c r="AE37" i="35"/>
  <c r="AF37" i="35"/>
  <c r="AG37" i="35"/>
  <c r="AH37" i="35"/>
  <c r="AI37" i="35"/>
  <c r="AJ37" i="35"/>
  <c r="AK37" i="35"/>
  <c r="AL37" i="35"/>
  <c r="H37" i="35"/>
  <c r="H36" i="35"/>
  <c r="I36" i="35"/>
  <c r="J36" i="35"/>
  <c r="K36" i="35"/>
  <c r="L36" i="35"/>
  <c r="M36" i="35"/>
  <c r="N36" i="35"/>
  <c r="O36" i="35"/>
  <c r="P36" i="35"/>
  <c r="Q36" i="35"/>
  <c r="R36" i="35"/>
  <c r="S36" i="35"/>
  <c r="T36" i="35"/>
  <c r="U36" i="35"/>
  <c r="V36" i="35"/>
  <c r="W36" i="35"/>
  <c r="X36" i="35"/>
  <c r="Y36" i="35"/>
  <c r="Z36" i="35"/>
  <c r="AA36" i="35"/>
  <c r="AB36" i="35"/>
  <c r="AC36" i="35"/>
  <c r="AD36" i="35"/>
  <c r="AE36" i="35"/>
  <c r="AF36" i="35"/>
  <c r="AG36" i="35"/>
  <c r="AH36" i="35"/>
  <c r="AI36" i="35"/>
  <c r="AJ36" i="35"/>
  <c r="AK36" i="35"/>
  <c r="AL36" i="35"/>
  <c r="I35" i="35"/>
  <c r="J35" i="35"/>
  <c r="K35" i="35"/>
  <c r="L35" i="35"/>
  <c r="M35" i="35"/>
  <c r="N35" i="35"/>
  <c r="O35" i="35"/>
  <c r="P35" i="35"/>
  <c r="Q35" i="35"/>
  <c r="R35" i="35"/>
  <c r="S35" i="35"/>
  <c r="T35" i="35"/>
  <c r="U35" i="35"/>
  <c r="V35" i="35"/>
  <c r="W35" i="35"/>
  <c r="X35" i="35"/>
  <c r="Y35" i="35"/>
  <c r="Z35" i="35"/>
  <c r="AA35" i="35"/>
  <c r="AB35" i="35"/>
  <c r="AC35" i="35"/>
  <c r="AD35" i="35"/>
  <c r="AE35" i="35"/>
  <c r="AF35" i="35"/>
  <c r="AG35" i="35"/>
  <c r="AH35" i="35"/>
  <c r="AI35" i="35"/>
  <c r="AJ35" i="35"/>
  <c r="AK35" i="35"/>
  <c r="AL35" i="35"/>
  <c r="H35" i="35"/>
  <c r="H34" i="35"/>
  <c r="AL34" i="35"/>
  <c r="AK34" i="35"/>
  <c r="AJ34" i="35"/>
  <c r="AI34" i="35"/>
  <c r="AH34" i="35"/>
  <c r="AG34" i="35"/>
  <c r="AF34" i="35"/>
  <c r="AE34" i="35"/>
  <c r="AD34" i="35"/>
  <c r="AC34" i="35"/>
  <c r="AB34" i="35"/>
  <c r="AA34" i="35"/>
  <c r="Z34" i="35"/>
  <c r="Y34" i="35"/>
  <c r="X34" i="35"/>
  <c r="W34" i="35"/>
  <c r="V34" i="35"/>
  <c r="U34" i="35"/>
  <c r="T34" i="35"/>
  <c r="S34" i="35"/>
  <c r="R34" i="35"/>
  <c r="Q34" i="35"/>
  <c r="P34" i="35"/>
  <c r="O34" i="35"/>
  <c r="N34" i="35"/>
  <c r="M34" i="35"/>
  <c r="L34" i="35"/>
  <c r="K34" i="35"/>
  <c r="J34" i="35"/>
  <c r="I34" i="35"/>
  <c r="A120" i="27"/>
  <c r="B120" i="27"/>
  <c r="C120" i="27"/>
  <c r="D120" i="27"/>
  <c r="E120" i="27"/>
  <c r="F120" i="27"/>
  <c r="G120" i="27"/>
  <c r="H120" i="27"/>
  <c r="I120" i="27"/>
  <c r="J120" i="27"/>
  <c r="K120" i="27"/>
  <c r="L120" i="27"/>
  <c r="M120" i="27"/>
  <c r="N120" i="27"/>
  <c r="O120" i="27"/>
  <c r="P120" i="27"/>
  <c r="Q120" i="27"/>
  <c r="R120" i="27"/>
  <c r="S120" i="27"/>
  <c r="T120" i="27"/>
  <c r="U120" i="27"/>
  <c r="V120" i="27"/>
  <c r="W120" i="27"/>
  <c r="X120" i="27"/>
  <c r="Y120" i="27"/>
  <c r="Z120" i="27"/>
  <c r="AA120" i="27"/>
  <c r="AB120" i="27"/>
  <c r="AC120" i="27"/>
  <c r="AD120" i="27"/>
  <c r="AE120" i="27"/>
  <c r="AF120" i="27"/>
  <c r="AG120" i="27"/>
  <c r="AH120" i="27"/>
  <c r="AI120" i="27"/>
  <c r="AJ120" i="27"/>
  <c r="AK120" i="27"/>
  <c r="AL120" i="27"/>
  <c r="A121" i="27"/>
  <c r="B121" i="27"/>
  <c r="C121" i="27"/>
  <c r="D121" i="27"/>
  <c r="E121" i="27"/>
  <c r="F121" i="27"/>
  <c r="G121" i="27"/>
  <c r="H121" i="27"/>
  <c r="I121" i="27"/>
  <c r="J121" i="27"/>
  <c r="K121" i="27"/>
  <c r="L121" i="27"/>
  <c r="M121" i="27"/>
  <c r="N121" i="27"/>
  <c r="O121" i="27"/>
  <c r="P121" i="27"/>
  <c r="Q121" i="27"/>
  <c r="R121" i="27"/>
  <c r="S121" i="27"/>
  <c r="T121" i="27"/>
  <c r="U121" i="27"/>
  <c r="V121" i="27"/>
  <c r="W121" i="27"/>
  <c r="X121" i="27"/>
  <c r="Y121" i="27"/>
  <c r="Z121" i="27"/>
  <c r="AA121" i="27"/>
  <c r="AB121" i="27"/>
  <c r="AC121" i="27"/>
  <c r="AD121" i="27"/>
  <c r="AE121" i="27"/>
  <c r="AF121" i="27"/>
  <c r="AG121" i="27"/>
  <c r="AH121" i="27"/>
  <c r="AI121" i="27"/>
  <c r="AJ121" i="27"/>
  <c r="AK121" i="27"/>
  <c r="AL121" i="27"/>
  <c r="A70" i="27"/>
  <c r="B70" i="27"/>
  <c r="C70" i="27"/>
  <c r="D70" i="27"/>
  <c r="E70" i="27"/>
  <c r="F70" i="27"/>
  <c r="G70" i="27"/>
  <c r="H70" i="27"/>
  <c r="I70" i="27"/>
  <c r="J70" i="27"/>
  <c r="K70" i="27"/>
  <c r="L70" i="27"/>
  <c r="M70" i="27"/>
  <c r="N70" i="27"/>
  <c r="O70" i="27"/>
  <c r="P70" i="27"/>
  <c r="Q70" i="27"/>
  <c r="R70" i="27"/>
  <c r="S70" i="27"/>
  <c r="T70" i="27"/>
  <c r="U70" i="27"/>
  <c r="V70" i="27"/>
  <c r="W70" i="27"/>
  <c r="X70" i="27"/>
  <c r="Y70" i="27"/>
  <c r="Z70" i="27"/>
  <c r="AA70" i="27"/>
  <c r="AB70" i="27"/>
  <c r="AC70" i="27"/>
  <c r="AD70" i="27"/>
  <c r="AE70" i="27"/>
  <c r="AF70" i="27"/>
  <c r="AG70" i="27"/>
  <c r="AH70" i="27"/>
  <c r="AI70" i="27"/>
  <c r="AJ70" i="27"/>
  <c r="AK70" i="27"/>
  <c r="AL70" i="27"/>
  <c r="A95" i="27"/>
  <c r="B95" i="27"/>
  <c r="C95" i="27"/>
  <c r="D95" i="27"/>
  <c r="E95" i="27"/>
  <c r="F95" i="27"/>
  <c r="G95" i="27"/>
  <c r="H95" i="27"/>
  <c r="I95" i="27"/>
  <c r="J95" i="27"/>
  <c r="K95" i="27"/>
  <c r="L95" i="27"/>
  <c r="M95" i="27"/>
  <c r="N95" i="27"/>
  <c r="O95" i="27"/>
  <c r="P95" i="27"/>
  <c r="Q95" i="27"/>
  <c r="R95" i="27"/>
  <c r="S95" i="27"/>
  <c r="T95" i="27"/>
  <c r="U95" i="27"/>
  <c r="V95" i="27"/>
  <c r="W95" i="27"/>
  <c r="X95" i="27"/>
  <c r="Y95" i="27"/>
  <c r="Z95" i="27"/>
  <c r="AA95" i="27"/>
  <c r="AB95" i="27"/>
  <c r="AC95" i="27"/>
  <c r="AD95" i="27"/>
  <c r="AE95" i="27"/>
  <c r="AF95" i="27"/>
  <c r="AG95" i="27"/>
  <c r="AH95" i="27"/>
  <c r="AI95" i="27"/>
  <c r="AJ95" i="27"/>
  <c r="AK95" i="27"/>
  <c r="AL95" i="27"/>
  <c r="A86" i="27" l="1"/>
  <c r="B86" i="27"/>
  <c r="A87" i="27"/>
  <c r="B87" i="27"/>
  <c r="A88" i="27"/>
  <c r="B88" i="27"/>
  <c r="A89" i="27"/>
  <c r="B89" i="27"/>
  <c r="A91" i="27"/>
  <c r="B91" i="27"/>
  <c r="A92" i="27"/>
  <c r="B92" i="27"/>
  <c r="A93" i="27"/>
  <c r="B93" i="27"/>
  <c r="A94" i="27"/>
  <c r="B94" i="27"/>
  <c r="A96" i="27"/>
  <c r="B96" i="27"/>
  <c r="A97" i="27"/>
  <c r="B97" i="27"/>
  <c r="A98" i="27"/>
  <c r="B98" i="27"/>
  <c r="A99" i="27"/>
  <c r="B99" i="27"/>
  <c r="A100" i="27"/>
  <c r="B100" i="27"/>
  <c r="A101" i="27"/>
  <c r="B101" i="27"/>
  <c r="A102" i="27"/>
  <c r="B102" i="27"/>
  <c r="A103" i="27"/>
  <c r="B103" i="27"/>
  <c r="A104" i="27"/>
  <c r="B104" i="27"/>
  <c r="A105" i="27"/>
  <c r="B105" i="27"/>
  <c r="A106" i="27"/>
  <c r="B106" i="27"/>
  <c r="A107" i="27"/>
  <c r="B107" i="27"/>
  <c r="A108" i="27"/>
  <c r="B108" i="27"/>
  <c r="A109" i="27"/>
  <c r="B109" i="27"/>
  <c r="A110" i="27"/>
  <c r="B110" i="27"/>
  <c r="A111" i="27"/>
  <c r="B111" i="27"/>
  <c r="A112" i="27"/>
  <c r="B112" i="27"/>
  <c r="A113" i="27"/>
  <c r="B113" i="27"/>
  <c r="A114" i="27"/>
  <c r="B114" i="27"/>
  <c r="A115" i="27"/>
  <c r="B115" i="27"/>
  <c r="A116" i="27"/>
  <c r="B116" i="27"/>
  <c r="A117" i="27"/>
  <c r="B117" i="27"/>
  <c r="A118" i="27"/>
  <c r="B118" i="27"/>
  <c r="A119" i="27"/>
  <c r="B119" i="27"/>
  <c r="H19" i="35"/>
  <c r="H33" i="55"/>
  <c r="A67" i="27"/>
  <c r="B67" i="27"/>
  <c r="C67" i="27"/>
  <c r="D67" i="27"/>
  <c r="E67" i="27"/>
  <c r="F67" i="27"/>
  <c r="G67" i="27"/>
  <c r="H67" i="27"/>
  <c r="I67" i="27"/>
  <c r="J67" i="27"/>
  <c r="K67" i="27"/>
  <c r="L67" i="27"/>
  <c r="M67" i="27"/>
  <c r="N67" i="27"/>
  <c r="O67" i="27"/>
  <c r="P67" i="27"/>
  <c r="Q67" i="27"/>
  <c r="R67" i="27"/>
  <c r="S67" i="27"/>
  <c r="T67" i="27"/>
  <c r="U67" i="27"/>
  <c r="V67" i="27"/>
  <c r="W67" i="27"/>
  <c r="X67" i="27"/>
  <c r="Y67" i="27"/>
  <c r="Z67" i="27"/>
  <c r="AA67" i="27"/>
  <c r="AB67" i="27"/>
  <c r="AC67" i="27"/>
  <c r="AD67" i="27"/>
  <c r="AE67" i="27"/>
  <c r="AF67" i="27"/>
  <c r="AG67" i="27"/>
  <c r="AH67" i="27"/>
  <c r="AI67" i="27"/>
  <c r="AJ67" i="27"/>
  <c r="AK67" i="27"/>
  <c r="AL67" i="27"/>
  <c r="AL50" i="27"/>
  <c r="A49" i="27"/>
  <c r="B49" i="27"/>
  <c r="C49" i="27"/>
  <c r="D49" i="27"/>
  <c r="E49" i="27"/>
  <c r="F49" i="27"/>
  <c r="G49" i="27"/>
  <c r="H49" i="27"/>
  <c r="I49" i="27"/>
  <c r="J49" i="27"/>
  <c r="K49" i="27"/>
  <c r="L49" i="27"/>
  <c r="M49" i="27"/>
  <c r="N49" i="27"/>
  <c r="O49" i="27"/>
  <c r="P49" i="27"/>
  <c r="Q49" i="27"/>
  <c r="R49" i="27"/>
  <c r="S49" i="27"/>
  <c r="T49" i="27"/>
  <c r="U49" i="27"/>
  <c r="V49" i="27"/>
  <c r="W49" i="27"/>
  <c r="X49" i="27"/>
  <c r="Y49" i="27"/>
  <c r="Z49" i="27"/>
  <c r="AA49" i="27"/>
  <c r="AB49" i="27"/>
  <c r="AC49" i="27"/>
  <c r="AD49" i="27"/>
  <c r="AE49" i="27"/>
  <c r="AF49" i="27"/>
  <c r="AG49" i="27"/>
  <c r="AH49" i="27"/>
  <c r="AI49" i="27"/>
  <c r="AJ49" i="27"/>
  <c r="AK49" i="27"/>
  <c r="AL49" i="27"/>
  <c r="C89" i="27"/>
  <c r="D89" i="27"/>
  <c r="E89" i="27"/>
  <c r="F89" i="27"/>
  <c r="G89" i="27"/>
  <c r="H89" i="27"/>
  <c r="I89" i="27"/>
  <c r="J89" i="27"/>
  <c r="K89" i="27"/>
  <c r="L89" i="27"/>
  <c r="M89" i="27"/>
  <c r="N89" i="27"/>
  <c r="O89" i="27"/>
  <c r="P89" i="27"/>
  <c r="Q89" i="27"/>
  <c r="R89" i="27"/>
  <c r="S89" i="27"/>
  <c r="T89" i="27"/>
  <c r="U89" i="27"/>
  <c r="V89" i="27"/>
  <c r="W89" i="27"/>
  <c r="X89" i="27"/>
  <c r="Y89" i="27"/>
  <c r="Z89" i="27"/>
  <c r="AA89" i="27"/>
  <c r="AB89" i="27"/>
  <c r="AC89" i="27"/>
  <c r="AD89" i="27"/>
  <c r="AE89" i="27"/>
  <c r="AF89" i="27"/>
  <c r="AG89" i="27"/>
  <c r="AH89" i="27"/>
  <c r="AI89" i="27"/>
  <c r="AJ89" i="27"/>
  <c r="AK89" i="27"/>
  <c r="AL89" i="27"/>
  <c r="A75" i="27"/>
  <c r="B75" i="27"/>
  <c r="C75" i="27"/>
  <c r="D75" i="27"/>
  <c r="E75" i="27"/>
  <c r="F75" i="27"/>
  <c r="G75" i="27"/>
  <c r="H75" i="27"/>
  <c r="I75" i="27"/>
  <c r="J75" i="27"/>
  <c r="K75" i="27"/>
  <c r="L75" i="27"/>
  <c r="M75" i="27"/>
  <c r="N75" i="27"/>
  <c r="O75" i="27"/>
  <c r="P75" i="27"/>
  <c r="Q75" i="27"/>
  <c r="R75" i="27"/>
  <c r="S75" i="27"/>
  <c r="T75" i="27"/>
  <c r="U75" i="27"/>
  <c r="V75" i="27"/>
  <c r="W75" i="27"/>
  <c r="X75" i="27"/>
  <c r="Y75" i="27"/>
  <c r="Z75" i="27"/>
  <c r="AA75" i="27"/>
  <c r="AB75" i="27"/>
  <c r="AC75" i="27"/>
  <c r="AD75" i="27"/>
  <c r="AE75" i="27"/>
  <c r="AF75" i="27"/>
  <c r="AG75" i="27"/>
  <c r="AH75" i="27"/>
  <c r="AI75" i="27"/>
  <c r="AJ75" i="27"/>
  <c r="AK75" i="27"/>
  <c r="AL75" i="27"/>
  <c r="A77" i="27"/>
  <c r="B77" i="27"/>
  <c r="C77" i="27"/>
  <c r="D77" i="27"/>
  <c r="E77" i="27"/>
  <c r="F77" i="27"/>
  <c r="G77" i="27"/>
  <c r="H77" i="27"/>
  <c r="I77" i="27"/>
  <c r="J77" i="27"/>
  <c r="K77" i="27"/>
  <c r="L77" i="27"/>
  <c r="M77" i="27"/>
  <c r="N77" i="27"/>
  <c r="O77" i="27"/>
  <c r="P77" i="27"/>
  <c r="Q77" i="27"/>
  <c r="R77" i="27"/>
  <c r="S77" i="27"/>
  <c r="T77" i="27"/>
  <c r="U77" i="27"/>
  <c r="V77" i="27"/>
  <c r="W77" i="27"/>
  <c r="X77" i="27"/>
  <c r="Y77" i="27"/>
  <c r="Z77" i="27"/>
  <c r="AA77" i="27"/>
  <c r="AB77" i="27"/>
  <c r="AC77" i="27"/>
  <c r="AD77" i="27"/>
  <c r="AE77" i="27"/>
  <c r="AF77" i="27"/>
  <c r="AG77" i="27"/>
  <c r="AH77" i="27"/>
  <c r="AI77" i="27"/>
  <c r="AJ77" i="27"/>
  <c r="AK77" i="27"/>
  <c r="AL77" i="27"/>
  <c r="A78" i="27"/>
  <c r="B78" i="27"/>
  <c r="C78" i="27"/>
  <c r="D78" i="27"/>
  <c r="E78" i="27"/>
  <c r="F78" i="27"/>
  <c r="G78" i="27"/>
  <c r="H78" i="27"/>
  <c r="I78" i="27"/>
  <c r="J78" i="27"/>
  <c r="K78" i="27"/>
  <c r="L78" i="27"/>
  <c r="M78" i="27"/>
  <c r="N78" i="27"/>
  <c r="O78" i="27"/>
  <c r="P78" i="27"/>
  <c r="Q78" i="27"/>
  <c r="R78" i="27"/>
  <c r="S78" i="27"/>
  <c r="T78" i="27"/>
  <c r="U78" i="27"/>
  <c r="V78" i="27"/>
  <c r="W78" i="27"/>
  <c r="X78" i="27"/>
  <c r="Y78" i="27"/>
  <c r="Z78" i="27"/>
  <c r="AA78" i="27"/>
  <c r="AB78" i="27"/>
  <c r="AC78" i="27"/>
  <c r="AD78" i="27"/>
  <c r="AE78" i="27"/>
  <c r="AF78" i="27"/>
  <c r="AG78" i="27"/>
  <c r="AH78" i="27"/>
  <c r="AI78" i="27"/>
  <c r="AJ78" i="27"/>
  <c r="AK78" i="27"/>
  <c r="AL78" i="27"/>
  <c r="A79" i="27"/>
  <c r="B79" i="27"/>
  <c r="C79" i="27"/>
  <c r="D79" i="27"/>
  <c r="E79" i="27"/>
  <c r="F79" i="27"/>
  <c r="G79" i="27"/>
  <c r="H79" i="27"/>
  <c r="I79" i="27"/>
  <c r="J79" i="27"/>
  <c r="K79" i="27"/>
  <c r="L79" i="27"/>
  <c r="M79" i="27"/>
  <c r="N79" i="27"/>
  <c r="O79" i="27"/>
  <c r="P79" i="27"/>
  <c r="Q79" i="27"/>
  <c r="R79" i="27"/>
  <c r="S79" i="27"/>
  <c r="T79" i="27"/>
  <c r="U79" i="27"/>
  <c r="V79" i="27"/>
  <c r="W79" i="27"/>
  <c r="X79" i="27"/>
  <c r="Y79" i="27"/>
  <c r="Z79" i="27"/>
  <c r="AA79" i="27"/>
  <c r="AB79" i="27"/>
  <c r="AC79" i="27"/>
  <c r="AD79" i="27"/>
  <c r="AE79" i="27"/>
  <c r="AF79" i="27"/>
  <c r="AG79" i="27"/>
  <c r="AH79" i="27"/>
  <c r="AI79" i="27"/>
  <c r="AJ79" i="27"/>
  <c r="AK79" i="27"/>
  <c r="AL79" i="27"/>
  <c r="A80" i="27"/>
  <c r="B80" i="27"/>
  <c r="C80" i="27"/>
  <c r="D80" i="27"/>
  <c r="E80" i="27"/>
  <c r="F80" i="27"/>
  <c r="G80" i="27"/>
  <c r="H80" i="27"/>
  <c r="I80" i="27"/>
  <c r="J80" i="27"/>
  <c r="K80" i="27"/>
  <c r="L80" i="27"/>
  <c r="M80" i="27"/>
  <c r="N80" i="27"/>
  <c r="O80" i="27"/>
  <c r="P80" i="27"/>
  <c r="Q80" i="27"/>
  <c r="R80" i="27"/>
  <c r="S80" i="27"/>
  <c r="T80" i="27"/>
  <c r="U80" i="27"/>
  <c r="V80" i="27"/>
  <c r="W80" i="27"/>
  <c r="X80" i="27"/>
  <c r="Y80" i="27"/>
  <c r="Z80" i="27"/>
  <c r="AA80" i="27"/>
  <c r="AB80" i="27"/>
  <c r="AC80" i="27"/>
  <c r="AD80" i="27"/>
  <c r="AE80" i="27"/>
  <c r="AF80" i="27"/>
  <c r="AG80" i="27"/>
  <c r="AH80" i="27"/>
  <c r="AI80" i="27"/>
  <c r="AJ80" i="27"/>
  <c r="AK80" i="27"/>
  <c r="AL80" i="27"/>
  <c r="I34" i="55" l="1"/>
  <c r="J34" i="55"/>
  <c r="K34" i="55"/>
  <c r="L34" i="55"/>
  <c r="M34" i="55"/>
  <c r="N34" i="55"/>
  <c r="O34" i="55"/>
  <c r="P34" i="55"/>
  <c r="Q34" i="55"/>
  <c r="R34" i="55"/>
  <c r="S34" i="55"/>
  <c r="T34" i="55"/>
  <c r="U34" i="55"/>
  <c r="V34" i="55"/>
  <c r="W34" i="55"/>
  <c r="X34" i="55"/>
  <c r="Y34" i="55"/>
  <c r="Z34" i="55"/>
  <c r="AA34" i="55"/>
  <c r="AB34" i="55"/>
  <c r="AC34" i="55"/>
  <c r="AD34" i="55"/>
  <c r="AE34" i="55"/>
  <c r="AF34" i="55"/>
  <c r="AG34" i="55"/>
  <c r="AH34" i="55"/>
  <c r="AI34" i="55"/>
  <c r="AJ34" i="55"/>
  <c r="AK34" i="55"/>
  <c r="AL34" i="55"/>
  <c r="H34" i="55"/>
  <c r="I33" i="55"/>
  <c r="J33" i="55"/>
  <c r="K33" i="55"/>
  <c r="L33" i="55"/>
  <c r="M33" i="55"/>
  <c r="N33" i="55"/>
  <c r="O33" i="55"/>
  <c r="P33" i="55"/>
  <c r="Q33" i="55"/>
  <c r="R33" i="55"/>
  <c r="S33" i="55"/>
  <c r="T33" i="55"/>
  <c r="U33" i="55"/>
  <c r="V33" i="55"/>
  <c r="W33" i="55"/>
  <c r="X33" i="55"/>
  <c r="Y33" i="55"/>
  <c r="Z33" i="55"/>
  <c r="AA33" i="55"/>
  <c r="AB33" i="55"/>
  <c r="AC33" i="55"/>
  <c r="AD33" i="55"/>
  <c r="AE33" i="55"/>
  <c r="AF33" i="55"/>
  <c r="AG33" i="55"/>
  <c r="AH33" i="55"/>
  <c r="AI33" i="55"/>
  <c r="AJ33" i="55"/>
  <c r="AK33" i="55"/>
  <c r="AL33" i="55"/>
  <c r="H28" i="37"/>
  <c r="I85" i="27" l="1"/>
  <c r="J85" i="27"/>
  <c r="K85" i="27"/>
  <c r="L85" i="27"/>
  <c r="M85" i="27"/>
  <c r="N85" i="27"/>
  <c r="O85" i="27"/>
  <c r="P85" i="27"/>
  <c r="Q85" i="27"/>
  <c r="R85" i="27"/>
  <c r="S85" i="27"/>
  <c r="T85" i="27"/>
  <c r="U85" i="27"/>
  <c r="V85" i="27"/>
  <c r="W85" i="27"/>
  <c r="X85" i="27"/>
  <c r="Y85" i="27"/>
  <c r="Z85" i="27"/>
  <c r="AA85" i="27"/>
  <c r="AB85" i="27"/>
  <c r="AC85" i="27"/>
  <c r="AD85" i="27"/>
  <c r="AE85" i="27"/>
  <c r="AF85" i="27"/>
  <c r="AG85" i="27"/>
  <c r="AH85" i="27"/>
  <c r="AI85" i="27"/>
  <c r="AJ85" i="27"/>
  <c r="AK85" i="27"/>
  <c r="AL85" i="27"/>
  <c r="I86" i="27"/>
  <c r="J86" i="27"/>
  <c r="K86" i="27"/>
  <c r="L86" i="27"/>
  <c r="M86" i="27"/>
  <c r="N86" i="27"/>
  <c r="O86" i="27"/>
  <c r="P86" i="27"/>
  <c r="Q86" i="27"/>
  <c r="R86" i="27"/>
  <c r="S86" i="27"/>
  <c r="T86" i="27"/>
  <c r="U86" i="27"/>
  <c r="W86" i="27"/>
  <c r="X86" i="27"/>
  <c r="Y86" i="27"/>
  <c r="Z86" i="27"/>
  <c r="AA86" i="27"/>
  <c r="AB86" i="27"/>
  <c r="AC86" i="27"/>
  <c r="AD86" i="27"/>
  <c r="AE86" i="27"/>
  <c r="AF86" i="27"/>
  <c r="AG86" i="27"/>
  <c r="AH86" i="27"/>
  <c r="AI86" i="27"/>
  <c r="AJ86" i="27"/>
  <c r="AK86" i="27"/>
  <c r="AL86" i="27"/>
  <c r="H85" i="27"/>
  <c r="AK34" i="27"/>
  <c r="C118" i="27"/>
  <c r="D118" i="27"/>
  <c r="E118" i="27"/>
  <c r="F118" i="27"/>
  <c r="G118" i="27"/>
  <c r="H118" i="27"/>
  <c r="I118" i="27"/>
  <c r="J118" i="27"/>
  <c r="K118" i="27"/>
  <c r="L118" i="27"/>
  <c r="M118" i="27"/>
  <c r="N118" i="27"/>
  <c r="O118" i="27"/>
  <c r="P118" i="27"/>
  <c r="Q118" i="27"/>
  <c r="R118" i="27"/>
  <c r="S118" i="27"/>
  <c r="T118" i="27"/>
  <c r="U118" i="27"/>
  <c r="V118" i="27"/>
  <c r="W118" i="27"/>
  <c r="X118" i="27"/>
  <c r="Y118" i="27"/>
  <c r="Z118" i="27"/>
  <c r="AA118" i="27"/>
  <c r="AB118" i="27"/>
  <c r="AC118" i="27"/>
  <c r="AD118" i="27"/>
  <c r="AE118" i="27"/>
  <c r="AF118" i="27"/>
  <c r="AG118" i="27"/>
  <c r="AH118" i="27"/>
  <c r="AI118" i="27"/>
  <c r="AJ118" i="27"/>
  <c r="AK118" i="27"/>
  <c r="AL118" i="27"/>
  <c r="C119" i="27"/>
  <c r="D119" i="27"/>
  <c r="E119" i="27"/>
  <c r="F119" i="27"/>
  <c r="G119" i="27"/>
  <c r="H119" i="27"/>
  <c r="I119" i="27"/>
  <c r="J119" i="27"/>
  <c r="K119" i="27"/>
  <c r="L119" i="27"/>
  <c r="M119" i="27"/>
  <c r="N119" i="27"/>
  <c r="O119" i="27"/>
  <c r="P119" i="27"/>
  <c r="Q119" i="27"/>
  <c r="R119" i="27"/>
  <c r="S119" i="27"/>
  <c r="T119" i="27"/>
  <c r="U119" i="27"/>
  <c r="V119" i="27"/>
  <c r="W119" i="27"/>
  <c r="X119" i="27"/>
  <c r="Y119" i="27"/>
  <c r="Z119" i="27"/>
  <c r="AA119" i="27"/>
  <c r="AB119" i="27"/>
  <c r="AC119" i="27"/>
  <c r="AD119" i="27"/>
  <c r="AE119" i="27"/>
  <c r="AF119" i="27"/>
  <c r="AG119" i="27"/>
  <c r="AH119" i="27"/>
  <c r="AI119" i="27"/>
  <c r="AJ119" i="27"/>
  <c r="AK119" i="27"/>
  <c r="AL119" i="27"/>
  <c r="I23" i="35"/>
  <c r="J23" i="35"/>
  <c r="K23" i="35"/>
  <c r="L23" i="35"/>
  <c r="M23" i="35"/>
  <c r="N23" i="35"/>
  <c r="O23" i="35"/>
  <c r="P23" i="35"/>
  <c r="Q23" i="35"/>
  <c r="R23" i="35"/>
  <c r="S23" i="35"/>
  <c r="T23" i="35"/>
  <c r="U23" i="35"/>
  <c r="V23" i="35"/>
  <c r="W23" i="35"/>
  <c r="X23" i="35"/>
  <c r="Y23" i="35"/>
  <c r="Z23" i="35"/>
  <c r="AA23" i="35"/>
  <c r="AB23" i="35"/>
  <c r="AC23" i="35"/>
  <c r="AD23" i="35"/>
  <c r="AE23" i="35"/>
  <c r="AF23" i="35"/>
  <c r="AG23" i="35"/>
  <c r="AH23" i="35"/>
  <c r="AI23" i="35"/>
  <c r="AJ23" i="35"/>
  <c r="AK23" i="35"/>
  <c r="AL23" i="35"/>
  <c r="H23" i="35"/>
  <c r="I22" i="35"/>
  <c r="J22" i="35"/>
  <c r="K22" i="35"/>
  <c r="L22" i="35"/>
  <c r="M22" i="35"/>
  <c r="N22" i="35"/>
  <c r="O22" i="35"/>
  <c r="P22" i="35"/>
  <c r="Q22" i="35"/>
  <c r="R22" i="35"/>
  <c r="S22" i="35"/>
  <c r="T22" i="35"/>
  <c r="U22" i="35"/>
  <c r="V22" i="35"/>
  <c r="W22" i="35"/>
  <c r="X22" i="35"/>
  <c r="Y22" i="35"/>
  <c r="Z22" i="35"/>
  <c r="AA22" i="35"/>
  <c r="AB22" i="35"/>
  <c r="AC22" i="35"/>
  <c r="AD22" i="35"/>
  <c r="AE22" i="35"/>
  <c r="AF22" i="35"/>
  <c r="AG22" i="35"/>
  <c r="AH22" i="35"/>
  <c r="AI22" i="35"/>
  <c r="AJ22" i="35"/>
  <c r="AK22" i="35"/>
  <c r="AL22" i="35"/>
  <c r="H22" i="35"/>
  <c r="I21" i="35"/>
  <c r="J21" i="35"/>
  <c r="K21" i="35"/>
  <c r="L21" i="35"/>
  <c r="M21" i="35"/>
  <c r="N21" i="35"/>
  <c r="O21" i="35"/>
  <c r="P21" i="35"/>
  <c r="Q21" i="35"/>
  <c r="R21" i="35"/>
  <c r="S21" i="35"/>
  <c r="T21" i="35"/>
  <c r="U21" i="35"/>
  <c r="V21" i="35"/>
  <c r="W21" i="35"/>
  <c r="X21" i="35"/>
  <c r="Y21" i="35"/>
  <c r="Z21" i="35"/>
  <c r="AA21" i="35"/>
  <c r="AB21" i="35"/>
  <c r="AC21" i="35"/>
  <c r="AD21" i="35"/>
  <c r="AE21" i="35"/>
  <c r="AF21" i="35"/>
  <c r="AG21" i="35"/>
  <c r="AH21" i="35"/>
  <c r="AI21" i="35"/>
  <c r="AJ21" i="35"/>
  <c r="AK21" i="35"/>
  <c r="AL21" i="35"/>
  <c r="H21" i="35"/>
  <c r="I20" i="35"/>
  <c r="J20" i="35"/>
  <c r="K20" i="35"/>
  <c r="L20" i="35"/>
  <c r="M20" i="35"/>
  <c r="N20" i="35"/>
  <c r="O20" i="35"/>
  <c r="P20" i="35"/>
  <c r="Q20" i="35"/>
  <c r="R20" i="35"/>
  <c r="S20" i="35"/>
  <c r="T20" i="35"/>
  <c r="U20" i="35"/>
  <c r="V20" i="35"/>
  <c r="W20" i="35"/>
  <c r="X20" i="35"/>
  <c r="Y20" i="35"/>
  <c r="Z20" i="35"/>
  <c r="AA20" i="35"/>
  <c r="AB20" i="35"/>
  <c r="AC20" i="35"/>
  <c r="AD20" i="35"/>
  <c r="AE20" i="35"/>
  <c r="AF20" i="35"/>
  <c r="AG20" i="35"/>
  <c r="AH20" i="35"/>
  <c r="AI20" i="35"/>
  <c r="AJ20" i="35"/>
  <c r="AK20" i="35"/>
  <c r="AL20" i="35"/>
  <c r="H20" i="35"/>
  <c r="I19" i="35"/>
  <c r="J19" i="35"/>
  <c r="K19" i="35"/>
  <c r="L19" i="35"/>
  <c r="M19" i="35"/>
  <c r="N19" i="35"/>
  <c r="O19" i="35"/>
  <c r="P19" i="35"/>
  <c r="Q19" i="35"/>
  <c r="R19" i="35"/>
  <c r="S19" i="35"/>
  <c r="T19" i="35"/>
  <c r="U19" i="35"/>
  <c r="V19" i="35"/>
  <c r="W19" i="35"/>
  <c r="X19" i="35"/>
  <c r="Y19" i="35"/>
  <c r="Z19" i="35"/>
  <c r="AA19" i="35"/>
  <c r="AB19" i="35"/>
  <c r="AC19" i="35"/>
  <c r="AD19" i="35"/>
  <c r="AE19" i="35"/>
  <c r="AF19" i="35"/>
  <c r="AG19" i="35"/>
  <c r="AH19" i="35"/>
  <c r="AI19" i="35"/>
  <c r="AJ19" i="35"/>
  <c r="AK19" i="35"/>
  <c r="AL19" i="35"/>
  <c r="I29" i="37" l="1"/>
  <c r="J29" i="37"/>
  <c r="K29" i="37"/>
  <c r="L29" i="37"/>
  <c r="M29" i="37"/>
  <c r="N29" i="37"/>
  <c r="O29" i="37"/>
  <c r="P29" i="37"/>
  <c r="Q29" i="37"/>
  <c r="R29" i="37"/>
  <c r="S29" i="37"/>
  <c r="T29" i="37"/>
  <c r="V29" i="37"/>
  <c r="W29" i="37"/>
  <c r="X29" i="37"/>
  <c r="Y29" i="37"/>
  <c r="Z29" i="37"/>
  <c r="AA29" i="37"/>
  <c r="AB29" i="37"/>
  <c r="AC29" i="37"/>
  <c r="AD29" i="37"/>
  <c r="AE29" i="37"/>
  <c r="AF29" i="37"/>
  <c r="AG29" i="37"/>
  <c r="AH29" i="37"/>
  <c r="AI29" i="37"/>
  <c r="AJ29" i="37"/>
  <c r="AK29" i="37"/>
  <c r="AL29" i="37"/>
  <c r="H29" i="37"/>
  <c r="AL26" i="37"/>
  <c r="AL27" i="37"/>
  <c r="AL28" i="37"/>
  <c r="AL5" i="41"/>
  <c r="AL6" i="41"/>
  <c r="AL5" i="54"/>
  <c r="AL6" i="54"/>
  <c r="AL5" i="50"/>
  <c r="AL6" i="50"/>
  <c r="AL5" i="28"/>
  <c r="AL6" i="28"/>
  <c r="AL5" i="56"/>
  <c r="AL6" i="56"/>
  <c r="AL5" i="30"/>
  <c r="AL6" i="30"/>
  <c r="AK7" i="30"/>
  <c r="AJ7" i="30"/>
  <c r="AI7" i="30"/>
  <c r="AH7" i="30"/>
  <c r="AG7" i="30"/>
  <c r="AF7" i="30"/>
  <c r="AE7" i="30"/>
  <c r="AD7" i="30"/>
  <c r="AC7" i="30"/>
  <c r="AB7" i="30"/>
  <c r="AA7" i="30"/>
  <c r="Z7" i="30"/>
  <c r="Y7" i="30"/>
  <c r="X7" i="30"/>
  <c r="W7" i="30"/>
  <c r="V7" i="30"/>
  <c r="U7" i="30"/>
  <c r="T7" i="30"/>
  <c r="S7" i="30"/>
  <c r="R7" i="30"/>
  <c r="Q7" i="30"/>
  <c r="P7" i="30"/>
  <c r="O7" i="30"/>
  <c r="N7" i="30"/>
  <c r="M7" i="30"/>
  <c r="L7" i="30"/>
  <c r="K7" i="30"/>
  <c r="J7" i="30"/>
  <c r="I7" i="30"/>
  <c r="H7" i="30"/>
  <c r="A7" i="30"/>
  <c r="AK6" i="30"/>
  <c r="AJ6" i="30"/>
  <c r="AI6" i="30"/>
  <c r="AH6" i="30"/>
  <c r="AG6" i="30"/>
  <c r="AF6" i="30"/>
  <c r="AE6" i="30"/>
  <c r="AD6" i="30"/>
  <c r="AC6" i="30"/>
  <c r="AB6" i="30"/>
  <c r="AA6" i="30"/>
  <c r="Z6" i="30"/>
  <c r="Y6" i="30"/>
  <c r="X6" i="30"/>
  <c r="W6" i="30"/>
  <c r="V6" i="30"/>
  <c r="U6" i="30"/>
  <c r="T6" i="30"/>
  <c r="S6" i="30"/>
  <c r="R6" i="30"/>
  <c r="Q6" i="30"/>
  <c r="P6" i="30"/>
  <c r="O6" i="30"/>
  <c r="N6" i="30"/>
  <c r="M6" i="30"/>
  <c r="L6" i="30"/>
  <c r="K6" i="30"/>
  <c r="J6" i="30"/>
  <c r="I6" i="30"/>
  <c r="H6" i="30"/>
  <c r="A6" i="30"/>
  <c r="AK5" i="30"/>
  <c r="AJ5" i="30"/>
  <c r="AI5" i="30"/>
  <c r="AH5" i="30"/>
  <c r="AG5" i="30"/>
  <c r="AF5" i="30"/>
  <c r="AE5" i="30"/>
  <c r="AD5" i="30"/>
  <c r="AC5" i="30"/>
  <c r="AB5" i="30"/>
  <c r="AA5" i="30"/>
  <c r="Z5" i="30"/>
  <c r="Y5" i="30"/>
  <c r="X5" i="30"/>
  <c r="W5" i="30"/>
  <c r="V5" i="30"/>
  <c r="U5" i="30"/>
  <c r="T5" i="30"/>
  <c r="S5" i="30"/>
  <c r="R5" i="30"/>
  <c r="Q5" i="30"/>
  <c r="P5" i="30"/>
  <c r="O5" i="30"/>
  <c r="N5" i="30"/>
  <c r="M5" i="30"/>
  <c r="L5" i="30"/>
  <c r="K5" i="30"/>
  <c r="J5" i="30"/>
  <c r="I5" i="30"/>
  <c r="H5" i="30"/>
  <c r="A5" i="30"/>
  <c r="AK7" i="56"/>
  <c r="AJ7" i="56"/>
  <c r="AI7" i="56"/>
  <c r="AH7" i="56"/>
  <c r="AG7" i="56"/>
  <c r="AF7" i="56"/>
  <c r="AE7" i="56"/>
  <c r="AD7" i="56"/>
  <c r="AC7" i="56"/>
  <c r="AB7" i="56"/>
  <c r="AA7" i="56"/>
  <c r="Z7" i="56"/>
  <c r="Y7" i="56"/>
  <c r="X7" i="56"/>
  <c r="W7" i="56"/>
  <c r="V7" i="56"/>
  <c r="U7" i="56"/>
  <c r="T7" i="56"/>
  <c r="S7" i="56"/>
  <c r="R7" i="56"/>
  <c r="Q7" i="56"/>
  <c r="P7" i="56"/>
  <c r="O7" i="56"/>
  <c r="N7" i="56"/>
  <c r="M7" i="56"/>
  <c r="L7" i="56"/>
  <c r="K7" i="56"/>
  <c r="J7" i="56"/>
  <c r="I7" i="56"/>
  <c r="H7" i="56"/>
  <c r="A7" i="56"/>
  <c r="AK6" i="56"/>
  <c r="AJ6" i="56"/>
  <c r="AI6" i="56"/>
  <c r="AH6" i="56"/>
  <c r="AG6" i="56"/>
  <c r="AF6" i="56"/>
  <c r="AE6" i="56"/>
  <c r="AD6" i="56"/>
  <c r="AC6" i="56"/>
  <c r="AB6" i="56"/>
  <c r="AA6" i="56"/>
  <c r="Z6" i="56"/>
  <c r="Y6" i="56"/>
  <c r="X6" i="56"/>
  <c r="W6" i="56"/>
  <c r="V6" i="56"/>
  <c r="U6" i="56"/>
  <c r="T6" i="56"/>
  <c r="S6" i="56"/>
  <c r="R6" i="56"/>
  <c r="Q6" i="56"/>
  <c r="P6" i="56"/>
  <c r="O6" i="56"/>
  <c r="N6" i="56"/>
  <c r="M6" i="56"/>
  <c r="L6" i="56"/>
  <c r="K6" i="56"/>
  <c r="J6" i="56"/>
  <c r="I6" i="56"/>
  <c r="H6" i="56"/>
  <c r="A6" i="56"/>
  <c r="AK5" i="56"/>
  <c r="AJ5" i="56"/>
  <c r="AI5" i="56"/>
  <c r="AH5" i="56"/>
  <c r="AG5" i="56"/>
  <c r="AF5" i="56"/>
  <c r="AE5" i="56"/>
  <c r="AD5" i="56"/>
  <c r="AC5" i="56"/>
  <c r="AB5" i="56"/>
  <c r="AA5" i="56"/>
  <c r="Z5" i="56"/>
  <c r="Y5" i="56"/>
  <c r="X5" i="56"/>
  <c r="W5" i="56"/>
  <c r="V5" i="56"/>
  <c r="U5" i="56"/>
  <c r="T5" i="56"/>
  <c r="S5" i="56"/>
  <c r="R5" i="56"/>
  <c r="Q5" i="56"/>
  <c r="P5" i="56"/>
  <c r="O5" i="56"/>
  <c r="N5" i="56"/>
  <c r="M5" i="56"/>
  <c r="L5" i="56"/>
  <c r="K5" i="56"/>
  <c r="J5" i="56"/>
  <c r="I5" i="56"/>
  <c r="H5" i="56"/>
  <c r="A5" i="56"/>
  <c r="AK7" i="50"/>
  <c r="AJ7" i="50"/>
  <c r="AI7" i="50"/>
  <c r="AH7" i="50"/>
  <c r="AG7" i="50"/>
  <c r="AF7" i="50"/>
  <c r="AE7" i="50"/>
  <c r="AD7" i="50"/>
  <c r="AC7" i="50"/>
  <c r="AB7" i="50"/>
  <c r="AA7" i="50"/>
  <c r="Z7" i="50"/>
  <c r="Y7" i="50"/>
  <c r="X7" i="50"/>
  <c r="W7" i="50"/>
  <c r="V7" i="50"/>
  <c r="U7" i="50"/>
  <c r="T7" i="50"/>
  <c r="S7" i="50"/>
  <c r="R7" i="50"/>
  <c r="Q7" i="50"/>
  <c r="P7" i="50"/>
  <c r="O7" i="50"/>
  <c r="N7" i="50"/>
  <c r="M7" i="50"/>
  <c r="L7" i="50"/>
  <c r="K7" i="50"/>
  <c r="J7" i="50"/>
  <c r="I7" i="50"/>
  <c r="H7" i="50"/>
  <c r="A7" i="50"/>
  <c r="AK6" i="50"/>
  <c r="AJ6" i="50"/>
  <c r="AI6" i="50"/>
  <c r="AH6" i="50"/>
  <c r="AG6" i="50"/>
  <c r="AF6" i="50"/>
  <c r="AE6" i="50"/>
  <c r="AD6" i="50"/>
  <c r="AC6" i="50"/>
  <c r="AB6" i="50"/>
  <c r="AA6" i="50"/>
  <c r="Z6" i="50"/>
  <c r="Y6" i="50"/>
  <c r="X6" i="50"/>
  <c r="W6" i="50"/>
  <c r="V6" i="50"/>
  <c r="U6" i="50"/>
  <c r="T6" i="50"/>
  <c r="S6" i="50"/>
  <c r="R6" i="50"/>
  <c r="Q6" i="50"/>
  <c r="P6" i="50"/>
  <c r="O6" i="50"/>
  <c r="N6" i="50"/>
  <c r="M6" i="50"/>
  <c r="L6" i="50"/>
  <c r="K6" i="50"/>
  <c r="J6" i="50"/>
  <c r="I6" i="50"/>
  <c r="H6" i="50"/>
  <c r="A6" i="50"/>
  <c r="AK5" i="50"/>
  <c r="AJ5" i="50"/>
  <c r="AI5" i="50"/>
  <c r="AH5" i="50"/>
  <c r="AG5" i="50"/>
  <c r="AF5" i="50"/>
  <c r="AE5" i="50"/>
  <c r="AD5" i="50"/>
  <c r="AC5" i="50"/>
  <c r="AB5" i="50"/>
  <c r="AA5" i="50"/>
  <c r="Z5" i="50"/>
  <c r="Y5" i="50"/>
  <c r="X5" i="50"/>
  <c r="W5" i="50"/>
  <c r="V5" i="50"/>
  <c r="U5" i="50"/>
  <c r="T5" i="50"/>
  <c r="S5" i="50"/>
  <c r="R5" i="50"/>
  <c r="Q5" i="50"/>
  <c r="P5" i="50"/>
  <c r="O5" i="50"/>
  <c r="N5" i="50"/>
  <c r="M5" i="50"/>
  <c r="L5" i="50"/>
  <c r="K5" i="50"/>
  <c r="J5" i="50"/>
  <c r="I5" i="50"/>
  <c r="H5" i="50"/>
  <c r="A5" i="50"/>
  <c r="I5" i="54"/>
  <c r="J5" i="54"/>
  <c r="K5" i="54"/>
  <c r="L5" i="54"/>
  <c r="M5" i="54"/>
  <c r="N5" i="54"/>
  <c r="O5" i="54"/>
  <c r="P5" i="54"/>
  <c r="Q5" i="54"/>
  <c r="R5" i="54"/>
  <c r="S5" i="54"/>
  <c r="T5" i="54"/>
  <c r="U5" i="54"/>
  <c r="V5" i="54"/>
  <c r="W5" i="54"/>
  <c r="X5" i="54"/>
  <c r="Y5" i="54"/>
  <c r="Z5" i="54"/>
  <c r="AA5" i="54"/>
  <c r="AB5" i="54"/>
  <c r="AC5" i="54"/>
  <c r="AD5" i="54"/>
  <c r="AE5" i="54"/>
  <c r="AF5" i="54"/>
  <c r="AG5" i="54"/>
  <c r="AH5" i="54"/>
  <c r="AI5" i="54"/>
  <c r="AJ5" i="54"/>
  <c r="AK5" i="54"/>
  <c r="I6" i="54"/>
  <c r="J6" i="54"/>
  <c r="K6" i="54"/>
  <c r="L6" i="54"/>
  <c r="M6" i="54"/>
  <c r="N6" i="54"/>
  <c r="O6" i="54"/>
  <c r="P6" i="54"/>
  <c r="Q6" i="54"/>
  <c r="R6" i="54"/>
  <c r="S6" i="54"/>
  <c r="T6" i="54"/>
  <c r="U6" i="54"/>
  <c r="V6" i="54"/>
  <c r="W6" i="54"/>
  <c r="X6" i="54"/>
  <c r="Y6" i="54"/>
  <c r="Z6" i="54"/>
  <c r="AA6" i="54"/>
  <c r="AB6" i="54"/>
  <c r="AC6" i="54"/>
  <c r="AD6" i="54"/>
  <c r="AE6" i="54"/>
  <c r="AF6" i="54"/>
  <c r="AG6" i="54"/>
  <c r="AH6" i="54"/>
  <c r="AI6" i="54"/>
  <c r="AJ6" i="54"/>
  <c r="AK6" i="54"/>
  <c r="I7" i="54"/>
  <c r="J7" i="54"/>
  <c r="K7" i="54"/>
  <c r="L7" i="54"/>
  <c r="M7" i="54"/>
  <c r="N7" i="54"/>
  <c r="O7" i="54"/>
  <c r="P7" i="54"/>
  <c r="Q7" i="54"/>
  <c r="R7" i="54"/>
  <c r="S7" i="54"/>
  <c r="T7" i="54"/>
  <c r="U7" i="54"/>
  <c r="V7" i="54"/>
  <c r="W7" i="54"/>
  <c r="X7" i="54"/>
  <c r="Y7" i="54"/>
  <c r="Z7" i="54"/>
  <c r="AA7" i="54"/>
  <c r="AB7" i="54"/>
  <c r="AC7" i="54"/>
  <c r="AD7" i="54"/>
  <c r="AE7" i="54"/>
  <c r="AF7" i="54"/>
  <c r="AG7" i="54"/>
  <c r="AH7" i="54"/>
  <c r="AI7" i="54"/>
  <c r="AJ7" i="54"/>
  <c r="AK7" i="54"/>
  <c r="H7" i="54"/>
  <c r="H6" i="54"/>
  <c r="H5" i="54"/>
  <c r="A5" i="54"/>
  <c r="A6" i="54"/>
  <c r="A7" i="54"/>
  <c r="I5" i="28"/>
  <c r="J5" i="28"/>
  <c r="K5" i="28"/>
  <c r="L5" i="28"/>
  <c r="M5" i="28"/>
  <c r="N5" i="28"/>
  <c r="O5" i="28"/>
  <c r="P5" i="28"/>
  <c r="Q5" i="28"/>
  <c r="R5" i="28"/>
  <c r="S5" i="28"/>
  <c r="T5" i="28"/>
  <c r="U5" i="28"/>
  <c r="V5" i="28"/>
  <c r="W5" i="28"/>
  <c r="X5" i="28"/>
  <c r="Y5" i="28"/>
  <c r="Z5" i="28"/>
  <c r="AA5" i="28"/>
  <c r="AB5" i="28"/>
  <c r="AC5" i="28"/>
  <c r="AD5" i="28"/>
  <c r="AE5" i="28"/>
  <c r="AF5" i="28"/>
  <c r="AG5" i="28"/>
  <c r="AH5" i="28"/>
  <c r="AI5" i="28"/>
  <c r="AJ5" i="28"/>
  <c r="AK5" i="28"/>
  <c r="I6" i="28"/>
  <c r="J6" i="28"/>
  <c r="K6" i="28"/>
  <c r="L6" i="28"/>
  <c r="M6" i="28"/>
  <c r="N6" i="28"/>
  <c r="O6" i="28"/>
  <c r="P6" i="28"/>
  <c r="Q6" i="28"/>
  <c r="R6" i="28"/>
  <c r="S6" i="28"/>
  <c r="T6" i="28"/>
  <c r="U6" i="28"/>
  <c r="V6" i="28"/>
  <c r="W6" i="28"/>
  <c r="X6" i="28"/>
  <c r="Y6" i="28"/>
  <c r="Z6" i="28"/>
  <c r="AA6" i="28"/>
  <c r="AB6" i="28"/>
  <c r="AC6" i="28"/>
  <c r="AD6" i="28"/>
  <c r="AE6" i="28"/>
  <c r="AF6" i="28"/>
  <c r="AG6" i="28"/>
  <c r="AH6" i="28"/>
  <c r="AI6" i="28"/>
  <c r="AJ6" i="28"/>
  <c r="AK6" i="28"/>
  <c r="I7" i="28"/>
  <c r="J7" i="28"/>
  <c r="K7" i="28"/>
  <c r="L7" i="28"/>
  <c r="M7" i="28"/>
  <c r="N7" i="28"/>
  <c r="O7" i="28"/>
  <c r="P7" i="28"/>
  <c r="Q7" i="28"/>
  <c r="R7" i="28"/>
  <c r="S7" i="28"/>
  <c r="T7" i="28"/>
  <c r="U7" i="28"/>
  <c r="V7" i="28"/>
  <c r="W7" i="28"/>
  <c r="X7" i="28"/>
  <c r="Y7" i="28"/>
  <c r="Z7" i="28"/>
  <c r="AA7" i="28"/>
  <c r="AB7" i="28"/>
  <c r="AC7" i="28"/>
  <c r="AD7" i="28"/>
  <c r="AE7" i="28"/>
  <c r="AF7" i="28"/>
  <c r="AG7" i="28"/>
  <c r="AH7" i="28"/>
  <c r="AI7" i="28"/>
  <c r="AJ7" i="28"/>
  <c r="AK7" i="28"/>
  <c r="H6" i="28"/>
  <c r="H7" i="28"/>
  <c r="H5" i="28"/>
  <c r="A6" i="28"/>
  <c r="A7" i="28"/>
  <c r="A5" i="28"/>
  <c r="I5" i="41"/>
  <c r="J5" i="41"/>
  <c r="K5" i="41"/>
  <c r="L5" i="41"/>
  <c r="M5" i="41"/>
  <c r="N5" i="41"/>
  <c r="O5" i="41"/>
  <c r="P5" i="41"/>
  <c r="Q5" i="41"/>
  <c r="R5" i="41"/>
  <c r="S5" i="41"/>
  <c r="T5" i="41"/>
  <c r="U5" i="41"/>
  <c r="V5" i="41"/>
  <c r="W5" i="41"/>
  <c r="X5" i="41"/>
  <c r="Y5" i="41"/>
  <c r="Z5" i="41"/>
  <c r="AA5" i="41"/>
  <c r="AB5" i="41"/>
  <c r="AC5" i="41"/>
  <c r="AD5" i="41"/>
  <c r="AE5" i="41"/>
  <c r="AF5" i="41"/>
  <c r="AG5" i="41"/>
  <c r="AH5" i="41"/>
  <c r="AI5" i="41"/>
  <c r="AJ5" i="41"/>
  <c r="AK5" i="41"/>
  <c r="I6" i="41"/>
  <c r="J6" i="41"/>
  <c r="K6" i="41"/>
  <c r="L6" i="41"/>
  <c r="M6" i="41"/>
  <c r="N6" i="41"/>
  <c r="O6" i="41"/>
  <c r="P6" i="41"/>
  <c r="Q6" i="41"/>
  <c r="R6" i="41"/>
  <c r="S6" i="41"/>
  <c r="T6" i="41"/>
  <c r="U6" i="41"/>
  <c r="V6" i="41"/>
  <c r="W6" i="41"/>
  <c r="X6" i="41"/>
  <c r="Y6" i="41"/>
  <c r="Z6" i="41"/>
  <c r="AA6" i="41"/>
  <c r="AB6" i="41"/>
  <c r="AC6" i="41"/>
  <c r="AD6" i="41"/>
  <c r="AE6" i="41"/>
  <c r="AF6" i="41"/>
  <c r="AG6" i="41"/>
  <c r="AH6" i="41"/>
  <c r="AI6" i="41"/>
  <c r="AJ6" i="41"/>
  <c r="AK6" i="41"/>
  <c r="I7" i="41"/>
  <c r="J7" i="41"/>
  <c r="K7" i="41"/>
  <c r="L7" i="41"/>
  <c r="M7" i="41"/>
  <c r="N7" i="41"/>
  <c r="O7" i="41"/>
  <c r="P7" i="41"/>
  <c r="Q7" i="41"/>
  <c r="R7" i="41"/>
  <c r="S7" i="41"/>
  <c r="T7" i="41"/>
  <c r="U7" i="41"/>
  <c r="V7" i="41"/>
  <c r="W7" i="41"/>
  <c r="X7" i="41"/>
  <c r="Y7" i="41"/>
  <c r="Z7" i="41"/>
  <c r="AA7" i="41"/>
  <c r="AB7" i="41"/>
  <c r="AC7" i="41"/>
  <c r="AD7" i="41"/>
  <c r="AE7" i="41"/>
  <c r="AF7" i="41"/>
  <c r="AG7" i="41"/>
  <c r="AH7" i="41"/>
  <c r="AI7" i="41"/>
  <c r="AJ7" i="41"/>
  <c r="AK7" i="41"/>
  <c r="H6" i="41"/>
  <c r="H7" i="41"/>
  <c r="H5" i="41"/>
  <c r="A6" i="41"/>
  <c r="A7" i="41"/>
  <c r="A5" i="41"/>
  <c r="I6" i="43"/>
  <c r="J6" i="43"/>
  <c r="K6" i="43"/>
  <c r="L6" i="43"/>
  <c r="M6" i="43"/>
  <c r="N6" i="43"/>
  <c r="O6" i="43"/>
  <c r="P6" i="43"/>
  <c r="Q6" i="43"/>
  <c r="R6" i="43"/>
  <c r="S6" i="43"/>
  <c r="T6" i="43"/>
  <c r="U6" i="43"/>
  <c r="V6" i="43"/>
  <c r="W6" i="43"/>
  <c r="X6" i="43"/>
  <c r="Y6" i="43"/>
  <c r="Z6" i="43"/>
  <c r="AA6" i="43"/>
  <c r="AB6" i="43"/>
  <c r="AC6" i="43"/>
  <c r="AD6" i="43"/>
  <c r="AE6" i="43"/>
  <c r="AF6" i="43"/>
  <c r="AG6" i="43"/>
  <c r="AH6" i="43"/>
  <c r="AI6" i="43"/>
  <c r="AJ6" i="43"/>
  <c r="AK6" i="43"/>
  <c r="AL6" i="43"/>
  <c r="I7" i="43"/>
  <c r="J7" i="43"/>
  <c r="K7" i="43"/>
  <c r="L7" i="43"/>
  <c r="M7" i="43"/>
  <c r="N7" i="43"/>
  <c r="O7" i="43"/>
  <c r="P7" i="43"/>
  <c r="Q7" i="43"/>
  <c r="R7" i="43"/>
  <c r="S7" i="43"/>
  <c r="T7" i="43"/>
  <c r="U7" i="43"/>
  <c r="V7" i="43"/>
  <c r="W7" i="43"/>
  <c r="X7" i="43"/>
  <c r="Y7" i="43"/>
  <c r="Z7" i="43"/>
  <c r="AA7" i="43"/>
  <c r="AB7" i="43"/>
  <c r="AC7" i="43"/>
  <c r="AD7" i="43"/>
  <c r="AE7" i="43"/>
  <c r="AF7" i="43"/>
  <c r="AG7" i="43"/>
  <c r="AH7" i="43"/>
  <c r="AI7" i="43"/>
  <c r="AJ7" i="43"/>
  <c r="AK7" i="43"/>
  <c r="H7" i="43"/>
  <c r="H6" i="43"/>
  <c r="H5" i="43"/>
  <c r="I5" i="43"/>
  <c r="J5" i="43"/>
  <c r="K5" i="43"/>
  <c r="L5" i="43"/>
  <c r="M5" i="43"/>
  <c r="N5" i="43"/>
  <c r="O5" i="43"/>
  <c r="P5" i="43"/>
  <c r="Q5" i="43"/>
  <c r="R5" i="43"/>
  <c r="S5" i="43"/>
  <c r="T5" i="43"/>
  <c r="U5" i="43"/>
  <c r="V5" i="43"/>
  <c r="W5" i="43"/>
  <c r="X5" i="43"/>
  <c r="Y5" i="43"/>
  <c r="Z5" i="43"/>
  <c r="AA5" i="43"/>
  <c r="AB5" i="43"/>
  <c r="AC5" i="43"/>
  <c r="AD5" i="43"/>
  <c r="AE5" i="43"/>
  <c r="AF5" i="43"/>
  <c r="AG5" i="43"/>
  <c r="AH5" i="43"/>
  <c r="AI5" i="43"/>
  <c r="AJ5" i="43"/>
  <c r="AK5" i="43"/>
  <c r="AL5" i="43"/>
  <c r="A6" i="43"/>
  <c r="A7" i="43"/>
  <c r="I28" i="37"/>
  <c r="J28" i="37"/>
  <c r="K28" i="37"/>
  <c r="L28" i="37"/>
  <c r="M28" i="37"/>
  <c r="N28" i="37"/>
  <c r="O28" i="37"/>
  <c r="P28" i="37"/>
  <c r="Q28" i="37"/>
  <c r="R28" i="37"/>
  <c r="S28" i="37"/>
  <c r="T28" i="37"/>
  <c r="U28" i="37"/>
  <c r="V28" i="37"/>
  <c r="W28" i="37"/>
  <c r="X28" i="37"/>
  <c r="Y28" i="37"/>
  <c r="Z28" i="37"/>
  <c r="AA28" i="37"/>
  <c r="AB28" i="37"/>
  <c r="AC28" i="37"/>
  <c r="AD28" i="37"/>
  <c r="AE28" i="37"/>
  <c r="AF28" i="37"/>
  <c r="AG28" i="37"/>
  <c r="AH28" i="37"/>
  <c r="AI28" i="37"/>
  <c r="AJ28" i="37"/>
  <c r="AK28" i="37"/>
  <c r="AH27" i="37"/>
  <c r="AK27" i="37"/>
  <c r="I27" i="37"/>
  <c r="J27" i="37"/>
  <c r="K27" i="37"/>
  <c r="L27" i="37"/>
  <c r="M27" i="37"/>
  <c r="N27" i="37"/>
  <c r="O27" i="37"/>
  <c r="P27" i="37"/>
  <c r="Q27" i="37"/>
  <c r="R27" i="37"/>
  <c r="S27" i="37"/>
  <c r="T27" i="37"/>
  <c r="U27" i="37"/>
  <c r="V27" i="37"/>
  <c r="W27" i="37"/>
  <c r="X27" i="37"/>
  <c r="Y27" i="37"/>
  <c r="Z27" i="37"/>
  <c r="AA27" i="37"/>
  <c r="AB27" i="37"/>
  <c r="AC27" i="37"/>
  <c r="AD27" i="37"/>
  <c r="AE27" i="37"/>
  <c r="AF27" i="37"/>
  <c r="AG27" i="37"/>
  <c r="AI27" i="37"/>
  <c r="AJ27" i="37"/>
  <c r="H27" i="37"/>
  <c r="I26" i="37"/>
  <c r="J26" i="37"/>
  <c r="K26" i="37"/>
  <c r="L26" i="37"/>
  <c r="M26" i="37"/>
  <c r="N26" i="37"/>
  <c r="O26" i="37"/>
  <c r="P26" i="37"/>
  <c r="Q26" i="37"/>
  <c r="R26" i="37"/>
  <c r="S26" i="37"/>
  <c r="T26" i="37"/>
  <c r="U26" i="37"/>
  <c r="V26" i="37"/>
  <c r="W26" i="37"/>
  <c r="X26" i="37"/>
  <c r="Y26" i="37"/>
  <c r="Z26" i="37"/>
  <c r="AA26" i="37"/>
  <c r="AB26" i="37"/>
  <c r="AC26" i="37"/>
  <c r="AD26" i="37"/>
  <c r="AE26" i="37"/>
  <c r="AF26" i="37"/>
  <c r="AG26" i="37"/>
  <c r="AH26" i="37"/>
  <c r="AI26" i="37"/>
  <c r="AJ26" i="37"/>
  <c r="AK26" i="37"/>
  <c r="H26" i="37"/>
  <c r="A50" i="27"/>
  <c r="B50" i="27"/>
  <c r="C50" i="27"/>
  <c r="D50" i="27"/>
  <c r="E50" i="27"/>
  <c r="F50" i="27"/>
  <c r="G50" i="27"/>
  <c r="H50" i="27"/>
  <c r="I50" i="27"/>
  <c r="J50" i="27"/>
  <c r="K50" i="27"/>
  <c r="L50" i="27"/>
  <c r="M50" i="27"/>
  <c r="N50" i="27"/>
  <c r="O50" i="27"/>
  <c r="P50" i="27"/>
  <c r="Q50" i="27"/>
  <c r="R50" i="27"/>
  <c r="S50" i="27"/>
  <c r="T50" i="27"/>
  <c r="U50" i="27"/>
  <c r="V50" i="27"/>
  <c r="W50" i="27"/>
  <c r="X50" i="27"/>
  <c r="Y50" i="27"/>
  <c r="Z50" i="27"/>
  <c r="AA50" i="27"/>
  <c r="AB50" i="27"/>
  <c r="AC50" i="27"/>
  <c r="AD50" i="27"/>
  <c r="AE50" i="27"/>
  <c r="AF50" i="27"/>
  <c r="AG50" i="27"/>
  <c r="AH50" i="27"/>
  <c r="AI50" i="27"/>
  <c r="AJ50" i="27"/>
  <c r="AK50" i="27"/>
  <c r="E86" i="27" l="1"/>
  <c r="F86" i="27"/>
  <c r="G86" i="27"/>
  <c r="H86" i="27"/>
  <c r="D86" i="27"/>
  <c r="C86" i="27"/>
  <c r="H117" i="27"/>
  <c r="I117" i="27"/>
  <c r="J117" i="27"/>
  <c r="K117" i="27"/>
  <c r="L117" i="27"/>
  <c r="M117" i="27"/>
  <c r="N117" i="27"/>
  <c r="O117" i="27"/>
  <c r="P117" i="27"/>
  <c r="Q117" i="27"/>
  <c r="R117" i="27"/>
  <c r="S117" i="27"/>
  <c r="T117" i="27"/>
  <c r="U117" i="27"/>
  <c r="V117" i="27"/>
  <c r="W117" i="27"/>
  <c r="X117" i="27"/>
  <c r="Y117" i="27"/>
  <c r="Z117" i="27"/>
  <c r="AA117" i="27"/>
  <c r="AB117" i="27"/>
  <c r="AC117" i="27"/>
  <c r="AD117" i="27"/>
  <c r="AE117" i="27"/>
  <c r="AF117" i="27"/>
  <c r="AG117" i="27"/>
  <c r="AH117" i="27"/>
  <c r="AI117" i="27"/>
  <c r="AJ117" i="27"/>
  <c r="AK117" i="27"/>
  <c r="AL117" i="27"/>
  <c r="E117" i="27"/>
  <c r="F117" i="27"/>
  <c r="G117" i="27"/>
  <c r="D117" i="27"/>
  <c r="C117" i="27"/>
  <c r="C93" i="27"/>
  <c r="D93" i="27"/>
  <c r="E93" i="27"/>
  <c r="F93" i="27"/>
  <c r="G93" i="27"/>
  <c r="H93" i="27"/>
  <c r="I93" i="27"/>
  <c r="J93" i="27"/>
  <c r="K93" i="27"/>
  <c r="L93" i="27"/>
  <c r="M93" i="27"/>
  <c r="N93" i="27"/>
  <c r="O93" i="27"/>
  <c r="P93" i="27"/>
  <c r="Q93" i="27"/>
  <c r="R93" i="27"/>
  <c r="S93" i="27"/>
  <c r="T93" i="27"/>
  <c r="U93" i="27"/>
  <c r="V93" i="27"/>
  <c r="W93" i="27"/>
  <c r="X93" i="27"/>
  <c r="Y93" i="27"/>
  <c r="Z93" i="27"/>
  <c r="AA93" i="27"/>
  <c r="AB93" i="27"/>
  <c r="AC93" i="27"/>
  <c r="AD93" i="27"/>
  <c r="AE93" i="27"/>
  <c r="AF93" i="27"/>
  <c r="AG93" i="27"/>
  <c r="AH93" i="27"/>
  <c r="AI93" i="27"/>
  <c r="AJ93" i="27"/>
  <c r="AK93" i="27"/>
  <c r="C94" i="27"/>
  <c r="D94" i="27"/>
  <c r="E94" i="27"/>
  <c r="F94" i="27"/>
  <c r="G94" i="27"/>
  <c r="H94" i="27"/>
  <c r="I94" i="27"/>
  <c r="J94" i="27"/>
  <c r="K94" i="27"/>
  <c r="L94" i="27"/>
  <c r="M94" i="27"/>
  <c r="N94" i="27"/>
  <c r="O94" i="27"/>
  <c r="P94" i="27"/>
  <c r="Q94" i="27"/>
  <c r="R94" i="27"/>
  <c r="S94" i="27"/>
  <c r="T94" i="27"/>
  <c r="U94" i="27"/>
  <c r="V94" i="27"/>
  <c r="W94" i="27"/>
  <c r="X94" i="27"/>
  <c r="Y94" i="27"/>
  <c r="Z94" i="27"/>
  <c r="AA94" i="27"/>
  <c r="AB94" i="27"/>
  <c r="AC94" i="27"/>
  <c r="AD94" i="27"/>
  <c r="AE94" i="27"/>
  <c r="AF94" i="27"/>
  <c r="AG94" i="27"/>
  <c r="AH94" i="27"/>
  <c r="AI94" i="27"/>
  <c r="AJ94" i="27"/>
  <c r="AK94" i="27"/>
  <c r="H113" i="27"/>
  <c r="C97" i="27" l="1"/>
  <c r="D97" i="27"/>
  <c r="E97" i="27"/>
  <c r="F97" i="27"/>
  <c r="G97" i="27"/>
  <c r="H97" i="27"/>
  <c r="I97" i="27"/>
  <c r="J97" i="27"/>
  <c r="K97" i="27"/>
  <c r="L97" i="27"/>
  <c r="M97" i="27"/>
  <c r="N97" i="27"/>
  <c r="O97" i="27"/>
  <c r="P97" i="27"/>
  <c r="Q97" i="27"/>
  <c r="R97" i="27"/>
  <c r="S97" i="27"/>
  <c r="T97" i="27"/>
  <c r="U97" i="27"/>
  <c r="V97" i="27"/>
  <c r="W97" i="27"/>
  <c r="X97" i="27"/>
  <c r="Y97" i="27"/>
  <c r="Z97" i="27"/>
  <c r="AA97" i="27"/>
  <c r="AB97" i="27"/>
  <c r="AC97" i="27"/>
  <c r="AD97" i="27"/>
  <c r="AE97" i="27"/>
  <c r="AF97" i="27"/>
  <c r="AG97" i="27"/>
  <c r="AH97" i="27"/>
  <c r="AI97" i="27"/>
  <c r="AJ97" i="27"/>
  <c r="AK97" i="27"/>
  <c r="A1" i="30"/>
  <c r="C87" i="27"/>
  <c r="H34" i="27"/>
  <c r="AL16" i="27"/>
  <c r="AL17" i="27"/>
  <c r="AL13" i="27"/>
  <c r="AL11" i="27"/>
  <c r="C40" i="27"/>
  <c r="A35" i="27"/>
  <c r="B35" i="27"/>
  <c r="C35" i="27"/>
  <c r="D35" i="27"/>
  <c r="E35" i="27"/>
  <c r="F35" i="27"/>
  <c r="G35" i="27"/>
  <c r="H35" i="27"/>
  <c r="I35" i="27"/>
  <c r="J35" i="27"/>
  <c r="K35" i="27"/>
  <c r="L35" i="27"/>
  <c r="M35" i="27"/>
  <c r="N35" i="27"/>
  <c r="O35" i="27"/>
  <c r="P35" i="27"/>
  <c r="Q35" i="27"/>
  <c r="R35" i="27"/>
  <c r="S35" i="27"/>
  <c r="T35" i="27"/>
  <c r="U35" i="27"/>
  <c r="V35" i="27"/>
  <c r="W35" i="27"/>
  <c r="X35" i="27"/>
  <c r="Y35" i="27"/>
  <c r="Z35" i="27"/>
  <c r="AA35" i="27"/>
  <c r="AB35" i="27"/>
  <c r="AC35" i="27"/>
  <c r="AD35" i="27"/>
  <c r="AE35" i="27"/>
  <c r="AF35" i="27"/>
  <c r="AG35" i="27"/>
  <c r="AH35" i="27"/>
  <c r="AI35" i="27"/>
  <c r="AJ35" i="27"/>
  <c r="AK35" i="27"/>
  <c r="AL35" i="27"/>
  <c r="A36" i="27"/>
  <c r="B36" i="27"/>
  <c r="C36" i="27"/>
  <c r="D36" i="27"/>
  <c r="E36" i="27"/>
  <c r="F36" i="27"/>
  <c r="G36" i="27"/>
  <c r="H36" i="27"/>
  <c r="I36" i="27"/>
  <c r="J36" i="27"/>
  <c r="K36" i="27"/>
  <c r="L36" i="27"/>
  <c r="M36" i="27"/>
  <c r="N36" i="27"/>
  <c r="O36" i="27"/>
  <c r="P36" i="27"/>
  <c r="Q36" i="27"/>
  <c r="R36" i="27"/>
  <c r="S36" i="27"/>
  <c r="T36" i="27"/>
  <c r="U36" i="27"/>
  <c r="V36" i="27"/>
  <c r="W36" i="27"/>
  <c r="X36" i="27"/>
  <c r="Y36" i="27"/>
  <c r="Z36" i="27"/>
  <c r="AA36" i="27"/>
  <c r="AB36" i="27"/>
  <c r="AC36" i="27"/>
  <c r="AD36" i="27"/>
  <c r="AE36" i="27"/>
  <c r="AF36" i="27"/>
  <c r="AG36" i="27"/>
  <c r="AH36" i="27"/>
  <c r="AI36" i="27"/>
  <c r="AJ36" i="27"/>
  <c r="AK36" i="27"/>
  <c r="AL36" i="27"/>
  <c r="A37" i="27"/>
  <c r="B37" i="27"/>
  <c r="C37" i="27"/>
  <c r="D37" i="27"/>
  <c r="E37" i="27"/>
  <c r="F37" i="27"/>
  <c r="G37" i="27"/>
  <c r="H37" i="27"/>
  <c r="I37" i="27"/>
  <c r="J37" i="27"/>
  <c r="K37" i="27"/>
  <c r="L37" i="27"/>
  <c r="M37" i="27"/>
  <c r="N37" i="27"/>
  <c r="O37" i="27"/>
  <c r="P37" i="27"/>
  <c r="Q37" i="27"/>
  <c r="R37" i="27"/>
  <c r="S37" i="27"/>
  <c r="T37" i="27"/>
  <c r="U37" i="27"/>
  <c r="V37" i="27"/>
  <c r="W37" i="27"/>
  <c r="X37" i="27"/>
  <c r="Y37" i="27"/>
  <c r="Z37" i="27"/>
  <c r="AA37" i="27"/>
  <c r="AB37" i="27"/>
  <c r="AC37" i="27"/>
  <c r="AD37" i="27"/>
  <c r="AE37" i="27"/>
  <c r="AF37" i="27"/>
  <c r="AG37" i="27"/>
  <c r="AH37" i="27"/>
  <c r="AI37" i="27"/>
  <c r="AJ37" i="27"/>
  <c r="AK37" i="27"/>
  <c r="AL37" i="27"/>
  <c r="G17" i="27"/>
  <c r="B83" i="27"/>
  <c r="C83" i="27"/>
  <c r="D83" i="27"/>
  <c r="E83" i="27"/>
  <c r="F83" i="27"/>
  <c r="G83" i="27"/>
  <c r="H83" i="27"/>
  <c r="I83" i="27"/>
  <c r="J83" i="27"/>
  <c r="K83" i="27"/>
  <c r="L83" i="27"/>
  <c r="M83" i="27"/>
  <c r="N83" i="27"/>
  <c r="O83" i="27"/>
  <c r="P83" i="27"/>
  <c r="Q83" i="27"/>
  <c r="R83" i="27"/>
  <c r="S83" i="27"/>
  <c r="T83" i="27"/>
  <c r="U83" i="27"/>
  <c r="V83" i="27"/>
  <c r="W83" i="27"/>
  <c r="X83" i="27"/>
  <c r="Y83" i="27"/>
  <c r="Z83" i="27"/>
  <c r="AA83" i="27"/>
  <c r="AB83" i="27"/>
  <c r="AC83" i="27"/>
  <c r="AD83" i="27"/>
  <c r="AE83" i="27"/>
  <c r="AF83" i="27"/>
  <c r="AG83" i="27"/>
  <c r="AH83" i="27"/>
  <c r="AI83" i="27"/>
  <c r="AJ83" i="27"/>
  <c r="AK83" i="27"/>
  <c r="AL83" i="27"/>
  <c r="A83" i="27"/>
  <c r="A40" i="27"/>
  <c r="B40" i="27"/>
  <c r="D40" i="27"/>
  <c r="E40" i="27"/>
  <c r="F40" i="27"/>
  <c r="G40" i="27"/>
  <c r="H40" i="27"/>
  <c r="I40" i="27"/>
  <c r="J40" i="27"/>
  <c r="K40" i="27"/>
  <c r="L40" i="27"/>
  <c r="M40" i="27"/>
  <c r="N40" i="27"/>
  <c r="O40" i="27"/>
  <c r="P40" i="27"/>
  <c r="Q40" i="27"/>
  <c r="R40" i="27"/>
  <c r="S40" i="27"/>
  <c r="T40" i="27"/>
  <c r="U40" i="27"/>
  <c r="V40" i="27"/>
  <c r="W40" i="27"/>
  <c r="X40" i="27"/>
  <c r="Y40" i="27"/>
  <c r="Z40" i="27"/>
  <c r="AA40" i="27"/>
  <c r="AB40" i="27"/>
  <c r="AC40" i="27"/>
  <c r="AD40" i="27"/>
  <c r="AE40" i="27"/>
  <c r="AF40" i="27"/>
  <c r="AG40" i="27"/>
  <c r="AH40" i="27"/>
  <c r="AI40" i="27"/>
  <c r="AJ40" i="27"/>
  <c r="AK40" i="27"/>
  <c r="AL40" i="27"/>
  <c r="B11" i="27"/>
  <c r="C11" i="27"/>
  <c r="D11" i="27"/>
  <c r="E11" i="27"/>
  <c r="F11" i="27"/>
  <c r="G11" i="27"/>
  <c r="H11" i="27"/>
  <c r="I11" i="27"/>
  <c r="J11" i="27"/>
  <c r="K11" i="27"/>
  <c r="L11" i="27"/>
  <c r="M11" i="27"/>
  <c r="N11" i="27"/>
  <c r="O11" i="27"/>
  <c r="P11" i="27"/>
  <c r="Q11" i="27"/>
  <c r="R11" i="27"/>
  <c r="S11" i="27"/>
  <c r="T11" i="27"/>
  <c r="U11" i="27"/>
  <c r="V11" i="27"/>
  <c r="W11" i="27"/>
  <c r="X11" i="27"/>
  <c r="Y11" i="27"/>
  <c r="Z11" i="27"/>
  <c r="AA11" i="27"/>
  <c r="AB11" i="27"/>
  <c r="AC11" i="27"/>
  <c r="AD11" i="27"/>
  <c r="AE11" i="27"/>
  <c r="AF11" i="27"/>
  <c r="AG11" i="27"/>
  <c r="AH11" i="27"/>
  <c r="AI11" i="27"/>
  <c r="AJ11" i="27"/>
  <c r="AK11" i="27"/>
  <c r="A11" i="27"/>
  <c r="A1" i="56" l="1"/>
  <c r="J16" i="27"/>
  <c r="A13" i="27" l="1"/>
  <c r="B13" i="27"/>
  <c r="C13" i="27"/>
  <c r="D13" i="27"/>
  <c r="E13" i="27"/>
  <c r="F13" i="27"/>
  <c r="G13" i="27"/>
  <c r="H13" i="27"/>
  <c r="I13" i="27"/>
  <c r="J13" i="27"/>
  <c r="K13" i="27"/>
  <c r="L13" i="27"/>
  <c r="M13" i="27"/>
  <c r="N13" i="27"/>
  <c r="O13" i="27"/>
  <c r="P13" i="27"/>
  <c r="Q13" i="27"/>
  <c r="R13" i="27"/>
  <c r="S13" i="27"/>
  <c r="T13" i="27"/>
  <c r="U13" i="27"/>
  <c r="V13" i="27"/>
  <c r="W13" i="27"/>
  <c r="X13" i="27"/>
  <c r="Y13" i="27"/>
  <c r="Z13" i="27"/>
  <c r="AA13" i="27"/>
  <c r="AB13" i="27"/>
  <c r="AC13" i="27"/>
  <c r="AD13" i="27"/>
  <c r="AE13" i="27"/>
  <c r="AF13" i="27"/>
  <c r="AG13" i="27"/>
  <c r="AH13" i="27"/>
  <c r="AI13" i="27"/>
  <c r="AJ13" i="27"/>
  <c r="AK13" i="27"/>
  <c r="A17" i="27"/>
  <c r="B17" i="27"/>
  <c r="C17" i="27"/>
  <c r="D17" i="27"/>
  <c r="E17" i="27"/>
  <c r="F17" i="27"/>
  <c r="H17" i="27"/>
  <c r="I17" i="27"/>
  <c r="J17" i="27"/>
  <c r="K17" i="27"/>
  <c r="L17" i="27"/>
  <c r="M17" i="27"/>
  <c r="N17" i="27"/>
  <c r="O17" i="27"/>
  <c r="P17" i="27"/>
  <c r="Q17" i="27"/>
  <c r="R17" i="27"/>
  <c r="S17" i="27"/>
  <c r="T17" i="27"/>
  <c r="U17" i="27"/>
  <c r="V17" i="27"/>
  <c r="W17" i="27"/>
  <c r="X17" i="27"/>
  <c r="Y17" i="27"/>
  <c r="Z17" i="27"/>
  <c r="AA17" i="27"/>
  <c r="AB17" i="27"/>
  <c r="AC17" i="27"/>
  <c r="AD17" i="27"/>
  <c r="AE17" i="27"/>
  <c r="AF17" i="27"/>
  <c r="AG17" i="27"/>
  <c r="AH17" i="27"/>
  <c r="AI17" i="27"/>
  <c r="AJ17" i="27"/>
  <c r="AK17" i="27"/>
  <c r="A18" i="27"/>
  <c r="B18" i="27"/>
  <c r="C18" i="27"/>
  <c r="D18" i="27"/>
  <c r="E18" i="27"/>
  <c r="F18" i="27"/>
  <c r="G18" i="27"/>
  <c r="H18" i="27"/>
  <c r="I18" i="27"/>
  <c r="J18" i="27"/>
  <c r="K18" i="27"/>
  <c r="L18" i="27"/>
  <c r="M18" i="27"/>
  <c r="N18" i="27"/>
  <c r="O18" i="27"/>
  <c r="P18" i="27"/>
  <c r="Q18" i="27"/>
  <c r="R18" i="27"/>
  <c r="S18" i="27"/>
  <c r="T18" i="27"/>
  <c r="U18" i="27"/>
  <c r="V18" i="27"/>
  <c r="W18" i="27"/>
  <c r="X18" i="27"/>
  <c r="Y18" i="27"/>
  <c r="Z18" i="27"/>
  <c r="AA18" i="27"/>
  <c r="AB18" i="27"/>
  <c r="AC18" i="27"/>
  <c r="AD18" i="27"/>
  <c r="AE18" i="27"/>
  <c r="AF18" i="27"/>
  <c r="AG18" i="27"/>
  <c r="AH18" i="27"/>
  <c r="AI18" i="27"/>
  <c r="AJ18" i="27"/>
  <c r="AK18" i="27"/>
  <c r="A16" i="27"/>
  <c r="B16" i="27"/>
  <c r="C16" i="27"/>
  <c r="D16" i="27"/>
  <c r="E16" i="27"/>
  <c r="F16" i="27"/>
  <c r="G16" i="27"/>
  <c r="H16" i="27"/>
  <c r="I16" i="27"/>
  <c r="K16" i="27"/>
  <c r="L16" i="27"/>
  <c r="M16" i="27"/>
  <c r="N16" i="27"/>
  <c r="O16" i="27"/>
  <c r="P16" i="27"/>
  <c r="Q16" i="27"/>
  <c r="R16" i="27"/>
  <c r="S16" i="27"/>
  <c r="T16" i="27"/>
  <c r="U16" i="27"/>
  <c r="V16" i="27"/>
  <c r="W16" i="27"/>
  <c r="X16" i="27"/>
  <c r="Y16" i="27"/>
  <c r="Z16" i="27"/>
  <c r="AA16" i="27"/>
  <c r="AB16" i="27"/>
  <c r="AC16" i="27"/>
  <c r="AD16" i="27"/>
  <c r="AE16" i="27"/>
  <c r="AF16" i="27"/>
  <c r="AG16" i="27"/>
  <c r="AH16" i="27"/>
  <c r="AI16" i="27"/>
  <c r="AJ16" i="27"/>
  <c r="AK16" i="27"/>
  <c r="AB96" i="27"/>
  <c r="C114" i="27"/>
  <c r="D114" i="27"/>
  <c r="E114" i="27"/>
  <c r="F114" i="27"/>
  <c r="G114" i="27"/>
  <c r="H114" i="27"/>
  <c r="I114" i="27"/>
  <c r="J114" i="27"/>
  <c r="K114" i="27"/>
  <c r="L114" i="27"/>
  <c r="M114" i="27"/>
  <c r="N114" i="27"/>
  <c r="O114" i="27"/>
  <c r="P114" i="27"/>
  <c r="Q114" i="27"/>
  <c r="R114" i="27"/>
  <c r="S114" i="27"/>
  <c r="T114" i="27"/>
  <c r="U114" i="27"/>
  <c r="V114" i="27"/>
  <c r="W114" i="27"/>
  <c r="X114" i="27"/>
  <c r="Y114" i="27"/>
  <c r="Z114" i="27"/>
  <c r="AA114" i="27"/>
  <c r="AB114" i="27"/>
  <c r="AC114" i="27"/>
  <c r="AD114" i="27"/>
  <c r="AE114" i="27"/>
  <c r="AF114" i="27"/>
  <c r="AG114" i="27"/>
  <c r="AH114" i="27"/>
  <c r="AI114" i="27"/>
  <c r="AJ114" i="27"/>
  <c r="AK114" i="27"/>
  <c r="AL114" i="27"/>
  <c r="C115" i="27"/>
  <c r="D115" i="27"/>
  <c r="E115" i="27"/>
  <c r="F115" i="27"/>
  <c r="G115" i="27"/>
  <c r="H115" i="27"/>
  <c r="I115" i="27"/>
  <c r="J115" i="27"/>
  <c r="K115" i="27"/>
  <c r="L115" i="27"/>
  <c r="M115" i="27"/>
  <c r="N115" i="27"/>
  <c r="O115" i="27"/>
  <c r="P115" i="27"/>
  <c r="Q115" i="27"/>
  <c r="R115" i="27"/>
  <c r="S115" i="27"/>
  <c r="T115" i="27"/>
  <c r="U115" i="27"/>
  <c r="V115" i="27"/>
  <c r="W115" i="27"/>
  <c r="X115" i="27"/>
  <c r="Y115" i="27"/>
  <c r="Z115" i="27"/>
  <c r="AA115" i="27"/>
  <c r="AB115" i="27"/>
  <c r="AC115" i="27"/>
  <c r="AD115" i="27"/>
  <c r="AE115" i="27"/>
  <c r="AF115" i="27"/>
  <c r="AG115" i="27"/>
  <c r="AH115" i="27"/>
  <c r="AI115" i="27"/>
  <c r="AJ115" i="27"/>
  <c r="AK115" i="27"/>
  <c r="AL115" i="27"/>
  <c r="C116" i="27"/>
  <c r="D116" i="27"/>
  <c r="E116" i="27"/>
  <c r="F116" i="27"/>
  <c r="G116" i="27"/>
  <c r="H116" i="27"/>
  <c r="I116" i="27"/>
  <c r="J116" i="27"/>
  <c r="K116" i="27"/>
  <c r="L116" i="27"/>
  <c r="M116" i="27"/>
  <c r="N116" i="27"/>
  <c r="O116" i="27"/>
  <c r="P116" i="27"/>
  <c r="Q116" i="27"/>
  <c r="R116" i="27"/>
  <c r="S116" i="27"/>
  <c r="T116" i="27"/>
  <c r="U116" i="27"/>
  <c r="V116" i="27"/>
  <c r="W116" i="27"/>
  <c r="X116" i="27"/>
  <c r="Y116" i="27"/>
  <c r="Z116" i="27"/>
  <c r="AA116" i="27"/>
  <c r="AB116" i="27"/>
  <c r="AC116" i="27"/>
  <c r="AD116" i="27"/>
  <c r="AE116" i="27"/>
  <c r="AF116" i="27"/>
  <c r="AG116" i="27"/>
  <c r="AH116" i="27"/>
  <c r="AI116" i="27"/>
  <c r="AJ116" i="27"/>
  <c r="AK116" i="27"/>
  <c r="AL116" i="27"/>
  <c r="C105" i="27"/>
  <c r="D105" i="27"/>
  <c r="E105" i="27"/>
  <c r="F105" i="27"/>
  <c r="G105" i="27"/>
  <c r="H105" i="27"/>
  <c r="I105" i="27"/>
  <c r="J105" i="27"/>
  <c r="K105" i="27"/>
  <c r="L105" i="27"/>
  <c r="M105" i="27"/>
  <c r="N105" i="27"/>
  <c r="O105" i="27"/>
  <c r="P105" i="27"/>
  <c r="Q105" i="27"/>
  <c r="R105" i="27"/>
  <c r="S105" i="27"/>
  <c r="T105" i="27"/>
  <c r="U105" i="27"/>
  <c r="V105" i="27"/>
  <c r="W105" i="27"/>
  <c r="X105" i="27"/>
  <c r="Y105" i="27"/>
  <c r="Z105" i="27"/>
  <c r="AA105" i="27"/>
  <c r="AB105" i="27"/>
  <c r="AC105" i="27"/>
  <c r="AD105" i="27"/>
  <c r="AE105" i="27"/>
  <c r="AF105" i="27"/>
  <c r="AG105" i="27"/>
  <c r="AH105" i="27"/>
  <c r="AI105" i="27"/>
  <c r="AJ105" i="27"/>
  <c r="AK105" i="27"/>
  <c r="AL105" i="27"/>
  <c r="C106" i="27"/>
  <c r="D106" i="27"/>
  <c r="E106" i="27"/>
  <c r="F106" i="27"/>
  <c r="G106" i="27"/>
  <c r="H106" i="27"/>
  <c r="I106" i="27"/>
  <c r="J106" i="27"/>
  <c r="K106" i="27"/>
  <c r="L106" i="27"/>
  <c r="M106" i="27"/>
  <c r="N106" i="27"/>
  <c r="O106" i="27"/>
  <c r="P106" i="27"/>
  <c r="Q106" i="27"/>
  <c r="R106" i="27"/>
  <c r="S106" i="27"/>
  <c r="T106" i="27"/>
  <c r="U106" i="27"/>
  <c r="V106" i="27"/>
  <c r="W106" i="27"/>
  <c r="X106" i="27"/>
  <c r="Y106" i="27"/>
  <c r="Z106" i="27"/>
  <c r="AA106" i="27"/>
  <c r="AB106" i="27"/>
  <c r="AC106" i="27"/>
  <c r="AD106" i="27"/>
  <c r="AE106" i="27"/>
  <c r="AF106" i="27"/>
  <c r="AG106" i="27"/>
  <c r="AH106" i="27"/>
  <c r="AI106" i="27"/>
  <c r="AJ106" i="27"/>
  <c r="AK106" i="27"/>
  <c r="AL106" i="27"/>
  <c r="C107" i="27"/>
  <c r="D107" i="27"/>
  <c r="E107" i="27"/>
  <c r="F107" i="27"/>
  <c r="G107" i="27"/>
  <c r="H107" i="27"/>
  <c r="I107" i="27"/>
  <c r="J107" i="27"/>
  <c r="K107" i="27"/>
  <c r="L107" i="27"/>
  <c r="M107" i="27"/>
  <c r="N107" i="27"/>
  <c r="O107" i="27"/>
  <c r="P107" i="27"/>
  <c r="Q107" i="27"/>
  <c r="R107" i="27"/>
  <c r="S107" i="27"/>
  <c r="T107" i="27"/>
  <c r="U107" i="27"/>
  <c r="V107" i="27"/>
  <c r="W107" i="27"/>
  <c r="X107" i="27"/>
  <c r="Y107" i="27"/>
  <c r="Z107" i="27"/>
  <c r="AA107" i="27"/>
  <c r="AB107" i="27"/>
  <c r="AC107" i="27"/>
  <c r="AD107" i="27"/>
  <c r="AE107" i="27"/>
  <c r="AF107" i="27"/>
  <c r="AG107" i="27"/>
  <c r="AH107" i="27"/>
  <c r="AI107" i="27"/>
  <c r="AJ107" i="27"/>
  <c r="AK107" i="27"/>
  <c r="AL107" i="27"/>
  <c r="C108" i="27"/>
  <c r="D108" i="27"/>
  <c r="E108" i="27"/>
  <c r="F108" i="27"/>
  <c r="G108" i="27"/>
  <c r="H108" i="27"/>
  <c r="I108" i="27"/>
  <c r="J108" i="27"/>
  <c r="K108" i="27"/>
  <c r="L108" i="27"/>
  <c r="M108" i="27"/>
  <c r="N108" i="27"/>
  <c r="O108" i="27"/>
  <c r="P108" i="27"/>
  <c r="Q108" i="27"/>
  <c r="R108" i="27"/>
  <c r="S108" i="27"/>
  <c r="T108" i="27"/>
  <c r="U108" i="27"/>
  <c r="V108" i="27"/>
  <c r="W108" i="27"/>
  <c r="X108" i="27"/>
  <c r="Y108" i="27"/>
  <c r="Z108" i="27"/>
  <c r="AA108" i="27"/>
  <c r="AB108" i="27"/>
  <c r="AC108" i="27"/>
  <c r="AD108" i="27"/>
  <c r="AE108" i="27"/>
  <c r="AF108" i="27"/>
  <c r="AG108" i="27"/>
  <c r="AH108" i="27"/>
  <c r="AI108" i="27"/>
  <c r="AJ108" i="27"/>
  <c r="AK108" i="27"/>
  <c r="AL108" i="27"/>
  <c r="C109" i="27"/>
  <c r="D109" i="27"/>
  <c r="E109" i="27"/>
  <c r="F109" i="27"/>
  <c r="G109" i="27"/>
  <c r="H109" i="27"/>
  <c r="I109" i="27"/>
  <c r="J109" i="27"/>
  <c r="K109" i="27"/>
  <c r="L109" i="27"/>
  <c r="M109" i="27"/>
  <c r="N109" i="27"/>
  <c r="O109" i="27"/>
  <c r="P109" i="27"/>
  <c r="Q109" i="27"/>
  <c r="R109" i="27"/>
  <c r="S109" i="27"/>
  <c r="T109" i="27"/>
  <c r="U109" i="27"/>
  <c r="V109" i="27"/>
  <c r="W109" i="27"/>
  <c r="X109" i="27"/>
  <c r="Y109" i="27"/>
  <c r="Z109" i="27"/>
  <c r="AA109" i="27"/>
  <c r="AB109" i="27"/>
  <c r="AC109" i="27"/>
  <c r="AD109" i="27"/>
  <c r="AE109" i="27"/>
  <c r="AF109" i="27"/>
  <c r="AG109" i="27"/>
  <c r="AH109" i="27"/>
  <c r="AI109" i="27"/>
  <c r="AJ109" i="27"/>
  <c r="AK109" i="27"/>
  <c r="AL109" i="27"/>
  <c r="C110" i="27"/>
  <c r="D110" i="27"/>
  <c r="E110" i="27"/>
  <c r="F110" i="27"/>
  <c r="G110" i="27"/>
  <c r="H110" i="27"/>
  <c r="I110" i="27"/>
  <c r="J110" i="27"/>
  <c r="K110" i="27"/>
  <c r="L110" i="27"/>
  <c r="M110" i="27"/>
  <c r="N110" i="27"/>
  <c r="O110" i="27"/>
  <c r="P110" i="27"/>
  <c r="Q110" i="27"/>
  <c r="R110" i="27"/>
  <c r="S110" i="27"/>
  <c r="T110" i="27"/>
  <c r="U110" i="27"/>
  <c r="V110" i="27"/>
  <c r="W110" i="27"/>
  <c r="X110" i="27"/>
  <c r="Y110" i="27"/>
  <c r="Z110" i="27"/>
  <c r="AA110" i="27"/>
  <c r="AB110" i="27"/>
  <c r="AC110" i="27"/>
  <c r="AD110" i="27"/>
  <c r="AE110" i="27"/>
  <c r="AF110" i="27"/>
  <c r="AG110" i="27"/>
  <c r="AH110" i="27"/>
  <c r="AI110" i="27"/>
  <c r="AJ110" i="27"/>
  <c r="AK110" i="27"/>
  <c r="AL110" i="27"/>
  <c r="C111" i="27"/>
  <c r="D111" i="27"/>
  <c r="E111" i="27"/>
  <c r="F111" i="27"/>
  <c r="G111" i="27"/>
  <c r="H111" i="27"/>
  <c r="I111" i="27"/>
  <c r="J111" i="27"/>
  <c r="K111" i="27"/>
  <c r="L111" i="27"/>
  <c r="M111" i="27"/>
  <c r="N111" i="27"/>
  <c r="O111" i="27"/>
  <c r="P111" i="27"/>
  <c r="Q111" i="27"/>
  <c r="R111" i="27"/>
  <c r="S111" i="27"/>
  <c r="T111" i="27"/>
  <c r="U111" i="27"/>
  <c r="V111" i="27"/>
  <c r="W111" i="27"/>
  <c r="X111" i="27"/>
  <c r="Y111" i="27"/>
  <c r="Z111" i="27"/>
  <c r="AA111" i="27"/>
  <c r="AB111" i="27"/>
  <c r="AC111" i="27"/>
  <c r="AD111" i="27"/>
  <c r="AE111" i="27"/>
  <c r="AF111" i="27"/>
  <c r="AG111" i="27"/>
  <c r="AH111" i="27"/>
  <c r="AI111" i="27"/>
  <c r="AJ111" i="27"/>
  <c r="AK111" i="27"/>
  <c r="AL111" i="27"/>
  <c r="C112" i="27"/>
  <c r="D112" i="27"/>
  <c r="E112" i="27"/>
  <c r="F112" i="27"/>
  <c r="G112" i="27"/>
  <c r="H112" i="27"/>
  <c r="I112" i="27"/>
  <c r="J112" i="27"/>
  <c r="K112" i="27"/>
  <c r="L112" i="27"/>
  <c r="M112" i="27"/>
  <c r="N112" i="27"/>
  <c r="O112" i="27"/>
  <c r="P112" i="27"/>
  <c r="Q112" i="27"/>
  <c r="R112" i="27"/>
  <c r="S112" i="27"/>
  <c r="T112" i="27"/>
  <c r="U112" i="27"/>
  <c r="V112" i="27"/>
  <c r="W112" i="27"/>
  <c r="X112" i="27"/>
  <c r="Y112" i="27"/>
  <c r="Z112" i="27"/>
  <c r="AA112" i="27"/>
  <c r="AB112" i="27"/>
  <c r="AC112" i="27"/>
  <c r="AD112" i="27"/>
  <c r="AE112" i="27"/>
  <c r="AF112" i="27"/>
  <c r="AG112" i="27"/>
  <c r="AH112" i="27"/>
  <c r="AI112" i="27"/>
  <c r="AJ112" i="27"/>
  <c r="AK112" i="27"/>
  <c r="AL112" i="27"/>
  <c r="C113" i="27"/>
  <c r="D113" i="27"/>
  <c r="E113" i="27"/>
  <c r="F113" i="27"/>
  <c r="G113" i="27"/>
  <c r="I113" i="27"/>
  <c r="J113" i="27"/>
  <c r="K113" i="27"/>
  <c r="L113" i="27"/>
  <c r="M113" i="27"/>
  <c r="N113" i="27"/>
  <c r="O113" i="27"/>
  <c r="P113" i="27"/>
  <c r="Q113" i="27"/>
  <c r="R113" i="27"/>
  <c r="S113" i="27"/>
  <c r="T113" i="27"/>
  <c r="U113" i="27"/>
  <c r="V113" i="27"/>
  <c r="W113" i="27"/>
  <c r="X113" i="27"/>
  <c r="Y113" i="27"/>
  <c r="Z113" i="27"/>
  <c r="AA113" i="27"/>
  <c r="AB113" i="27"/>
  <c r="AC113" i="27"/>
  <c r="AD113" i="27"/>
  <c r="AE113" i="27"/>
  <c r="AF113" i="27"/>
  <c r="AG113" i="27"/>
  <c r="AH113" i="27"/>
  <c r="AI113" i="27"/>
  <c r="AJ113" i="27"/>
  <c r="AK113" i="27"/>
  <c r="AL113" i="27"/>
  <c r="AL97" i="27"/>
  <c r="C98" i="27"/>
  <c r="D98" i="27"/>
  <c r="E98" i="27"/>
  <c r="F98" i="27"/>
  <c r="G98" i="27"/>
  <c r="H98" i="27"/>
  <c r="I98" i="27"/>
  <c r="J98" i="27"/>
  <c r="K98" i="27"/>
  <c r="L98" i="27"/>
  <c r="M98" i="27"/>
  <c r="N98" i="27"/>
  <c r="O98" i="27"/>
  <c r="P98" i="27"/>
  <c r="Q98" i="27"/>
  <c r="R98" i="27"/>
  <c r="S98" i="27"/>
  <c r="T98" i="27"/>
  <c r="U98" i="27"/>
  <c r="V98" i="27"/>
  <c r="W98" i="27"/>
  <c r="X98" i="27"/>
  <c r="Y98" i="27"/>
  <c r="Z98" i="27"/>
  <c r="AA98" i="27"/>
  <c r="AB98" i="27"/>
  <c r="AC98" i="27"/>
  <c r="AD98" i="27"/>
  <c r="AE98" i="27"/>
  <c r="AF98" i="27"/>
  <c r="AG98" i="27"/>
  <c r="AH98" i="27"/>
  <c r="AI98" i="27"/>
  <c r="AJ98" i="27"/>
  <c r="AK98" i="27"/>
  <c r="AL98" i="27"/>
  <c r="C99" i="27"/>
  <c r="D99" i="27"/>
  <c r="E99" i="27"/>
  <c r="F99" i="27"/>
  <c r="G99" i="27"/>
  <c r="H99" i="27"/>
  <c r="I99" i="27"/>
  <c r="J99" i="27"/>
  <c r="K99" i="27"/>
  <c r="L99" i="27"/>
  <c r="M99" i="27"/>
  <c r="N99" i="27"/>
  <c r="O99" i="27"/>
  <c r="P99" i="27"/>
  <c r="Q99" i="27"/>
  <c r="R99" i="27"/>
  <c r="S99" i="27"/>
  <c r="T99" i="27"/>
  <c r="U99" i="27"/>
  <c r="V99" i="27"/>
  <c r="W99" i="27"/>
  <c r="X99" i="27"/>
  <c r="Y99" i="27"/>
  <c r="Z99" i="27"/>
  <c r="AA99" i="27"/>
  <c r="AB99" i="27"/>
  <c r="AC99" i="27"/>
  <c r="AD99" i="27"/>
  <c r="AE99" i="27"/>
  <c r="AF99" i="27"/>
  <c r="AG99" i="27"/>
  <c r="AH99" i="27"/>
  <c r="AI99" i="27"/>
  <c r="AJ99" i="27"/>
  <c r="AK99" i="27"/>
  <c r="AL99" i="27"/>
  <c r="C100" i="27"/>
  <c r="D100" i="27"/>
  <c r="E100" i="27"/>
  <c r="F100" i="27"/>
  <c r="G100" i="27"/>
  <c r="H100" i="27"/>
  <c r="I100" i="27"/>
  <c r="J100" i="27"/>
  <c r="K100" i="27"/>
  <c r="L100" i="27"/>
  <c r="M100" i="27"/>
  <c r="N100" i="27"/>
  <c r="O100" i="27"/>
  <c r="P100" i="27"/>
  <c r="Q100" i="27"/>
  <c r="R100" i="27"/>
  <c r="S100" i="27"/>
  <c r="T100" i="27"/>
  <c r="U100" i="27"/>
  <c r="V100" i="27"/>
  <c r="W100" i="27"/>
  <c r="X100" i="27"/>
  <c r="Y100" i="27"/>
  <c r="Z100" i="27"/>
  <c r="AA100" i="27"/>
  <c r="AB100" i="27"/>
  <c r="AC100" i="27"/>
  <c r="AD100" i="27"/>
  <c r="AE100" i="27"/>
  <c r="AF100" i="27"/>
  <c r="AG100" i="27"/>
  <c r="AH100" i="27"/>
  <c r="AI100" i="27"/>
  <c r="AJ100" i="27"/>
  <c r="AK100" i="27"/>
  <c r="AL100" i="27"/>
  <c r="C101" i="27"/>
  <c r="D101" i="27"/>
  <c r="E101" i="27"/>
  <c r="F101" i="27"/>
  <c r="G101" i="27"/>
  <c r="H101" i="27"/>
  <c r="I101" i="27"/>
  <c r="J101" i="27"/>
  <c r="K101" i="27"/>
  <c r="L101" i="27"/>
  <c r="M101" i="27"/>
  <c r="N101" i="27"/>
  <c r="O101" i="27"/>
  <c r="P101" i="27"/>
  <c r="Q101" i="27"/>
  <c r="R101" i="27"/>
  <c r="S101" i="27"/>
  <c r="T101" i="27"/>
  <c r="U101" i="27"/>
  <c r="V101" i="27"/>
  <c r="W101" i="27"/>
  <c r="X101" i="27"/>
  <c r="Y101" i="27"/>
  <c r="Z101" i="27"/>
  <c r="AA101" i="27"/>
  <c r="AB101" i="27"/>
  <c r="AC101" i="27"/>
  <c r="AD101" i="27"/>
  <c r="AE101" i="27"/>
  <c r="AF101" i="27"/>
  <c r="AG101" i="27"/>
  <c r="AH101" i="27"/>
  <c r="AI101" i="27"/>
  <c r="AJ101" i="27"/>
  <c r="AK101" i="27"/>
  <c r="AL101" i="27"/>
  <c r="C102" i="27"/>
  <c r="D102" i="27"/>
  <c r="E102" i="27"/>
  <c r="F102" i="27"/>
  <c r="G102" i="27"/>
  <c r="H102" i="27"/>
  <c r="I102" i="27"/>
  <c r="J102" i="27"/>
  <c r="K102" i="27"/>
  <c r="L102" i="27"/>
  <c r="M102" i="27"/>
  <c r="N102" i="27"/>
  <c r="O102" i="27"/>
  <c r="P102" i="27"/>
  <c r="Q102" i="27"/>
  <c r="R102" i="27"/>
  <c r="S102" i="27"/>
  <c r="T102" i="27"/>
  <c r="U102" i="27"/>
  <c r="V102" i="27"/>
  <c r="W102" i="27"/>
  <c r="X102" i="27"/>
  <c r="Y102" i="27"/>
  <c r="Z102" i="27"/>
  <c r="AA102" i="27"/>
  <c r="AB102" i="27"/>
  <c r="AC102" i="27"/>
  <c r="AD102" i="27"/>
  <c r="AE102" i="27"/>
  <c r="AF102" i="27"/>
  <c r="AG102" i="27"/>
  <c r="AH102" i="27"/>
  <c r="AI102" i="27"/>
  <c r="AJ102" i="27"/>
  <c r="AK102" i="27"/>
  <c r="AL102" i="27"/>
  <c r="C103" i="27"/>
  <c r="D103" i="27"/>
  <c r="E103" i="27"/>
  <c r="F103" i="27"/>
  <c r="G103" i="27"/>
  <c r="H103" i="27"/>
  <c r="I103" i="27"/>
  <c r="J103" i="27"/>
  <c r="K103" i="27"/>
  <c r="L103" i="27"/>
  <c r="M103" i="27"/>
  <c r="N103" i="27"/>
  <c r="O103" i="27"/>
  <c r="P103" i="27"/>
  <c r="Q103" i="27"/>
  <c r="R103" i="27"/>
  <c r="S103" i="27"/>
  <c r="T103" i="27"/>
  <c r="U103" i="27"/>
  <c r="V103" i="27"/>
  <c r="W103" i="27"/>
  <c r="X103" i="27"/>
  <c r="Y103" i="27"/>
  <c r="Z103" i="27"/>
  <c r="AA103" i="27"/>
  <c r="AB103" i="27"/>
  <c r="AC103" i="27"/>
  <c r="AD103" i="27"/>
  <c r="AE103" i="27"/>
  <c r="AF103" i="27"/>
  <c r="AG103" i="27"/>
  <c r="AH103" i="27"/>
  <c r="AI103" i="27"/>
  <c r="AJ103" i="27"/>
  <c r="AK103" i="27"/>
  <c r="AL103" i="27"/>
  <c r="C104" i="27"/>
  <c r="D104" i="27"/>
  <c r="E104" i="27"/>
  <c r="F104" i="27"/>
  <c r="G104" i="27"/>
  <c r="H104" i="27"/>
  <c r="I104" i="27"/>
  <c r="J104" i="27"/>
  <c r="K104" i="27"/>
  <c r="L104" i="27"/>
  <c r="M104" i="27"/>
  <c r="N104" i="27"/>
  <c r="O104" i="27"/>
  <c r="P104" i="27"/>
  <c r="Q104" i="27"/>
  <c r="R104" i="27"/>
  <c r="S104" i="27"/>
  <c r="T104" i="27"/>
  <c r="U104" i="27"/>
  <c r="V104" i="27"/>
  <c r="W104" i="27"/>
  <c r="X104" i="27"/>
  <c r="Y104" i="27"/>
  <c r="Z104" i="27"/>
  <c r="AA104" i="27"/>
  <c r="AB104" i="27"/>
  <c r="AC104" i="27"/>
  <c r="AD104" i="27"/>
  <c r="AE104" i="27"/>
  <c r="AF104" i="27"/>
  <c r="AG104" i="27"/>
  <c r="AH104" i="27"/>
  <c r="AI104" i="27"/>
  <c r="AJ104" i="27"/>
  <c r="AK104" i="27"/>
  <c r="AL104" i="27"/>
  <c r="C96" i="27"/>
  <c r="D96" i="27"/>
  <c r="E96" i="27"/>
  <c r="F96" i="27"/>
  <c r="G96" i="27"/>
  <c r="H96" i="27"/>
  <c r="I96" i="27"/>
  <c r="J96" i="27"/>
  <c r="K96" i="27"/>
  <c r="L96" i="27"/>
  <c r="M96" i="27"/>
  <c r="N96" i="27"/>
  <c r="O96" i="27"/>
  <c r="P96" i="27"/>
  <c r="Q96" i="27"/>
  <c r="R96" i="27"/>
  <c r="S96" i="27"/>
  <c r="T96" i="27"/>
  <c r="U96" i="27"/>
  <c r="V96" i="27"/>
  <c r="W96" i="27"/>
  <c r="X96" i="27"/>
  <c r="Y96" i="27"/>
  <c r="Z96" i="27"/>
  <c r="AA96" i="27"/>
  <c r="AC96" i="27"/>
  <c r="AD96" i="27"/>
  <c r="AE96" i="27"/>
  <c r="AF96" i="27"/>
  <c r="AG96" i="27"/>
  <c r="AH96" i="27"/>
  <c r="AI96" i="27"/>
  <c r="AJ96" i="27"/>
  <c r="AK96" i="27"/>
  <c r="AL96" i="27"/>
  <c r="C88" i="27"/>
  <c r="D88" i="27"/>
  <c r="E88" i="27"/>
  <c r="F88" i="27"/>
  <c r="G88" i="27"/>
  <c r="H88" i="27"/>
  <c r="I88" i="27"/>
  <c r="J88" i="27"/>
  <c r="K88" i="27"/>
  <c r="L88" i="27"/>
  <c r="M88" i="27"/>
  <c r="N88" i="27"/>
  <c r="O88" i="27"/>
  <c r="P88" i="27"/>
  <c r="Q88" i="27"/>
  <c r="R88" i="27"/>
  <c r="S88" i="27"/>
  <c r="T88" i="27"/>
  <c r="U88" i="27"/>
  <c r="V88" i="27"/>
  <c r="W88" i="27"/>
  <c r="X88" i="27"/>
  <c r="Y88" i="27"/>
  <c r="Z88" i="27"/>
  <c r="AA88" i="27"/>
  <c r="AB88" i="27"/>
  <c r="AC88" i="27"/>
  <c r="AD88" i="27"/>
  <c r="AE88" i="27"/>
  <c r="AF88" i="27"/>
  <c r="AG88" i="27"/>
  <c r="AH88" i="27"/>
  <c r="AI88" i="27"/>
  <c r="AJ88" i="27"/>
  <c r="AK88" i="27"/>
  <c r="AL88" i="27"/>
  <c r="D87" i="27"/>
  <c r="E87" i="27"/>
  <c r="F87" i="27"/>
  <c r="G87" i="27"/>
  <c r="H87" i="27"/>
  <c r="I87" i="27"/>
  <c r="J87" i="27"/>
  <c r="K87" i="27"/>
  <c r="L87" i="27"/>
  <c r="M87" i="27"/>
  <c r="N87" i="27"/>
  <c r="O87" i="27"/>
  <c r="P87" i="27"/>
  <c r="Q87" i="27"/>
  <c r="R87" i="27"/>
  <c r="S87" i="27"/>
  <c r="T87" i="27"/>
  <c r="U87" i="27"/>
  <c r="V87" i="27"/>
  <c r="W87" i="27"/>
  <c r="X87" i="27"/>
  <c r="Y87" i="27"/>
  <c r="Z87" i="27"/>
  <c r="AA87" i="27"/>
  <c r="AB87" i="27"/>
  <c r="AC87" i="27"/>
  <c r="AD87" i="27"/>
  <c r="AE87" i="27"/>
  <c r="AF87" i="27"/>
  <c r="AG87" i="27"/>
  <c r="AH87" i="27"/>
  <c r="AI87" i="27"/>
  <c r="AJ87" i="27"/>
  <c r="AK87" i="27"/>
  <c r="AL87" i="27"/>
  <c r="C91" i="27"/>
  <c r="D91" i="27"/>
  <c r="E91" i="27"/>
  <c r="F91" i="27"/>
  <c r="G91" i="27"/>
  <c r="H91" i="27"/>
  <c r="I91" i="27"/>
  <c r="J91" i="27"/>
  <c r="K91" i="27"/>
  <c r="L91" i="27"/>
  <c r="M91" i="27"/>
  <c r="N91" i="27"/>
  <c r="O91" i="27"/>
  <c r="P91" i="27"/>
  <c r="Q91" i="27"/>
  <c r="R91" i="27"/>
  <c r="S91" i="27"/>
  <c r="T91" i="27"/>
  <c r="U91" i="27"/>
  <c r="V91" i="27"/>
  <c r="W91" i="27"/>
  <c r="X91" i="27"/>
  <c r="Y91" i="27"/>
  <c r="Z91" i="27"/>
  <c r="AA91" i="27"/>
  <c r="AB91" i="27"/>
  <c r="AC91" i="27"/>
  <c r="AD91" i="27"/>
  <c r="AE91" i="27"/>
  <c r="AF91" i="27"/>
  <c r="AG91" i="27"/>
  <c r="AH91" i="27"/>
  <c r="AI91" i="27"/>
  <c r="AJ91" i="27"/>
  <c r="AK91" i="27"/>
  <c r="AL91" i="27"/>
  <c r="C92" i="27"/>
  <c r="D92" i="27"/>
  <c r="E92" i="27"/>
  <c r="F92" i="27"/>
  <c r="G92" i="27"/>
  <c r="H92" i="27"/>
  <c r="I92" i="27"/>
  <c r="J92" i="27"/>
  <c r="K92" i="27"/>
  <c r="L92" i="27"/>
  <c r="M92" i="27"/>
  <c r="N92" i="27"/>
  <c r="O92" i="27"/>
  <c r="P92" i="27"/>
  <c r="Q92" i="27"/>
  <c r="R92" i="27"/>
  <c r="S92" i="27"/>
  <c r="T92" i="27"/>
  <c r="U92" i="27"/>
  <c r="V92" i="27"/>
  <c r="W92" i="27"/>
  <c r="X92" i="27"/>
  <c r="Y92" i="27"/>
  <c r="Z92" i="27"/>
  <c r="AA92" i="27"/>
  <c r="AB92" i="27"/>
  <c r="AC92" i="27"/>
  <c r="AD92" i="27"/>
  <c r="AE92" i="27"/>
  <c r="AF92" i="27"/>
  <c r="AG92" i="27"/>
  <c r="AH92" i="27"/>
  <c r="AI92" i="27"/>
  <c r="AJ92" i="27"/>
  <c r="AK92" i="27"/>
  <c r="AL92" i="27"/>
  <c r="AL93" i="27"/>
  <c r="AL94" i="27"/>
  <c r="C85" i="27"/>
  <c r="D85" i="27"/>
  <c r="E85" i="27"/>
  <c r="F85" i="27"/>
  <c r="G85" i="27"/>
  <c r="B85" i="27"/>
  <c r="A85" i="27"/>
  <c r="AL4" i="27"/>
  <c r="AL4" i="43" s="1"/>
  <c r="AK4" i="27"/>
  <c r="AK4" i="37" s="1"/>
  <c r="AJ4" i="27"/>
  <c r="AJ4" i="50" s="1"/>
  <c r="AI4" i="27"/>
  <c r="AI4" i="56" s="1"/>
  <c r="AH4" i="27"/>
  <c r="AH4" i="41" s="1"/>
  <c r="AG4" i="27"/>
  <c r="AG4" i="45" s="1"/>
  <c r="AF4" i="27"/>
  <c r="AF4" i="34" s="1"/>
  <c r="AE4" i="27"/>
  <c r="AE4" i="51" s="1"/>
  <c r="AD4" i="27"/>
  <c r="AD4" i="28" s="1"/>
  <c r="AC4" i="27"/>
  <c r="AC4" i="51" s="1"/>
  <c r="AB4" i="27"/>
  <c r="AB4" i="45" s="1"/>
  <c r="AA4" i="27"/>
  <c r="AA4" i="37" s="1"/>
  <c r="Z4" i="27"/>
  <c r="Z4" i="41" s="1"/>
  <c r="Y4" i="27"/>
  <c r="Y4" i="34" s="1"/>
  <c r="X4" i="27"/>
  <c r="X4" i="49" s="1"/>
  <c r="W4" i="27"/>
  <c r="W4" i="35" s="1"/>
  <c r="V4" i="27"/>
  <c r="U4" i="27"/>
  <c r="U4" i="30" s="1"/>
  <c r="T4" i="27"/>
  <c r="T4" i="55" s="1"/>
  <c r="S4" i="27"/>
  <c r="S4" i="49" s="1"/>
  <c r="R4" i="27"/>
  <c r="R4" i="30" s="1"/>
  <c r="Q4" i="27"/>
  <c r="Q4" i="35" s="1"/>
  <c r="P4" i="27"/>
  <c r="P4" i="28" s="1"/>
  <c r="O4" i="27"/>
  <c r="O4" i="56" s="1"/>
  <c r="N4" i="27"/>
  <c r="N4" i="30" s="1"/>
  <c r="M4" i="27"/>
  <c r="M4" i="30" s="1"/>
  <c r="L4" i="27"/>
  <c r="K4" i="27"/>
  <c r="K4" i="34" s="1"/>
  <c r="J4" i="27"/>
  <c r="J4" i="56" s="1"/>
  <c r="I4" i="27"/>
  <c r="I4" i="49" s="1"/>
  <c r="H4" i="27"/>
  <c r="H4" i="56" s="1"/>
  <c r="AK7" i="55"/>
  <c r="AJ7" i="55"/>
  <c r="AI7" i="37"/>
  <c r="AH7" i="55"/>
  <c r="AG7" i="55"/>
  <c r="AF7" i="51"/>
  <c r="AE7" i="55"/>
  <c r="AD7" i="49"/>
  <c r="AB7" i="55"/>
  <c r="AA7" i="55"/>
  <c r="Z7" i="45"/>
  <c r="Y7" i="55"/>
  <c r="X7" i="34"/>
  <c r="W7" i="55"/>
  <c r="V7" i="55"/>
  <c r="U7" i="55"/>
  <c r="S7" i="55"/>
  <c r="R7" i="55"/>
  <c r="Q7" i="51"/>
  <c r="P7" i="55"/>
  <c r="O7" i="55"/>
  <c r="N7" i="32"/>
  <c r="M7" i="55"/>
  <c r="L7" i="45"/>
  <c r="K7" i="55"/>
  <c r="J7" i="55"/>
  <c r="I7" i="55"/>
  <c r="H7" i="35"/>
  <c r="A7" i="55"/>
  <c r="AL6" i="55"/>
  <c r="AK6" i="55"/>
  <c r="AJ6" i="55"/>
  <c r="AI6" i="55"/>
  <c r="AH6" i="55"/>
  <c r="AG6" i="55"/>
  <c r="AF6" i="55"/>
  <c r="AE6" i="55"/>
  <c r="AD6" i="55"/>
  <c r="AC6" i="55"/>
  <c r="AB6" i="55"/>
  <c r="AA6" i="55"/>
  <c r="Z6" i="55"/>
  <c r="Y6" i="55"/>
  <c r="X6" i="55"/>
  <c r="W6" i="55"/>
  <c r="V6" i="55"/>
  <c r="U6" i="55"/>
  <c r="T6" i="55"/>
  <c r="S6" i="55"/>
  <c r="R6" i="55"/>
  <c r="Q6" i="55"/>
  <c r="P6" i="55"/>
  <c r="O6" i="55"/>
  <c r="N6" i="55"/>
  <c r="M6" i="55"/>
  <c r="L6" i="55"/>
  <c r="K6" i="55"/>
  <c r="J6" i="55"/>
  <c r="I6" i="55"/>
  <c r="H6" i="55"/>
  <c r="A6" i="55"/>
  <c r="AL5" i="55"/>
  <c r="AK5" i="55"/>
  <c r="AJ5" i="55"/>
  <c r="AI5" i="55"/>
  <c r="AH5" i="55"/>
  <c r="AG5" i="55"/>
  <c r="AF5" i="55"/>
  <c r="AE5" i="55"/>
  <c r="AD5" i="55"/>
  <c r="AC5" i="55"/>
  <c r="AB5" i="55"/>
  <c r="AA5" i="55"/>
  <c r="Z5" i="55"/>
  <c r="Y5" i="55"/>
  <c r="X5" i="55"/>
  <c r="W5" i="55"/>
  <c r="V5" i="55"/>
  <c r="U5" i="55"/>
  <c r="T5" i="55"/>
  <c r="S5" i="55"/>
  <c r="R5" i="55"/>
  <c r="Q5" i="55"/>
  <c r="P5" i="55"/>
  <c r="O5" i="55"/>
  <c r="N5" i="55"/>
  <c r="M5" i="55"/>
  <c r="L5" i="55"/>
  <c r="K5" i="55"/>
  <c r="J5" i="55"/>
  <c r="I5" i="55"/>
  <c r="H5" i="55"/>
  <c r="A5" i="55"/>
  <c r="A1" i="55"/>
  <c r="A65" i="27"/>
  <c r="B65" i="27"/>
  <c r="C65" i="27"/>
  <c r="D65" i="27"/>
  <c r="E65" i="27"/>
  <c r="F65" i="27"/>
  <c r="G65" i="27"/>
  <c r="H65" i="27"/>
  <c r="I65" i="27"/>
  <c r="J65" i="27"/>
  <c r="K65" i="27"/>
  <c r="L65" i="27"/>
  <c r="M65" i="27"/>
  <c r="N65" i="27"/>
  <c r="O65" i="27"/>
  <c r="P65" i="27"/>
  <c r="Q65" i="27"/>
  <c r="R65" i="27"/>
  <c r="S65" i="27"/>
  <c r="T65" i="27"/>
  <c r="U65" i="27"/>
  <c r="V65" i="27"/>
  <c r="W65" i="27"/>
  <c r="X65" i="27"/>
  <c r="Y65" i="27"/>
  <c r="Z65" i="27"/>
  <c r="AA65" i="27"/>
  <c r="AB65" i="27"/>
  <c r="AC65" i="27"/>
  <c r="AD65" i="27"/>
  <c r="AE65" i="27"/>
  <c r="AF65" i="27"/>
  <c r="AG65" i="27"/>
  <c r="AH65" i="27"/>
  <c r="AI65" i="27"/>
  <c r="AJ65" i="27"/>
  <c r="AK65" i="27"/>
  <c r="AL65" i="27"/>
  <c r="C41" i="27"/>
  <c r="A39" i="27"/>
  <c r="B39" i="27"/>
  <c r="C39" i="27"/>
  <c r="D39" i="27"/>
  <c r="E39" i="27"/>
  <c r="F39" i="27"/>
  <c r="G39" i="27"/>
  <c r="H39" i="27"/>
  <c r="I39" i="27"/>
  <c r="J39" i="27"/>
  <c r="K39" i="27"/>
  <c r="L39" i="27"/>
  <c r="M39" i="27"/>
  <c r="N39" i="27"/>
  <c r="O39" i="27"/>
  <c r="P39" i="27"/>
  <c r="Q39" i="27"/>
  <c r="R39" i="27"/>
  <c r="S39" i="27"/>
  <c r="T39" i="27"/>
  <c r="U39" i="27"/>
  <c r="V39" i="27"/>
  <c r="W39" i="27"/>
  <c r="X39" i="27"/>
  <c r="Y39" i="27"/>
  <c r="Z39" i="27"/>
  <c r="AA39" i="27"/>
  <c r="AB39" i="27"/>
  <c r="AC39" i="27"/>
  <c r="AD39" i="27"/>
  <c r="AE39" i="27"/>
  <c r="AF39" i="27"/>
  <c r="AG39" i="27"/>
  <c r="AH39" i="27"/>
  <c r="AI39" i="27"/>
  <c r="AJ39" i="27"/>
  <c r="AK39" i="27"/>
  <c r="AL39" i="27"/>
  <c r="G19" i="27"/>
  <c r="H19" i="27"/>
  <c r="I19" i="27"/>
  <c r="J19" i="27"/>
  <c r="K19" i="27"/>
  <c r="L19" i="27"/>
  <c r="M19" i="27"/>
  <c r="N19" i="27"/>
  <c r="O19" i="27"/>
  <c r="P19" i="27"/>
  <c r="Q19" i="27"/>
  <c r="R19" i="27"/>
  <c r="S19" i="27"/>
  <c r="T19" i="27"/>
  <c r="U19" i="27"/>
  <c r="V19" i="27"/>
  <c r="W19" i="27"/>
  <c r="X19" i="27"/>
  <c r="Y19" i="27"/>
  <c r="Z19" i="27"/>
  <c r="AA19" i="27"/>
  <c r="AB19" i="27"/>
  <c r="AC19" i="27"/>
  <c r="AD19" i="27"/>
  <c r="AE19" i="27"/>
  <c r="AF19" i="27"/>
  <c r="AG19" i="27"/>
  <c r="AH19" i="27"/>
  <c r="AI19" i="27"/>
  <c r="AJ19" i="27"/>
  <c r="AK19" i="27"/>
  <c r="AL19" i="27"/>
  <c r="G20" i="27"/>
  <c r="H20" i="27"/>
  <c r="I20" i="27"/>
  <c r="J20" i="27"/>
  <c r="K20" i="27"/>
  <c r="L20" i="27"/>
  <c r="M20" i="27"/>
  <c r="N20" i="27"/>
  <c r="O20" i="27"/>
  <c r="P20" i="27"/>
  <c r="Q20" i="27"/>
  <c r="R20" i="27"/>
  <c r="S20" i="27"/>
  <c r="T20" i="27"/>
  <c r="U20" i="27"/>
  <c r="V20" i="27"/>
  <c r="W20" i="27"/>
  <c r="X20" i="27"/>
  <c r="Y20" i="27"/>
  <c r="Z20" i="27"/>
  <c r="AA20" i="27"/>
  <c r="AB20" i="27"/>
  <c r="AC20" i="27"/>
  <c r="AD20" i="27"/>
  <c r="AE20" i="27"/>
  <c r="AF20" i="27"/>
  <c r="AG20" i="27"/>
  <c r="AH20" i="27"/>
  <c r="AI20" i="27"/>
  <c r="AJ20" i="27"/>
  <c r="AK20" i="27"/>
  <c r="AL20" i="27"/>
  <c r="G21" i="27"/>
  <c r="H21" i="27"/>
  <c r="I21" i="27"/>
  <c r="J21" i="27"/>
  <c r="K21" i="27"/>
  <c r="L21" i="27"/>
  <c r="M21" i="27"/>
  <c r="N21" i="27"/>
  <c r="O21" i="27"/>
  <c r="P21" i="27"/>
  <c r="Q21" i="27"/>
  <c r="R21" i="27"/>
  <c r="S21" i="27"/>
  <c r="T21" i="27"/>
  <c r="U21" i="27"/>
  <c r="V21" i="27"/>
  <c r="W21" i="27"/>
  <c r="X21" i="27"/>
  <c r="Y21" i="27"/>
  <c r="Z21" i="27"/>
  <c r="AA21" i="27"/>
  <c r="AB21" i="27"/>
  <c r="AC21" i="27"/>
  <c r="AD21" i="27"/>
  <c r="AE21" i="27"/>
  <c r="AF21" i="27"/>
  <c r="AG21" i="27"/>
  <c r="AH21" i="27"/>
  <c r="AI21" i="27"/>
  <c r="AJ21" i="27"/>
  <c r="AK21" i="27"/>
  <c r="AL21" i="27"/>
  <c r="A20" i="27"/>
  <c r="B20" i="27"/>
  <c r="C20" i="27"/>
  <c r="D20" i="27"/>
  <c r="E20" i="27"/>
  <c r="F20" i="27"/>
  <c r="A21" i="27"/>
  <c r="B21" i="27"/>
  <c r="C21" i="27"/>
  <c r="D21" i="27"/>
  <c r="E21" i="27"/>
  <c r="F21" i="27"/>
  <c r="B19" i="27"/>
  <c r="C19" i="27"/>
  <c r="D19" i="27"/>
  <c r="E19" i="27"/>
  <c r="F19" i="27"/>
  <c r="A19" i="27"/>
  <c r="A1" i="54"/>
  <c r="AJ74" i="27"/>
  <c r="AK74" i="27"/>
  <c r="AL74" i="27"/>
  <c r="AJ61" i="27"/>
  <c r="AK61" i="27"/>
  <c r="AL61" i="27"/>
  <c r="AJ62" i="27"/>
  <c r="AK62" i="27"/>
  <c r="AL62" i="27"/>
  <c r="AJ63" i="27"/>
  <c r="AK63" i="27"/>
  <c r="AL63" i="27"/>
  <c r="AJ64" i="27"/>
  <c r="AK64" i="27"/>
  <c r="AL64" i="27"/>
  <c r="AJ41" i="27"/>
  <c r="AK41" i="27"/>
  <c r="AL41" i="27"/>
  <c r="AJ26" i="27"/>
  <c r="AK26" i="27"/>
  <c r="AL26" i="27"/>
  <c r="AI26" i="27"/>
  <c r="AI25" i="27"/>
  <c r="AJ25" i="27"/>
  <c r="AK25" i="27"/>
  <c r="AL25" i="27"/>
  <c r="A61" i="27"/>
  <c r="B61" i="27"/>
  <c r="C61" i="27"/>
  <c r="D61" i="27"/>
  <c r="E61" i="27"/>
  <c r="F61" i="27"/>
  <c r="G61" i="27"/>
  <c r="H61" i="27"/>
  <c r="I61" i="27"/>
  <c r="J61" i="27"/>
  <c r="K61" i="27"/>
  <c r="L61" i="27"/>
  <c r="M61" i="27"/>
  <c r="N61" i="27"/>
  <c r="O61" i="27"/>
  <c r="P61" i="27"/>
  <c r="Q61" i="27"/>
  <c r="R61" i="27"/>
  <c r="S61" i="27"/>
  <c r="T61" i="27"/>
  <c r="U61" i="27"/>
  <c r="V61" i="27"/>
  <c r="W61" i="27"/>
  <c r="X61" i="27"/>
  <c r="Y61" i="27"/>
  <c r="Z61" i="27"/>
  <c r="AA61" i="27"/>
  <c r="AB61" i="27"/>
  <c r="AC61" i="27"/>
  <c r="AD61" i="27"/>
  <c r="AE61" i="27"/>
  <c r="AF61" i="27"/>
  <c r="AG61" i="27"/>
  <c r="AH61" i="27"/>
  <c r="AI61" i="27"/>
  <c r="A62" i="27"/>
  <c r="B62" i="27"/>
  <c r="C62" i="27"/>
  <c r="D62" i="27"/>
  <c r="E62" i="27"/>
  <c r="F62" i="27"/>
  <c r="G62" i="27"/>
  <c r="H62" i="27"/>
  <c r="I62" i="27"/>
  <c r="J62" i="27"/>
  <c r="K62" i="27"/>
  <c r="L62" i="27"/>
  <c r="M62" i="27"/>
  <c r="N62" i="27"/>
  <c r="O62" i="27"/>
  <c r="P62" i="27"/>
  <c r="Q62" i="27"/>
  <c r="R62" i="27"/>
  <c r="S62" i="27"/>
  <c r="T62" i="27"/>
  <c r="U62" i="27"/>
  <c r="V62" i="27"/>
  <c r="W62" i="27"/>
  <c r="X62" i="27"/>
  <c r="Y62" i="27"/>
  <c r="Z62" i="27"/>
  <c r="AA62" i="27"/>
  <c r="AB62" i="27"/>
  <c r="AC62" i="27"/>
  <c r="AD62" i="27"/>
  <c r="AE62" i="27"/>
  <c r="AF62" i="27"/>
  <c r="AG62" i="27"/>
  <c r="AH62" i="27"/>
  <c r="AI62" i="27"/>
  <c r="A63" i="27"/>
  <c r="B63" i="27"/>
  <c r="C63" i="27"/>
  <c r="D63" i="27"/>
  <c r="E63" i="27"/>
  <c r="F63" i="27"/>
  <c r="G63" i="27"/>
  <c r="H63" i="27"/>
  <c r="I63" i="27"/>
  <c r="J63" i="27"/>
  <c r="K63" i="27"/>
  <c r="L63" i="27"/>
  <c r="M63" i="27"/>
  <c r="N63" i="27"/>
  <c r="O63" i="27"/>
  <c r="P63" i="27"/>
  <c r="Q63" i="27"/>
  <c r="R63" i="27"/>
  <c r="S63" i="27"/>
  <c r="T63" i="27"/>
  <c r="U63" i="27"/>
  <c r="V63" i="27"/>
  <c r="W63" i="27"/>
  <c r="X63" i="27"/>
  <c r="Y63" i="27"/>
  <c r="Z63" i="27"/>
  <c r="AA63" i="27"/>
  <c r="AB63" i="27"/>
  <c r="AC63" i="27"/>
  <c r="AD63" i="27"/>
  <c r="AE63" i="27"/>
  <c r="AF63" i="27"/>
  <c r="AG63" i="27"/>
  <c r="AH63" i="27"/>
  <c r="AI63" i="27"/>
  <c r="A64" i="27"/>
  <c r="B64" i="27"/>
  <c r="C64" i="27"/>
  <c r="D64" i="27"/>
  <c r="E64" i="27"/>
  <c r="F64" i="27"/>
  <c r="G64" i="27"/>
  <c r="H64" i="27"/>
  <c r="I64" i="27"/>
  <c r="J64" i="27"/>
  <c r="K64" i="27"/>
  <c r="L64" i="27"/>
  <c r="M64" i="27"/>
  <c r="N64" i="27"/>
  <c r="O64" i="27"/>
  <c r="P64" i="27"/>
  <c r="Q64" i="27"/>
  <c r="R64" i="27"/>
  <c r="S64" i="27"/>
  <c r="T64" i="27"/>
  <c r="U64" i="27"/>
  <c r="V64" i="27"/>
  <c r="W64" i="27"/>
  <c r="X64" i="27"/>
  <c r="Y64" i="27"/>
  <c r="Z64" i="27"/>
  <c r="AA64" i="27"/>
  <c r="AB64" i="27"/>
  <c r="AC64" i="27"/>
  <c r="AD64" i="27"/>
  <c r="AE64" i="27"/>
  <c r="AF64" i="27"/>
  <c r="AG64" i="27"/>
  <c r="AH64" i="27"/>
  <c r="AI64" i="27"/>
  <c r="A24" i="27"/>
  <c r="B24" i="27"/>
  <c r="C24" i="27"/>
  <c r="D24" i="27"/>
  <c r="E24" i="27"/>
  <c r="F24" i="27"/>
  <c r="G24" i="27"/>
  <c r="H24" i="27"/>
  <c r="I24" i="27"/>
  <c r="J24" i="27"/>
  <c r="K24" i="27"/>
  <c r="L24" i="27"/>
  <c r="M24" i="27"/>
  <c r="N24" i="27"/>
  <c r="O24" i="27"/>
  <c r="P24" i="27"/>
  <c r="Q24" i="27"/>
  <c r="R24" i="27"/>
  <c r="S24" i="27"/>
  <c r="T24" i="27"/>
  <c r="U24" i="27"/>
  <c r="V24" i="27"/>
  <c r="W24" i="27"/>
  <c r="X24" i="27"/>
  <c r="Y24" i="27"/>
  <c r="Z24" i="27"/>
  <c r="AA24" i="27"/>
  <c r="AB24" i="27"/>
  <c r="AC24" i="27"/>
  <c r="AD24" i="27"/>
  <c r="AE24" i="27"/>
  <c r="AF24" i="27"/>
  <c r="AG24" i="27"/>
  <c r="AH24" i="27"/>
  <c r="AI24" i="27"/>
  <c r="A26" i="27"/>
  <c r="B26" i="27"/>
  <c r="C26" i="27"/>
  <c r="D26" i="27"/>
  <c r="E26" i="27"/>
  <c r="F26" i="27"/>
  <c r="G26" i="27"/>
  <c r="H26" i="27"/>
  <c r="I26" i="27"/>
  <c r="J26" i="27"/>
  <c r="K26" i="27"/>
  <c r="L26" i="27"/>
  <c r="M26" i="27"/>
  <c r="N26" i="27"/>
  <c r="O26" i="27"/>
  <c r="P26" i="27"/>
  <c r="Q26" i="27"/>
  <c r="R26" i="27"/>
  <c r="S26" i="27"/>
  <c r="T26" i="27"/>
  <c r="U26" i="27"/>
  <c r="V26" i="27"/>
  <c r="W26" i="27"/>
  <c r="X26" i="27"/>
  <c r="Y26" i="27"/>
  <c r="Z26" i="27"/>
  <c r="AA26" i="27"/>
  <c r="AB26" i="27"/>
  <c r="AC26" i="27"/>
  <c r="AD26" i="27"/>
  <c r="AE26" i="27"/>
  <c r="AF26" i="27"/>
  <c r="AG26" i="27"/>
  <c r="AH26" i="27"/>
  <c r="A41" i="27"/>
  <c r="B41" i="27"/>
  <c r="D41" i="27"/>
  <c r="E41" i="27"/>
  <c r="F41" i="27"/>
  <c r="G41" i="27"/>
  <c r="H41" i="27"/>
  <c r="I41" i="27"/>
  <c r="J41" i="27"/>
  <c r="K41" i="27"/>
  <c r="L41" i="27"/>
  <c r="M41" i="27"/>
  <c r="N41" i="27"/>
  <c r="O41" i="27"/>
  <c r="P41" i="27"/>
  <c r="Q41" i="27"/>
  <c r="R41" i="27"/>
  <c r="S41" i="27"/>
  <c r="T41" i="27"/>
  <c r="U41" i="27"/>
  <c r="V41" i="27"/>
  <c r="W41" i="27"/>
  <c r="X41" i="27"/>
  <c r="Y41" i="27"/>
  <c r="Z41" i="27"/>
  <c r="AA41" i="27"/>
  <c r="AB41" i="27"/>
  <c r="AC41" i="27"/>
  <c r="AD41" i="27"/>
  <c r="AE41" i="27"/>
  <c r="AF41" i="27"/>
  <c r="AG41" i="27"/>
  <c r="AH41" i="27"/>
  <c r="AI41" i="27"/>
  <c r="A74" i="27"/>
  <c r="B74" i="27"/>
  <c r="C74" i="27"/>
  <c r="D74" i="27"/>
  <c r="E74" i="27"/>
  <c r="F74" i="27"/>
  <c r="G74" i="27"/>
  <c r="H74" i="27"/>
  <c r="I74" i="27"/>
  <c r="J74" i="27"/>
  <c r="K74" i="27"/>
  <c r="L74" i="27"/>
  <c r="M74" i="27"/>
  <c r="N74" i="27"/>
  <c r="O74" i="27"/>
  <c r="P74" i="27"/>
  <c r="Q74" i="27"/>
  <c r="R74" i="27"/>
  <c r="S74" i="27"/>
  <c r="T74" i="27"/>
  <c r="U74" i="27"/>
  <c r="V74" i="27"/>
  <c r="W74" i="27"/>
  <c r="X74" i="27"/>
  <c r="Y74" i="27"/>
  <c r="Z74" i="27"/>
  <c r="AA74" i="27"/>
  <c r="AB74" i="27"/>
  <c r="AC74" i="27"/>
  <c r="AD74" i="27"/>
  <c r="AE74" i="27"/>
  <c r="AF74" i="27"/>
  <c r="AG74" i="27"/>
  <c r="AH74" i="27"/>
  <c r="AI74" i="27"/>
  <c r="K34" i="27"/>
  <c r="AL33" i="27"/>
  <c r="A66" i="27"/>
  <c r="B66" i="27"/>
  <c r="C66" i="27"/>
  <c r="D66" i="27"/>
  <c r="E66" i="27"/>
  <c r="F66" i="27"/>
  <c r="G66" i="27"/>
  <c r="H66" i="27"/>
  <c r="I66" i="27"/>
  <c r="J66" i="27"/>
  <c r="K66" i="27"/>
  <c r="L66" i="27"/>
  <c r="M66" i="27"/>
  <c r="N66" i="27"/>
  <c r="O66" i="27"/>
  <c r="P66" i="27"/>
  <c r="Q66" i="27"/>
  <c r="R66" i="27"/>
  <c r="S66" i="27"/>
  <c r="T66" i="27"/>
  <c r="U66" i="27"/>
  <c r="V66" i="27"/>
  <c r="W66" i="27"/>
  <c r="X66" i="27"/>
  <c r="Y66" i="27"/>
  <c r="Z66" i="27"/>
  <c r="AA66" i="27"/>
  <c r="AB66" i="27"/>
  <c r="AC66" i="27"/>
  <c r="AD66" i="27"/>
  <c r="AE66" i="27"/>
  <c r="AF66" i="27"/>
  <c r="AG66" i="27"/>
  <c r="AH66" i="27"/>
  <c r="AI66" i="27"/>
  <c r="AJ66" i="27"/>
  <c r="AK66" i="27"/>
  <c r="AL66" i="27"/>
  <c r="K22" i="27"/>
  <c r="A12" i="27"/>
  <c r="B12" i="27"/>
  <c r="C12" i="27"/>
  <c r="D12" i="27"/>
  <c r="E12" i="27"/>
  <c r="F12" i="27"/>
  <c r="G12" i="27"/>
  <c r="H12" i="27"/>
  <c r="I12" i="27"/>
  <c r="J12" i="27"/>
  <c r="K12" i="27"/>
  <c r="L12" i="27"/>
  <c r="M12" i="27"/>
  <c r="N12" i="27"/>
  <c r="O12" i="27"/>
  <c r="P12" i="27"/>
  <c r="Q12" i="27"/>
  <c r="R12" i="27"/>
  <c r="S12" i="27"/>
  <c r="T12" i="27"/>
  <c r="U12" i="27"/>
  <c r="V12" i="27"/>
  <c r="W12" i="27"/>
  <c r="X12" i="27"/>
  <c r="Y12" i="27"/>
  <c r="Z12" i="27"/>
  <c r="AA12" i="27"/>
  <c r="AB12" i="27"/>
  <c r="AC12" i="27"/>
  <c r="AD12" i="27"/>
  <c r="AE12" i="27"/>
  <c r="AF12" i="27"/>
  <c r="AG12" i="27"/>
  <c r="AH12" i="27"/>
  <c r="AI12" i="27"/>
  <c r="AJ12" i="27"/>
  <c r="AK12" i="27"/>
  <c r="AL12" i="27"/>
  <c r="A44" i="27"/>
  <c r="B44" i="27"/>
  <c r="C44" i="27"/>
  <c r="D44" i="27"/>
  <c r="E44" i="27"/>
  <c r="F44" i="27"/>
  <c r="G44" i="27"/>
  <c r="H44" i="27"/>
  <c r="I44" i="27"/>
  <c r="J44" i="27"/>
  <c r="K44" i="27"/>
  <c r="L44" i="27"/>
  <c r="M44" i="27"/>
  <c r="N44" i="27"/>
  <c r="O44" i="27"/>
  <c r="P44" i="27"/>
  <c r="Q44" i="27"/>
  <c r="R44" i="27"/>
  <c r="S44" i="27"/>
  <c r="T44" i="27"/>
  <c r="U44" i="27"/>
  <c r="V44" i="27"/>
  <c r="W44" i="27"/>
  <c r="X44" i="27"/>
  <c r="Y44" i="27"/>
  <c r="Z44" i="27"/>
  <c r="AA44" i="27"/>
  <c r="AB44" i="27"/>
  <c r="AC44" i="27"/>
  <c r="AD44" i="27"/>
  <c r="AE44" i="27"/>
  <c r="AF44" i="27"/>
  <c r="AG44" i="27"/>
  <c r="AH44" i="27"/>
  <c r="AI44" i="27"/>
  <c r="AJ44" i="27"/>
  <c r="AK44" i="27"/>
  <c r="AL44" i="27"/>
  <c r="A45" i="27"/>
  <c r="B45" i="27"/>
  <c r="C45" i="27"/>
  <c r="D45" i="27"/>
  <c r="E45" i="27"/>
  <c r="F45" i="27"/>
  <c r="G45" i="27"/>
  <c r="H45" i="27"/>
  <c r="I45" i="27"/>
  <c r="J45" i="27"/>
  <c r="K45" i="27"/>
  <c r="L45" i="27"/>
  <c r="M45" i="27"/>
  <c r="N45" i="27"/>
  <c r="O45" i="27"/>
  <c r="P45" i="27"/>
  <c r="Q45" i="27"/>
  <c r="R45" i="27"/>
  <c r="S45" i="27"/>
  <c r="T45" i="27"/>
  <c r="U45" i="27"/>
  <c r="V45" i="27"/>
  <c r="W45" i="27"/>
  <c r="X45" i="27"/>
  <c r="Y45" i="27"/>
  <c r="Z45" i="27"/>
  <c r="AA45" i="27"/>
  <c r="AB45" i="27"/>
  <c r="AC45" i="27"/>
  <c r="AD45" i="27"/>
  <c r="AE45" i="27"/>
  <c r="AF45" i="27"/>
  <c r="AG45" i="27"/>
  <c r="AH45" i="27"/>
  <c r="AI45" i="27"/>
  <c r="AJ45" i="27"/>
  <c r="AK45" i="27"/>
  <c r="AL45" i="27"/>
  <c r="A46" i="27"/>
  <c r="B46" i="27"/>
  <c r="C46" i="27"/>
  <c r="D46" i="27"/>
  <c r="E46" i="27"/>
  <c r="F46" i="27"/>
  <c r="G46" i="27"/>
  <c r="H46" i="27"/>
  <c r="I46" i="27"/>
  <c r="J46" i="27"/>
  <c r="K46" i="27"/>
  <c r="L46" i="27"/>
  <c r="M46" i="27"/>
  <c r="N46" i="27"/>
  <c r="O46" i="27"/>
  <c r="P46" i="27"/>
  <c r="Q46" i="27"/>
  <c r="R46" i="27"/>
  <c r="S46" i="27"/>
  <c r="T46" i="27"/>
  <c r="U46" i="27"/>
  <c r="V46" i="27"/>
  <c r="W46" i="27"/>
  <c r="X46" i="27"/>
  <c r="Y46" i="27"/>
  <c r="Z46" i="27"/>
  <c r="AA46" i="27"/>
  <c r="AB46" i="27"/>
  <c r="AC46" i="27"/>
  <c r="AD46" i="27"/>
  <c r="AE46" i="27"/>
  <c r="AF46" i="27"/>
  <c r="AG46" i="27"/>
  <c r="AH46" i="27"/>
  <c r="AI46" i="27"/>
  <c r="AJ46" i="27"/>
  <c r="AK46" i="27"/>
  <c r="AL46" i="27"/>
  <c r="A48" i="27"/>
  <c r="B48" i="27"/>
  <c r="C48" i="27"/>
  <c r="D48" i="27"/>
  <c r="E48" i="27"/>
  <c r="F48" i="27"/>
  <c r="G48" i="27"/>
  <c r="H48" i="27"/>
  <c r="I48" i="27"/>
  <c r="J48" i="27"/>
  <c r="K48" i="27"/>
  <c r="L48" i="27"/>
  <c r="M48" i="27"/>
  <c r="N48" i="27"/>
  <c r="O48" i="27"/>
  <c r="P48" i="27"/>
  <c r="Q48" i="27"/>
  <c r="R48" i="27"/>
  <c r="S48" i="27"/>
  <c r="T48" i="27"/>
  <c r="U48" i="27"/>
  <c r="V48" i="27"/>
  <c r="W48" i="27"/>
  <c r="X48" i="27"/>
  <c r="Y48" i="27"/>
  <c r="Z48" i="27"/>
  <c r="AA48" i="27"/>
  <c r="AB48" i="27"/>
  <c r="AC48" i="27"/>
  <c r="AD48" i="27"/>
  <c r="AE48" i="27"/>
  <c r="AF48" i="27"/>
  <c r="AG48" i="27"/>
  <c r="AH48" i="27"/>
  <c r="AI48" i="27"/>
  <c r="AJ48" i="27"/>
  <c r="AK48" i="27"/>
  <c r="AL48" i="27"/>
  <c r="A47" i="27"/>
  <c r="B47" i="27"/>
  <c r="C47" i="27"/>
  <c r="D47" i="27"/>
  <c r="E47" i="27"/>
  <c r="F47" i="27"/>
  <c r="G47" i="27"/>
  <c r="H47" i="27"/>
  <c r="I47" i="27"/>
  <c r="J47" i="27"/>
  <c r="K47" i="27"/>
  <c r="L47" i="27"/>
  <c r="M47" i="27"/>
  <c r="N47" i="27"/>
  <c r="O47" i="27"/>
  <c r="P47" i="27"/>
  <c r="Q47" i="27"/>
  <c r="R47" i="27"/>
  <c r="S47" i="27"/>
  <c r="T47" i="27"/>
  <c r="U47" i="27"/>
  <c r="V47" i="27"/>
  <c r="W47" i="27"/>
  <c r="X47" i="27"/>
  <c r="Y47" i="27"/>
  <c r="Z47" i="27"/>
  <c r="AA47" i="27"/>
  <c r="AB47" i="27"/>
  <c r="AC47" i="27"/>
  <c r="AD47" i="27"/>
  <c r="AE47" i="27"/>
  <c r="AF47" i="27"/>
  <c r="AG47" i="27"/>
  <c r="AH47" i="27"/>
  <c r="AI47" i="27"/>
  <c r="AJ47" i="27"/>
  <c r="AK47" i="27"/>
  <c r="AL47" i="27"/>
  <c r="A51" i="27"/>
  <c r="B51" i="27"/>
  <c r="C51" i="27"/>
  <c r="D51" i="27"/>
  <c r="E51" i="27"/>
  <c r="F51" i="27"/>
  <c r="G51" i="27"/>
  <c r="H51" i="27"/>
  <c r="I51" i="27"/>
  <c r="J51" i="27"/>
  <c r="K51" i="27"/>
  <c r="L51" i="27"/>
  <c r="M51" i="27"/>
  <c r="N51" i="27"/>
  <c r="O51" i="27"/>
  <c r="P51" i="27"/>
  <c r="Q51" i="27"/>
  <c r="R51" i="27"/>
  <c r="S51" i="27"/>
  <c r="T51" i="27"/>
  <c r="U51" i="27"/>
  <c r="V51" i="27"/>
  <c r="W51" i="27"/>
  <c r="X51" i="27"/>
  <c r="Y51" i="27"/>
  <c r="Z51" i="27"/>
  <c r="AA51" i="27"/>
  <c r="AB51" i="27"/>
  <c r="AC51" i="27"/>
  <c r="AD51" i="27"/>
  <c r="AE51" i="27"/>
  <c r="AF51" i="27"/>
  <c r="AG51" i="27"/>
  <c r="AH51" i="27"/>
  <c r="AI51" i="27"/>
  <c r="AJ51" i="27"/>
  <c r="AK51" i="27"/>
  <c r="AL51" i="27"/>
  <c r="A52" i="27"/>
  <c r="B52" i="27"/>
  <c r="C52" i="27"/>
  <c r="D52" i="27"/>
  <c r="E52" i="27"/>
  <c r="F52" i="27"/>
  <c r="G52" i="27"/>
  <c r="H52" i="27"/>
  <c r="I52" i="27"/>
  <c r="J52" i="27"/>
  <c r="K52" i="27"/>
  <c r="L52" i="27"/>
  <c r="M52" i="27"/>
  <c r="N52" i="27"/>
  <c r="O52" i="27"/>
  <c r="P52" i="27"/>
  <c r="Q52" i="27"/>
  <c r="R52" i="27"/>
  <c r="S52" i="27"/>
  <c r="T52" i="27"/>
  <c r="U52" i="27"/>
  <c r="V52" i="27"/>
  <c r="W52" i="27"/>
  <c r="X52" i="27"/>
  <c r="Y52" i="27"/>
  <c r="Z52" i="27"/>
  <c r="AA52" i="27"/>
  <c r="AB52" i="27"/>
  <c r="AC52" i="27"/>
  <c r="AD52" i="27"/>
  <c r="AE52" i="27"/>
  <c r="AF52" i="27"/>
  <c r="AG52" i="27"/>
  <c r="AH52" i="27"/>
  <c r="AI52" i="27"/>
  <c r="AJ52" i="27"/>
  <c r="AK52" i="27"/>
  <c r="AL52" i="27"/>
  <c r="A53" i="27"/>
  <c r="B53" i="27"/>
  <c r="C53" i="27"/>
  <c r="D53" i="27"/>
  <c r="E53" i="27"/>
  <c r="F53" i="27"/>
  <c r="G53" i="27"/>
  <c r="H53" i="27"/>
  <c r="I53" i="27"/>
  <c r="J53" i="27"/>
  <c r="K53" i="27"/>
  <c r="L53" i="27"/>
  <c r="M53" i="27"/>
  <c r="N53" i="27"/>
  <c r="O53" i="27"/>
  <c r="P53" i="27"/>
  <c r="Q53" i="27"/>
  <c r="R53" i="27"/>
  <c r="S53" i="27"/>
  <c r="T53" i="27"/>
  <c r="U53" i="27"/>
  <c r="V53" i="27"/>
  <c r="W53" i="27"/>
  <c r="X53" i="27"/>
  <c r="Y53" i="27"/>
  <c r="Z53" i="27"/>
  <c r="AA53" i="27"/>
  <c r="AB53" i="27"/>
  <c r="AC53" i="27"/>
  <c r="AD53" i="27"/>
  <c r="AE53" i="27"/>
  <c r="AF53" i="27"/>
  <c r="AG53" i="27"/>
  <c r="AH53" i="27"/>
  <c r="AI53" i="27"/>
  <c r="AJ53" i="27"/>
  <c r="AK53" i="27"/>
  <c r="AL53" i="27"/>
  <c r="A54" i="27"/>
  <c r="B54" i="27"/>
  <c r="C54" i="27"/>
  <c r="D54" i="27"/>
  <c r="E54" i="27"/>
  <c r="F54" i="27"/>
  <c r="G54" i="27"/>
  <c r="H54" i="27"/>
  <c r="I54" i="27"/>
  <c r="J54" i="27"/>
  <c r="K54" i="27"/>
  <c r="L54" i="27"/>
  <c r="M54" i="27"/>
  <c r="N54" i="27"/>
  <c r="O54" i="27"/>
  <c r="P54" i="27"/>
  <c r="Q54" i="27"/>
  <c r="R54" i="27"/>
  <c r="S54" i="27"/>
  <c r="T54" i="27"/>
  <c r="U54" i="27"/>
  <c r="V54" i="27"/>
  <c r="W54" i="27"/>
  <c r="X54" i="27"/>
  <c r="Y54" i="27"/>
  <c r="Z54" i="27"/>
  <c r="AA54" i="27"/>
  <c r="AB54" i="27"/>
  <c r="AC54" i="27"/>
  <c r="AD54" i="27"/>
  <c r="AE54" i="27"/>
  <c r="AF54" i="27"/>
  <c r="AG54" i="27"/>
  <c r="AH54" i="27"/>
  <c r="AI54" i="27"/>
  <c r="AJ54" i="27"/>
  <c r="AK54" i="27"/>
  <c r="AL54" i="27"/>
  <c r="A69" i="27"/>
  <c r="B69" i="27"/>
  <c r="C69" i="27"/>
  <c r="D69" i="27"/>
  <c r="E69" i="27"/>
  <c r="F69" i="27"/>
  <c r="G69" i="27"/>
  <c r="H69" i="27"/>
  <c r="I69" i="27"/>
  <c r="J69" i="27"/>
  <c r="K69" i="27"/>
  <c r="L69" i="27"/>
  <c r="M69" i="27"/>
  <c r="N69" i="27"/>
  <c r="O69" i="27"/>
  <c r="P69" i="27"/>
  <c r="Q69" i="27"/>
  <c r="R69" i="27"/>
  <c r="S69" i="27"/>
  <c r="T69" i="27"/>
  <c r="U69" i="27"/>
  <c r="V69" i="27"/>
  <c r="W69" i="27"/>
  <c r="X69" i="27"/>
  <c r="Y69" i="27"/>
  <c r="Z69" i="27"/>
  <c r="AA69" i="27"/>
  <c r="AB69" i="27"/>
  <c r="AC69" i="27"/>
  <c r="AD69" i="27"/>
  <c r="AE69" i="27"/>
  <c r="AF69" i="27"/>
  <c r="AG69" i="27"/>
  <c r="AH69" i="27"/>
  <c r="AI69" i="27"/>
  <c r="AJ69" i="27"/>
  <c r="AK69" i="27"/>
  <c r="AL69" i="27"/>
  <c r="A71" i="27"/>
  <c r="B71" i="27"/>
  <c r="C71" i="27"/>
  <c r="D71" i="27"/>
  <c r="E71" i="27"/>
  <c r="F71" i="27"/>
  <c r="G71" i="27"/>
  <c r="H71" i="27"/>
  <c r="I71" i="27"/>
  <c r="J71" i="27"/>
  <c r="K71" i="27"/>
  <c r="L71" i="27"/>
  <c r="M71" i="27"/>
  <c r="N71" i="27"/>
  <c r="O71" i="27"/>
  <c r="P71" i="27"/>
  <c r="Q71" i="27"/>
  <c r="R71" i="27"/>
  <c r="S71" i="27"/>
  <c r="T71" i="27"/>
  <c r="U71" i="27"/>
  <c r="V71" i="27"/>
  <c r="W71" i="27"/>
  <c r="X71" i="27"/>
  <c r="Y71" i="27"/>
  <c r="Z71" i="27"/>
  <c r="AA71" i="27"/>
  <c r="AB71" i="27"/>
  <c r="AC71" i="27"/>
  <c r="AD71" i="27"/>
  <c r="AE71" i="27"/>
  <c r="AF71" i="27"/>
  <c r="AG71" i="27"/>
  <c r="AH71" i="27"/>
  <c r="AI71" i="27"/>
  <c r="AJ71" i="27"/>
  <c r="AK71" i="27"/>
  <c r="AL71" i="27"/>
  <c r="AL72" i="27"/>
  <c r="AL73" i="27"/>
  <c r="AL56" i="27"/>
  <c r="AL57" i="27"/>
  <c r="AL58" i="27"/>
  <c r="AL27" i="27"/>
  <c r="AL10" i="27"/>
  <c r="AL14" i="27"/>
  <c r="AL15" i="27"/>
  <c r="AL18" i="27"/>
  <c r="A58" i="27"/>
  <c r="B58" i="27"/>
  <c r="C58" i="27"/>
  <c r="D58" i="27"/>
  <c r="E58" i="27"/>
  <c r="F58" i="27"/>
  <c r="G58" i="27"/>
  <c r="H58" i="27"/>
  <c r="I58" i="27"/>
  <c r="J58" i="27"/>
  <c r="K58" i="27"/>
  <c r="L58" i="27"/>
  <c r="M58" i="27"/>
  <c r="N58" i="27"/>
  <c r="O58" i="27"/>
  <c r="P58" i="27"/>
  <c r="Q58" i="27"/>
  <c r="R58" i="27"/>
  <c r="S58" i="27"/>
  <c r="T58" i="27"/>
  <c r="U58" i="27"/>
  <c r="V58" i="27"/>
  <c r="W58" i="27"/>
  <c r="X58" i="27"/>
  <c r="Y58" i="27"/>
  <c r="Z58" i="27"/>
  <c r="AA58" i="27"/>
  <c r="AB58" i="27"/>
  <c r="AC58" i="27"/>
  <c r="AD58" i="27"/>
  <c r="AE58" i="27"/>
  <c r="AF58" i="27"/>
  <c r="AG58" i="27"/>
  <c r="AH58" i="27"/>
  <c r="AI58" i="27"/>
  <c r="AJ58" i="27"/>
  <c r="AK58" i="27"/>
  <c r="A10" i="27"/>
  <c r="B10" i="27"/>
  <c r="C10" i="27"/>
  <c r="D10" i="27"/>
  <c r="E10" i="27"/>
  <c r="F10" i="27"/>
  <c r="G10" i="27"/>
  <c r="H10" i="27"/>
  <c r="I10" i="27"/>
  <c r="J10" i="27"/>
  <c r="K10" i="27"/>
  <c r="L10" i="27"/>
  <c r="M10" i="27"/>
  <c r="N10" i="27"/>
  <c r="O10" i="27"/>
  <c r="P10" i="27"/>
  <c r="Q10" i="27"/>
  <c r="R10" i="27"/>
  <c r="S10" i="27"/>
  <c r="T10" i="27"/>
  <c r="U10" i="27"/>
  <c r="V10" i="27"/>
  <c r="W10" i="27"/>
  <c r="X10" i="27"/>
  <c r="Y10" i="27"/>
  <c r="Z10" i="27"/>
  <c r="AA10" i="27"/>
  <c r="AB10" i="27"/>
  <c r="AC10" i="27"/>
  <c r="AD10" i="27"/>
  <c r="AE10" i="27"/>
  <c r="AF10" i="27"/>
  <c r="AG10" i="27"/>
  <c r="AH10" i="27"/>
  <c r="AI10" i="27"/>
  <c r="AJ10" i="27"/>
  <c r="AK10" i="27"/>
  <c r="A57" i="27"/>
  <c r="B57" i="27"/>
  <c r="C57" i="27"/>
  <c r="D57" i="27"/>
  <c r="E57" i="27"/>
  <c r="F57" i="27"/>
  <c r="G57" i="27"/>
  <c r="H57" i="27"/>
  <c r="I57" i="27"/>
  <c r="J57" i="27"/>
  <c r="K57" i="27"/>
  <c r="L57" i="27"/>
  <c r="M57" i="27"/>
  <c r="N57" i="27"/>
  <c r="O57" i="27"/>
  <c r="P57" i="27"/>
  <c r="Q57" i="27"/>
  <c r="R57" i="27"/>
  <c r="S57" i="27"/>
  <c r="T57" i="27"/>
  <c r="U57" i="27"/>
  <c r="V57" i="27"/>
  <c r="W57" i="27"/>
  <c r="X57" i="27"/>
  <c r="Y57" i="27"/>
  <c r="Z57" i="27"/>
  <c r="AA57" i="27"/>
  <c r="AB57" i="27"/>
  <c r="AC57" i="27"/>
  <c r="AD57" i="27"/>
  <c r="AE57" i="27"/>
  <c r="AF57" i="27"/>
  <c r="AG57" i="27"/>
  <c r="AH57" i="27"/>
  <c r="AI57" i="27"/>
  <c r="AJ57" i="27"/>
  <c r="AK57" i="27"/>
  <c r="A72" i="27"/>
  <c r="B72" i="27"/>
  <c r="C72" i="27"/>
  <c r="D72" i="27"/>
  <c r="E72" i="27"/>
  <c r="F72" i="27"/>
  <c r="G72" i="27"/>
  <c r="H72" i="27"/>
  <c r="I72" i="27"/>
  <c r="J72" i="27"/>
  <c r="K72" i="27"/>
  <c r="L72" i="27"/>
  <c r="M72" i="27"/>
  <c r="N72" i="27"/>
  <c r="O72" i="27"/>
  <c r="P72" i="27"/>
  <c r="Q72" i="27"/>
  <c r="R72" i="27"/>
  <c r="S72" i="27"/>
  <c r="T72" i="27"/>
  <c r="U72" i="27"/>
  <c r="V72" i="27"/>
  <c r="W72" i="27"/>
  <c r="X72" i="27"/>
  <c r="Y72" i="27"/>
  <c r="Z72" i="27"/>
  <c r="AA72" i="27"/>
  <c r="AB72" i="27"/>
  <c r="AC72" i="27"/>
  <c r="AD72" i="27"/>
  <c r="AE72" i="27"/>
  <c r="AF72" i="27"/>
  <c r="AG72" i="27"/>
  <c r="AH72" i="27"/>
  <c r="AI72" i="27"/>
  <c r="AJ72" i="27"/>
  <c r="AK72" i="27"/>
  <c r="A27" i="27"/>
  <c r="B27" i="27"/>
  <c r="C27" i="27"/>
  <c r="D27" i="27"/>
  <c r="E27" i="27"/>
  <c r="F27" i="27"/>
  <c r="G27" i="27"/>
  <c r="H27" i="27"/>
  <c r="I27" i="27"/>
  <c r="J27" i="27"/>
  <c r="K27" i="27"/>
  <c r="L27" i="27"/>
  <c r="M27" i="27"/>
  <c r="N27" i="27"/>
  <c r="O27" i="27"/>
  <c r="P27" i="27"/>
  <c r="Q27" i="27"/>
  <c r="R27" i="27"/>
  <c r="S27" i="27"/>
  <c r="T27" i="27"/>
  <c r="U27" i="27"/>
  <c r="V27" i="27"/>
  <c r="W27" i="27"/>
  <c r="X27" i="27"/>
  <c r="Y27" i="27"/>
  <c r="Z27" i="27"/>
  <c r="AA27" i="27"/>
  <c r="AB27" i="27"/>
  <c r="AC27" i="27"/>
  <c r="AD27" i="27"/>
  <c r="AE27" i="27"/>
  <c r="AF27" i="27"/>
  <c r="AG27" i="27"/>
  <c r="AH27" i="27"/>
  <c r="AI27" i="27"/>
  <c r="AJ27" i="27"/>
  <c r="AK27" i="27"/>
  <c r="A33" i="27"/>
  <c r="B33" i="27"/>
  <c r="C33" i="27"/>
  <c r="D33" i="27"/>
  <c r="E33" i="27"/>
  <c r="F33" i="27"/>
  <c r="G33" i="27"/>
  <c r="H33" i="27"/>
  <c r="I33" i="27"/>
  <c r="J33" i="27"/>
  <c r="K33" i="27"/>
  <c r="L33" i="27"/>
  <c r="M33" i="27"/>
  <c r="N33" i="27"/>
  <c r="O33" i="27"/>
  <c r="P33" i="27"/>
  <c r="Q33" i="27"/>
  <c r="R33" i="27"/>
  <c r="S33" i="27"/>
  <c r="T33" i="27"/>
  <c r="U33" i="27"/>
  <c r="V33" i="27"/>
  <c r="W33" i="27"/>
  <c r="X33" i="27"/>
  <c r="Y33" i="27"/>
  <c r="Z33" i="27"/>
  <c r="AA33" i="27"/>
  <c r="AB33" i="27"/>
  <c r="AC33" i="27"/>
  <c r="AD33" i="27"/>
  <c r="AE33" i="27"/>
  <c r="AF33" i="27"/>
  <c r="AG33" i="27"/>
  <c r="AH33" i="27"/>
  <c r="AI33" i="27"/>
  <c r="AJ33" i="27"/>
  <c r="AK33" i="27"/>
  <c r="A7" i="51"/>
  <c r="AL6" i="51"/>
  <c r="AK6" i="51"/>
  <c r="AJ6" i="51"/>
  <c r="AI6" i="51"/>
  <c r="AH6" i="51"/>
  <c r="AG6" i="51"/>
  <c r="AF6" i="51"/>
  <c r="AE6" i="51"/>
  <c r="AD6" i="51"/>
  <c r="AC6" i="51"/>
  <c r="AB6" i="51"/>
  <c r="AA6" i="51"/>
  <c r="Z6" i="51"/>
  <c r="Y6" i="51"/>
  <c r="X6" i="51"/>
  <c r="W6" i="51"/>
  <c r="V6" i="51"/>
  <c r="U6" i="51"/>
  <c r="T6" i="51"/>
  <c r="S6" i="51"/>
  <c r="R6" i="51"/>
  <c r="Q6" i="51"/>
  <c r="P6" i="51"/>
  <c r="O6" i="51"/>
  <c r="N6" i="51"/>
  <c r="M6" i="51"/>
  <c r="L6" i="51"/>
  <c r="K6" i="51"/>
  <c r="J6" i="51"/>
  <c r="I6" i="51"/>
  <c r="H6" i="51"/>
  <c r="A6" i="51"/>
  <c r="AL5" i="51"/>
  <c r="AK5" i="51"/>
  <c r="AJ5" i="51"/>
  <c r="AI5" i="51"/>
  <c r="AH5" i="51"/>
  <c r="AG5" i="51"/>
  <c r="AF5" i="51"/>
  <c r="AE5" i="51"/>
  <c r="AD5" i="51"/>
  <c r="AC5" i="51"/>
  <c r="AB5" i="51"/>
  <c r="AA5" i="51"/>
  <c r="Z5" i="51"/>
  <c r="Y5" i="51"/>
  <c r="X5" i="51"/>
  <c r="W5" i="51"/>
  <c r="V5" i="51"/>
  <c r="U5" i="51"/>
  <c r="T5" i="51"/>
  <c r="S5" i="51"/>
  <c r="R5" i="51"/>
  <c r="Q5" i="51"/>
  <c r="P5" i="51"/>
  <c r="O5" i="51"/>
  <c r="N5" i="51"/>
  <c r="M5" i="51"/>
  <c r="L5" i="51"/>
  <c r="K5" i="51"/>
  <c r="J5" i="51"/>
  <c r="I5" i="51"/>
  <c r="H5" i="51"/>
  <c r="A5" i="51"/>
  <c r="A1" i="51"/>
  <c r="C25" i="27"/>
  <c r="B25" i="27"/>
  <c r="D25" i="27"/>
  <c r="E25" i="27"/>
  <c r="F25" i="27"/>
  <c r="G25" i="27"/>
  <c r="H25" i="27"/>
  <c r="I25" i="27"/>
  <c r="J25" i="27"/>
  <c r="K25" i="27"/>
  <c r="L25" i="27"/>
  <c r="M25" i="27"/>
  <c r="N25" i="27"/>
  <c r="O25" i="27"/>
  <c r="P25" i="27"/>
  <c r="Q25" i="27"/>
  <c r="R25" i="27"/>
  <c r="S25" i="27"/>
  <c r="T25" i="27"/>
  <c r="U25" i="27"/>
  <c r="V25" i="27"/>
  <c r="W25" i="27"/>
  <c r="X25" i="27"/>
  <c r="Y25" i="27"/>
  <c r="Z25" i="27"/>
  <c r="AA25" i="27"/>
  <c r="AB25" i="27"/>
  <c r="AC25" i="27"/>
  <c r="AD25" i="27"/>
  <c r="AE25" i="27"/>
  <c r="AF25" i="27"/>
  <c r="AG25" i="27"/>
  <c r="AH25" i="27"/>
  <c r="A25" i="27"/>
  <c r="A14" i="27"/>
  <c r="B14" i="27"/>
  <c r="C14" i="27"/>
  <c r="D14" i="27"/>
  <c r="E14" i="27"/>
  <c r="F14" i="27"/>
  <c r="G14" i="27"/>
  <c r="H14" i="27"/>
  <c r="I14" i="27"/>
  <c r="J14" i="27"/>
  <c r="K14" i="27"/>
  <c r="L14" i="27"/>
  <c r="M14" i="27"/>
  <c r="N14" i="27"/>
  <c r="O14" i="27"/>
  <c r="P14" i="27"/>
  <c r="Q14" i="27"/>
  <c r="R14" i="27"/>
  <c r="S14" i="27"/>
  <c r="T14" i="27"/>
  <c r="U14" i="27"/>
  <c r="V14" i="27"/>
  <c r="W14" i="27"/>
  <c r="X14" i="27"/>
  <c r="Y14" i="27"/>
  <c r="Z14" i="27"/>
  <c r="AA14" i="27"/>
  <c r="AB14" i="27"/>
  <c r="AC14" i="27"/>
  <c r="AD14" i="27"/>
  <c r="AE14" i="27"/>
  <c r="AF14" i="27"/>
  <c r="AG14" i="27"/>
  <c r="AH14" i="27"/>
  <c r="AI14" i="27"/>
  <c r="AJ14" i="27"/>
  <c r="AK14" i="27"/>
  <c r="A28" i="27"/>
  <c r="B28" i="27"/>
  <c r="C28" i="27"/>
  <c r="D28" i="27"/>
  <c r="E28" i="27"/>
  <c r="F28" i="27"/>
  <c r="G28" i="27"/>
  <c r="H28" i="27"/>
  <c r="I28" i="27"/>
  <c r="J28" i="27"/>
  <c r="K28" i="27"/>
  <c r="L28" i="27"/>
  <c r="M28" i="27"/>
  <c r="N28" i="27"/>
  <c r="O28" i="27"/>
  <c r="P28" i="27"/>
  <c r="Q28" i="27"/>
  <c r="R28" i="27"/>
  <c r="S28" i="27"/>
  <c r="T28" i="27"/>
  <c r="U28" i="27"/>
  <c r="V28" i="27"/>
  <c r="W28" i="27"/>
  <c r="X28" i="27"/>
  <c r="Y28" i="27"/>
  <c r="Z28" i="27"/>
  <c r="AA28" i="27"/>
  <c r="AB28" i="27"/>
  <c r="AC28" i="27"/>
  <c r="AD28" i="27"/>
  <c r="AE28" i="27"/>
  <c r="AF28" i="27"/>
  <c r="AG28" i="27"/>
  <c r="AH28" i="27"/>
  <c r="AI28" i="27"/>
  <c r="AJ28" i="27"/>
  <c r="AK28" i="27"/>
  <c r="AL28" i="27"/>
  <c r="B15" i="27"/>
  <c r="C15" i="27"/>
  <c r="D15" i="27"/>
  <c r="E15" i="27"/>
  <c r="F15" i="27"/>
  <c r="G15" i="27"/>
  <c r="H15" i="27"/>
  <c r="I15" i="27"/>
  <c r="J15" i="27"/>
  <c r="K15" i="27"/>
  <c r="L15" i="27"/>
  <c r="M15" i="27"/>
  <c r="N15" i="27"/>
  <c r="O15" i="27"/>
  <c r="P15" i="27"/>
  <c r="Q15" i="27"/>
  <c r="R15" i="27"/>
  <c r="S15" i="27"/>
  <c r="T15" i="27"/>
  <c r="U15" i="27"/>
  <c r="V15" i="27"/>
  <c r="W15" i="27"/>
  <c r="X15" i="27"/>
  <c r="Y15" i="27"/>
  <c r="Z15" i="27"/>
  <c r="AA15" i="27"/>
  <c r="AB15" i="27"/>
  <c r="AC15" i="27"/>
  <c r="AD15" i="27"/>
  <c r="AE15" i="27"/>
  <c r="AF15" i="27"/>
  <c r="AG15" i="27"/>
  <c r="AH15" i="27"/>
  <c r="AI15" i="27"/>
  <c r="AJ15" i="27"/>
  <c r="AK15" i="27"/>
  <c r="A15" i="27"/>
  <c r="A34" i="27"/>
  <c r="B34" i="27"/>
  <c r="C34" i="27"/>
  <c r="D34" i="27"/>
  <c r="E34" i="27"/>
  <c r="F34" i="27"/>
  <c r="G34" i="27"/>
  <c r="I34" i="27"/>
  <c r="J34" i="27"/>
  <c r="L34" i="27"/>
  <c r="M34" i="27"/>
  <c r="N34" i="27"/>
  <c r="O34" i="27"/>
  <c r="P34" i="27"/>
  <c r="Q34" i="27"/>
  <c r="R34" i="27"/>
  <c r="S34" i="27"/>
  <c r="T34" i="27"/>
  <c r="U34" i="27"/>
  <c r="V34" i="27"/>
  <c r="W34" i="27"/>
  <c r="X34" i="27"/>
  <c r="Y34" i="27"/>
  <c r="Z34" i="27"/>
  <c r="AA34" i="27"/>
  <c r="AB34" i="27"/>
  <c r="AC34" i="27"/>
  <c r="AD34" i="27"/>
  <c r="AE34" i="27"/>
  <c r="AF34" i="27"/>
  <c r="AG34" i="27"/>
  <c r="AH34" i="27"/>
  <c r="AI34" i="27"/>
  <c r="AJ34" i="27"/>
  <c r="AL34" i="27"/>
  <c r="A1" i="50"/>
  <c r="A1" i="34"/>
  <c r="AL42" i="27"/>
  <c r="AL38" i="27"/>
  <c r="AL32" i="27"/>
  <c r="G31" i="27"/>
  <c r="A7" i="49"/>
  <c r="AL6" i="49"/>
  <c r="AK6" i="49"/>
  <c r="AJ6" i="49"/>
  <c r="AI6" i="49"/>
  <c r="AH6" i="49"/>
  <c r="AG6" i="49"/>
  <c r="AF6" i="49"/>
  <c r="AE6" i="49"/>
  <c r="AD6" i="49"/>
  <c r="AC6" i="49"/>
  <c r="AB6" i="49"/>
  <c r="AA6" i="49"/>
  <c r="Z6" i="49"/>
  <c r="Y6" i="49"/>
  <c r="X6" i="49"/>
  <c r="W6" i="49"/>
  <c r="V6" i="49"/>
  <c r="U6" i="49"/>
  <c r="T6" i="49"/>
  <c r="S6" i="49"/>
  <c r="R6" i="49"/>
  <c r="Q6" i="49"/>
  <c r="P6" i="49"/>
  <c r="O6" i="49"/>
  <c r="N6" i="49"/>
  <c r="M6" i="49"/>
  <c r="L6" i="49"/>
  <c r="K6" i="49"/>
  <c r="J6" i="49"/>
  <c r="I6" i="49"/>
  <c r="H6" i="49"/>
  <c r="A6" i="49"/>
  <c r="AL5" i="49"/>
  <c r="AK5" i="49"/>
  <c r="AJ5" i="49"/>
  <c r="AI5" i="49"/>
  <c r="AH5" i="49"/>
  <c r="AG5" i="49"/>
  <c r="AF5" i="49"/>
  <c r="AE5" i="49"/>
  <c r="AD5" i="49"/>
  <c r="AC5" i="49"/>
  <c r="AB5" i="49"/>
  <c r="AA5" i="49"/>
  <c r="Z5" i="49"/>
  <c r="Y5" i="49"/>
  <c r="X5" i="49"/>
  <c r="W5" i="49"/>
  <c r="V5" i="49"/>
  <c r="U5" i="49"/>
  <c r="T5" i="49"/>
  <c r="S5" i="49"/>
  <c r="R5" i="49"/>
  <c r="Q5" i="49"/>
  <c r="P5" i="49"/>
  <c r="O5" i="49"/>
  <c r="N5" i="49"/>
  <c r="M5" i="49"/>
  <c r="L5" i="49"/>
  <c r="K5" i="49"/>
  <c r="J5" i="49"/>
  <c r="I5" i="49"/>
  <c r="H5" i="49"/>
  <c r="A5" i="49"/>
  <c r="A1" i="49"/>
  <c r="B32" i="27"/>
  <c r="C32" i="27"/>
  <c r="D32" i="27"/>
  <c r="E32" i="27"/>
  <c r="F32" i="27"/>
  <c r="G32" i="27"/>
  <c r="H32" i="27"/>
  <c r="I32" i="27"/>
  <c r="J32" i="27"/>
  <c r="K32" i="27"/>
  <c r="L32" i="27"/>
  <c r="M32" i="27"/>
  <c r="N32" i="27"/>
  <c r="O32" i="27"/>
  <c r="P32" i="27"/>
  <c r="Q32" i="27"/>
  <c r="R32" i="27"/>
  <c r="S32" i="27"/>
  <c r="T32" i="27"/>
  <c r="U32" i="27"/>
  <c r="V32" i="27"/>
  <c r="W32" i="27"/>
  <c r="X32" i="27"/>
  <c r="Y32" i="27"/>
  <c r="Z32" i="27"/>
  <c r="AA32" i="27"/>
  <c r="AB32" i="27"/>
  <c r="AC32" i="27"/>
  <c r="AD32" i="27"/>
  <c r="AE32" i="27"/>
  <c r="AF32" i="27"/>
  <c r="AG32" i="27"/>
  <c r="AH32" i="27"/>
  <c r="AI32" i="27"/>
  <c r="AJ32" i="27"/>
  <c r="AK32" i="27"/>
  <c r="A32" i="27"/>
  <c r="A38" i="27"/>
  <c r="H38" i="27"/>
  <c r="I38" i="27"/>
  <c r="J38" i="27"/>
  <c r="K38" i="27"/>
  <c r="L38" i="27"/>
  <c r="M38" i="27"/>
  <c r="N38" i="27"/>
  <c r="O38" i="27"/>
  <c r="P38" i="27"/>
  <c r="Q38" i="27"/>
  <c r="R38" i="27"/>
  <c r="S38" i="27"/>
  <c r="T38" i="27"/>
  <c r="U38" i="27"/>
  <c r="V38" i="27"/>
  <c r="W38" i="27"/>
  <c r="X38" i="27"/>
  <c r="Y38" i="27"/>
  <c r="Z38" i="27"/>
  <c r="AA38" i="27"/>
  <c r="AB38" i="27"/>
  <c r="AC38" i="27"/>
  <c r="AD38" i="27"/>
  <c r="AE38" i="27"/>
  <c r="AF38" i="27"/>
  <c r="AG38" i="27"/>
  <c r="AH38" i="27"/>
  <c r="AI38" i="27"/>
  <c r="AJ38" i="27"/>
  <c r="AK38" i="27"/>
  <c r="A7" i="45"/>
  <c r="AL6" i="45"/>
  <c r="AK6" i="45"/>
  <c r="AJ6" i="45"/>
  <c r="AI6" i="45"/>
  <c r="AH6" i="45"/>
  <c r="AG6" i="45"/>
  <c r="AF6" i="45"/>
  <c r="AE6" i="45"/>
  <c r="AD6" i="45"/>
  <c r="AC6" i="45"/>
  <c r="AB6" i="45"/>
  <c r="AA6" i="45"/>
  <c r="Z6" i="45"/>
  <c r="Y6" i="45"/>
  <c r="X6" i="45"/>
  <c r="W6" i="45"/>
  <c r="V6" i="45"/>
  <c r="U6" i="45"/>
  <c r="T6" i="45"/>
  <c r="S6" i="45"/>
  <c r="R6" i="45"/>
  <c r="Q6" i="45"/>
  <c r="P6" i="45"/>
  <c r="O6" i="45"/>
  <c r="N6" i="45"/>
  <c r="M6" i="45"/>
  <c r="L6" i="45"/>
  <c r="K6" i="45"/>
  <c r="J6" i="45"/>
  <c r="I6" i="45"/>
  <c r="H6" i="45"/>
  <c r="A6" i="45"/>
  <c r="AL5" i="45"/>
  <c r="AK5" i="45"/>
  <c r="AJ5" i="45"/>
  <c r="AI5" i="45"/>
  <c r="AH5" i="45"/>
  <c r="AG5" i="45"/>
  <c r="AF5" i="45"/>
  <c r="AE5" i="45"/>
  <c r="AD5" i="45"/>
  <c r="AC5" i="45"/>
  <c r="AB5" i="45"/>
  <c r="AA5" i="45"/>
  <c r="Z5" i="45"/>
  <c r="Y5" i="45"/>
  <c r="X5" i="45"/>
  <c r="W5" i="45"/>
  <c r="V5" i="45"/>
  <c r="U5" i="45"/>
  <c r="T5" i="45"/>
  <c r="S5" i="45"/>
  <c r="R5" i="45"/>
  <c r="Q5" i="45"/>
  <c r="P5" i="45"/>
  <c r="O5" i="45"/>
  <c r="N5" i="45"/>
  <c r="M5" i="45"/>
  <c r="L5" i="45"/>
  <c r="K5" i="45"/>
  <c r="J5" i="45"/>
  <c r="I5" i="45"/>
  <c r="H5" i="45"/>
  <c r="A5" i="45"/>
  <c r="A1" i="45"/>
  <c r="H6" i="35"/>
  <c r="I6" i="35"/>
  <c r="J6" i="35"/>
  <c r="K6" i="35"/>
  <c r="L6" i="35"/>
  <c r="M6" i="35"/>
  <c r="N6" i="35"/>
  <c r="O6" i="35"/>
  <c r="P6" i="35"/>
  <c r="Q6" i="35"/>
  <c r="R6" i="35"/>
  <c r="S6" i="35"/>
  <c r="T6" i="35"/>
  <c r="U6" i="35"/>
  <c r="V6" i="35"/>
  <c r="W6" i="35"/>
  <c r="X6" i="35"/>
  <c r="Y6" i="35"/>
  <c r="Z6" i="35"/>
  <c r="AA6" i="35"/>
  <c r="AB6" i="35"/>
  <c r="AC6" i="35"/>
  <c r="AD6" i="35"/>
  <c r="AE6" i="35"/>
  <c r="AF6" i="35"/>
  <c r="AG6" i="35"/>
  <c r="AH6" i="35"/>
  <c r="AI6" i="35"/>
  <c r="AJ6" i="35"/>
  <c r="AK6" i="35"/>
  <c r="AL6" i="35"/>
  <c r="A6" i="35"/>
  <c r="A7" i="35"/>
  <c r="A5" i="37"/>
  <c r="H5" i="37"/>
  <c r="I5" i="37"/>
  <c r="J5" i="37"/>
  <c r="K5" i="37"/>
  <c r="L5" i="37"/>
  <c r="M5" i="37"/>
  <c r="N5" i="37"/>
  <c r="O5" i="37"/>
  <c r="P5" i="37"/>
  <c r="Q5" i="37"/>
  <c r="R5" i="37"/>
  <c r="S5" i="37"/>
  <c r="T5" i="37"/>
  <c r="U5" i="37"/>
  <c r="V5" i="37"/>
  <c r="W5" i="37"/>
  <c r="X5" i="37"/>
  <c r="Y5" i="37"/>
  <c r="Z5" i="37"/>
  <c r="AA5" i="37"/>
  <c r="AB5" i="37"/>
  <c r="AC5" i="37"/>
  <c r="AD5" i="37"/>
  <c r="AE5" i="37"/>
  <c r="AF5" i="37"/>
  <c r="AG5" i="37"/>
  <c r="AH5" i="37"/>
  <c r="AI5" i="37"/>
  <c r="AJ5" i="37"/>
  <c r="AK5" i="37"/>
  <c r="AL5" i="37"/>
  <c r="I6" i="32"/>
  <c r="J6" i="32"/>
  <c r="K6" i="32"/>
  <c r="L6" i="32"/>
  <c r="M6" i="32"/>
  <c r="N6" i="32"/>
  <c r="O6" i="32"/>
  <c r="P6" i="32"/>
  <c r="Q6" i="32"/>
  <c r="R6" i="32"/>
  <c r="S6" i="32"/>
  <c r="T6" i="32"/>
  <c r="U6" i="32"/>
  <c r="V6" i="32"/>
  <c r="W6" i="32"/>
  <c r="X6" i="32"/>
  <c r="Y6" i="32"/>
  <c r="Z6" i="32"/>
  <c r="AA6" i="32"/>
  <c r="AB6" i="32"/>
  <c r="AC6" i="32"/>
  <c r="AD6" i="32"/>
  <c r="AE6" i="32"/>
  <c r="AF6" i="32"/>
  <c r="AG6" i="32"/>
  <c r="AH6" i="32"/>
  <c r="AI6" i="32"/>
  <c r="AJ6" i="32"/>
  <c r="AK6" i="32"/>
  <c r="AL6" i="32"/>
  <c r="H6" i="32"/>
  <c r="H5" i="32"/>
  <c r="A6" i="32"/>
  <c r="A7" i="32"/>
  <c r="I6" i="34"/>
  <c r="J6" i="34"/>
  <c r="K6" i="34"/>
  <c r="L6" i="34"/>
  <c r="M6" i="34"/>
  <c r="N6" i="34"/>
  <c r="O6" i="34"/>
  <c r="P6" i="34"/>
  <c r="Q6" i="34"/>
  <c r="R6" i="34"/>
  <c r="S6" i="34"/>
  <c r="T6" i="34"/>
  <c r="U6" i="34"/>
  <c r="V6" i="34"/>
  <c r="W6" i="34"/>
  <c r="X6" i="34"/>
  <c r="Y6" i="34"/>
  <c r="Z6" i="34"/>
  <c r="AA6" i="34"/>
  <c r="AB6" i="34"/>
  <c r="AC6" i="34"/>
  <c r="AD6" i="34"/>
  <c r="AE6" i="34"/>
  <c r="AF6" i="34"/>
  <c r="AG6" i="34"/>
  <c r="AH6" i="34"/>
  <c r="AI6" i="34"/>
  <c r="AJ6" i="34"/>
  <c r="AK6" i="34"/>
  <c r="AL6" i="34"/>
  <c r="H6" i="34"/>
  <c r="H5" i="34"/>
  <c r="A6" i="34"/>
  <c r="A7" i="34"/>
  <c r="C38" i="27"/>
  <c r="AL43" i="27"/>
  <c r="B38" i="27"/>
  <c r="D38" i="27"/>
  <c r="E38" i="27"/>
  <c r="F38" i="27"/>
  <c r="G38" i="27"/>
  <c r="A55" i="27"/>
  <c r="B55" i="27"/>
  <c r="C55" i="27"/>
  <c r="D55" i="27"/>
  <c r="E55" i="27"/>
  <c r="F55" i="27"/>
  <c r="G55" i="27"/>
  <c r="H55" i="27"/>
  <c r="I55" i="27"/>
  <c r="J55" i="27"/>
  <c r="K55" i="27"/>
  <c r="L55" i="27"/>
  <c r="M55" i="27"/>
  <c r="N55" i="27"/>
  <c r="O55" i="27"/>
  <c r="P55" i="27"/>
  <c r="Q55" i="27"/>
  <c r="R55" i="27"/>
  <c r="S55" i="27"/>
  <c r="T55" i="27"/>
  <c r="U55" i="27"/>
  <c r="V55" i="27"/>
  <c r="W55" i="27"/>
  <c r="X55" i="27"/>
  <c r="Y55" i="27"/>
  <c r="Z55" i="27"/>
  <c r="AA55" i="27"/>
  <c r="AB55" i="27"/>
  <c r="AC55" i="27"/>
  <c r="AD55" i="27"/>
  <c r="AE55" i="27"/>
  <c r="AF55" i="27"/>
  <c r="AG55" i="27"/>
  <c r="AH55" i="27"/>
  <c r="AI55" i="27"/>
  <c r="AJ55" i="27"/>
  <c r="AK55" i="27"/>
  <c r="AL55" i="27"/>
  <c r="AL22" i="27"/>
  <c r="AL23" i="27"/>
  <c r="AL24" i="27"/>
  <c r="A29" i="27"/>
  <c r="B29" i="27"/>
  <c r="C29" i="27"/>
  <c r="D29" i="27"/>
  <c r="E29" i="27"/>
  <c r="F29" i="27"/>
  <c r="G29" i="27"/>
  <c r="AL30" i="27"/>
  <c r="G30" i="27"/>
  <c r="H30" i="27"/>
  <c r="I30" i="27"/>
  <c r="J30" i="27"/>
  <c r="K30" i="27"/>
  <c r="L30" i="27"/>
  <c r="M30" i="27"/>
  <c r="N30" i="27"/>
  <c r="O30" i="27"/>
  <c r="P30" i="27"/>
  <c r="Q30" i="27"/>
  <c r="R30" i="27"/>
  <c r="S30" i="27"/>
  <c r="T30" i="27"/>
  <c r="U30" i="27"/>
  <c r="V30" i="27"/>
  <c r="W30" i="27"/>
  <c r="X30" i="27"/>
  <c r="Y30" i="27"/>
  <c r="Z30" i="27"/>
  <c r="AA30" i="27"/>
  <c r="AB30" i="27"/>
  <c r="AC30" i="27"/>
  <c r="AD30" i="27"/>
  <c r="AE30" i="27"/>
  <c r="AF30" i="27"/>
  <c r="AG30" i="27"/>
  <c r="AH30" i="27"/>
  <c r="AI30" i="27"/>
  <c r="AJ30" i="27"/>
  <c r="AK30" i="27"/>
  <c r="A30" i="27"/>
  <c r="B30" i="27"/>
  <c r="C30" i="27"/>
  <c r="D30" i="27"/>
  <c r="E30" i="27"/>
  <c r="F30" i="27"/>
  <c r="H43" i="27"/>
  <c r="I43" i="27"/>
  <c r="J43" i="27"/>
  <c r="K43" i="27"/>
  <c r="L43" i="27"/>
  <c r="M43" i="27"/>
  <c r="N43" i="27"/>
  <c r="O43" i="27"/>
  <c r="P43" i="27"/>
  <c r="Q43" i="27"/>
  <c r="R43" i="27"/>
  <c r="S43" i="27"/>
  <c r="T43" i="27"/>
  <c r="U43" i="27"/>
  <c r="V43" i="27"/>
  <c r="W43" i="27"/>
  <c r="X43" i="27"/>
  <c r="Y43" i="27"/>
  <c r="Z43" i="27"/>
  <c r="AA43" i="27"/>
  <c r="AB43" i="27"/>
  <c r="AC43" i="27"/>
  <c r="AD43" i="27"/>
  <c r="AE43" i="27"/>
  <c r="AF43" i="27"/>
  <c r="AG43" i="27"/>
  <c r="AH43" i="27"/>
  <c r="AI43" i="27"/>
  <c r="AJ43" i="27"/>
  <c r="AK43" i="27"/>
  <c r="A43" i="27"/>
  <c r="B43" i="27"/>
  <c r="C43" i="27"/>
  <c r="D43" i="27"/>
  <c r="E43" i="27"/>
  <c r="F43" i="27"/>
  <c r="G43" i="27"/>
  <c r="A5" i="43"/>
  <c r="A1" i="43"/>
  <c r="B22" i="27"/>
  <c r="C22" i="27"/>
  <c r="B23" i="27"/>
  <c r="C23" i="27"/>
  <c r="B42" i="27"/>
  <c r="C42" i="27"/>
  <c r="D22" i="27"/>
  <c r="A31" i="27"/>
  <c r="B31" i="27"/>
  <c r="C31" i="27"/>
  <c r="D31" i="27"/>
  <c r="E31" i="27"/>
  <c r="F31" i="27"/>
  <c r="D42" i="27"/>
  <c r="E42" i="27"/>
  <c r="F42" i="27"/>
  <c r="G42" i="27"/>
  <c r="H42" i="27"/>
  <c r="I42" i="27"/>
  <c r="J42" i="27"/>
  <c r="K42" i="27"/>
  <c r="L42" i="27"/>
  <c r="M42" i="27"/>
  <c r="N42" i="27"/>
  <c r="O42" i="27"/>
  <c r="P42" i="27"/>
  <c r="Q42" i="27"/>
  <c r="R42" i="27"/>
  <c r="S42" i="27"/>
  <c r="T42" i="27"/>
  <c r="U42" i="27"/>
  <c r="V42" i="27"/>
  <c r="W42" i="27"/>
  <c r="X42" i="27"/>
  <c r="Y42" i="27"/>
  <c r="Z42" i="27"/>
  <c r="AA42" i="27"/>
  <c r="AB42" i="27"/>
  <c r="AC42" i="27"/>
  <c r="AD42" i="27"/>
  <c r="AE42" i="27"/>
  <c r="AF42" i="27"/>
  <c r="AG42" i="27"/>
  <c r="AH42" i="27"/>
  <c r="AI42" i="27"/>
  <c r="AJ42" i="27"/>
  <c r="AK42" i="27"/>
  <c r="A42" i="27"/>
  <c r="A1" i="41"/>
  <c r="H82" i="27"/>
  <c r="I82" i="27"/>
  <c r="J82" i="27"/>
  <c r="K82" i="27"/>
  <c r="L82" i="27"/>
  <c r="M82" i="27"/>
  <c r="N82" i="27"/>
  <c r="O82" i="27"/>
  <c r="P82" i="27"/>
  <c r="Q82" i="27"/>
  <c r="R82" i="27"/>
  <c r="S82" i="27"/>
  <c r="T82" i="27"/>
  <c r="U82" i="27"/>
  <c r="V82" i="27"/>
  <c r="W82" i="27"/>
  <c r="X82" i="27"/>
  <c r="Y82" i="27"/>
  <c r="Z82" i="27"/>
  <c r="AA82" i="27"/>
  <c r="AB82" i="27"/>
  <c r="AC82" i="27"/>
  <c r="AD82" i="27"/>
  <c r="AE82" i="27"/>
  <c r="AF82" i="27"/>
  <c r="AG82" i="27"/>
  <c r="AH82" i="27"/>
  <c r="AI82" i="27"/>
  <c r="AJ82" i="27"/>
  <c r="AK82" i="27"/>
  <c r="AL82" i="27"/>
  <c r="A82" i="27"/>
  <c r="B82" i="27"/>
  <c r="C82" i="27"/>
  <c r="D82" i="27"/>
  <c r="E82" i="27"/>
  <c r="F82" i="27"/>
  <c r="G82" i="27"/>
  <c r="I5" i="34"/>
  <c r="J5" i="34"/>
  <c r="K5" i="34"/>
  <c r="L5" i="34"/>
  <c r="M5" i="34"/>
  <c r="N5" i="34"/>
  <c r="O5" i="34"/>
  <c r="P5" i="34"/>
  <c r="Q5" i="34"/>
  <c r="R5" i="34"/>
  <c r="S5" i="34"/>
  <c r="T5" i="34"/>
  <c r="U5" i="34"/>
  <c r="V5" i="34"/>
  <c r="W5" i="34"/>
  <c r="X5" i="34"/>
  <c r="Y5" i="34"/>
  <c r="Z5" i="34"/>
  <c r="AA5" i="34"/>
  <c r="AB5" i="34"/>
  <c r="AC5" i="34"/>
  <c r="AD5" i="34"/>
  <c r="AE5" i="34"/>
  <c r="AF5" i="34"/>
  <c r="AG5" i="34"/>
  <c r="AH5" i="34"/>
  <c r="AI5" i="34"/>
  <c r="AJ5" i="34"/>
  <c r="AK5" i="34"/>
  <c r="AL5" i="34"/>
  <c r="A5" i="34"/>
  <c r="H6" i="37"/>
  <c r="I6" i="37"/>
  <c r="J6" i="37"/>
  <c r="K6" i="37"/>
  <c r="L6" i="37"/>
  <c r="M6" i="37"/>
  <c r="N6" i="37"/>
  <c r="O6" i="37"/>
  <c r="P6" i="37"/>
  <c r="Q6" i="37"/>
  <c r="R6" i="37"/>
  <c r="S6" i="37"/>
  <c r="T6" i="37"/>
  <c r="U6" i="37"/>
  <c r="V6" i="37"/>
  <c r="W6" i="37"/>
  <c r="X6" i="37"/>
  <c r="Y6" i="37"/>
  <c r="Z6" i="37"/>
  <c r="AA6" i="37"/>
  <c r="AB6" i="37"/>
  <c r="AC6" i="37"/>
  <c r="AD6" i="37"/>
  <c r="AE6" i="37"/>
  <c r="AF6" i="37"/>
  <c r="AG6" i="37"/>
  <c r="AH6" i="37"/>
  <c r="AI6" i="37"/>
  <c r="AJ6" i="37"/>
  <c r="AK6" i="37"/>
  <c r="AL6" i="37"/>
  <c r="A6" i="37"/>
  <c r="A7" i="37"/>
  <c r="I5" i="35"/>
  <c r="J5" i="35"/>
  <c r="K5" i="35"/>
  <c r="L5" i="35"/>
  <c r="M5" i="35"/>
  <c r="N5" i="35"/>
  <c r="O5" i="35"/>
  <c r="P5" i="35"/>
  <c r="Q5" i="35"/>
  <c r="R5" i="35"/>
  <c r="S5" i="35"/>
  <c r="T5" i="35"/>
  <c r="U5" i="35"/>
  <c r="V5" i="35"/>
  <c r="W5" i="35"/>
  <c r="X5" i="35"/>
  <c r="Y5" i="35"/>
  <c r="Z5" i="35"/>
  <c r="AA5" i="35"/>
  <c r="AB5" i="35"/>
  <c r="AC5" i="35"/>
  <c r="AD5" i="35"/>
  <c r="AE5" i="35"/>
  <c r="AF5" i="35"/>
  <c r="AG5" i="35"/>
  <c r="AH5" i="35"/>
  <c r="AI5" i="35"/>
  <c r="AJ5" i="35"/>
  <c r="AK5" i="35"/>
  <c r="AL5" i="35"/>
  <c r="H5" i="35"/>
  <c r="A5" i="35"/>
  <c r="AL5" i="32"/>
  <c r="I5" i="32"/>
  <c r="J5" i="32"/>
  <c r="K5" i="32"/>
  <c r="L5" i="32"/>
  <c r="M5" i="32"/>
  <c r="N5" i="32"/>
  <c r="O5" i="32"/>
  <c r="P5" i="32"/>
  <c r="Q5" i="32"/>
  <c r="R5" i="32"/>
  <c r="S5" i="32"/>
  <c r="T5" i="32"/>
  <c r="U5" i="32"/>
  <c r="V5" i="32"/>
  <c r="W5" i="32"/>
  <c r="X5" i="32"/>
  <c r="Y5" i="32"/>
  <c r="Z5" i="32"/>
  <c r="AA5" i="32"/>
  <c r="AB5" i="32"/>
  <c r="AC5" i="32"/>
  <c r="AD5" i="32"/>
  <c r="AE5" i="32"/>
  <c r="AF5" i="32"/>
  <c r="AG5" i="32"/>
  <c r="AH5" i="32"/>
  <c r="AI5" i="32"/>
  <c r="AJ5" i="32"/>
  <c r="AK5" i="32"/>
  <c r="A5" i="32"/>
  <c r="AJ24" i="27"/>
  <c r="AK24" i="27"/>
  <c r="H73" i="27"/>
  <c r="I73" i="27"/>
  <c r="J73" i="27"/>
  <c r="K73" i="27"/>
  <c r="L73" i="27"/>
  <c r="M73" i="27"/>
  <c r="N73" i="27"/>
  <c r="O73" i="27"/>
  <c r="P73" i="27"/>
  <c r="Q73" i="27"/>
  <c r="R73" i="27"/>
  <c r="S73" i="27"/>
  <c r="T73" i="27"/>
  <c r="U73" i="27"/>
  <c r="V73" i="27"/>
  <c r="W73" i="27"/>
  <c r="X73" i="27"/>
  <c r="Y73" i="27"/>
  <c r="Z73" i="27"/>
  <c r="AA73" i="27"/>
  <c r="AB73" i="27"/>
  <c r="AC73" i="27"/>
  <c r="AD73" i="27"/>
  <c r="AE73" i="27"/>
  <c r="AF73" i="27"/>
  <c r="AG73" i="27"/>
  <c r="AH73" i="27"/>
  <c r="AI73" i="27"/>
  <c r="AJ73" i="27"/>
  <c r="AK73" i="27"/>
  <c r="H81" i="27"/>
  <c r="I81" i="27"/>
  <c r="J81" i="27"/>
  <c r="K81" i="27"/>
  <c r="L81" i="27"/>
  <c r="M81" i="27"/>
  <c r="N81" i="27"/>
  <c r="O81" i="27"/>
  <c r="P81" i="27"/>
  <c r="Q81" i="27"/>
  <c r="R81" i="27"/>
  <c r="S81" i="27"/>
  <c r="T81" i="27"/>
  <c r="U81" i="27"/>
  <c r="V81" i="27"/>
  <c r="W81" i="27"/>
  <c r="X81" i="27"/>
  <c r="Y81" i="27"/>
  <c r="Z81" i="27"/>
  <c r="AA81" i="27"/>
  <c r="AB81" i="27"/>
  <c r="AC81" i="27"/>
  <c r="AD81" i="27"/>
  <c r="AE81" i="27"/>
  <c r="AF81" i="27"/>
  <c r="AG81" i="27"/>
  <c r="AH81" i="27"/>
  <c r="AI81" i="27"/>
  <c r="AJ81" i="27"/>
  <c r="AK81" i="27"/>
  <c r="AL81" i="27"/>
  <c r="A73" i="27"/>
  <c r="B73" i="27"/>
  <c r="C73" i="27"/>
  <c r="D73" i="27"/>
  <c r="E73" i="27"/>
  <c r="F73" i="27"/>
  <c r="A81" i="27"/>
  <c r="B81" i="27"/>
  <c r="C81" i="27"/>
  <c r="D81" i="27"/>
  <c r="E81" i="27"/>
  <c r="F81" i="27"/>
  <c r="G81" i="27"/>
  <c r="G73" i="27"/>
  <c r="H56" i="27"/>
  <c r="I56" i="27"/>
  <c r="J56" i="27"/>
  <c r="K56" i="27"/>
  <c r="L56" i="27"/>
  <c r="M56" i="27"/>
  <c r="N56" i="27"/>
  <c r="O56" i="27"/>
  <c r="P56" i="27"/>
  <c r="Q56" i="27"/>
  <c r="R56" i="27"/>
  <c r="S56" i="27"/>
  <c r="T56" i="27"/>
  <c r="U56" i="27"/>
  <c r="V56" i="27"/>
  <c r="W56" i="27"/>
  <c r="X56" i="27"/>
  <c r="Y56" i="27"/>
  <c r="Z56" i="27"/>
  <c r="AA56" i="27"/>
  <c r="AB56" i="27"/>
  <c r="AC56" i="27"/>
  <c r="AD56" i="27"/>
  <c r="AE56" i="27"/>
  <c r="AF56" i="27"/>
  <c r="AG56" i="27"/>
  <c r="AH56" i="27"/>
  <c r="AI56" i="27"/>
  <c r="AJ56" i="27"/>
  <c r="AK56" i="27"/>
  <c r="A56" i="27"/>
  <c r="B56" i="27"/>
  <c r="C56" i="27"/>
  <c r="D56" i="27"/>
  <c r="E56" i="27"/>
  <c r="F56" i="27"/>
  <c r="G56" i="27"/>
  <c r="A1" i="37"/>
  <c r="A1" i="35"/>
  <c r="E22" i="27"/>
  <c r="F22" i="27"/>
  <c r="G22" i="27"/>
  <c r="H22" i="27"/>
  <c r="I22" i="27"/>
  <c r="J22" i="27"/>
  <c r="L22" i="27"/>
  <c r="M22" i="27"/>
  <c r="N22" i="27"/>
  <c r="O22" i="27"/>
  <c r="P22" i="27"/>
  <c r="Q22" i="27"/>
  <c r="R22" i="27"/>
  <c r="S22" i="27"/>
  <c r="T22" i="27"/>
  <c r="U22" i="27"/>
  <c r="V22" i="27"/>
  <c r="W22" i="27"/>
  <c r="X22" i="27"/>
  <c r="Y22" i="27"/>
  <c r="Z22" i="27"/>
  <c r="AA22" i="27"/>
  <c r="AB22" i="27"/>
  <c r="AC22" i="27"/>
  <c r="AD22" i="27"/>
  <c r="AE22" i="27"/>
  <c r="AF22" i="27"/>
  <c r="AG22" i="27"/>
  <c r="AH22" i="27"/>
  <c r="AI22" i="27"/>
  <c r="AJ22" i="27"/>
  <c r="AK22" i="27"/>
  <c r="D23" i="27"/>
  <c r="E23" i="27"/>
  <c r="F23" i="27"/>
  <c r="G23" i="27"/>
  <c r="H23" i="27"/>
  <c r="I23" i="27"/>
  <c r="J23" i="27"/>
  <c r="K23" i="27"/>
  <c r="L23" i="27"/>
  <c r="M23" i="27"/>
  <c r="N23" i="27"/>
  <c r="O23" i="27"/>
  <c r="P23" i="27"/>
  <c r="Q23" i="27"/>
  <c r="R23" i="27"/>
  <c r="S23" i="27"/>
  <c r="T23" i="27"/>
  <c r="U23" i="27"/>
  <c r="V23" i="27"/>
  <c r="W23" i="27"/>
  <c r="X23" i="27"/>
  <c r="Y23" i="27"/>
  <c r="Z23" i="27"/>
  <c r="AA23" i="27"/>
  <c r="AB23" i="27"/>
  <c r="AC23" i="27"/>
  <c r="AD23" i="27"/>
  <c r="AE23" i="27"/>
  <c r="AF23" i="27"/>
  <c r="AG23" i="27"/>
  <c r="AH23" i="27"/>
  <c r="AI23" i="27"/>
  <c r="AJ23" i="27"/>
  <c r="AK23" i="27"/>
  <c r="A23" i="27"/>
  <c r="A22" i="27"/>
  <c r="H29" i="27"/>
  <c r="I29" i="27"/>
  <c r="J29" i="27"/>
  <c r="K29" i="27"/>
  <c r="L29" i="27"/>
  <c r="M29" i="27"/>
  <c r="N29" i="27"/>
  <c r="O29" i="27"/>
  <c r="P29" i="27"/>
  <c r="Q29" i="27"/>
  <c r="R29" i="27"/>
  <c r="S29" i="27"/>
  <c r="T29" i="27"/>
  <c r="U29" i="27"/>
  <c r="V29" i="27"/>
  <c r="W29" i="27"/>
  <c r="X29" i="27"/>
  <c r="Y29" i="27"/>
  <c r="Z29" i="27"/>
  <c r="AA29" i="27"/>
  <c r="AB29" i="27"/>
  <c r="AC29" i="27"/>
  <c r="AD29" i="27"/>
  <c r="AE29" i="27"/>
  <c r="AF29" i="27"/>
  <c r="AG29" i="27"/>
  <c r="AH29" i="27"/>
  <c r="AI29" i="27"/>
  <c r="AJ29" i="27"/>
  <c r="AK29" i="27"/>
  <c r="AL29" i="27"/>
  <c r="H31" i="27"/>
  <c r="I31" i="27"/>
  <c r="J31" i="27"/>
  <c r="K31" i="27"/>
  <c r="L31" i="27"/>
  <c r="M31" i="27"/>
  <c r="N31" i="27"/>
  <c r="O31" i="27"/>
  <c r="P31" i="27"/>
  <c r="Q31" i="27"/>
  <c r="R31" i="27"/>
  <c r="S31" i="27"/>
  <c r="T31" i="27"/>
  <c r="U31" i="27"/>
  <c r="V31" i="27"/>
  <c r="W31" i="27"/>
  <c r="X31" i="27"/>
  <c r="Y31" i="27"/>
  <c r="Z31" i="27"/>
  <c r="AA31" i="27"/>
  <c r="AB31" i="27"/>
  <c r="AC31" i="27"/>
  <c r="AD31" i="27"/>
  <c r="AE31" i="27"/>
  <c r="AF31" i="27"/>
  <c r="AG31" i="27"/>
  <c r="AH31" i="27"/>
  <c r="AI31" i="27"/>
  <c r="AJ31" i="27"/>
  <c r="AK31" i="27"/>
  <c r="AL31" i="27"/>
  <c r="A1" i="32"/>
  <c r="A1" i="28"/>
  <c r="H7" i="32"/>
  <c r="S4" i="41"/>
  <c r="H7" i="49"/>
  <c r="H7" i="37"/>
  <c r="H7" i="45"/>
  <c r="H7" i="34"/>
  <c r="AL7" i="43" l="1"/>
  <c r="AL7" i="28"/>
  <c r="AL7" i="41"/>
  <c r="AL7" i="56"/>
  <c r="AL7" i="54"/>
  <c r="AL7" i="30"/>
  <c r="AL7" i="50"/>
  <c r="AE4" i="49"/>
  <c r="AD4" i="50"/>
  <c r="S4" i="32"/>
  <c r="R4" i="49"/>
  <c r="S4" i="50"/>
  <c r="AD4" i="35"/>
  <c r="AE4" i="30"/>
  <c r="S4" i="54"/>
  <c r="AE4" i="28"/>
  <c r="S4" i="45"/>
  <c r="AE4" i="45"/>
  <c r="S4" i="51"/>
  <c r="R4" i="32"/>
  <c r="R4" i="50"/>
  <c r="N7" i="45"/>
  <c r="S4" i="34"/>
  <c r="AE4" i="41"/>
  <c r="S4" i="55"/>
  <c r="S4" i="43"/>
  <c r="AE4" i="55"/>
  <c r="S4" i="30"/>
  <c r="S4" i="37"/>
  <c r="AE4" i="35"/>
  <c r="AE4" i="37"/>
  <c r="S4" i="28"/>
  <c r="AE4" i="54"/>
  <c r="AE4" i="43"/>
  <c r="AE4" i="32"/>
  <c r="AE4" i="50"/>
  <c r="J4" i="45"/>
  <c r="R7" i="49"/>
  <c r="K4" i="28"/>
  <c r="U4" i="35"/>
  <c r="I4" i="45"/>
  <c r="AG4" i="32"/>
  <c r="U4" i="45"/>
  <c r="J4" i="50"/>
  <c r="U4" i="41"/>
  <c r="J4" i="51"/>
  <c r="J4" i="41"/>
  <c r="AB7" i="34"/>
  <c r="U4" i="49"/>
  <c r="J4" i="43"/>
  <c r="AG4" i="28"/>
  <c r="J4" i="35"/>
  <c r="P7" i="35"/>
  <c r="AG4" i="55"/>
  <c r="J4" i="28"/>
  <c r="AG4" i="30"/>
  <c r="U4" i="37"/>
  <c r="J4" i="49"/>
  <c r="J4" i="30"/>
  <c r="U4" i="43"/>
  <c r="P7" i="45"/>
  <c r="U4" i="51"/>
  <c r="AG4" i="35"/>
  <c r="U4" i="34"/>
  <c r="J4" i="34"/>
  <c r="AG4" i="49"/>
  <c r="I4" i="55"/>
  <c r="J4" i="32"/>
  <c r="J4" i="37"/>
  <c r="AG4" i="37"/>
  <c r="AG4" i="51"/>
  <c r="AG4" i="41"/>
  <c r="AG4" i="34"/>
  <c r="U4" i="55"/>
  <c r="U4" i="32"/>
  <c r="U4" i="28"/>
  <c r="U4" i="50"/>
  <c r="AG4" i="50"/>
  <c r="AG4" i="43"/>
  <c r="J4" i="54"/>
  <c r="J4" i="55"/>
  <c r="AL7" i="49"/>
  <c r="Z7" i="49"/>
  <c r="AL7" i="51"/>
  <c r="AK4" i="28"/>
  <c r="Y4" i="49"/>
  <c r="Y4" i="41"/>
  <c r="AE7" i="32"/>
  <c r="AE7" i="51"/>
  <c r="AC7" i="49"/>
  <c r="AC7" i="32"/>
  <c r="Q7" i="35"/>
  <c r="AK4" i="45"/>
  <c r="M4" i="32"/>
  <c r="AK4" i="51"/>
  <c r="Y4" i="32"/>
  <c r="Y4" i="35"/>
  <c r="AK4" i="32"/>
  <c r="AK4" i="41"/>
  <c r="AK4" i="34"/>
  <c r="Y4" i="50"/>
  <c r="AK4" i="30"/>
  <c r="AK4" i="49"/>
  <c r="M4" i="37"/>
  <c r="AK4" i="35"/>
  <c r="Y4" i="54"/>
  <c r="AK4" i="50"/>
  <c r="AK4" i="43"/>
  <c r="Y4" i="51"/>
  <c r="AK4" i="54"/>
  <c r="Y4" i="28"/>
  <c r="M4" i="49"/>
  <c r="AA4" i="51"/>
  <c r="O4" i="55"/>
  <c r="Y4" i="30"/>
  <c r="AA4" i="41"/>
  <c r="J7" i="35"/>
  <c r="M4" i="51"/>
  <c r="Q4" i="32"/>
  <c r="W7" i="34"/>
  <c r="Q4" i="28"/>
  <c r="AI7" i="51"/>
  <c r="Q4" i="30"/>
  <c r="AL4" i="50"/>
  <c r="AB4" i="28"/>
  <c r="AI7" i="34"/>
  <c r="AI7" i="32"/>
  <c r="AI7" i="49"/>
  <c r="H4" i="45"/>
  <c r="H4" i="32"/>
  <c r="H4" i="51"/>
  <c r="O7" i="35"/>
  <c r="H4" i="37"/>
  <c r="H4" i="49"/>
  <c r="H4" i="43"/>
  <c r="H4" i="34"/>
  <c r="O7" i="51"/>
  <c r="T4" i="45"/>
  <c r="N4" i="37"/>
  <c r="H4" i="35"/>
  <c r="H4" i="30"/>
  <c r="T4" i="50"/>
  <c r="H4" i="54"/>
  <c r="H4" i="55"/>
  <c r="H4" i="50"/>
  <c r="H4" i="41"/>
  <c r="U7" i="34"/>
  <c r="AH7" i="37"/>
  <c r="AH7" i="45"/>
  <c r="U7" i="35"/>
  <c r="Q4" i="50"/>
  <c r="Q4" i="54"/>
  <c r="V7" i="45"/>
  <c r="U7" i="32"/>
  <c r="AL4" i="37"/>
  <c r="Z4" i="51"/>
  <c r="Z4" i="37"/>
  <c r="V7" i="37"/>
  <c r="O4" i="45"/>
  <c r="J7" i="32"/>
  <c r="U7" i="37"/>
  <c r="N4" i="45"/>
  <c r="AG7" i="34"/>
  <c r="J7" i="34"/>
  <c r="V7" i="35"/>
  <c r="AG7" i="35"/>
  <c r="U7" i="45"/>
  <c r="O4" i="41"/>
  <c r="V7" i="49"/>
  <c r="AA4" i="54"/>
  <c r="Q4" i="45"/>
  <c r="J7" i="45"/>
  <c r="Q4" i="51"/>
  <c r="U7" i="51"/>
  <c r="AL4" i="45"/>
  <c r="AL4" i="41"/>
  <c r="O4" i="35"/>
  <c r="J7" i="49"/>
  <c r="AG7" i="45"/>
  <c r="AG7" i="51"/>
  <c r="N4" i="32"/>
  <c r="U7" i="49"/>
  <c r="AA4" i="49"/>
  <c r="O4" i="28"/>
  <c r="J7" i="37"/>
  <c r="AG7" i="49"/>
  <c r="AG7" i="32"/>
  <c r="Z4" i="34"/>
  <c r="AL4" i="54"/>
  <c r="Z4" i="32"/>
  <c r="N4" i="54"/>
  <c r="Z4" i="28"/>
  <c r="O4" i="50"/>
  <c r="V7" i="32"/>
  <c r="Q4" i="37"/>
  <c r="V7" i="51"/>
  <c r="AH7" i="51"/>
  <c r="V7" i="34"/>
  <c r="AA4" i="45"/>
  <c r="J7" i="51"/>
  <c r="AG7" i="37"/>
  <c r="N4" i="35"/>
  <c r="O4" i="37"/>
  <c r="AA4" i="32"/>
  <c r="AA4" i="43"/>
  <c r="O4" i="30"/>
  <c r="AA4" i="28"/>
  <c r="W7" i="35"/>
  <c r="K7" i="34"/>
  <c r="O4" i="43"/>
  <c r="AA4" i="35"/>
  <c r="W7" i="37"/>
  <c r="AI7" i="35"/>
  <c r="AA4" i="50"/>
  <c r="O4" i="51"/>
  <c r="AA4" i="30"/>
  <c r="K7" i="49"/>
  <c r="W7" i="51"/>
  <c r="AI7" i="45"/>
  <c r="O4" i="34"/>
  <c r="AA4" i="55"/>
  <c r="W7" i="49"/>
  <c r="K7" i="37"/>
  <c r="O4" i="49"/>
  <c r="W7" i="32"/>
  <c r="K7" i="45"/>
  <c r="O4" i="54"/>
  <c r="O4" i="32"/>
  <c r="AB7" i="32"/>
  <c r="T4" i="43"/>
  <c r="AC4" i="35"/>
  <c r="I4" i="37"/>
  <c r="I4" i="32"/>
  <c r="AB7" i="51"/>
  <c r="AC4" i="54"/>
  <c r="AC4" i="34"/>
  <c r="I4" i="50"/>
  <c r="P7" i="34"/>
  <c r="T4" i="41"/>
  <c r="I4" i="35"/>
  <c r="P7" i="37"/>
  <c r="AB7" i="45"/>
  <c r="AB7" i="37"/>
  <c r="T4" i="49"/>
  <c r="T4" i="35"/>
  <c r="I4" i="43"/>
  <c r="I4" i="41"/>
  <c r="I4" i="51"/>
  <c r="P7" i="49"/>
  <c r="I4" i="28"/>
  <c r="AC4" i="43"/>
  <c r="S7" i="34"/>
  <c r="S7" i="49"/>
  <c r="I4" i="34"/>
  <c r="AC4" i="30"/>
  <c r="S7" i="35"/>
  <c r="AC4" i="32"/>
  <c r="AE7" i="34"/>
  <c r="P7" i="32"/>
  <c r="I4" i="30"/>
  <c r="AC4" i="41"/>
  <c r="AC4" i="28"/>
  <c r="AC4" i="55"/>
  <c r="S7" i="51"/>
  <c r="AB7" i="35"/>
  <c r="AE7" i="45"/>
  <c r="AC4" i="50"/>
  <c r="AC4" i="49"/>
  <c r="P7" i="51"/>
  <c r="AB7" i="49"/>
  <c r="AC4" i="37"/>
  <c r="Z7" i="32"/>
  <c r="Z7" i="35"/>
  <c r="Z7" i="34"/>
  <c r="Z7" i="55"/>
  <c r="M4" i="45"/>
  <c r="W4" i="43"/>
  <c r="AJ4" i="54"/>
  <c r="AJ4" i="37"/>
  <c r="X4" i="51"/>
  <c r="X4" i="35"/>
  <c r="AI4" i="55"/>
  <c r="AJ4" i="34"/>
  <c r="AJ4" i="51"/>
  <c r="AI4" i="37"/>
  <c r="AI4" i="45"/>
  <c r="AJ4" i="35"/>
  <c r="AI4" i="41"/>
  <c r="X4" i="28"/>
  <c r="W4" i="28"/>
  <c r="AI4" i="32"/>
  <c r="AI4" i="49"/>
  <c r="M4" i="43"/>
  <c r="X4" i="32"/>
  <c r="AI4" i="54"/>
  <c r="M4" i="28"/>
  <c r="X4" i="45"/>
  <c r="AI4" i="30"/>
  <c r="W4" i="54"/>
  <c r="AJ4" i="32"/>
  <c r="AJ4" i="45"/>
  <c r="AJ4" i="43"/>
  <c r="AI4" i="34"/>
  <c r="M4" i="54"/>
  <c r="AI4" i="35"/>
  <c r="M4" i="34"/>
  <c r="M4" i="35"/>
  <c r="AJ4" i="41"/>
  <c r="W4" i="41"/>
  <c r="X4" i="43"/>
  <c r="AI4" i="28"/>
  <c r="W4" i="49"/>
  <c r="AI4" i="43"/>
  <c r="AJ4" i="28"/>
  <c r="M4" i="41"/>
  <c r="AI4" i="51"/>
  <c r="W4" i="51"/>
  <c r="X4" i="30"/>
  <c r="AJ4" i="49"/>
  <c r="W4" i="45"/>
  <c r="AJ4" i="30"/>
  <c r="X4" i="41"/>
  <c r="AI4" i="50"/>
  <c r="M4" i="50"/>
  <c r="M7" i="49"/>
  <c r="AK7" i="34"/>
  <c r="AK7" i="35"/>
  <c r="L7" i="49"/>
  <c r="L7" i="35"/>
  <c r="AJ7" i="49"/>
  <c r="P4" i="45"/>
  <c r="AJ7" i="37"/>
  <c r="L7" i="55"/>
  <c r="L7" i="51"/>
  <c r="AB4" i="50"/>
  <c r="AJ7" i="51"/>
  <c r="P4" i="54"/>
  <c r="X7" i="37"/>
  <c r="AJ7" i="34"/>
  <c r="L7" i="37"/>
  <c r="P4" i="41"/>
  <c r="X7" i="51"/>
  <c r="L7" i="32"/>
  <c r="AJ7" i="32"/>
  <c r="AJ7" i="45"/>
  <c r="P4" i="34"/>
  <c r="AJ7" i="35"/>
  <c r="P4" i="30"/>
  <c r="AB4" i="30"/>
  <c r="L7" i="34"/>
  <c r="AB4" i="37"/>
  <c r="H4" i="28"/>
  <c r="P4" i="32"/>
  <c r="AB4" i="51"/>
  <c r="AK7" i="49"/>
  <c r="AB4" i="34"/>
  <c r="AB4" i="35"/>
  <c r="AK7" i="37"/>
  <c r="P4" i="35"/>
  <c r="AB4" i="32"/>
  <c r="P4" i="49"/>
  <c r="M7" i="51"/>
  <c r="M7" i="45"/>
  <c r="P4" i="51"/>
  <c r="P4" i="37"/>
  <c r="AB4" i="41"/>
  <c r="P4" i="50"/>
  <c r="P4" i="43"/>
  <c r="AB4" i="43"/>
  <c r="AB4" i="49"/>
  <c r="AB4" i="54"/>
  <c r="O7" i="45"/>
  <c r="R4" i="28"/>
  <c r="R4" i="41"/>
  <c r="R4" i="51"/>
  <c r="R4" i="35"/>
  <c r="AD4" i="54"/>
  <c r="R4" i="37"/>
  <c r="AD4" i="45"/>
  <c r="AD4" i="30"/>
  <c r="AD4" i="43"/>
  <c r="AA7" i="51"/>
  <c r="AD4" i="32"/>
  <c r="AD4" i="34"/>
  <c r="R4" i="34"/>
  <c r="AD4" i="37"/>
  <c r="R4" i="45"/>
  <c r="R4" i="54"/>
  <c r="O7" i="32"/>
  <c r="AA7" i="37"/>
  <c r="AD4" i="51"/>
  <c r="AA7" i="45"/>
  <c r="R4" i="43"/>
  <c r="AD4" i="49"/>
  <c r="O7" i="37"/>
  <c r="AD4" i="55"/>
  <c r="O7" i="49"/>
  <c r="O7" i="34"/>
  <c r="R4" i="55"/>
  <c r="R4" i="56"/>
  <c r="AD4" i="41"/>
  <c r="AD4" i="56"/>
  <c r="K4" i="41"/>
  <c r="K4" i="54"/>
  <c r="S4" i="35"/>
  <c r="S4" i="56"/>
  <c r="AE4" i="34"/>
  <c r="AE4" i="56"/>
  <c r="AE7" i="35"/>
  <c r="K4" i="32"/>
  <c r="I4" i="54"/>
  <c r="I4" i="56"/>
  <c r="T4" i="34"/>
  <c r="T4" i="56"/>
  <c r="AF4" i="37"/>
  <c r="AF4" i="56"/>
  <c r="U4" i="54"/>
  <c r="U4" i="56"/>
  <c r="AG4" i="54"/>
  <c r="AG4" i="56"/>
  <c r="AH4" i="54"/>
  <c r="AH4" i="56"/>
  <c r="K4" i="55"/>
  <c r="K4" i="56"/>
  <c r="V4" i="55"/>
  <c r="V4" i="56"/>
  <c r="K4" i="49"/>
  <c r="K4" i="37"/>
  <c r="L4" i="37"/>
  <c r="L4" i="56"/>
  <c r="W4" i="30"/>
  <c r="W4" i="56"/>
  <c r="S7" i="32"/>
  <c r="AH4" i="34"/>
  <c r="AH4" i="45"/>
  <c r="K4" i="30"/>
  <c r="M4" i="55"/>
  <c r="M4" i="56"/>
  <c r="X4" i="34"/>
  <c r="X4" i="56"/>
  <c r="AJ4" i="55"/>
  <c r="AJ4" i="56"/>
  <c r="K4" i="51"/>
  <c r="K4" i="35"/>
  <c r="N4" i="28"/>
  <c r="N4" i="56"/>
  <c r="Y4" i="55"/>
  <c r="Y4" i="56"/>
  <c r="AK4" i="55"/>
  <c r="AK4" i="56"/>
  <c r="Z4" i="35"/>
  <c r="Z4" i="56"/>
  <c r="AL4" i="55"/>
  <c r="AL4" i="56"/>
  <c r="K4" i="45"/>
  <c r="K4" i="43"/>
  <c r="AA4" i="34"/>
  <c r="AA4" i="56"/>
  <c r="P4" i="55"/>
  <c r="P4" i="56"/>
  <c r="AB4" i="55"/>
  <c r="AB4" i="56"/>
  <c r="K4" i="50"/>
  <c r="Q4" i="55"/>
  <c r="Q4" i="56"/>
  <c r="AC4" i="45"/>
  <c r="AC4" i="56"/>
  <c r="Y7" i="32"/>
  <c r="Y7" i="49"/>
  <c r="M7" i="37"/>
  <c r="M7" i="34"/>
  <c r="M7" i="35"/>
  <c r="Y7" i="35"/>
  <c r="M7" i="32"/>
  <c r="Y7" i="34"/>
  <c r="Y7" i="37"/>
  <c r="Y7" i="45"/>
  <c r="Y7" i="51"/>
  <c r="AK7" i="51"/>
  <c r="AK7" i="45"/>
  <c r="AK7" i="32"/>
  <c r="AF7" i="45"/>
  <c r="AD7" i="37"/>
  <c r="AD7" i="32"/>
  <c r="AD7" i="51"/>
  <c r="AD7" i="45"/>
  <c r="R7" i="51"/>
  <c r="R7" i="35"/>
  <c r="R7" i="34"/>
  <c r="R7" i="37"/>
  <c r="L4" i="32"/>
  <c r="AF4" i="45"/>
  <c r="L4" i="41"/>
  <c r="I7" i="37"/>
  <c r="I7" i="32"/>
  <c r="I7" i="35"/>
  <c r="I7" i="34"/>
  <c r="T7" i="35"/>
  <c r="AF4" i="35"/>
  <c r="I7" i="45"/>
  <c r="AF4" i="32"/>
  <c r="AF4" i="30"/>
  <c r="AF7" i="32"/>
  <c r="T7" i="37"/>
  <c r="AF4" i="49"/>
  <c r="T7" i="51"/>
  <c r="T7" i="45"/>
  <c r="AF4" i="55"/>
  <c r="L4" i="35"/>
  <c r="I7" i="51"/>
  <c r="AF4" i="28"/>
  <c r="T7" i="55"/>
  <c r="I7" i="49"/>
  <c r="V4" i="37"/>
  <c r="AF4" i="41"/>
  <c r="T7" i="34"/>
  <c r="L4" i="28"/>
  <c r="AF4" i="50"/>
  <c r="AF4" i="54"/>
  <c r="AF4" i="51"/>
  <c r="AF4" i="43"/>
  <c r="X7" i="49"/>
  <c r="AA7" i="49"/>
  <c r="L4" i="34"/>
  <c r="V4" i="43"/>
  <c r="V4" i="41"/>
  <c r="V4" i="45"/>
  <c r="Z4" i="45"/>
  <c r="Q7" i="45"/>
  <c r="X7" i="45"/>
  <c r="AH7" i="35"/>
  <c r="L4" i="50"/>
  <c r="V4" i="50"/>
  <c r="X7" i="55"/>
  <c r="AH7" i="34"/>
  <c r="X7" i="35"/>
  <c r="N7" i="37"/>
  <c r="AA7" i="34"/>
  <c r="Z4" i="43"/>
  <c r="Z4" i="54"/>
  <c r="V4" i="32"/>
  <c r="L4" i="45"/>
  <c r="Z4" i="55"/>
  <c r="V4" i="30"/>
  <c r="AL7" i="55"/>
  <c r="AL7" i="37"/>
  <c r="N7" i="51"/>
  <c r="X7" i="32"/>
  <c r="L4" i="55"/>
  <c r="AH7" i="49"/>
  <c r="Z4" i="30"/>
  <c r="Z4" i="50"/>
  <c r="V4" i="35"/>
  <c r="V4" i="54"/>
  <c r="Z4" i="49"/>
  <c r="L4" i="49"/>
  <c r="L4" i="43"/>
  <c r="L4" i="30"/>
  <c r="L4" i="54"/>
  <c r="N7" i="35"/>
  <c r="AH7" i="32"/>
  <c r="V4" i="28"/>
  <c r="Q7" i="37"/>
  <c r="Q7" i="34"/>
  <c r="AA7" i="35"/>
  <c r="AA7" i="32"/>
  <c r="L4" i="51"/>
  <c r="V4" i="49"/>
  <c r="V4" i="51"/>
  <c r="V4" i="34"/>
  <c r="T4" i="28"/>
  <c r="AF7" i="49"/>
  <c r="N4" i="41"/>
  <c r="AH4" i="37"/>
  <c r="N7" i="49"/>
  <c r="AL7" i="34"/>
  <c r="AF7" i="55"/>
  <c r="AL7" i="35"/>
  <c r="K7" i="51"/>
  <c r="Q4" i="34"/>
  <c r="AL4" i="35"/>
  <c r="AL4" i="28"/>
  <c r="X4" i="50"/>
  <c r="AH4" i="43"/>
  <c r="N4" i="51"/>
  <c r="Y4" i="43"/>
  <c r="Q7" i="49"/>
  <c r="AH4" i="55"/>
  <c r="H7" i="51"/>
  <c r="T7" i="32"/>
  <c r="Z7" i="37"/>
  <c r="AF7" i="37"/>
  <c r="AL7" i="32"/>
  <c r="T4" i="54"/>
  <c r="W4" i="55"/>
  <c r="AL7" i="45"/>
  <c r="N7" i="55"/>
  <c r="K7" i="35"/>
  <c r="Q4" i="49"/>
  <c r="Q4" i="43"/>
  <c r="R7" i="45"/>
  <c r="AE7" i="49"/>
  <c r="AF7" i="34"/>
  <c r="Y4" i="37"/>
  <c r="AD7" i="34"/>
  <c r="AL4" i="49"/>
  <c r="X4" i="37"/>
  <c r="Q7" i="32"/>
  <c r="AC7" i="45"/>
  <c r="T7" i="49"/>
  <c r="N7" i="34"/>
  <c r="H7" i="55"/>
  <c r="W7" i="45"/>
  <c r="R7" i="32"/>
  <c r="T4" i="30"/>
  <c r="T4" i="51"/>
  <c r="Y4" i="45"/>
  <c r="S7" i="37"/>
  <c r="AH4" i="49"/>
  <c r="N4" i="34"/>
  <c r="AL4" i="34"/>
  <c r="W4" i="50"/>
  <c r="AL4" i="30"/>
  <c r="AC7" i="35"/>
  <c r="N4" i="55"/>
  <c r="AH4" i="32"/>
  <c r="AH4" i="50"/>
  <c r="Z7" i="51"/>
  <c r="T4" i="37"/>
  <c r="AH4" i="51"/>
  <c r="K7" i="32"/>
  <c r="X4" i="55"/>
  <c r="T4" i="32"/>
  <c r="AL4" i="51"/>
  <c r="AH4" i="35"/>
  <c r="AC7" i="37"/>
  <c r="Q7" i="55"/>
  <c r="AC7" i="55"/>
  <c r="AI7" i="55"/>
  <c r="Q4" i="41"/>
  <c r="X4" i="54"/>
  <c r="N4" i="49"/>
  <c r="W4" i="32"/>
  <c r="AH4" i="30"/>
  <c r="AF7" i="35"/>
  <c r="AC7" i="34"/>
  <c r="AD7" i="55"/>
  <c r="AH4" i="28"/>
  <c r="S7" i="45"/>
  <c r="AE7" i="37"/>
  <c r="W4" i="37"/>
  <c r="N4" i="50"/>
  <c r="AL4" i="32"/>
  <c r="N4" i="43"/>
  <c r="W4" i="34"/>
  <c r="AD7" i="35"/>
  <c r="AC7" i="51"/>
</calcChain>
</file>

<file path=xl/sharedStrings.xml><?xml version="1.0" encoding="utf-8"?>
<sst xmlns="http://schemas.openxmlformats.org/spreadsheetml/2006/main" count="4308" uniqueCount="603">
  <si>
    <t>節日/活動/餐敘(有特殊請備註)</t>
    <phoneticPr fontId="22" type="noConversion"/>
  </si>
  <si>
    <t>部門</t>
    <phoneticPr fontId="22" type="noConversion"/>
  </si>
  <si>
    <t>職稱</t>
    <phoneticPr fontId="22" type="noConversion"/>
  </si>
  <si>
    <t>員編</t>
    <phoneticPr fontId="22" type="noConversion"/>
  </si>
  <si>
    <t>英文</t>
    <phoneticPr fontId="22" type="noConversion"/>
  </si>
  <si>
    <t>班別</t>
    <phoneticPr fontId="22" type="noConversion"/>
  </si>
  <si>
    <t>起</t>
    <phoneticPr fontId="22" type="noConversion"/>
  </si>
  <si>
    <t>迄</t>
    <phoneticPr fontId="22" type="noConversion"/>
  </si>
  <si>
    <t>單位主管：</t>
    <phoneticPr fontId="22" type="noConversion"/>
  </si>
  <si>
    <t>部門主管：</t>
    <phoneticPr fontId="22" type="noConversion"/>
  </si>
  <si>
    <t>高階主管：</t>
    <phoneticPr fontId="22" type="noConversion"/>
  </si>
  <si>
    <t>空班時間 :12:00-13:00 (60分鐘)</t>
    <phoneticPr fontId="22" type="noConversion"/>
  </si>
  <si>
    <t>排班人員確認：</t>
    <phoneticPr fontId="22" type="noConversion"/>
  </si>
  <si>
    <t>※請各部門於每月21號前傳電子班表給人資部，並於每月25號前將簽完名之紙本排班表交給人資部。</t>
    <phoneticPr fontId="22" type="noConversion"/>
  </si>
  <si>
    <t>　     日期
姓名</t>
    <phoneticPr fontId="22" type="noConversion"/>
  </si>
  <si>
    <t>人力資源部</t>
    <phoneticPr fontId="22" type="noConversion"/>
  </si>
  <si>
    <t>組別</t>
    <phoneticPr fontId="22" type="noConversion"/>
  </si>
  <si>
    <t>單位</t>
    <phoneticPr fontId="22" type="noConversion"/>
  </si>
  <si>
    <t>主任</t>
    <phoneticPr fontId="22" type="noConversion"/>
  </si>
  <si>
    <t>專員</t>
    <phoneticPr fontId="22" type="noConversion"/>
  </si>
  <si>
    <t>楊雅媛</t>
    <phoneticPr fontId="22" type="noConversion"/>
  </si>
  <si>
    <t>食安組</t>
    <phoneticPr fontId="22" type="noConversion"/>
  </si>
  <si>
    <t>AD13</t>
    <phoneticPr fontId="22" type="noConversion"/>
  </si>
  <si>
    <t xml:space="preserve">Celeste </t>
    <phoneticPr fontId="22" type="noConversion"/>
  </si>
  <si>
    <t>Yvonne</t>
    <phoneticPr fontId="22" type="noConversion"/>
  </si>
  <si>
    <t>何易璇</t>
    <phoneticPr fontId="22" type="noConversion"/>
  </si>
  <si>
    <t>住房率</t>
    <phoneticPr fontId="22" type="noConversion"/>
  </si>
  <si>
    <t xml:space="preserve">  部門：人力資源部</t>
    <phoneticPr fontId="22" type="noConversion"/>
  </si>
  <si>
    <t xml:space="preserve">  部門：財務部</t>
    <phoneticPr fontId="22" type="noConversion"/>
  </si>
  <si>
    <t>經理</t>
  </si>
  <si>
    <t>組長</t>
  </si>
  <si>
    <t>財務部</t>
    <phoneticPr fontId="22" type="noConversion"/>
  </si>
  <si>
    <t>經理</t>
    <phoneticPr fontId="22" type="noConversion"/>
  </si>
  <si>
    <t>組長</t>
    <phoneticPr fontId="22" type="noConversion"/>
  </si>
  <si>
    <t>Shanna</t>
    <phoneticPr fontId="22" type="noConversion"/>
  </si>
  <si>
    <t>江品萱</t>
    <phoneticPr fontId="22" type="noConversion"/>
  </si>
  <si>
    <t>Joanna</t>
    <phoneticPr fontId="22" type="noConversion"/>
  </si>
  <si>
    <t>蕭羽晴</t>
    <phoneticPr fontId="22" type="noConversion"/>
  </si>
  <si>
    <t>Nancy</t>
    <phoneticPr fontId="22" type="noConversion"/>
  </si>
  <si>
    <t>林宥諍</t>
    <phoneticPr fontId="22" type="noConversion"/>
  </si>
  <si>
    <t>董事長室</t>
    <phoneticPr fontId="22" type="noConversion"/>
  </si>
  <si>
    <t>Daniel</t>
    <phoneticPr fontId="22" type="noConversion"/>
  </si>
  <si>
    <t xml:space="preserve">  部門：董事長室</t>
    <phoneticPr fontId="22" type="noConversion"/>
  </si>
  <si>
    <t>Chibi</t>
    <phoneticPr fontId="22" type="noConversion"/>
  </si>
  <si>
    <t>林采誼</t>
    <phoneticPr fontId="22" type="noConversion"/>
  </si>
  <si>
    <t>工務部</t>
    <phoneticPr fontId="22" type="noConversion"/>
  </si>
  <si>
    <t>副理</t>
    <phoneticPr fontId="22" type="noConversion"/>
  </si>
  <si>
    <t>Sam</t>
    <phoneticPr fontId="22" type="noConversion"/>
  </si>
  <si>
    <t>黃典翔</t>
    <phoneticPr fontId="22" type="noConversion"/>
  </si>
  <si>
    <t>Jason</t>
    <phoneticPr fontId="22" type="noConversion"/>
  </si>
  <si>
    <t>陳政漢</t>
    <phoneticPr fontId="22" type="noConversion"/>
  </si>
  <si>
    <t xml:space="preserve">  部門：工務部</t>
    <phoneticPr fontId="22" type="noConversion"/>
  </si>
  <si>
    <t xml:space="preserve">  部門：客房業務部</t>
    <phoneticPr fontId="22" type="noConversion"/>
  </si>
  <si>
    <t>客房業務部</t>
    <phoneticPr fontId="22" type="noConversion"/>
  </si>
  <si>
    <t>副總監</t>
    <phoneticPr fontId="22" type="noConversion"/>
  </si>
  <si>
    <t>業務組</t>
    <phoneticPr fontId="22" type="noConversion"/>
  </si>
  <si>
    <t>Nash</t>
    <phoneticPr fontId="22" type="noConversion"/>
  </si>
  <si>
    <t>范亞宣</t>
    <phoneticPr fontId="22" type="noConversion"/>
  </si>
  <si>
    <t>客房部</t>
  </si>
  <si>
    <t>Frank</t>
  </si>
  <si>
    <t>王欽賢</t>
  </si>
  <si>
    <t>Cara</t>
  </si>
  <si>
    <t>經嘉嘉</t>
  </si>
  <si>
    <t>櫃檯</t>
  </si>
  <si>
    <t>Pearl</t>
  </si>
  <si>
    <t>吳佳玲</t>
  </si>
  <si>
    <t>Joe</t>
  </si>
  <si>
    <t>王韻喬</t>
  </si>
  <si>
    <t>客房部</t>
    <phoneticPr fontId="22" type="noConversion"/>
  </si>
  <si>
    <t>夜間副理</t>
    <phoneticPr fontId="22" type="noConversion"/>
  </si>
  <si>
    <t>Eric</t>
    <phoneticPr fontId="22" type="noConversion"/>
  </si>
  <si>
    <t>高宇平</t>
    <phoneticPr fontId="22" type="noConversion"/>
  </si>
  <si>
    <t>Roger</t>
    <phoneticPr fontId="22" type="noConversion"/>
  </si>
  <si>
    <t>王祥國</t>
    <phoneticPr fontId="22" type="noConversion"/>
  </si>
  <si>
    <t>櫃檯</t>
    <phoneticPr fontId="22" type="noConversion"/>
  </si>
  <si>
    <t>大夜櫃台接待員兼行李員</t>
    <phoneticPr fontId="22" type="noConversion"/>
  </si>
  <si>
    <t>Robert</t>
    <phoneticPr fontId="22" type="noConversion"/>
  </si>
  <si>
    <t>黃元耀</t>
    <phoneticPr fontId="22" type="noConversion"/>
  </si>
  <si>
    <t>Ryan</t>
    <phoneticPr fontId="22" type="noConversion"/>
  </si>
  <si>
    <t>黃信叡</t>
    <phoneticPr fontId="22" type="noConversion"/>
  </si>
  <si>
    <t>Willy</t>
    <phoneticPr fontId="22" type="noConversion"/>
  </si>
  <si>
    <t>方偉清</t>
    <phoneticPr fontId="22" type="noConversion"/>
  </si>
  <si>
    <t>領班</t>
    <phoneticPr fontId="22" type="noConversion"/>
  </si>
  <si>
    <t>Tom</t>
    <phoneticPr fontId="22" type="noConversion"/>
  </si>
  <si>
    <t>鄭博翔</t>
    <phoneticPr fontId="22" type="noConversion"/>
  </si>
  <si>
    <t>房務</t>
    <phoneticPr fontId="22" type="noConversion"/>
  </si>
  <si>
    <t>房務員</t>
    <phoneticPr fontId="22" type="noConversion"/>
  </si>
  <si>
    <t>Lisa</t>
    <phoneticPr fontId="22" type="noConversion"/>
  </si>
  <si>
    <t>王金蓮</t>
    <phoneticPr fontId="22" type="noConversion"/>
  </si>
  <si>
    <t>Molly</t>
    <phoneticPr fontId="22" type="noConversion"/>
  </si>
  <si>
    <t>潘美英</t>
    <phoneticPr fontId="22" type="noConversion"/>
  </si>
  <si>
    <t>Amy</t>
    <phoneticPr fontId="22" type="noConversion"/>
  </si>
  <si>
    <t>林玟茹</t>
    <phoneticPr fontId="22" type="noConversion"/>
  </si>
  <si>
    <t>Alin</t>
    <phoneticPr fontId="22" type="noConversion"/>
  </si>
  <si>
    <t>陳琳彩</t>
    <phoneticPr fontId="22" type="noConversion"/>
  </si>
  <si>
    <t>餐飲部</t>
    <phoneticPr fontId="22" type="noConversion"/>
  </si>
  <si>
    <t>Vanessa</t>
    <phoneticPr fontId="22" type="noConversion"/>
  </si>
  <si>
    <t>Randy</t>
    <phoneticPr fontId="22" type="noConversion"/>
  </si>
  <si>
    <t>李彥儒</t>
    <phoneticPr fontId="22" type="noConversion"/>
  </si>
  <si>
    <t>主廚</t>
    <phoneticPr fontId="22" type="noConversion"/>
  </si>
  <si>
    <t>副主廚</t>
    <phoneticPr fontId="22" type="noConversion"/>
  </si>
  <si>
    <t>砧板領班</t>
    <phoneticPr fontId="22" type="noConversion"/>
  </si>
  <si>
    <t>Groot</t>
    <phoneticPr fontId="22" type="noConversion"/>
  </si>
  <si>
    <t>古政德</t>
    <phoneticPr fontId="22" type="noConversion"/>
  </si>
  <si>
    <t>西廚房</t>
    <phoneticPr fontId="22" type="noConversion"/>
  </si>
  <si>
    <t>Horn</t>
    <phoneticPr fontId="22" type="noConversion"/>
  </si>
  <si>
    <t>蔡致豪</t>
    <phoneticPr fontId="22" type="noConversion"/>
  </si>
  <si>
    <t>餐務組</t>
    <phoneticPr fontId="22" type="noConversion"/>
  </si>
  <si>
    <t>洗碗員</t>
    <phoneticPr fontId="22" type="noConversion"/>
  </si>
  <si>
    <t>Hong</t>
    <phoneticPr fontId="22" type="noConversion"/>
  </si>
  <si>
    <t>洪麗紅</t>
    <phoneticPr fontId="22" type="noConversion"/>
  </si>
  <si>
    <t>AE13</t>
    <phoneticPr fontId="22" type="noConversion"/>
  </si>
  <si>
    <t>早餐數*0.8</t>
    <phoneticPr fontId="22" type="noConversion"/>
  </si>
  <si>
    <t>早餐150人以上四個人上班</t>
    <phoneticPr fontId="22" type="noConversion"/>
  </si>
  <si>
    <t>早餐200人以上應該要禁休</t>
    <phoneticPr fontId="22" type="noConversion"/>
  </si>
  <si>
    <t>五六日早餐是自住</t>
    <phoneticPr fontId="22" type="noConversion"/>
  </si>
  <si>
    <t>其他都是半自助</t>
    <phoneticPr fontId="22" type="noConversion"/>
  </si>
  <si>
    <t>但是早餐客數不滿80也是半自助</t>
    <phoneticPr fontId="22" type="noConversion"/>
  </si>
  <si>
    <t>早餐滿80是自住</t>
    <phoneticPr fontId="22" type="noConversion"/>
  </si>
  <si>
    <t>早餐客數60人以上3人當班</t>
    <phoneticPr fontId="22" type="noConversion"/>
  </si>
  <si>
    <t>住房率'50%櫃台人力要多人</t>
    <phoneticPr fontId="22" type="noConversion"/>
  </si>
  <si>
    <t>舊
時間代碼</t>
    <phoneticPr fontId="38" type="noConversion"/>
  </si>
  <si>
    <t>起</t>
  </si>
  <si>
    <t>迄</t>
  </si>
  <si>
    <t>X</t>
    <phoneticPr fontId="38" type="noConversion"/>
  </si>
  <si>
    <t>AE01</t>
  </si>
  <si>
    <t>AF02</t>
  </si>
  <si>
    <t>A04</t>
  </si>
  <si>
    <t>A05</t>
  </si>
  <si>
    <t>A02</t>
  </si>
  <si>
    <t>A06</t>
  </si>
  <si>
    <t>A08</t>
  </si>
  <si>
    <t>A09</t>
  </si>
  <si>
    <t>AE001</t>
    <phoneticPr fontId="38" type="noConversion"/>
  </si>
  <si>
    <t>AE09</t>
  </si>
  <si>
    <t>AE11</t>
  </si>
  <si>
    <t>E03</t>
    <phoneticPr fontId="38" type="noConversion"/>
  </si>
  <si>
    <t>D011</t>
    <phoneticPr fontId="38" type="noConversion"/>
  </si>
  <si>
    <t>A13</t>
  </si>
  <si>
    <t>AF13</t>
  </si>
  <si>
    <t>B01</t>
  </si>
  <si>
    <t>B02</t>
    <phoneticPr fontId="38" type="noConversion"/>
  </si>
  <si>
    <t>B03</t>
  </si>
  <si>
    <t>BE03</t>
  </si>
  <si>
    <t>B05</t>
  </si>
  <si>
    <t>BE05</t>
  </si>
  <si>
    <t>B06</t>
  </si>
  <si>
    <t>B07</t>
  </si>
  <si>
    <t>BE07</t>
  </si>
  <si>
    <t>B08</t>
  </si>
  <si>
    <t>CE02</t>
  </si>
  <si>
    <t>AABB15</t>
  </si>
  <si>
    <t>C03</t>
  </si>
  <si>
    <t>C08</t>
  </si>
  <si>
    <t>CE08</t>
  </si>
  <si>
    <t>布巾</t>
  </si>
  <si>
    <t>Gunmin</t>
    <phoneticPr fontId="22" type="noConversion"/>
  </si>
  <si>
    <t>許周敏</t>
    <phoneticPr fontId="22" type="noConversion"/>
  </si>
  <si>
    <t>布巾員</t>
    <phoneticPr fontId="22" type="noConversion"/>
  </si>
  <si>
    <t>辦事員</t>
    <phoneticPr fontId="22" type="noConversion"/>
  </si>
  <si>
    <t>林宜嫻</t>
    <phoneticPr fontId="22" type="noConversion"/>
  </si>
  <si>
    <t xml:space="preserve">  部門：餐飲部</t>
    <phoneticPr fontId="22" type="noConversion"/>
  </si>
  <si>
    <t>設計組</t>
    <phoneticPr fontId="22" type="noConversion"/>
  </si>
  <si>
    <t>Jojo</t>
    <phoneticPr fontId="22" type="noConversion"/>
  </si>
  <si>
    <t>許偉洲</t>
    <phoneticPr fontId="22" type="noConversion"/>
  </si>
  <si>
    <t>部級</t>
    <phoneticPr fontId="22" type="noConversion"/>
  </si>
  <si>
    <t>管理部</t>
    <phoneticPr fontId="22" type="noConversion"/>
  </si>
  <si>
    <t>客務部</t>
    <phoneticPr fontId="22" type="noConversion"/>
  </si>
  <si>
    <t>房務部</t>
    <phoneticPr fontId="22" type="noConversion"/>
  </si>
  <si>
    <t>人事室</t>
    <phoneticPr fontId="22" type="noConversion"/>
  </si>
  <si>
    <t>(休息時間30-90分鐘)</t>
    <phoneticPr fontId="38" type="noConversion"/>
  </si>
  <si>
    <t>現任
時間代碼</t>
    <phoneticPr fontId="38" type="noConversion"/>
  </si>
  <si>
    <t>預計
新時間代碼</t>
    <phoneticPr fontId="38" type="noConversion"/>
  </si>
  <si>
    <t>適用部門</t>
    <phoneticPr fontId="38" type="noConversion"/>
  </si>
  <si>
    <t>休息開始</t>
    <phoneticPr fontId="38" type="noConversion"/>
  </si>
  <si>
    <t>休息結束</t>
    <phoneticPr fontId="38" type="noConversion"/>
  </si>
  <si>
    <t>Z</t>
    <phoneticPr fontId="38" type="noConversion"/>
  </si>
  <si>
    <t>董事長室</t>
    <phoneticPr fontId="38" type="noConversion"/>
  </si>
  <si>
    <t>AE03</t>
    <phoneticPr fontId="38" type="noConversion"/>
  </si>
  <si>
    <t>AD13/AE13</t>
    <phoneticPr fontId="38" type="noConversion"/>
  </si>
  <si>
    <t>A</t>
    <phoneticPr fontId="38" type="noConversion"/>
  </si>
  <si>
    <t>B1</t>
    <phoneticPr fontId="38" type="noConversion"/>
  </si>
  <si>
    <t>工務</t>
    <phoneticPr fontId="38" type="noConversion"/>
  </si>
  <si>
    <t>B2</t>
    <phoneticPr fontId="38" type="noConversion"/>
  </si>
  <si>
    <t>B3</t>
    <phoneticPr fontId="38" type="noConversion"/>
  </si>
  <si>
    <t>B21</t>
    <phoneticPr fontId="38" type="noConversion"/>
  </si>
  <si>
    <t>C1</t>
    <phoneticPr fontId="38" type="noConversion"/>
  </si>
  <si>
    <t>櫃台/服中</t>
    <phoneticPr fontId="38" type="noConversion"/>
  </si>
  <si>
    <t>C2</t>
    <phoneticPr fontId="38" type="noConversion"/>
  </si>
  <si>
    <t>C3</t>
    <phoneticPr fontId="38" type="noConversion"/>
  </si>
  <si>
    <t>C4</t>
    <phoneticPr fontId="38" type="noConversion"/>
  </si>
  <si>
    <t>D1</t>
    <phoneticPr fontId="38" type="noConversion"/>
  </si>
  <si>
    <t>房務</t>
    <phoneticPr fontId="38" type="noConversion"/>
  </si>
  <si>
    <t>D11</t>
    <phoneticPr fontId="38" type="noConversion"/>
  </si>
  <si>
    <t>D12</t>
    <phoneticPr fontId="38" type="noConversion"/>
  </si>
  <si>
    <t>房務員</t>
    <phoneticPr fontId="38" type="noConversion"/>
  </si>
  <si>
    <t>D3</t>
    <phoneticPr fontId="38" type="noConversion"/>
  </si>
  <si>
    <t>公清</t>
    <phoneticPr fontId="38" type="noConversion"/>
  </si>
  <si>
    <t>布巾</t>
    <phoneticPr fontId="38" type="noConversion"/>
  </si>
  <si>
    <t>E</t>
    <phoneticPr fontId="38" type="noConversion"/>
  </si>
  <si>
    <t>G1</t>
    <phoneticPr fontId="38" type="noConversion"/>
  </si>
  <si>
    <t>西餐</t>
    <phoneticPr fontId="38" type="noConversion"/>
  </si>
  <si>
    <t>H1</t>
    <phoneticPr fontId="38" type="noConversion"/>
  </si>
  <si>
    <t>西廚</t>
    <phoneticPr fontId="38" type="noConversion"/>
  </si>
  <si>
    <t>J1</t>
    <phoneticPr fontId="38" type="noConversion"/>
  </si>
  <si>
    <t>餐務</t>
    <phoneticPr fontId="38" type="noConversion"/>
  </si>
  <si>
    <t>J2</t>
    <phoneticPr fontId="38" type="noConversion"/>
  </si>
  <si>
    <t>K1</t>
    <phoneticPr fontId="38" type="noConversion"/>
  </si>
  <si>
    <t>MOD主管</t>
    <phoneticPr fontId="38" type="noConversion"/>
  </si>
  <si>
    <t>AE11</t>
    <phoneticPr fontId="38" type="noConversion"/>
  </si>
  <si>
    <t>AE12</t>
    <phoneticPr fontId="38" type="noConversion"/>
  </si>
  <si>
    <t>AE02</t>
  </si>
  <si>
    <t>中廚</t>
    <phoneticPr fontId="22" type="noConversion"/>
  </si>
  <si>
    <t>中餐</t>
    <phoneticPr fontId="38" type="noConversion"/>
  </si>
  <si>
    <t>F</t>
    <phoneticPr fontId="22" type="noConversion"/>
  </si>
  <si>
    <t>F1</t>
    <phoneticPr fontId="22" type="noConversion"/>
  </si>
  <si>
    <t>總監</t>
    <phoneticPr fontId="22" type="noConversion"/>
  </si>
  <si>
    <t>AAB15</t>
  </si>
  <si>
    <t>Sandy</t>
    <phoneticPr fontId="22" type="noConversion"/>
  </si>
  <si>
    <t>李冠萱</t>
  </si>
  <si>
    <t xml:space="preserve">董事長室/總經理室/行銷公關/財務/倉庫/人資/客房業務/總務採購/工務/客務主管/公清(常態)
</t>
    <phoneticPr fontId="38" type="noConversion"/>
  </si>
  <si>
    <t>李麗娟</t>
  </si>
  <si>
    <t>Lily</t>
  </si>
  <si>
    <t>行政主廚</t>
    <phoneticPr fontId="22" type="noConversion"/>
  </si>
  <si>
    <t>古來文</t>
  </si>
  <si>
    <t>林順豐</t>
  </si>
  <si>
    <t>連士賢</t>
  </si>
  <si>
    <t>Duke</t>
  </si>
  <si>
    <t>謝英德</t>
  </si>
  <si>
    <t>Simon</t>
  </si>
  <si>
    <t>禮賓接待</t>
    <phoneticPr fontId="22" type="noConversion"/>
  </si>
  <si>
    <t>Shun Fong</t>
    <phoneticPr fontId="22" type="noConversion"/>
  </si>
  <si>
    <t>黃麗華</t>
  </si>
  <si>
    <t>Lillian</t>
  </si>
  <si>
    <t>胡瀚心</t>
  </si>
  <si>
    <t>Lai Wen</t>
    <phoneticPr fontId="22" type="noConversion"/>
  </si>
  <si>
    <t>炒鍋副領班</t>
  </si>
  <si>
    <t>陳威豪</t>
  </si>
  <si>
    <t>Steve</t>
  </si>
  <si>
    <t>副組長</t>
    <phoneticPr fontId="22" type="noConversion"/>
  </si>
  <si>
    <t>鄭淑惠</t>
  </si>
  <si>
    <t>Bonnie</t>
  </si>
  <si>
    <t>蘇奕叡</t>
  </si>
  <si>
    <t>Eric</t>
  </si>
  <si>
    <t>板石咖啡廳</t>
  </si>
  <si>
    <t>實習生</t>
    <phoneticPr fontId="22" type="noConversion"/>
  </si>
  <si>
    <t xml:space="preserve">  部門：收益暨訂房部</t>
    <phoneticPr fontId="22" type="noConversion"/>
  </si>
  <si>
    <t>收益暨訂房部</t>
    <phoneticPr fontId="22" type="noConversion"/>
  </si>
  <si>
    <t>中廚房</t>
    <phoneticPr fontId="22" type="noConversion"/>
  </si>
  <si>
    <t>中餐宴會</t>
    <phoneticPr fontId="22" type="noConversion"/>
  </si>
  <si>
    <t>燒臘領班</t>
    <phoneticPr fontId="22" type="noConversion"/>
  </si>
  <si>
    <t>唐昕</t>
  </si>
  <si>
    <t>炒鍋領班</t>
    <phoneticPr fontId="22" type="noConversion"/>
  </si>
  <si>
    <t>蔡智偉</t>
  </si>
  <si>
    <t>Woei</t>
    <phoneticPr fontId="22" type="noConversion"/>
  </si>
  <si>
    <t>Xin</t>
  </si>
  <si>
    <t>AB08</t>
    <phoneticPr fontId="22" type="noConversion"/>
  </si>
  <si>
    <t>AE09</t>
    <phoneticPr fontId="38" type="noConversion"/>
  </si>
  <si>
    <t>楊佩怡</t>
  </si>
  <si>
    <t>Penny</t>
    <phoneticPr fontId="22" type="noConversion"/>
  </si>
  <si>
    <t>安全部</t>
    <phoneticPr fontId="22" type="noConversion"/>
  </si>
  <si>
    <t>王政琛</t>
  </si>
  <si>
    <t>Mario</t>
    <phoneticPr fontId="22" type="noConversion"/>
  </si>
  <si>
    <t>高紫芸</t>
  </si>
  <si>
    <t>Christy</t>
    <phoneticPr fontId="22" type="noConversion"/>
  </si>
  <si>
    <t>黃曉玲</t>
  </si>
  <si>
    <t>郭峻甫</t>
  </si>
  <si>
    <t>Teemo</t>
  </si>
  <si>
    <t>Jonathan</t>
    <phoneticPr fontId="22" type="noConversion"/>
  </si>
  <si>
    <t>夏正</t>
    <phoneticPr fontId="22" type="noConversion"/>
  </si>
  <si>
    <t>接待員</t>
    <phoneticPr fontId="22" type="noConversion"/>
  </si>
  <si>
    <t>資深經理</t>
    <phoneticPr fontId="22" type="noConversion"/>
  </si>
  <si>
    <t>劉倉榮</t>
  </si>
  <si>
    <t>David</t>
  </si>
  <si>
    <r>
      <t>會計</t>
    </r>
    <r>
      <rPr>
        <sz val="18"/>
        <color theme="1"/>
        <rFont val="Microsoft JhengHei UI"/>
        <family val="2"/>
        <charset val="136"/>
      </rPr>
      <t>室</t>
    </r>
    <phoneticPr fontId="22" type="noConversion"/>
  </si>
  <si>
    <t>採購室</t>
    <phoneticPr fontId="22" type="noConversion"/>
  </si>
  <si>
    <t xml:space="preserve">  部門：安全部</t>
    <phoneticPr fontId="22" type="noConversion"/>
  </si>
  <si>
    <t>林恩如</t>
  </si>
  <si>
    <t>Angel</t>
  </si>
  <si>
    <t>李大順</t>
  </si>
  <si>
    <t>副總</t>
    <phoneticPr fontId="22" type="noConversion"/>
  </si>
  <si>
    <t>行銷業務事務處</t>
    <phoneticPr fontId="22" type="noConversion"/>
  </si>
  <si>
    <t xml:space="preserve">  部門：行銷業務事務處</t>
    <phoneticPr fontId="22" type="noConversion"/>
  </si>
  <si>
    <t>黃麗雲</t>
  </si>
  <si>
    <t>Felix</t>
  </si>
  <si>
    <t>廖純徹</t>
  </si>
  <si>
    <t>Orix</t>
  </si>
  <si>
    <t>許榮森</t>
  </si>
  <si>
    <t>Eason</t>
  </si>
  <si>
    <t>D2</t>
    <phoneticPr fontId="38" type="noConversion"/>
  </si>
  <si>
    <t>D21</t>
    <phoneticPr fontId="38" type="noConversion"/>
  </si>
  <si>
    <t>員餐</t>
    <phoneticPr fontId="22" type="noConversion"/>
  </si>
  <si>
    <t>AAB16</t>
    <phoneticPr fontId="22" type="noConversion"/>
  </si>
  <si>
    <t>B04</t>
    <phoneticPr fontId="22" type="noConversion"/>
  </si>
  <si>
    <t>點心領班</t>
    <phoneticPr fontId="22" type="noConversion"/>
  </si>
  <si>
    <t>林書賢</t>
  </si>
  <si>
    <t>ShuSian</t>
  </si>
  <si>
    <t>黃金昇</t>
  </si>
  <si>
    <t>Samuel</t>
    <phoneticPr fontId="22" type="noConversion"/>
  </si>
  <si>
    <t>爐子領班</t>
    <phoneticPr fontId="22" type="noConversion"/>
  </si>
  <si>
    <t>YiWen</t>
  </si>
  <si>
    <t>廖義文</t>
  </si>
  <si>
    <t>接待員</t>
  </si>
  <si>
    <t>稽核-AIS</t>
    <phoneticPr fontId="22" type="noConversion"/>
  </si>
  <si>
    <t>張繼勻</t>
  </si>
  <si>
    <t>Nao</t>
  </si>
  <si>
    <t>經理</t>
    <phoneticPr fontId="22" type="noConversion"/>
  </si>
  <si>
    <t>副理</t>
    <phoneticPr fontId="22" type="noConversion"/>
  </si>
  <si>
    <t>夜間經理</t>
    <phoneticPr fontId="22" type="noConversion"/>
  </si>
  <si>
    <t>H2</t>
  </si>
  <si>
    <t>H3</t>
  </si>
  <si>
    <t>G2</t>
  </si>
  <si>
    <t>協理</t>
    <phoneticPr fontId="22" type="noConversion"/>
  </si>
  <si>
    <t>Andy</t>
  </si>
  <si>
    <t>呂宇凡</t>
  </si>
  <si>
    <t>B04</t>
    <phoneticPr fontId="22" type="noConversion"/>
  </si>
  <si>
    <t>B03</t>
    <phoneticPr fontId="22" type="noConversion"/>
  </si>
  <si>
    <t>AABB16</t>
    <phoneticPr fontId="22" type="noConversion"/>
  </si>
  <si>
    <t>E2</t>
    <phoneticPr fontId="22" type="noConversion"/>
  </si>
  <si>
    <t>曹雅萍</t>
  </si>
  <si>
    <t>Joyce</t>
  </si>
  <si>
    <t>BE05</t>
    <phoneticPr fontId="22" type="noConversion"/>
  </si>
  <si>
    <t>CE08</t>
    <phoneticPr fontId="22" type="noConversion"/>
  </si>
  <si>
    <t>黃春玉</t>
  </si>
  <si>
    <t>Chun-Yu</t>
    <phoneticPr fontId="22" type="noConversion"/>
  </si>
  <si>
    <t>唐祺幸</t>
    <phoneticPr fontId="22" type="noConversion"/>
  </si>
  <si>
    <t>劉映瑄</t>
  </si>
  <si>
    <t>Jessica</t>
  </si>
  <si>
    <t>收益暨訂房部</t>
  </si>
  <si>
    <t>鄒詠君</t>
  </si>
  <si>
    <t>Carol</t>
  </si>
  <si>
    <t>公關組</t>
    <phoneticPr fontId="22" type="noConversion"/>
  </si>
  <si>
    <t>劉彥宜</t>
  </si>
  <si>
    <t>陳金釵</t>
  </si>
  <si>
    <t>Bruce</t>
    <phoneticPr fontId="22" type="noConversion"/>
  </si>
  <si>
    <t>B04</t>
  </si>
  <si>
    <t>Thoa</t>
  </si>
  <si>
    <t>特助早班</t>
    <phoneticPr fontId="22" type="noConversion"/>
  </si>
  <si>
    <t>正常班</t>
    <phoneticPr fontId="22" type="noConversion"/>
  </si>
  <si>
    <t>中廚雙頭班</t>
    <phoneticPr fontId="22" type="noConversion"/>
  </si>
  <si>
    <t>西廚早班</t>
    <phoneticPr fontId="22" type="noConversion"/>
  </si>
  <si>
    <t>咖啡廳早班</t>
    <phoneticPr fontId="22" type="noConversion"/>
  </si>
  <si>
    <t>咖啡廳晚班</t>
    <phoneticPr fontId="22" type="noConversion"/>
  </si>
  <si>
    <t>X</t>
    <phoneticPr fontId="22" type="noConversion"/>
  </si>
  <si>
    <t>咖啡廳特早班</t>
    <phoneticPr fontId="22" type="noConversion"/>
  </si>
  <si>
    <t>G3</t>
  </si>
  <si>
    <t>A07</t>
    <phoneticPr fontId="22" type="noConversion"/>
  </si>
  <si>
    <t>西廚中班</t>
    <phoneticPr fontId="22" type="noConversion"/>
  </si>
  <si>
    <t>AE11</t>
    <phoneticPr fontId="22" type="noConversion"/>
  </si>
  <si>
    <t>A13</t>
    <phoneticPr fontId="22" type="noConversion"/>
  </si>
  <si>
    <t>Oka</t>
    <phoneticPr fontId="22" type="noConversion"/>
  </si>
  <si>
    <t>Ivan</t>
  </si>
  <si>
    <t>Adi</t>
  </si>
  <si>
    <t>Dana</t>
  </si>
  <si>
    <t>Eva</t>
  </si>
  <si>
    <t>Susanti</t>
  </si>
  <si>
    <t>Mia</t>
  </si>
  <si>
    <t xml:space="preserve"> Junia</t>
  </si>
  <si>
    <t>Dian</t>
  </si>
  <si>
    <t>Carissa</t>
  </si>
  <si>
    <t>管理部</t>
  </si>
  <si>
    <t>柯軒皓</t>
  </si>
  <si>
    <t>Derek</t>
  </si>
  <si>
    <t>連敏堯</t>
  </si>
  <si>
    <t>Min Yao</t>
  </si>
  <si>
    <t>技術員</t>
  </si>
  <si>
    <t>現任
班別名稱</t>
    <phoneticPr fontId="22" type="noConversion"/>
  </si>
  <si>
    <t>董事長室/總經理室/行銷公關/財務/倉庫/人資/客房業務/總務採購/工務/客務主管/公清(常態)</t>
    <phoneticPr fontId="38" type="noConversion"/>
  </si>
  <si>
    <t>餐飲部主管班</t>
    <phoneticPr fontId="22" type="noConversion"/>
  </si>
  <si>
    <t>X</t>
  </si>
  <si>
    <t>餐飲部主管</t>
    <phoneticPr fontId="22" type="noConversion"/>
  </si>
  <si>
    <t>客務部早班</t>
    <phoneticPr fontId="22" type="noConversion"/>
  </si>
  <si>
    <t>客務部晚班</t>
    <phoneticPr fontId="22" type="noConversion"/>
  </si>
  <si>
    <t>客務部大夜班</t>
    <phoneticPr fontId="22" type="noConversion"/>
  </si>
  <si>
    <t>中餐宴會雙頭班</t>
    <phoneticPr fontId="22" type="noConversion"/>
  </si>
  <si>
    <t>中餐宴會單一頭班</t>
    <phoneticPr fontId="22" type="noConversion"/>
  </si>
  <si>
    <t>西廚晚班</t>
  </si>
  <si>
    <t>廚務早班</t>
    <phoneticPr fontId="22" type="noConversion"/>
  </si>
  <si>
    <t>房務部辦事員8:00</t>
    <phoneticPr fontId="22" type="noConversion"/>
  </si>
  <si>
    <t>房務部房務員</t>
    <phoneticPr fontId="22" type="noConversion"/>
  </si>
  <si>
    <t>房務部公清組早班</t>
    <phoneticPr fontId="22" type="noConversion"/>
  </si>
  <si>
    <t>房務部公清組晚班</t>
    <phoneticPr fontId="22" type="noConversion"/>
  </si>
  <si>
    <t>房務部制服布巾組</t>
    <phoneticPr fontId="22" type="noConversion"/>
  </si>
  <si>
    <t>工務部早班</t>
    <phoneticPr fontId="22" type="noConversion"/>
  </si>
  <si>
    <t>工務部晚班</t>
    <phoneticPr fontId="22" type="noConversion"/>
  </si>
  <si>
    <t>工務部大夜班</t>
    <phoneticPr fontId="22" type="noConversion"/>
  </si>
  <si>
    <t>客務部中班</t>
    <phoneticPr fontId="22" type="noConversion"/>
  </si>
  <si>
    <t>房務部辦事員8:30</t>
    <phoneticPr fontId="22" type="noConversion"/>
  </si>
  <si>
    <t>房務部公清組特早班</t>
    <phoneticPr fontId="22" type="noConversion"/>
  </si>
  <si>
    <t>房務部主管8:30</t>
    <phoneticPr fontId="22" type="noConversion"/>
  </si>
  <si>
    <t>客務部9:30</t>
    <phoneticPr fontId="22" type="noConversion"/>
  </si>
  <si>
    <t>實習生咖啡廳早班</t>
    <phoneticPr fontId="22" type="noConversion"/>
  </si>
  <si>
    <t>廚務晚班</t>
    <phoneticPr fontId="22" type="noConversion"/>
  </si>
  <si>
    <t>西廚特別班7:00</t>
    <phoneticPr fontId="22" type="noConversion"/>
  </si>
  <si>
    <t>安全部中班</t>
    <phoneticPr fontId="22" type="noConversion"/>
  </si>
  <si>
    <t>年終晚宴班</t>
    <phoneticPr fontId="22" type="noConversion"/>
  </si>
  <si>
    <t>西廚9:00</t>
    <phoneticPr fontId="22" type="noConversion"/>
  </si>
  <si>
    <t>客務部10:30</t>
    <phoneticPr fontId="22" type="noConversion"/>
  </si>
  <si>
    <t>跨夜班17:00</t>
    <phoneticPr fontId="22" type="noConversion"/>
  </si>
  <si>
    <t>宴會業務10:00</t>
    <phoneticPr fontId="22" type="noConversion"/>
  </si>
  <si>
    <t>廚務中班</t>
    <phoneticPr fontId="22" type="noConversion"/>
  </si>
  <si>
    <t>廚務晚班13:30</t>
    <phoneticPr fontId="22" type="noConversion"/>
  </si>
  <si>
    <t>廚務晚班13:00</t>
    <phoneticPr fontId="22" type="noConversion"/>
  </si>
  <si>
    <t>房務部公清組大夜班</t>
    <phoneticPr fontId="22" type="noConversion"/>
  </si>
  <si>
    <t>公清組</t>
    <phoneticPr fontId="22" type="noConversion"/>
  </si>
  <si>
    <t>布巾組</t>
    <phoneticPr fontId="22" type="noConversion"/>
  </si>
  <si>
    <t>宴會業務</t>
    <phoneticPr fontId="22" type="noConversion"/>
  </si>
  <si>
    <t>咖啡廳</t>
    <phoneticPr fontId="22" type="noConversion"/>
  </si>
  <si>
    <t>A09</t>
    <phoneticPr fontId="22" type="noConversion"/>
  </si>
  <si>
    <t>B02</t>
    <phoneticPr fontId="22" type="noConversion"/>
  </si>
  <si>
    <t>B08</t>
    <phoneticPr fontId="22" type="noConversion"/>
  </si>
  <si>
    <t>C08</t>
    <phoneticPr fontId="22" type="noConversion"/>
  </si>
  <si>
    <t>AE12</t>
    <phoneticPr fontId="22" type="noConversion"/>
  </si>
  <si>
    <t>AE09</t>
    <phoneticPr fontId="22" type="noConversion"/>
  </si>
  <si>
    <t>AF13</t>
    <phoneticPr fontId="22" type="noConversion"/>
  </si>
  <si>
    <t>ABB16</t>
    <phoneticPr fontId="22" type="noConversion"/>
  </si>
  <si>
    <t>A08</t>
    <phoneticPr fontId="22" type="noConversion"/>
  </si>
  <si>
    <t>B06</t>
    <phoneticPr fontId="22" type="noConversion"/>
  </si>
  <si>
    <t>A06</t>
    <phoneticPr fontId="22" type="noConversion"/>
  </si>
  <si>
    <t>A14</t>
    <phoneticPr fontId="22" type="noConversion"/>
  </si>
  <si>
    <t>A16</t>
    <phoneticPr fontId="22" type="noConversion"/>
  </si>
  <si>
    <t>AE15</t>
    <phoneticPr fontId="22" type="noConversion"/>
  </si>
  <si>
    <t>AE08</t>
    <phoneticPr fontId="22" type="noConversion"/>
  </si>
  <si>
    <t>B11</t>
    <phoneticPr fontId="22" type="noConversion"/>
  </si>
  <si>
    <t>B12</t>
    <phoneticPr fontId="22" type="noConversion"/>
  </si>
  <si>
    <t>A15</t>
    <phoneticPr fontId="22" type="noConversion"/>
  </si>
  <si>
    <t>B05</t>
    <phoneticPr fontId="22" type="noConversion"/>
  </si>
  <si>
    <t>BE03</t>
    <phoneticPr fontId="22" type="noConversion"/>
  </si>
  <si>
    <t>9-18.</t>
  </si>
  <si>
    <t>安全專員</t>
    <phoneticPr fontId="22" type="noConversion"/>
  </si>
  <si>
    <t>工務部</t>
  </si>
  <si>
    <t>砧板副領班</t>
    <phoneticPr fontId="22" type="noConversion"/>
  </si>
  <si>
    <t>Carter</t>
  </si>
  <si>
    <t>Heather</t>
  </si>
  <si>
    <t>劉明如</t>
  </si>
  <si>
    <t>Maggie</t>
  </si>
  <si>
    <t>陸甄瑩</t>
  </si>
  <si>
    <t>Marot</t>
  </si>
  <si>
    <t>陳志詳</t>
  </si>
  <si>
    <t>Tin</t>
  </si>
  <si>
    <t xml:space="preserve">  部門：行銷公關暨品牌發展部</t>
    <phoneticPr fontId="22" type="noConversion"/>
  </si>
  <si>
    <t>行銷公關暨品牌發展部</t>
  </si>
  <si>
    <t>行銷公關暨品牌發展部</t>
    <phoneticPr fontId="22" type="noConversion"/>
  </si>
  <si>
    <t xml:space="preserve">  部門：採購部</t>
    <phoneticPr fontId="22" type="noConversion"/>
  </si>
  <si>
    <t>採購部</t>
  </si>
  <si>
    <t>中餐宴會8:00</t>
  </si>
  <si>
    <t>張桂妹</t>
  </si>
  <si>
    <t>陳彥明</t>
  </si>
  <si>
    <t>餐飲部</t>
  </si>
  <si>
    <t>宴會業務部</t>
  </si>
  <si>
    <t>中餐宴會</t>
  </si>
  <si>
    <t>Victor</t>
  </si>
  <si>
    <t>李邦瑋</t>
  </si>
  <si>
    <t>北馥樓</t>
  </si>
  <si>
    <t>領班</t>
  </si>
  <si>
    <t>宴會廳</t>
  </si>
  <si>
    <t>Leo</t>
  </si>
  <si>
    <t>王銘祥</t>
  </si>
  <si>
    <t>Angela</t>
  </si>
  <si>
    <t>服務員</t>
  </si>
  <si>
    <t>Mei</t>
    <phoneticPr fontId="22" type="noConversion"/>
  </si>
  <si>
    <t>陳俊翰</t>
  </si>
  <si>
    <t>倉庫組</t>
    <phoneticPr fontId="22" type="noConversion"/>
  </si>
  <si>
    <t>驗收專員</t>
    <phoneticPr fontId="22" type="noConversion"/>
  </si>
  <si>
    <t>Alan</t>
  </si>
  <si>
    <t>楊巽皓</t>
    <phoneticPr fontId="22" type="noConversion"/>
  </si>
  <si>
    <t>Elly</t>
  </si>
  <si>
    <t>祁恩伊</t>
  </si>
  <si>
    <t>蘇貞如</t>
  </si>
  <si>
    <t>Ruby</t>
  </si>
  <si>
    <t xml:space="preserve">                                  </t>
    <phoneticPr fontId="22" type="noConversion"/>
  </si>
  <si>
    <t xml:space="preserve">  部門：總經理室</t>
    <phoneticPr fontId="22" type="noConversion"/>
  </si>
  <si>
    <t>總經理室</t>
  </si>
  <si>
    <t>楊富榮</t>
  </si>
  <si>
    <t>Jeffrey</t>
    <phoneticPr fontId="22" type="noConversion"/>
  </si>
  <si>
    <t xml:space="preserve">  部門：客房部</t>
    <phoneticPr fontId="22" type="noConversion"/>
  </si>
  <si>
    <t xml:space="preserve">  部門：客房部－客務部</t>
    <phoneticPr fontId="22" type="noConversion"/>
  </si>
  <si>
    <t xml:space="preserve">  部門：客房部－房務部</t>
    <phoneticPr fontId="22" type="noConversion"/>
  </si>
  <si>
    <t>年</t>
    <phoneticPr fontId="22" type="noConversion"/>
  </si>
  <si>
    <t>9-18.</t>
    <phoneticPr fontId="22" type="noConversion"/>
  </si>
  <si>
    <t>休</t>
  </si>
  <si>
    <t>休</t>
    <phoneticPr fontId="22" type="noConversion"/>
  </si>
  <si>
    <t>例</t>
  </si>
  <si>
    <t>例</t>
    <phoneticPr fontId="22" type="noConversion"/>
  </si>
  <si>
    <t>09~  17.5</t>
  </si>
  <si>
    <t>09:00~18:00</t>
  </si>
  <si>
    <t>22.5~7.5</t>
  </si>
  <si>
    <t>7-15.5</t>
  </si>
  <si>
    <t>14.5-23</t>
  </si>
  <si>
    <t>10.5-19</t>
  </si>
  <si>
    <t>22.5-7</t>
  </si>
  <si>
    <t>6.5-15</t>
  </si>
  <si>
    <t>13.5-22</t>
  </si>
  <si>
    <t>10-14.5  17-21</t>
  </si>
  <si>
    <t>05.5-14</t>
  </si>
  <si>
    <t>11.5-20</t>
  </si>
  <si>
    <t>09-17.5</t>
  </si>
  <si>
    <t>Ray</t>
  </si>
  <si>
    <t>蘇亘雷</t>
  </si>
  <si>
    <t>徐英傑</t>
  </si>
  <si>
    <t>Jay</t>
  </si>
  <si>
    <t>中廚早雙頭班</t>
    <phoneticPr fontId="22" type="noConversion"/>
  </si>
  <si>
    <t>行銷組</t>
    <phoneticPr fontId="22" type="noConversion"/>
  </si>
  <si>
    <t>工務部中班</t>
    <phoneticPr fontId="22" type="noConversion"/>
  </si>
  <si>
    <t>營運經理</t>
    <phoneticPr fontId="22" type="noConversion"/>
  </si>
  <si>
    <t>蕭潤偉</t>
  </si>
  <si>
    <t>Raymond</t>
  </si>
  <si>
    <t>江庭芝</t>
  </si>
  <si>
    <t>Judy</t>
  </si>
  <si>
    <t>年</t>
  </si>
  <si>
    <t>0716</t>
  </si>
  <si>
    <t>安全部晚班</t>
    <phoneticPr fontId="22" type="noConversion"/>
  </si>
  <si>
    <t>事</t>
  </si>
  <si>
    <t>春</t>
  </si>
  <si>
    <t>總經理</t>
    <phoneticPr fontId="22" type="noConversion"/>
  </si>
  <si>
    <t>預估早餐客數</t>
    <phoneticPr fontId="22" type="noConversion"/>
  </si>
  <si>
    <t>Eddiessu</t>
  </si>
  <si>
    <t>司熙元</t>
  </si>
  <si>
    <t>May</t>
    <phoneticPr fontId="22" type="noConversion"/>
  </si>
  <si>
    <t>李美滿</t>
  </si>
  <si>
    <t>油漆員</t>
    <phoneticPr fontId="22" type="noConversion"/>
  </si>
  <si>
    <t>曾義傑</t>
  </si>
  <si>
    <t>安全部早班</t>
    <phoneticPr fontId="22" type="noConversion"/>
  </si>
  <si>
    <t>春</t>
    <phoneticPr fontId="22" type="noConversion"/>
  </si>
  <si>
    <t>姜立曜</t>
  </si>
  <si>
    <t>Leo</t>
    <phoneticPr fontId="22" type="noConversion"/>
  </si>
  <si>
    <t>陳純孝</t>
  </si>
  <si>
    <t>Bryce</t>
  </si>
  <si>
    <t>早班</t>
    <phoneticPr fontId="22" type="noConversion"/>
  </si>
  <si>
    <t>中班</t>
    <phoneticPr fontId="22" type="noConversion"/>
  </si>
  <si>
    <t>晚班</t>
    <phoneticPr fontId="22" type="noConversion"/>
  </si>
  <si>
    <t>大夜</t>
    <phoneticPr fontId="22" type="noConversion"/>
  </si>
  <si>
    <t>排休</t>
    <phoneticPr fontId="22" type="noConversion"/>
  </si>
  <si>
    <t>新進</t>
    <phoneticPr fontId="22" type="noConversion"/>
  </si>
  <si>
    <t>09:00-17:30</t>
    <phoneticPr fontId="22" type="noConversion"/>
  </si>
  <si>
    <t>09~  17.5</t>
    <phoneticPr fontId="22" type="noConversion"/>
  </si>
  <si>
    <t>08:00-17:00</t>
    <phoneticPr fontId="22" type="noConversion"/>
  </si>
  <si>
    <t>09~18.5</t>
    <phoneticPr fontId="22" type="noConversion"/>
  </si>
  <si>
    <t>預估房客人數</t>
    <phoneticPr fontId="22" type="noConversion"/>
  </si>
  <si>
    <t>事</t>
    <phoneticPr fontId="22" type="noConversion"/>
  </si>
  <si>
    <t>08~17</t>
    <phoneticPr fontId="22" type="noConversion"/>
  </si>
  <si>
    <t xml:space="preserve"> 春</t>
  </si>
  <si>
    <t>喪</t>
  </si>
  <si>
    <t>11.5-22</t>
  </si>
  <si>
    <t>特</t>
  </si>
  <si>
    <t>05.5-15</t>
  </si>
  <si>
    <t>12.5-21</t>
  </si>
  <si>
    <t>黃琨哲</t>
  </si>
  <si>
    <t>Caspey</t>
  </si>
  <si>
    <t>10-19.</t>
    <phoneticPr fontId="22" type="noConversion"/>
  </si>
  <si>
    <t>9.5-18.5</t>
  </si>
  <si>
    <t>.</t>
    <phoneticPr fontId="22" type="noConversion"/>
  </si>
  <si>
    <t>布巾</t>
    <phoneticPr fontId="22" type="noConversion"/>
  </si>
  <si>
    <t xml:space="preserve"> </t>
    <phoneticPr fontId="22" type="noConversion"/>
  </si>
  <si>
    <t>9-17.5</t>
    <phoneticPr fontId="22" type="noConversion"/>
  </si>
  <si>
    <t>婚</t>
    <phoneticPr fontId="22" type="noConversion"/>
  </si>
  <si>
    <t>10.5-15  17.5-21.5</t>
  </si>
  <si>
    <t>10.5-15  17.5-21.5</t>
    <phoneticPr fontId="22" type="noConversion"/>
  </si>
  <si>
    <t>李語語</t>
    <phoneticPr fontId="22" type="noConversion"/>
  </si>
  <si>
    <t>Yuyu</t>
  </si>
  <si>
    <t>許義偉</t>
  </si>
  <si>
    <t>Linus</t>
  </si>
  <si>
    <t>陳書怡</t>
  </si>
  <si>
    <t>13.5-22</t>
    <phoneticPr fontId="22" type="noConversion"/>
  </si>
  <si>
    <t>7-15.5</t>
    <phoneticPr fontId="22" type="noConversion"/>
  </si>
  <si>
    <t>端</t>
  </si>
  <si>
    <t>端</t>
    <phoneticPr fontId="22" type="noConversion"/>
  </si>
  <si>
    <t>9~18</t>
  </si>
  <si>
    <t>7~16</t>
  </si>
  <si>
    <t>14~23</t>
  </si>
  <si>
    <t>2230~0730</t>
  </si>
  <si>
    <t>14.5-23</t>
    <phoneticPr fontId="22" type="noConversion"/>
  </si>
  <si>
    <t>張文娟</t>
  </si>
  <si>
    <t>Wen</t>
    <phoneticPr fontId="22" type="noConversion"/>
  </si>
  <si>
    <t>P</t>
    <phoneticPr fontId="22" type="noConversion"/>
  </si>
  <si>
    <t>10.5-19</t>
    <phoneticPr fontId="22" type="noConversion"/>
  </si>
  <si>
    <t>8-17.</t>
    <phoneticPr fontId="22" type="noConversion"/>
  </si>
  <si>
    <t>08~17</t>
  </si>
  <si>
    <t>林鼎峰</t>
  </si>
  <si>
    <t>10-18.5</t>
    <phoneticPr fontId="22" type="noConversion"/>
  </si>
  <si>
    <t>王麗珍</t>
  </si>
  <si>
    <t>Elory</t>
    <phoneticPr fontId="22" type="noConversion"/>
  </si>
  <si>
    <t>11.5-20</t>
    <phoneticPr fontId="22" type="noConversion"/>
  </si>
  <si>
    <t>09~17.5</t>
  </si>
  <si>
    <t>Ting-Feng</t>
    <phoneticPr fontId="22" type="noConversion"/>
  </si>
  <si>
    <t>施綺虹</t>
  </si>
  <si>
    <t>Samantha</t>
  </si>
  <si>
    <t>客務10:30-19:00</t>
    <phoneticPr fontId="22" type="noConversion"/>
  </si>
  <si>
    <t>Hank</t>
  </si>
  <si>
    <t>呂漢平</t>
  </si>
  <si>
    <t>8-16.5</t>
    <phoneticPr fontId="22" type="noConversion"/>
  </si>
  <si>
    <t>生理</t>
    <phoneticPr fontId="22" type="noConversion"/>
  </si>
  <si>
    <t>07-15.5</t>
  </si>
  <si>
    <t>胡允顥</t>
  </si>
  <si>
    <t>劉賜幸</t>
  </si>
  <si>
    <t>Cindy</t>
  </si>
  <si>
    <t>秘書</t>
    <phoneticPr fontId="22" type="noConversion"/>
  </si>
  <si>
    <t>徐子涵</t>
  </si>
  <si>
    <t>Lala</t>
  </si>
  <si>
    <t>9.5-18</t>
    <phoneticPr fontId="22" type="noConversion"/>
  </si>
  <si>
    <t>謝鎮陽</t>
    <phoneticPr fontId="22" type="noConversion"/>
  </si>
  <si>
    <t>病</t>
    <phoneticPr fontId="22" type="noConversion"/>
  </si>
  <si>
    <t>Neo</t>
    <phoneticPr fontId="2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</si>
</sst>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43" formatCode="_-* #,##0.00_-;\-* #,##0.00_-;_-* &quot;-&quot;??_-;_-@_-"/>
    <numFmt numFmtId="176" formatCode="\1\1\4&quot;年&quot;0&quot;月&quot;&quot;排&quot;&quot;班&quot;&quot;表&quot;\ \ &quot;部&quot;&quot;門&quot;\:&quot;客&quot;&quot;房&quot;&quot;業&quot;&quot;務&quot;&quot;部&quot;"/>
    <numFmt numFmtId="177" formatCode="m&quot;月&quot;d&quot;日&quot;"/>
    <numFmt numFmtId="178" formatCode="\1\1\4&quot;年&quot;0&quot;月&quot;&quot;排&quot;&quot;班&quot;&quot;表&quot;"/>
    <numFmt numFmtId="179" formatCode="aaa"/>
    <numFmt numFmtId="180" formatCode="[DBNum1][$-404]General"/>
  </numFmts>
  <fonts count="58">
    <font>
      <sz val="12"/>
      <color theme="1"/>
      <name val="新細明體"/>
      <family val="2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3"/>
      <charset val="136"/>
      <scheme val="minor"/>
    </font>
    <font>
      <sz val="12"/>
      <color theme="1"/>
      <name val="微軟正黑體"/>
      <family val="2"/>
      <charset val="136"/>
    </font>
    <font>
      <b/>
      <sz val="30"/>
      <color theme="1"/>
      <name val="微軟正黑體"/>
      <family val="2"/>
      <charset val="136"/>
    </font>
    <font>
      <b/>
      <sz val="16"/>
      <color rgb="FFFF0000"/>
      <name val="微軟正黑體"/>
      <family val="2"/>
      <charset val="136"/>
    </font>
    <font>
      <b/>
      <sz val="16"/>
      <color theme="1"/>
      <name val="微軟正黑體"/>
      <family val="2"/>
      <charset val="136"/>
    </font>
    <font>
      <b/>
      <sz val="14"/>
      <color theme="1"/>
      <name val="微軟正黑體"/>
      <family val="2"/>
      <charset val="136"/>
    </font>
    <font>
      <sz val="15"/>
      <color theme="1"/>
      <name val="微軟正黑體"/>
      <family val="2"/>
      <charset val="136"/>
    </font>
    <font>
      <sz val="16"/>
      <color theme="1"/>
      <name val="微軟正黑體"/>
      <family val="2"/>
      <charset val="136"/>
    </font>
    <font>
      <sz val="16"/>
      <color rgb="FF000000"/>
      <name val="微軟正黑體"/>
      <family val="2"/>
      <charset val="136"/>
    </font>
    <font>
      <sz val="18"/>
      <color theme="1"/>
      <name val="微軟正黑體"/>
      <family val="2"/>
      <charset val="136"/>
    </font>
    <font>
      <sz val="12"/>
      <name val="微軟正黑體"/>
      <family val="2"/>
      <charset val="136"/>
    </font>
    <font>
      <sz val="18"/>
      <color theme="1"/>
      <name val="Microsoft JhengHei"/>
      <family val="2"/>
      <charset val="136"/>
    </font>
    <font>
      <sz val="14"/>
      <color theme="1"/>
      <name val="微軟正黑體"/>
      <family val="2"/>
      <charset val="136"/>
    </font>
    <font>
      <b/>
      <sz val="18"/>
      <color theme="1"/>
      <name val="微軟正黑體"/>
      <family val="2"/>
      <charset val="136"/>
    </font>
    <font>
      <sz val="10"/>
      <color rgb="FF000000"/>
      <name val="新細明體"/>
      <family val="2"/>
      <scheme val="minor"/>
    </font>
    <font>
      <sz val="12"/>
      <color rgb="FF000000"/>
      <name val="微軟正黑體"/>
      <family val="2"/>
      <charset val="136"/>
    </font>
    <font>
      <sz val="9"/>
      <name val="新細明體"/>
      <family val="2"/>
      <charset val="136"/>
      <scheme val="minor"/>
    </font>
    <font>
      <b/>
      <sz val="12"/>
      <color rgb="FF000000"/>
      <name val="微軟正黑體"/>
      <family val="2"/>
      <charset val="136"/>
    </font>
    <font>
      <sz val="12"/>
      <color theme="1"/>
      <name val="新細明體"/>
      <family val="2"/>
      <scheme val="minor"/>
    </font>
    <font>
      <sz val="12"/>
      <color theme="1"/>
      <name val="新細明體"/>
      <family val="1"/>
      <charset val="136"/>
      <scheme val="minor"/>
    </font>
    <font>
      <sz val="16.5"/>
      <color theme="1"/>
      <name val="微軟正黑體"/>
      <family val="2"/>
      <charset val="136"/>
    </font>
    <font>
      <sz val="12"/>
      <color rgb="FF000000"/>
      <name val="新細明體"/>
      <family val="2"/>
      <scheme val="minor"/>
    </font>
    <font>
      <u/>
      <sz val="12"/>
      <color theme="10"/>
      <name val="新細明體"/>
      <family val="2"/>
      <charset val="136"/>
      <scheme val="minor"/>
    </font>
    <font>
      <sz val="12"/>
      <color indexed="8"/>
      <name val="Kaiti TC Regular"/>
    </font>
    <font>
      <sz val="31"/>
      <color indexed="8"/>
      <name val="Helvetica Neue"/>
      <family val="1"/>
      <charset val="136"/>
    </font>
    <font>
      <sz val="31"/>
      <color indexed="8"/>
      <name val="Helvetica Neue"/>
      <family val="1"/>
      <charset val="136"/>
    </font>
    <font>
      <sz val="20"/>
      <color theme="1"/>
      <name val="微軟正黑體"/>
      <family val="2"/>
      <charset val="136"/>
    </font>
    <font>
      <sz val="18"/>
      <color theme="1"/>
      <name val="Microsoft JhengHei UI"/>
      <family val="2"/>
      <charset val="136"/>
    </font>
    <font>
      <sz val="12"/>
      <name val="新細明體"/>
      <family val="1"/>
      <charset val="136"/>
    </font>
    <font>
      <sz val="11"/>
      <color theme="1"/>
      <name val="新細明體"/>
      <family val="2"/>
      <scheme val="minor"/>
    </font>
    <font>
      <sz val="11"/>
      <color rgb="FF000000"/>
      <name val="新細明體"/>
      <family val="2"/>
      <charset val="1"/>
    </font>
    <font>
      <sz val="18"/>
      <color rgb="FFFF0000"/>
      <name val="微軟正黑體"/>
      <family val="2"/>
      <charset val="136"/>
    </font>
    <font>
      <sz val="22"/>
      <color theme="1"/>
      <name val="微軟正黑體"/>
      <family val="2"/>
      <charset val="136"/>
    </font>
    <font>
      <sz val="11"/>
      <color theme="1"/>
      <name val="新細明體"/>
      <family val="1"/>
      <charset val="136"/>
      <scheme val="minor"/>
    </font>
    <font>
      <b/>
      <sz val="26"/>
      <color theme="1"/>
      <name val="微軟正黑體"/>
      <family val="2"/>
      <charset val="136"/>
    </font>
    <font>
      <b/>
      <sz val="20"/>
      <color theme="1"/>
      <name val="微軟正黑體"/>
      <family val="2"/>
      <charset val="136"/>
    </font>
  </fonts>
  <fills count="1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rgb="FFFCE5CD"/>
      </patternFill>
    </fill>
    <fill>
      <patternFill patternType="solid">
        <fgColor theme="0"/>
        <bgColor rgb="FFD9EAD3"/>
      </patternFill>
    </fill>
    <fill>
      <patternFill patternType="solid">
        <fgColor theme="0"/>
        <bgColor rgb="FFD9D2E9"/>
      </patternFill>
    </fill>
    <fill>
      <patternFill patternType="solid">
        <fgColor theme="0"/>
        <bgColor rgb="FFDDEBF7"/>
      </patternFill>
    </fill>
    <fill>
      <patternFill patternType="solid">
        <fgColor theme="9" tint="0.79998168889431442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99">
    <xf numFmtId="0" fontId="0" fillId="0" borderId="0"/>
    <xf numFmtId="0" fontId="32" fillId="0" borderId="0"/>
    <xf numFmtId="0" fontId="36" fillId="0" borderId="0"/>
    <xf numFmtId="0" fontId="41" fillId="0" borderId="0"/>
    <xf numFmtId="0" fontId="40" fillId="0" borderId="0"/>
    <xf numFmtId="0" fontId="2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43" fontId="32" fillId="0" borderId="0" applyFont="0" applyFill="0" applyBorder="0" applyAlignment="0" applyProtection="0">
      <alignment vertical="center"/>
    </xf>
    <xf numFmtId="0" fontId="43" fillId="0" borderId="0"/>
    <xf numFmtId="43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5" fillId="0" borderId="0" applyNumberFormat="0" applyFill="0" applyBorder="0" applyProtection="0"/>
    <xf numFmtId="0" fontId="46" fillId="0" borderId="0" applyNumberFormat="0" applyFill="0" applyBorder="0" applyProtection="0">
      <alignment vertical="top" wrapText="1"/>
    </xf>
    <xf numFmtId="0" fontId="17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47" fillId="0" borderId="0" applyNumberFormat="0" applyFill="0" applyBorder="0" applyProtection="0">
      <alignment vertical="top" wrapText="1"/>
    </xf>
    <xf numFmtId="0" fontId="15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50" fillId="0" borderId="0">
      <alignment vertical="center"/>
    </xf>
    <xf numFmtId="0" fontId="51" fillId="0" borderId="0"/>
    <xf numFmtId="0" fontId="52" fillId="0" borderId="0"/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0" fontId="41" fillId="0" borderId="0">
      <alignment vertical="center"/>
    </xf>
    <xf numFmtId="0" fontId="55" fillId="0" borderId="0">
      <alignment vertical="center"/>
    </xf>
    <xf numFmtId="0" fontId="2" fillId="0" borderId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9" fontId="40" fillId="0" borderId="0" applyFont="0" applyFill="0" applyBorder="0" applyAlignment="0" applyProtection="0">
      <alignment vertical="center"/>
    </xf>
    <xf numFmtId="0" fontId="1" fillId="0" borderId="0">
      <alignment vertical="center"/>
    </xf>
  </cellStyleXfs>
  <cellXfs count="261">
    <xf numFmtId="0" fontId="0" fillId="0" borderId="0" xfId="0"/>
    <xf numFmtId="0" fontId="23" fillId="0" borderId="0" xfId="0" applyFont="1" applyAlignment="1">
      <alignment horizontal="center" vertical="center"/>
    </xf>
    <xf numFmtId="0" fontId="26" fillId="0" borderId="3" xfId="0" applyFont="1" applyBorder="1" applyAlignment="1">
      <alignment horizontal="center" vertical="center"/>
    </xf>
    <xf numFmtId="0" fontId="26" fillId="0" borderId="4" xfId="0" applyFont="1" applyBorder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29" fillId="0" borderId="0" xfId="0" applyFont="1" applyAlignment="1">
      <alignment horizontal="left" vertical="center"/>
    </xf>
    <xf numFmtId="0" fontId="29" fillId="0" borderId="0" xfId="0" applyFont="1" applyAlignment="1">
      <alignment horizontal="center" vertical="center"/>
    </xf>
    <xf numFmtId="0" fontId="29" fillId="4" borderId="0" xfId="0" applyFont="1" applyFill="1" applyAlignment="1">
      <alignment horizontal="center" vertical="center"/>
    </xf>
    <xf numFmtId="20" fontId="29" fillId="4" borderId="0" xfId="0" applyNumberFormat="1" applyFont="1" applyFill="1" applyAlignment="1">
      <alignment horizontal="center" vertical="center"/>
    </xf>
    <xf numFmtId="20" fontId="29" fillId="0" borderId="0" xfId="0" applyNumberFormat="1" applyFont="1" applyAlignment="1">
      <alignment horizontal="center" vertical="center"/>
    </xf>
    <xf numFmtId="0" fontId="29" fillId="0" borderId="0" xfId="0" applyFont="1" applyAlignment="1">
      <alignment vertical="center"/>
    </xf>
    <xf numFmtId="0" fontId="31" fillId="0" borderId="1" xfId="0" applyFont="1" applyBorder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25" fillId="0" borderId="3" xfId="0" applyFont="1" applyBorder="1" applyAlignment="1">
      <alignment horizontal="center" vertical="center"/>
    </xf>
    <xf numFmtId="0" fontId="26" fillId="2" borderId="1" xfId="0" applyFont="1" applyFill="1" applyBorder="1" applyAlignment="1">
      <alignment horizontal="center" vertical="center"/>
    </xf>
    <xf numFmtId="0" fontId="31" fillId="0" borderId="9" xfId="0" applyFont="1" applyBorder="1" applyAlignment="1">
      <alignment horizontal="center" vertical="center"/>
    </xf>
    <xf numFmtId="0" fontId="31" fillId="0" borderId="8" xfId="0" applyFont="1" applyBorder="1" applyAlignment="1">
      <alignment horizontal="center" vertical="center"/>
    </xf>
    <xf numFmtId="0" fontId="23" fillId="3" borderId="0" xfId="0" applyFont="1" applyFill="1" applyAlignment="1">
      <alignment horizontal="center" vertical="center"/>
    </xf>
    <xf numFmtId="0" fontId="31" fillId="3" borderId="8" xfId="0" applyFont="1" applyFill="1" applyBorder="1" applyAlignment="1">
      <alignment horizontal="center" vertical="center" wrapText="1"/>
    </xf>
    <xf numFmtId="0" fontId="30" fillId="0" borderId="0" xfId="0" applyFont="1" applyAlignment="1">
      <alignment horizontal="left"/>
    </xf>
    <xf numFmtId="0" fontId="31" fillId="3" borderId="1" xfId="0" applyFont="1" applyFill="1" applyBorder="1" applyAlignment="1">
      <alignment horizontal="center" vertical="center" wrapText="1"/>
    </xf>
    <xf numFmtId="0" fontId="31" fillId="3" borderId="6" xfId="0" applyFont="1" applyFill="1" applyBorder="1" applyAlignment="1">
      <alignment horizontal="center" vertical="center" wrapText="1"/>
    </xf>
    <xf numFmtId="0" fontId="31" fillId="0" borderId="5" xfId="0" applyFont="1" applyBorder="1" applyAlignment="1">
      <alignment horizontal="center" vertical="center"/>
    </xf>
    <xf numFmtId="0" fontId="26" fillId="2" borderId="6" xfId="0" applyFont="1" applyFill="1" applyBorder="1" applyAlignment="1">
      <alignment horizontal="center" vertical="center"/>
    </xf>
    <xf numFmtId="0" fontId="31" fillId="6" borderId="1" xfId="0" applyFont="1" applyFill="1" applyBorder="1" applyAlignment="1">
      <alignment horizontal="center" vertical="center"/>
    </xf>
    <xf numFmtId="0" fontId="33" fillId="0" borderId="8" xfId="0" applyFont="1" applyBorder="1" applyAlignment="1">
      <alignment vertical="center"/>
    </xf>
    <xf numFmtId="0" fontId="31" fillId="6" borderId="1" xfId="0" applyFont="1" applyFill="1" applyBorder="1" applyAlignment="1">
      <alignment horizontal="center" vertical="center" wrapText="1"/>
    </xf>
    <xf numFmtId="0" fontId="31" fillId="6" borderId="8" xfId="0" applyFont="1" applyFill="1" applyBorder="1" applyAlignment="1">
      <alignment horizontal="center" vertical="center"/>
    </xf>
    <xf numFmtId="0" fontId="29" fillId="0" borderId="8" xfId="0" applyFont="1" applyBorder="1" applyAlignment="1">
      <alignment horizontal="center" vertical="center" wrapText="1"/>
    </xf>
    <xf numFmtId="0" fontId="31" fillId="3" borderId="5" xfId="0" applyFont="1" applyFill="1" applyBorder="1" applyAlignment="1">
      <alignment horizontal="center" vertical="center" wrapText="1"/>
    </xf>
    <xf numFmtId="0" fontId="31" fillId="3" borderId="9" xfId="0" applyFont="1" applyFill="1" applyBorder="1" applyAlignment="1">
      <alignment horizontal="center" vertical="center" wrapText="1"/>
    </xf>
    <xf numFmtId="0" fontId="31" fillId="6" borderId="8" xfId="0" applyFont="1" applyFill="1" applyBorder="1" applyAlignment="1">
      <alignment horizontal="center" vertical="center" wrapText="1"/>
    </xf>
    <xf numFmtId="0" fontId="35" fillId="6" borderId="11" xfId="0" applyFont="1" applyFill="1" applyBorder="1" applyAlignment="1">
      <alignment horizontal="center" vertical="center"/>
    </xf>
    <xf numFmtId="0" fontId="35" fillId="6" borderId="12" xfId="0" applyFont="1" applyFill="1" applyBorder="1" applyAlignment="1">
      <alignment horizontal="center" vertical="center"/>
    </xf>
    <xf numFmtId="0" fontId="35" fillId="6" borderId="13" xfId="0" applyFont="1" applyFill="1" applyBorder="1" applyAlignment="1">
      <alignment horizontal="center" vertical="center"/>
    </xf>
    <xf numFmtId="0" fontId="31" fillId="3" borderId="0" xfId="0" applyFont="1" applyFill="1" applyAlignment="1">
      <alignment horizontal="center" vertical="center"/>
    </xf>
    <xf numFmtId="0" fontId="31" fillId="3" borderId="1" xfId="0" applyFont="1" applyFill="1" applyBorder="1" applyAlignment="1">
      <alignment horizontal="center" vertical="center"/>
    </xf>
    <xf numFmtId="10" fontId="31" fillId="3" borderId="1" xfId="0" applyNumberFormat="1" applyFont="1" applyFill="1" applyBorder="1" applyAlignment="1">
      <alignment horizontal="center" vertical="center" wrapText="1"/>
    </xf>
    <xf numFmtId="0" fontId="23" fillId="7" borderId="0" xfId="2" applyFont="1" applyFill="1" applyAlignment="1">
      <alignment horizontal="center" vertical="center"/>
    </xf>
    <xf numFmtId="0" fontId="37" fillId="0" borderId="0" xfId="2" applyFont="1"/>
    <xf numFmtId="0" fontId="39" fillId="7" borderId="0" xfId="2" applyFont="1" applyFill="1" applyAlignment="1">
      <alignment horizontal="center" vertical="center"/>
    </xf>
    <xf numFmtId="0" fontId="37" fillId="0" borderId="1" xfId="2" applyFont="1" applyBorder="1" applyAlignment="1">
      <alignment horizontal="center" vertical="center"/>
    </xf>
    <xf numFmtId="20" fontId="37" fillId="7" borderId="1" xfId="2" applyNumberFormat="1" applyFont="1" applyFill="1" applyBorder="1" applyAlignment="1">
      <alignment horizontal="center" vertical="center"/>
    </xf>
    <xf numFmtId="20" fontId="37" fillId="0" borderId="1" xfId="2" applyNumberFormat="1" applyFont="1" applyBorder="1" applyAlignment="1">
      <alignment horizontal="center" vertical="center"/>
    </xf>
    <xf numFmtId="0" fontId="37" fillId="7" borderId="1" xfId="2" applyFont="1" applyFill="1" applyBorder="1" applyAlignment="1">
      <alignment horizontal="center" vertical="center"/>
    </xf>
    <xf numFmtId="20" fontId="37" fillId="9" borderId="1" xfId="2" applyNumberFormat="1" applyFont="1" applyFill="1" applyBorder="1" applyAlignment="1">
      <alignment horizontal="center" vertical="center"/>
    </xf>
    <xf numFmtId="20" fontId="37" fillId="3" borderId="1" xfId="2" applyNumberFormat="1" applyFont="1" applyFill="1" applyBorder="1" applyAlignment="1">
      <alignment horizontal="center" vertical="center"/>
    </xf>
    <xf numFmtId="0" fontId="37" fillId="3" borderId="1" xfId="2" applyFont="1" applyFill="1" applyBorder="1" applyAlignment="1">
      <alignment horizontal="center" vertical="center"/>
    </xf>
    <xf numFmtId="0" fontId="37" fillId="7" borderId="0" xfId="2" applyFont="1" applyFill="1" applyAlignment="1">
      <alignment horizontal="center" vertical="center"/>
    </xf>
    <xf numFmtId="0" fontId="37" fillId="9" borderId="1" xfId="2" applyFont="1" applyFill="1" applyBorder="1" applyAlignment="1">
      <alignment horizontal="center" vertical="center"/>
    </xf>
    <xf numFmtId="0" fontId="37" fillId="0" borderId="0" xfId="2" applyFont="1" applyAlignment="1">
      <alignment horizontal="center" vertical="center"/>
    </xf>
    <xf numFmtId="0" fontId="31" fillId="0" borderId="21" xfId="0" applyFont="1" applyBorder="1" applyAlignment="1">
      <alignment horizontal="center" vertical="center"/>
    </xf>
    <xf numFmtId="0" fontId="31" fillId="0" borderId="1" xfId="0" applyFont="1" applyBorder="1" applyAlignment="1">
      <alignment horizontal="center" vertical="center" wrapText="1"/>
    </xf>
    <xf numFmtId="10" fontId="31" fillId="3" borderId="6" xfId="0" applyNumberFormat="1" applyFont="1" applyFill="1" applyBorder="1" applyAlignment="1">
      <alignment horizontal="center" vertical="center" wrapText="1"/>
    </xf>
    <xf numFmtId="0" fontId="26" fillId="0" borderId="26" xfId="0" applyFont="1" applyBorder="1" applyAlignment="1">
      <alignment horizontal="center" vertical="center"/>
    </xf>
    <xf numFmtId="0" fontId="26" fillId="2" borderId="27" xfId="0" applyFont="1" applyFill="1" applyBorder="1" applyAlignment="1">
      <alignment horizontal="center" vertical="center"/>
    </xf>
    <xf numFmtId="0" fontId="25" fillId="0" borderId="4" xfId="0" applyFont="1" applyBorder="1" applyAlignment="1">
      <alignment horizontal="center" vertical="center"/>
    </xf>
    <xf numFmtId="0" fontId="31" fillId="3" borderId="13" xfId="0" applyFont="1" applyFill="1" applyBorder="1" applyAlignment="1">
      <alignment horizontal="center" vertical="center" wrapText="1"/>
    </xf>
    <xf numFmtId="10" fontId="31" fillId="3" borderId="13" xfId="0" applyNumberFormat="1" applyFont="1" applyFill="1" applyBorder="1" applyAlignment="1">
      <alignment horizontal="center" vertical="center" wrapText="1"/>
    </xf>
    <xf numFmtId="0" fontId="33" fillId="6" borderId="8" xfId="0" applyFont="1" applyFill="1" applyBorder="1" applyAlignment="1">
      <alignment vertical="center"/>
    </xf>
    <xf numFmtId="0" fontId="37" fillId="12" borderId="5" xfId="2" applyFont="1" applyFill="1" applyBorder="1" applyAlignment="1">
      <alignment horizontal="center" vertical="center"/>
    </xf>
    <xf numFmtId="0" fontId="37" fillId="12" borderId="1" xfId="2" applyFont="1" applyFill="1" applyBorder="1" applyAlignment="1">
      <alignment horizontal="center" vertical="center"/>
    </xf>
    <xf numFmtId="0" fontId="37" fillId="14" borderId="1" xfId="2" applyFont="1" applyFill="1" applyBorder="1" applyAlignment="1">
      <alignment horizontal="center" vertical="center"/>
    </xf>
    <xf numFmtId="20" fontId="37" fillId="12" borderId="1" xfId="2" applyNumberFormat="1" applyFont="1" applyFill="1" applyBorder="1" applyAlignment="1">
      <alignment horizontal="center" vertical="center"/>
    </xf>
    <xf numFmtId="20" fontId="37" fillId="12" borderId="6" xfId="2" applyNumberFormat="1" applyFont="1" applyFill="1" applyBorder="1" applyAlignment="1">
      <alignment horizontal="center" vertical="center"/>
    </xf>
    <xf numFmtId="0" fontId="37" fillId="9" borderId="5" xfId="2" applyFont="1" applyFill="1" applyBorder="1" applyAlignment="1">
      <alignment horizontal="center" vertical="center"/>
    </xf>
    <xf numFmtId="0" fontId="37" fillId="9" borderId="1" xfId="2" applyFont="1" applyFill="1" applyBorder="1" applyAlignment="1">
      <alignment horizontal="center" vertical="center" wrapText="1"/>
    </xf>
    <xf numFmtId="20" fontId="37" fillId="3" borderId="6" xfId="2" applyNumberFormat="1" applyFont="1" applyFill="1" applyBorder="1" applyAlignment="1">
      <alignment horizontal="center" vertical="center"/>
    </xf>
    <xf numFmtId="0" fontId="37" fillId="8" borderId="1" xfId="2" applyFont="1" applyFill="1" applyBorder="1" applyAlignment="1">
      <alignment horizontal="center"/>
    </xf>
    <xf numFmtId="0" fontId="37" fillId="0" borderId="1" xfId="2" applyFont="1" applyBorder="1" applyAlignment="1">
      <alignment horizontal="center"/>
    </xf>
    <xf numFmtId="20" fontId="37" fillId="0" borderId="6" xfId="2" applyNumberFormat="1" applyFont="1" applyBorder="1" applyAlignment="1">
      <alignment horizontal="center" vertical="center"/>
    </xf>
    <xf numFmtId="0" fontId="37" fillId="7" borderId="5" xfId="2" applyFont="1" applyFill="1" applyBorder="1" applyAlignment="1">
      <alignment horizontal="center" vertical="center"/>
    </xf>
    <xf numFmtId="20" fontId="37" fillId="7" borderId="6" xfId="2" applyNumberFormat="1" applyFont="1" applyFill="1" applyBorder="1" applyAlignment="1">
      <alignment horizontal="center" vertical="center"/>
    </xf>
    <xf numFmtId="0" fontId="37" fillId="10" borderId="5" xfId="2" applyFont="1" applyFill="1" applyBorder="1" applyAlignment="1">
      <alignment horizontal="center" vertical="center"/>
    </xf>
    <xf numFmtId="0" fontId="37" fillId="8" borderId="1" xfId="2" applyFont="1" applyFill="1" applyBorder="1" applyAlignment="1">
      <alignment horizontal="center" vertical="center"/>
    </xf>
    <xf numFmtId="0" fontId="37" fillId="11" borderId="5" xfId="2" applyFont="1" applyFill="1" applyBorder="1" applyAlignment="1">
      <alignment horizontal="center" vertical="center"/>
    </xf>
    <xf numFmtId="0" fontId="39" fillId="9" borderId="0" xfId="2" applyFont="1" applyFill="1" applyAlignment="1">
      <alignment horizontal="center" vertical="center"/>
    </xf>
    <xf numFmtId="0" fontId="37" fillId="3" borderId="0" xfId="2" applyFont="1" applyFill="1"/>
    <xf numFmtId="0" fontId="37" fillId="9" borderId="9" xfId="2" applyFont="1" applyFill="1" applyBorder="1" applyAlignment="1">
      <alignment horizontal="center" vertical="center"/>
    </xf>
    <xf numFmtId="0" fontId="37" fillId="7" borderId="8" xfId="2" applyFont="1" applyFill="1" applyBorder="1" applyAlignment="1">
      <alignment horizontal="center" vertical="center"/>
    </xf>
    <xf numFmtId="0" fontId="37" fillId="14" borderId="8" xfId="2" applyFont="1" applyFill="1" applyBorder="1" applyAlignment="1">
      <alignment horizontal="center" vertical="center"/>
    </xf>
    <xf numFmtId="0" fontId="37" fillId="15" borderId="8" xfId="2" applyFont="1" applyFill="1" applyBorder="1" applyAlignment="1">
      <alignment horizontal="center" vertical="center"/>
    </xf>
    <xf numFmtId="20" fontId="37" fillId="0" borderId="8" xfId="2" applyNumberFormat="1" applyFont="1" applyBorder="1" applyAlignment="1">
      <alignment horizontal="center" vertical="center"/>
    </xf>
    <xf numFmtId="20" fontId="37" fillId="7" borderId="8" xfId="2" applyNumberFormat="1" applyFont="1" applyFill="1" applyBorder="1" applyAlignment="1">
      <alignment horizontal="center" vertical="center"/>
    </xf>
    <xf numFmtId="20" fontId="37" fillId="0" borderId="10" xfId="2" applyNumberFormat="1" applyFont="1" applyBorder="1" applyAlignment="1">
      <alignment horizontal="center" vertical="center"/>
    </xf>
    <xf numFmtId="0" fontId="37" fillId="8" borderId="0" xfId="2" applyFont="1" applyFill="1"/>
    <xf numFmtId="0" fontId="37" fillId="10" borderId="0" xfId="2" applyFont="1" applyFill="1" applyAlignment="1">
      <alignment horizontal="center" vertical="center"/>
    </xf>
    <xf numFmtId="20" fontId="37" fillId="0" borderId="0" xfId="2" applyNumberFormat="1" applyFont="1" applyAlignment="1">
      <alignment horizontal="center" vertical="center"/>
    </xf>
    <xf numFmtId="10" fontId="31" fillId="3" borderId="27" xfId="0" applyNumberFormat="1" applyFont="1" applyFill="1" applyBorder="1" applyAlignment="1">
      <alignment horizontal="center" vertical="center" wrapText="1"/>
    </xf>
    <xf numFmtId="20" fontId="37" fillId="7" borderId="28" xfId="2" applyNumberFormat="1" applyFont="1" applyFill="1" applyBorder="1" applyAlignment="1">
      <alignment horizontal="center" vertical="center"/>
    </xf>
    <xf numFmtId="0" fontId="37" fillId="3" borderId="22" xfId="2" applyFont="1" applyFill="1" applyBorder="1" applyAlignment="1">
      <alignment horizontal="center" vertical="center"/>
    </xf>
    <xf numFmtId="20" fontId="37" fillId="3" borderId="22" xfId="2" applyNumberFormat="1" applyFont="1" applyFill="1" applyBorder="1" applyAlignment="1">
      <alignment horizontal="center" vertical="center"/>
    </xf>
    <xf numFmtId="20" fontId="37" fillId="7" borderId="22" xfId="2" applyNumberFormat="1" applyFont="1" applyFill="1" applyBorder="1" applyAlignment="1">
      <alignment horizontal="center" vertical="center"/>
    </xf>
    <xf numFmtId="0" fontId="37" fillId="9" borderId="29" xfId="2" applyFont="1" applyFill="1" applyBorder="1" applyAlignment="1">
      <alignment horizontal="center" vertical="center"/>
    </xf>
    <xf numFmtId="0" fontId="37" fillId="13" borderId="30" xfId="2" applyFont="1" applyFill="1" applyBorder="1" applyAlignment="1">
      <alignment horizontal="center" vertical="center"/>
    </xf>
    <xf numFmtId="0" fontId="31" fillId="0" borderId="5" xfId="0" applyFont="1" applyBorder="1" applyAlignment="1">
      <alignment horizontal="center" vertical="center" wrapText="1"/>
    </xf>
    <xf numFmtId="0" fontId="31" fillId="0" borderId="8" xfId="0" applyFont="1" applyBorder="1" applyAlignment="1">
      <alignment horizontal="center" vertical="center" wrapText="1"/>
    </xf>
    <xf numFmtId="0" fontId="42" fillId="0" borderId="5" xfId="0" applyFont="1" applyBorder="1" applyAlignment="1">
      <alignment horizontal="center" vertical="center"/>
    </xf>
    <xf numFmtId="0" fontId="42" fillId="0" borderId="22" xfId="0" applyFont="1" applyBorder="1" applyAlignment="1">
      <alignment horizontal="center" vertical="center"/>
    </xf>
    <xf numFmtId="0" fontId="31" fillId="0" borderId="0" xfId="0" applyFont="1" applyAlignment="1">
      <alignment vertical="center"/>
    </xf>
    <xf numFmtId="0" fontId="31" fillId="0" borderId="0" xfId="0" applyFont="1" applyAlignment="1">
      <alignment horizontal="center" vertical="center" wrapText="1"/>
    </xf>
    <xf numFmtId="0" fontId="34" fillId="0" borderId="0" xfId="0" applyFont="1" applyAlignment="1">
      <alignment horizontal="center" vertical="center"/>
    </xf>
    <xf numFmtId="0" fontId="31" fillId="0" borderId="17" xfId="0" applyFont="1" applyBorder="1" applyAlignment="1">
      <alignment horizontal="center" vertical="center"/>
    </xf>
    <xf numFmtId="0" fontId="31" fillId="0" borderId="20" xfId="0" applyFont="1" applyBorder="1" applyAlignment="1">
      <alignment horizontal="center" vertical="center" wrapText="1"/>
    </xf>
    <xf numFmtId="0" fontId="34" fillId="0" borderId="1" xfId="0" applyFont="1" applyBorder="1" applyAlignment="1">
      <alignment horizontal="center" vertical="center" wrapText="1"/>
    </xf>
    <xf numFmtId="0" fontId="31" fillId="3" borderId="21" xfId="0" applyFont="1" applyFill="1" applyBorder="1" applyAlignment="1">
      <alignment horizontal="center" vertical="center" wrapText="1"/>
    </xf>
    <xf numFmtId="0" fontId="31" fillId="0" borderId="9" xfId="0" applyFont="1" applyBorder="1" applyAlignment="1">
      <alignment horizontal="center" vertical="center" wrapText="1"/>
    </xf>
    <xf numFmtId="0" fontId="31" fillId="6" borderId="21" xfId="0" applyFont="1" applyFill="1" applyBorder="1" applyAlignment="1">
      <alignment horizontal="center" vertical="center" wrapText="1"/>
    </xf>
    <xf numFmtId="0" fontId="31" fillId="6" borderId="21" xfId="0" applyFont="1" applyFill="1" applyBorder="1" applyAlignment="1">
      <alignment horizontal="center" vertical="center"/>
    </xf>
    <xf numFmtId="0" fontId="31" fillId="0" borderId="32" xfId="0" applyFont="1" applyBorder="1" applyAlignment="1">
      <alignment horizontal="center" vertical="center"/>
    </xf>
    <xf numFmtId="0" fontId="31" fillId="3" borderId="31" xfId="0" applyFont="1" applyFill="1" applyBorder="1" applyAlignment="1">
      <alignment horizontal="center" vertical="center" wrapText="1"/>
    </xf>
    <xf numFmtId="0" fontId="31" fillId="3" borderId="33" xfId="0" applyFont="1" applyFill="1" applyBorder="1" applyAlignment="1">
      <alignment horizontal="center" vertical="center" wrapText="1"/>
    </xf>
    <xf numFmtId="0" fontId="31" fillId="6" borderId="31" xfId="0" applyFont="1" applyFill="1" applyBorder="1" applyAlignment="1">
      <alignment horizontal="center" vertical="center" wrapText="1"/>
    </xf>
    <xf numFmtId="0" fontId="31" fillId="0" borderId="21" xfId="0" applyFont="1" applyBorder="1" applyAlignment="1">
      <alignment horizontal="center" vertical="center" wrapText="1"/>
    </xf>
    <xf numFmtId="0" fontId="31" fillId="0" borderId="31" xfId="0" applyFont="1" applyBorder="1" applyAlignment="1">
      <alignment horizontal="center" vertical="center" wrapText="1"/>
    </xf>
    <xf numFmtId="0" fontId="31" fillId="0" borderId="12" xfId="0" applyFont="1" applyBorder="1" applyAlignment="1">
      <alignment horizontal="center" vertical="center"/>
    </xf>
    <xf numFmtId="0" fontId="37" fillId="13" borderId="35" xfId="2" applyFont="1" applyFill="1" applyBorder="1" applyAlignment="1">
      <alignment horizontal="center" vertical="center"/>
    </xf>
    <xf numFmtId="179" fontId="26" fillId="5" borderId="1" xfId="0" applyNumberFormat="1" applyFont="1" applyFill="1" applyBorder="1" applyAlignment="1">
      <alignment horizontal="center" vertical="center" wrapText="1"/>
    </xf>
    <xf numFmtId="0" fontId="31" fillId="3" borderId="20" xfId="0" applyFont="1" applyFill="1" applyBorder="1" applyAlignment="1">
      <alignment horizontal="center" vertical="center" wrapText="1"/>
    </xf>
    <xf numFmtId="177" fontId="31" fillId="0" borderId="1" xfId="0" applyNumberFormat="1" applyFont="1" applyBorder="1" applyAlignment="1">
      <alignment horizontal="center" vertical="center" wrapText="1"/>
    </xf>
    <xf numFmtId="0" fontId="31" fillId="0" borderId="22" xfId="0" applyFont="1" applyBorder="1" applyAlignment="1">
      <alignment horizontal="center" vertical="center"/>
    </xf>
    <xf numFmtId="20" fontId="37" fillId="7" borderId="0" xfId="2" applyNumberFormat="1" applyFont="1" applyFill="1" applyAlignment="1">
      <alignment horizontal="center" vertical="center"/>
    </xf>
    <xf numFmtId="0" fontId="37" fillId="8" borderId="22" xfId="2" applyFont="1" applyFill="1" applyBorder="1" applyAlignment="1">
      <alignment horizontal="center" vertical="center"/>
    </xf>
    <xf numFmtId="0" fontId="37" fillId="8" borderId="8" xfId="2" applyFont="1" applyFill="1" applyBorder="1" applyAlignment="1">
      <alignment horizontal="center" vertical="center"/>
    </xf>
    <xf numFmtId="0" fontId="37" fillId="0" borderId="38" xfId="2" applyFont="1" applyBorder="1"/>
    <xf numFmtId="0" fontId="37" fillId="3" borderId="38" xfId="2" applyFont="1" applyFill="1" applyBorder="1"/>
    <xf numFmtId="0" fontId="37" fillId="12" borderId="20" xfId="2" applyFont="1" applyFill="1" applyBorder="1" applyAlignment="1">
      <alignment horizontal="center" vertical="center"/>
    </xf>
    <xf numFmtId="0" fontId="37" fillId="9" borderId="20" xfId="2" applyFont="1" applyFill="1" applyBorder="1" applyAlignment="1">
      <alignment horizontal="center" vertical="center"/>
    </xf>
    <xf numFmtId="0" fontId="37" fillId="7" borderId="37" xfId="2" applyFont="1" applyFill="1" applyBorder="1" applyAlignment="1">
      <alignment horizontal="center" vertical="center"/>
    </xf>
    <xf numFmtId="0" fontId="37" fillId="8" borderId="40" xfId="2" applyFont="1" applyFill="1" applyBorder="1"/>
    <xf numFmtId="0" fontId="26" fillId="0" borderId="13" xfId="0" applyFont="1" applyBorder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0" fontId="26" fillId="0" borderId="22" xfId="0" applyFont="1" applyBorder="1" applyAlignment="1">
      <alignment horizontal="center" vertical="center"/>
    </xf>
    <xf numFmtId="0" fontId="26" fillId="0" borderId="1" xfId="0" applyFont="1" applyBorder="1" applyAlignment="1">
      <alignment horizontal="left" vertical="center" wrapText="1"/>
    </xf>
    <xf numFmtId="0" fontId="31" fillId="3" borderId="0" xfId="0" applyFont="1" applyFill="1" applyAlignment="1">
      <alignment horizontal="center" vertical="center" wrapText="1"/>
    </xf>
    <xf numFmtId="0" fontId="31" fillId="6" borderId="0" xfId="0" applyFont="1" applyFill="1" applyAlignment="1">
      <alignment horizontal="center" vertical="center" wrapText="1"/>
    </xf>
    <xf numFmtId="0" fontId="31" fillId="0" borderId="37" xfId="0" applyFont="1" applyBorder="1" applyAlignment="1">
      <alignment horizontal="center" vertical="center" wrapText="1"/>
    </xf>
    <xf numFmtId="0" fontId="33" fillId="3" borderId="8" xfId="0" applyFont="1" applyFill="1" applyBorder="1" applyAlignment="1">
      <alignment horizontal="center" vertical="center" wrapText="1"/>
    </xf>
    <xf numFmtId="0" fontId="49" fillId="3" borderId="8" xfId="0" applyFont="1" applyFill="1" applyBorder="1" applyAlignment="1">
      <alignment horizontal="center" vertical="center" wrapText="1"/>
    </xf>
    <xf numFmtId="0" fontId="31" fillId="0" borderId="33" xfId="0" applyFont="1" applyBorder="1" applyAlignment="1">
      <alignment horizontal="center" vertical="center"/>
    </xf>
    <xf numFmtId="0" fontId="31" fillId="6" borderId="31" xfId="0" applyFont="1" applyFill="1" applyBorder="1" applyAlignment="1">
      <alignment horizontal="center" vertical="center"/>
    </xf>
    <xf numFmtId="0" fontId="29" fillId="0" borderId="31" xfId="0" applyFont="1" applyBorder="1" applyAlignment="1">
      <alignment horizontal="center" vertical="center" wrapText="1"/>
    </xf>
    <xf numFmtId="0" fontId="31" fillId="0" borderId="31" xfId="0" applyFont="1" applyBorder="1" applyAlignment="1">
      <alignment horizontal="center" vertical="center"/>
    </xf>
    <xf numFmtId="0" fontId="31" fillId="0" borderId="22" xfId="0" applyFont="1" applyBorder="1" applyAlignment="1">
      <alignment horizontal="center" vertical="center" wrapText="1"/>
    </xf>
    <xf numFmtId="0" fontId="54" fillId="0" borderId="8" xfId="0" applyFont="1" applyBorder="1" applyAlignment="1">
      <alignment horizontal="center" vertical="center" wrapText="1"/>
    </xf>
    <xf numFmtId="0" fontId="31" fillId="3" borderId="12" xfId="0" applyFont="1" applyFill="1" applyBorder="1" applyAlignment="1">
      <alignment horizontal="center" vertical="center" wrapText="1"/>
    </xf>
    <xf numFmtId="0" fontId="31" fillId="0" borderId="36" xfId="0" applyFont="1" applyBorder="1" applyAlignment="1">
      <alignment horizontal="center" vertical="center"/>
    </xf>
    <xf numFmtId="0" fontId="31" fillId="0" borderId="34" xfId="0" applyFont="1" applyBorder="1" applyAlignment="1">
      <alignment horizontal="center" vertical="center" wrapText="1"/>
    </xf>
    <xf numFmtId="1" fontId="31" fillId="3" borderId="1" xfId="0" applyNumberFormat="1" applyFont="1" applyFill="1" applyBorder="1" applyAlignment="1">
      <alignment horizontal="center" vertical="center" wrapText="1"/>
    </xf>
    <xf numFmtId="0" fontId="54" fillId="0" borderId="0" xfId="0" applyFont="1" applyAlignment="1">
      <alignment horizontal="center" vertical="center" wrapText="1"/>
    </xf>
    <xf numFmtId="0" fontId="31" fillId="3" borderId="43" xfId="0" applyFont="1" applyFill="1" applyBorder="1" applyAlignment="1">
      <alignment horizontal="center" vertical="center" wrapText="1"/>
    </xf>
    <xf numFmtId="0" fontId="26" fillId="0" borderId="1" xfId="0" applyFont="1" applyBorder="1" applyAlignment="1">
      <alignment horizontal="center" vertical="center" wrapText="1"/>
    </xf>
    <xf numFmtId="10" fontId="26" fillId="0" borderId="1" xfId="97" applyNumberFormat="1" applyFont="1" applyFill="1" applyBorder="1" applyAlignment="1">
      <alignment horizontal="center" vertical="center" wrapText="1"/>
    </xf>
    <xf numFmtId="0" fontId="54" fillId="0" borderId="1" xfId="0" applyFont="1" applyBorder="1" applyAlignment="1">
      <alignment horizontal="center" vertical="center" wrapText="1"/>
    </xf>
    <xf numFmtId="180" fontId="54" fillId="0" borderId="8" xfId="0" applyNumberFormat="1" applyFont="1" applyBorder="1" applyAlignment="1">
      <alignment horizontal="center" vertical="center" wrapText="1"/>
    </xf>
    <xf numFmtId="20" fontId="54" fillId="0" borderId="8" xfId="0" applyNumberFormat="1" applyFont="1" applyBorder="1" applyAlignment="1">
      <alignment horizontal="center" vertical="center" wrapText="1"/>
    </xf>
    <xf numFmtId="0" fontId="48" fillId="0" borderId="1" xfId="0" applyFont="1" applyBorder="1" applyAlignment="1">
      <alignment horizontal="center" vertical="center"/>
    </xf>
    <xf numFmtId="0" fontId="53" fillId="0" borderId="1" xfId="0" applyFont="1" applyBorder="1" applyAlignment="1">
      <alignment horizontal="center" vertical="center" wrapText="1"/>
    </xf>
    <xf numFmtId="179" fontId="26" fillId="0" borderId="1" xfId="0" applyNumberFormat="1" applyFont="1" applyBorder="1" applyAlignment="1">
      <alignment horizontal="center" vertical="center" wrapText="1"/>
    </xf>
    <xf numFmtId="179" fontId="29" fillId="0" borderId="1" xfId="0" applyNumberFormat="1" applyFont="1" applyBorder="1" applyAlignment="1">
      <alignment horizontal="center" vertical="center" wrapText="1"/>
    </xf>
    <xf numFmtId="177" fontId="31" fillId="0" borderId="1" xfId="72" applyNumberFormat="1" applyFont="1" applyBorder="1" applyAlignment="1">
      <alignment horizontal="center" vertical="center" wrapText="1"/>
    </xf>
    <xf numFmtId="177" fontId="31" fillId="0" borderId="22" xfId="0" applyNumberFormat="1" applyFont="1" applyBorder="1" applyAlignment="1">
      <alignment horizontal="center" vertical="center" wrapText="1"/>
    </xf>
    <xf numFmtId="177" fontId="53" fillId="0" borderId="1" xfId="0" applyNumberFormat="1" applyFont="1" applyBorder="1" applyAlignment="1">
      <alignment horizontal="center" vertical="center" wrapText="1"/>
    </xf>
    <xf numFmtId="177" fontId="31" fillId="0" borderId="1" xfId="71" applyNumberFormat="1" applyFont="1" applyBorder="1" applyAlignment="1">
      <alignment horizontal="center" vertical="center" wrapText="1"/>
    </xf>
    <xf numFmtId="177" fontId="48" fillId="0" borderId="1" xfId="0" applyNumberFormat="1" applyFont="1" applyBorder="1" applyAlignment="1">
      <alignment horizontal="center" vertical="center" wrapText="1"/>
    </xf>
    <xf numFmtId="177" fontId="48" fillId="0" borderId="21" xfId="0" applyNumberFormat="1" applyFont="1" applyBorder="1" applyAlignment="1">
      <alignment horizontal="center" vertical="center" wrapText="1"/>
    </xf>
    <xf numFmtId="177" fontId="48" fillId="0" borderId="8" xfId="0" applyNumberFormat="1" applyFont="1" applyBorder="1" applyAlignment="1">
      <alignment horizontal="center" vertical="center" wrapText="1"/>
    </xf>
    <xf numFmtId="0" fontId="31" fillId="16" borderId="34" xfId="0" applyFont="1" applyFill="1" applyBorder="1" applyAlignment="1">
      <alignment horizontal="center" vertical="center" wrapText="1"/>
    </xf>
    <xf numFmtId="0" fontId="31" fillId="0" borderId="44" xfId="0" applyFont="1" applyBorder="1" applyAlignment="1">
      <alignment horizontal="center" vertical="center"/>
    </xf>
    <xf numFmtId="0" fontId="31" fillId="0" borderId="44" xfId="0" applyFont="1" applyBorder="1" applyAlignment="1">
      <alignment horizontal="center" vertical="center" wrapText="1"/>
    </xf>
    <xf numFmtId="0" fontId="31" fillId="0" borderId="45" xfId="0" applyFont="1" applyBorder="1" applyAlignment="1">
      <alignment horizontal="center" vertical="center" wrapText="1"/>
    </xf>
    <xf numFmtId="0" fontId="31" fillId="0" borderId="46" xfId="0" applyFont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 wrapText="1"/>
    </xf>
    <xf numFmtId="0" fontId="29" fillId="0" borderId="46" xfId="0" applyFont="1" applyBorder="1" applyAlignment="1">
      <alignment horizontal="center" vertical="center" wrapText="1"/>
    </xf>
    <xf numFmtId="0" fontId="56" fillId="3" borderId="0" xfId="0" applyFont="1" applyFill="1" applyAlignment="1">
      <alignment horizontal="center" vertical="center" wrapText="1"/>
    </xf>
    <xf numFmtId="0" fontId="48" fillId="0" borderId="1" xfId="0" applyFont="1" applyBorder="1" applyAlignment="1">
      <alignment horizontal="center" vertical="center" wrapText="1"/>
    </xf>
    <xf numFmtId="0" fontId="48" fillId="0" borderId="21" xfId="0" applyFont="1" applyBorder="1" applyAlignment="1">
      <alignment horizontal="center" vertical="center" wrapText="1"/>
    </xf>
    <xf numFmtId="0" fontId="48" fillId="0" borderId="22" xfId="0" applyFont="1" applyBorder="1" applyAlignment="1">
      <alignment horizontal="center" vertical="center" wrapText="1"/>
    </xf>
    <xf numFmtId="0" fontId="48" fillId="0" borderId="36" xfId="0" applyFont="1" applyBorder="1" applyAlignment="1">
      <alignment horizontal="center" vertical="center" wrapText="1"/>
    </xf>
    <xf numFmtId="179" fontId="57" fillId="0" borderId="1" xfId="0" applyNumberFormat="1" applyFont="1" applyBorder="1" applyAlignment="1">
      <alignment horizontal="center" vertical="center" wrapText="1"/>
    </xf>
    <xf numFmtId="177" fontId="48" fillId="0" borderId="1" xfId="72" applyNumberFormat="1" applyFont="1" applyBorder="1" applyAlignment="1">
      <alignment horizontal="center" vertical="center" wrapText="1"/>
    </xf>
    <xf numFmtId="177" fontId="48" fillId="0" borderId="22" xfId="0" applyNumberFormat="1" applyFont="1" applyBorder="1" applyAlignment="1">
      <alignment horizontal="center" vertical="center" wrapText="1"/>
    </xf>
    <xf numFmtId="0" fontId="31" fillId="3" borderId="22" xfId="0" applyFont="1" applyFill="1" applyBorder="1" applyAlignment="1">
      <alignment horizontal="center" vertical="center" wrapText="1"/>
    </xf>
    <xf numFmtId="0" fontId="29" fillId="6" borderId="1" xfId="0" applyFont="1" applyFill="1" applyBorder="1" applyAlignment="1">
      <alignment horizontal="center" vertical="center" wrapText="1"/>
    </xf>
    <xf numFmtId="0" fontId="29" fillId="3" borderId="1" xfId="0" applyFont="1" applyFill="1" applyBorder="1" applyAlignment="1">
      <alignment horizontal="center" vertical="center" wrapText="1"/>
    </xf>
    <xf numFmtId="0" fontId="48" fillId="6" borderId="1" xfId="0" applyFont="1" applyFill="1" applyBorder="1" applyAlignment="1">
      <alignment horizontal="center" vertical="center" wrapText="1"/>
    </xf>
    <xf numFmtId="177" fontId="48" fillId="6" borderId="21" xfId="0" applyNumberFormat="1" applyFont="1" applyFill="1" applyBorder="1" applyAlignment="1">
      <alignment horizontal="center" vertical="center" wrapText="1"/>
    </xf>
    <xf numFmtId="0" fontId="31" fillId="6" borderId="12" xfId="0" applyFont="1" applyFill="1" applyBorder="1" applyAlignment="1">
      <alignment horizontal="center" vertical="center" wrapText="1"/>
    </xf>
    <xf numFmtId="177" fontId="31" fillId="6" borderId="1" xfId="0" applyNumberFormat="1" applyFont="1" applyFill="1" applyBorder="1" applyAlignment="1">
      <alignment horizontal="center" vertical="center" wrapText="1"/>
    </xf>
    <xf numFmtId="179" fontId="26" fillId="6" borderId="1" xfId="0" applyNumberFormat="1" applyFont="1" applyFill="1" applyBorder="1" applyAlignment="1">
      <alignment horizontal="center" vertical="center" wrapText="1"/>
    </xf>
    <xf numFmtId="179" fontId="29" fillId="6" borderId="1" xfId="0" applyNumberFormat="1" applyFont="1" applyFill="1" applyBorder="1" applyAlignment="1">
      <alignment horizontal="center" vertical="center" wrapText="1"/>
    </xf>
    <xf numFmtId="0" fontId="23" fillId="7" borderId="2" xfId="2" applyFont="1" applyFill="1" applyBorder="1" applyAlignment="1">
      <alignment horizontal="center" vertical="center"/>
    </xf>
    <xf numFmtId="0" fontId="23" fillId="7" borderId="3" xfId="2" applyFont="1" applyFill="1" applyBorder="1" applyAlignment="1">
      <alignment horizontal="center" vertical="center"/>
    </xf>
    <xf numFmtId="0" fontId="23" fillId="7" borderId="4" xfId="2" applyFont="1" applyFill="1" applyBorder="1" applyAlignment="1">
      <alignment horizontal="center" vertical="center"/>
    </xf>
    <xf numFmtId="0" fontId="23" fillId="7" borderId="5" xfId="2" applyFont="1" applyFill="1" applyBorder="1" applyAlignment="1">
      <alignment horizontal="center" vertical="center"/>
    </xf>
    <xf numFmtId="0" fontId="23" fillId="7" borderId="1" xfId="2" applyFont="1" applyFill="1" applyBorder="1" applyAlignment="1">
      <alignment horizontal="center" vertical="center"/>
    </xf>
    <xf numFmtId="0" fontId="23" fillId="7" borderId="6" xfId="2" applyFont="1" applyFill="1" applyBorder="1" applyAlignment="1">
      <alignment horizontal="center" vertical="center"/>
    </xf>
    <xf numFmtId="0" fontId="39" fillId="0" borderId="5" xfId="2" applyFont="1" applyBorder="1" applyAlignment="1">
      <alignment horizontal="center" vertical="center" wrapText="1"/>
    </xf>
    <xf numFmtId="0" fontId="39" fillId="0" borderId="5" xfId="2" applyFont="1" applyBorder="1" applyAlignment="1">
      <alignment horizontal="center" vertical="center"/>
    </xf>
    <xf numFmtId="0" fontId="39" fillId="0" borderId="1" xfId="2" applyFont="1" applyBorder="1" applyAlignment="1">
      <alignment horizontal="center" vertical="center" wrapText="1"/>
    </xf>
    <xf numFmtId="0" fontId="39" fillId="0" borderId="1" xfId="2" applyFont="1" applyBorder="1" applyAlignment="1">
      <alignment horizontal="center" vertical="center"/>
    </xf>
    <xf numFmtId="0" fontId="39" fillId="8" borderId="21" xfId="2" applyFont="1" applyFill="1" applyBorder="1" applyAlignment="1">
      <alignment horizontal="center" vertical="center" wrapText="1"/>
    </xf>
    <xf numFmtId="0" fontId="39" fillId="8" borderId="22" xfId="2" applyFont="1" applyFill="1" applyBorder="1" applyAlignment="1">
      <alignment horizontal="center" vertical="center" wrapText="1"/>
    </xf>
    <xf numFmtId="0" fontId="39" fillId="0" borderId="6" xfId="2" applyFont="1" applyBorder="1" applyAlignment="1">
      <alignment horizontal="center" vertical="center"/>
    </xf>
    <xf numFmtId="0" fontId="37" fillId="9" borderId="21" xfId="2" applyFont="1" applyFill="1" applyBorder="1" applyAlignment="1">
      <alignment horizontal="center" vertical="center" wrapText="1"/>
    </xf>
    <xf numFmtId="0" fontId="37" fillId="9" borderId="36" xfId="2" applyFont="1" applyFill="1" applyBorder="1" applyAlignment="1">
      <alignment horizontal="center" vertical="center" wrapText="1"/>
    </xf>
    <xf numFmtId="0" fontId="37" fillId="9" borderId="22" xfId="2" applyFont="1" applyFill="1" applyBorder="1" applyAlignment="1">
      <alignment horizontal="center" vertical="center" wrapText="1"/>
    </xf>
    <xf numFmtId="0" fontId="37" fillId="9" borderId="31" xfId="2" applyFont="1" applyFill="1" applyBorder="1" applyAlignment="1">
      <alignment horizontal="center" vertical="center" wrapText="1"/>
    </xf>
    <xf numFmtId="0" fontId="39" fillId="0" borderId="34" xfId="2" applyFont="1" applyBorder="1" applyAlignment="1">
      <alignment horizontal="center" vertical="center" wrapText="1"/>
    </xf>
    <xf numFmtId="0" fontId="39" fillId="0" borderId="39" xfId="2" applyFont="1" applyBorder="1" applyAlignment="1">
      <alignment horizontal="center" vertical="center" wrapText="1"/>
    </xf>
    <xf numFmtId="0" fontId="35" fillId="0" borderId="11" xfId="0" applyFont="1" applyBorder="1" applyAlignment="1">
      <alignment horizontal="center" vertical="center"/>
    </xf>
    <xf numFmtId="0" fontId="35" fillId="0" borderId="12" xfId="0" applyFont="1" applyBorder="1" applyAlignment="1">
      <alignment horizontal="center" vertical="center"/>
    </xf>
    <xf numFmtId="0" fontId="35" fillId="0" borderId="13" xfId="0" applyFont="1" applyBorder="1" applyAlignment="1">
      <alignment horizontal="center" vertical="center"/>
    </xf>
    <xf numFmtId="178" fontId="24" fillId="0" borderId="14" xfId="0" applyNumberFormat="1" applyFont="1" applyBorder="1" applyAlignment="1">
      <alignment horizontal="center" vertical="center"/>
    </xf>
    <xf numFmtId="178" fontId="24" fillId="0" borderId="15" xfId="0" applyNumberFormat="1" applyFont="1" applyBorder="1" applyAlignment="1">
      <alignment horizontal="center" vertical="center"/>
    </xf>
    <xf numFmtId="178" fontId="24" fillId="0" borderId="16" xfId="0" applyNumberFormat="1" applyFont="1" applyBorder="1" applyAlignment="1">
      <alignment horizontal="center" vertical="center"/>
    </xf>
    <xf numFmtId="0" fontId="25" fillId="0" borderId="23" xfId="0" applyFont="1" applyBorder="1" applyAlignment="1">
      <alignment horizontal="center" vertical="center"/>
    </xf>
    <xf numFmtId="0" fontId="25" fillId="0" borderId="24" xfId="0" applyFont="1" applyBorder="1" applyAlignment="1">
      <alignment horizontal="center" vertical="center"/>
    </xf>
    <xf numFmtId="0" fontId="25" fillId="0" borderId="25" xfId="0" applyFont="1" applyBorder="1" applyAlignment="1">
      <alignment horizontal="center" vertical="center"/>
    </xf>
    <xf numFmtId="0" fontId="26" fillId="2" borderId="5" xfId="0" applyFont="1" applyFill="1" applyBorder="1" applyAlignment="1">
      <alignment horizontal="center" vertical="center"/>
    </xf>
    <xf numFmtId="0" fontId="26" fillId="2" borderId="1" xfId="0" applyFont="1" applyFill="1" applyBorder="1" applyAlignment="1">
      <alignment horizontal="center" vertical="center"/>
    </xf>
    <xf numFmtId="0" fontId="26" fillId="2" borderId="21" xfId="0" applyFont="1" applyFill="1" applyBorder="1" applyAlignment="1">
      <alignment horizontal="center" vertical="center"/>
    </xf>
    <xf numFmtId="0" fontId="26" fillId="2" borderId="22" xfId="0" applyFont="1" applyFill="1" applyBorder="1" applyAlignment="1">
      <alignment horizontal="center" vertical="center"/>
    </xf>
    <xf numFmtId="0" fontId="27" fillId="2" borderId="7" xfId="0" applyFont="1" applyFill="1" applyBorder="1" applyAlignment="1">
      <alignment horizontal="left" vertical="center" wrapText="1"/>
    </xf>
    <xf numFmtId="0" fontId="26" fillId="2" borderId="7" xfId="0" applyFont="1" applyFill="1" applyBorder="1" applyAlignment="1">
      <alignment horizontal="left" vertical="center" wrapText="1"/>
    </xf>
    <xf numFmtId="0" fontId="29" fillId="0" borderId="0" xfId="0" applyFont="1" applyAlignment="1">
      <alignment horizontal="left" vertical="center"/>
    </xf>
    <xf numFmtId="0" fontId="26" fillId="0" borderId="0" xfId="0" applyFont="1" applyAlignment="1">
      <alignment horizontal="left" vertical="center"/>
    </xf>
    <xf numFmtId="178" fontId="24" fillId="0" borderId="14" xfId="0" applyNumberFormat="1" applyFont="1" applyBorder="1" applyAlignment="1">
      <alignment horizontal="right" vertical="center"/>
    </xf>
    <xf numFmtId="178" fontId="24" fillId="0" borderId="15" xfId="0" applyNumberFormat="1" applyFont="1" applyBorder="1" applyAlignment="1">
      <alignment horizontal="right" vertical="center"/>
    </xf>
    <xf numFmtId="0" fontId="24" fillId="0" borderId="0" xfId="0" applyFont="1" applyAlignment="1">
      <alignment horizontal="left" vertical="center"/>
    </xf>
    <xf numFmtId="0" fontId="24" fillId="0" borderId="19" xfId="0" applyFont="1" applyBorder="1" applyAlignment="1">
      <alignment horizontal="left" vertical="center"/>
    </xf>
    <xf numFmtId="176" fontId="25" fillId="0" borderId="2" xfId="0" applyNumberFormat="1" applyFont="1" applyBorder="1" applyAlignment="1">
      <alignment horizontal="center" vertical="center"/>
    </xf>
    <xf numFmtId="176" fontId="25" fillId="0" borderId="3" xfId="0" applyNumberFormat="1" applyFont="1" applyBorder="1" applyAlignment="1">
      <alignment horizontal="center" vertical="center"/>
    </xf>
    <xf numFmtId="0" fontId="26" fillId="0" borderId="11" xfId="0" applyFont="1" applyBorder="1" applyAlignment="1">
      <alignment horizontal="center" vertical="center"/>
    </xf>
    <xf numFmtId="0" fontId="26" fillId="0" borderId="12" xfId="0" applyFont="1" applyBorder="1" applyAlignment="1">
      <alignment horizontal="center" vertical="center"/>
    </xf>
    <xf numFmtId="0" fontId="26" fillId="0" borderId="13" xfId="0" applyFont="1" applyBorder="1" applyAlignment="1">
      <alignment horizontal="center" vertical="center"/>
    </xf>
    <xf numFmtId="0" fontId="24" fillId="0" borderId="18" xfId="0" applyFont="1" applyBorder="1" applyAlignment="1">
      <alignment horizontal="left" vertical="center"/>
    </xf>
    <xf numFmtId="0" fontId="31" fillId="3" borderId="5" xfId="0" applyFont="1" applyFill="1" applyBorder="1" applyAlignment="1">
      <alignment horizontal="center" vertical="center" wrapText="1"/>
    </xf>
    <xf numFmtId="0" fontId="31" fillId="3" borderId="1" xfId="0" applyFont="1" applyFill="1" applyBorder="1" applyAlignment="1">
      <alignment horizontal="center" vertical="center" wrapText="1"/>
    </xf>
    <xf numFmtId="0" fontId="24" fillId="0" borderId="17" xfId="0" applyFont="1" applyBorder="1" applyAlignment="1">
      <alignment horizontal="left" vertical="center"/>
    </xf>
    <xf numFmtId="0" fontId="31" fillId="3" borderId="20" xfId="0" applyFont="1" applyFill="1" applyBorder="1" applyAlignment="1">
      <alignment horizontal="center" vertical="center" wrapText="1"/>
    </xf>
    <xf numFmtId="0" fontId="31" fillId="3" borderId="13" xfId="0" applyFont="1" applyFill="1" applyBorder="1" applyAlignment="1">
      <alignment horizontal="center" vertical="center" wrapText="1"/>
    </xf>
    <xf numFmtId="0" fontId="31" fillId="3" borderId="34" xfId="0" applyFont="1" applyFill="1" applyBorder="1" applyAlignment="1">
      <alignment horizontal="center" vertical="center" wrapText="1"/>
    </xf>
    <xf numFmtId="0" fontId="31" fillId="3" borderId="42" xfId="0" applyFont="1" applyFill="1" applyBorder="1" applyAlignment="1">
      <alignment horizontal="center" vertical="center" wrapText="1"/>
    </xf>
    <xf numFmtId="0" fontId="56" fillId="3" borderId="1" xfId="0" applyFont="1" applyFill="1" applyBorder="1" applyAlignment="1">
      <alignment horizontal="center" vertical="center" wrapText="1"/>
    </xf>
    <xf numFmtId="0" fontId="56" fillId="3" borderId="20" xfId="0" applyFont="1" applyFill="1" applyBorder="1" applyAlignment="1">
      <alignment horizontal="center" vertical="center" wrapText="1"/>
    </xf>
    <xf numFmtId="0" fontId="56" fillId="3" borderId="12" xfId="0" applyFont="1" applyFill="1" applyBorder="1" applyAlignment="1">
      <alignment horizontal="center" vertical="center" wrapText="1"/>
    </xf>
    <xf numFmtId="0" fontId="56" fillId="3" borderId="13" xfId="0" applyFont="1" applyFill="1" applyBorder="1" applyAlignment="1">
      <alignment horizontal="center" vertical="center" wrapText="1"/>
    </xf>
    <xf numFmtId="0" fontId="56" fillId="0" borderId="8" xfId="0" applyFont="1" applyBorder="1" applyAlignment="1">
      <alignment horizontal="center" vertical="center" wrapText="1"/>
    </xf>
    <xf numFmtId="20" fontId="56" fillId="0" borderId="1" xfId="0" applyNumberFormat="1" applyFont="1" applyBorder="1" applyAlignment="1">
      <alignment horizontal="center" vertical="center" wrapText="1"/>
    </xf>
    <xf numFmtId="0" fontId="56" fillId="0" borderId="1" xfId="0" applyFont="1" applyBorder="1" applyAlignment="1">
      <alignment horizontal="center" vertical="center" wrapText="1"/>
    </xf>
    <xf numFmtId="0" fontId="31" fillId="0" borderId="39" xfId="0" applyFont="1" applyBorder="1" applyAlignment="1">
      <alignment horizontal="center" vertical="center"/>
    </xf>
    <xf numFmtId="0" fontId="31" fillId="0" borderId="41" xfId="0" applyFont="1" applyBorder="1" applyAlignment="1">
      <alignment horizontal="center" vertical="center"/>
    </xf>
    <xf numFmtId="0" fontId="31" fillId="0" borderId="20" xfId="0" applyFont="1" applyBorder="1" applyAlignment="1">
      <alignment horizontal="center" vertical="center"/>
    </xf>
    <xf numFmtId="0" fontId="31" fillId="0" borderId="13" xfId="0" applyFont="1" applyBorder="1" applyAlignment="1">
      <alignment horizontal="center" vertical="center"/>
    </xf>
    <xf numFmtId="0" fontId="56" fillId="0" borderId="22" xfId="0" applyFont="1" applyBorder="1" applyAlignment="1">
      <alignment horizontal="center" vertical="center" wrapText="1"/>
    </xf>
    <xf numFmtId="0" fontId="31" fillId="3" borderId="11" xfId="0" applyFont="1" applyFill="1" applyBorder="1" applyAlignment="1">
      <alignment horizontal="center" vertical="center" wrapText="1"/>
    </xf>
    <xf numFmtId="0" fontId="31" fillId="3" borderId="12" xfId="0" applyFont="1" applyFill="1" applyBorder="1" applyAlignment="1">
      <alignment horizontal="center" vertical="center" wrapText="1"/>
    </xf>
    <xf numFmtId="0" fontId="31" fillId="0" borderId="20" xfId="0" applyFont="1" applyBorder="1" applyAlignment="1">
      <alignment horizontal="center" vertical="center" wrapText="1"/>
    </xf>
    <xf numFmtId="0" fontId="31" fillId="0" borderId="13" xfId="0" applyFont="1" applyBorder="1" applyAlignment="1">
      <alignment horizontal="center" vertical="center" wrapText="1"/>
    </xf>
    <xf numFmtId="177" fontId="48" fillId="0" borderId="21" xfId="0" applyNumberFormat="1" applyFont="1" applyFill="1" applyBorder="1" applyAlignment="1">
      <alignment horizontal="center" vertical="center" wrapText="1"/>
    </xf>
  </cellXfs>
  <cellStyles count="99">
    <cellStyle name="一般" xfId="0" builtinId="0"/>
    <cellStyle name="一般 10" xfId="37" xr:uid="{20AB263A-ACC0-4511-904A-5D90A2BA5401}"/>
    <cellStyle name="一般 11" xfId="38" xr:uid="{736057FC-CB72-4255-9C99-4781CC3AAFD9}"/>
    <cellStyle name="一般 12" xfId="39" xr:uid="{5111D92A-C30E-464D-BF27-DB2D68F1E418}"/>
    <cellStyle name="一般 13" xfId="40" xr:uid="{9F2E71A9-F5C0-4A1E-B886-43B750BF5300}"/>
    <cellStyle name="一般 14" xfId="42" xr:uid="{8AAFBA7A-E2F6-4548-8EC1-EEA89260B2A3}"/>
    <cellStyle name="一般 15" xfId="43" xr:uid="{025F773A-24A1-4337-84F9-ECDE662B0287}"/>
    <cellStyle name="一般 16" xfId="44" xr:uid="{6A119AFF-B429-4719-BA3C-A4EDAF01192E}"/>
    <cellStyle name="一般 17" xfId="45" xr:uid="{754C815E-7541-4A99-A172-69CB39E744CE}"/>
    <cellStyle name="一般 18" xfId="47" xr:uid="{E82FD8F2-DEE7-44D2-8C6F-C258BD9EA815}"/>
    <cellStyle name="一般 19" xfId="71" xr:uid="{82CBBB49-2BFE-433A-A61D-34EA72CAE47F}"/>
    <cellStyle name="一般 2" xfId="1" xr:uid="{00000000-0005-0000-0000-000001000000}"/>
    <cellStyle name="一般 2 2" xfId="2" xr:uid="{6965FD75-D105-49C7-A007-D7DC427A2631}"/>
    <cellStyle name="一般 2 3" xfId="4" xr:uid="{4D7C7BEB-35C2-4D2C-B68E-87E52C4D0318}"/>
    <cellStyle name="一般 2 4" xfId="41" xr:uid="{46B58AAD-A0B4-420A-9AE3-BF3C51D623DD}"/>
    <cellStyle name="一般 20" xfId="72" xr:uid="{D01A104D-0DFA-4B7E-BA05-6774A3467F30}"/>
    <cellStyle name="一般 21" xfId="73" xr:uid="{55D95AAD-3F64-480C-B98B-B3F966A8EEBB}"/>
    <cellStyle name="一般 22" xfId="98" xr:uid="{23431CE3-290F-4354-BF6C-95787EF92D7E}"/>
    <cellStyle name="一般 3" xfId="3" xr:uid="{63E976CC-60BB-47D7-8BA0-AB3025EBEA76}"/>
    <cellStyle name="一般 3 2" xfId="5" xr:uid="{D8C10690-A828-43C1-83ED-BFA9651C02B6}"/>
    <cellStyle name="一般 3 2 2" xfId="7" xr:uid="{516569E6-C00C-4238-8B61-59C465ACA279}"/>
    <cellStyle name="一般 3 2 3" xfId="17" xr:uid="{1391CA98-2C30-45AE-ABB7-78CC9C7FB08D}"/>
    <cellStyle name="一般 3 2 4" xfId="22" xr:uid="{53293678-6A37-45AB-8B6D-D7042BA6FF79}"/>
    <cellStyle name="一般 3 2 5" xfId="25" xr:uid="{58B6D59E-D6E8-4467-9BB1-9235BA2D566B}"/>
    <cellStyle name="一般 3 2 6" xfId="29" xr:uid="{18A5573A-134A-45D6-8327-5964CACA5E2B}"/>
    <cellStyle name="一般 3 2 7" xfId="32" xr:uid="{45793449-7D2F-46D8-8A69-928933778566}"/>
    <cellStyle name="一般 3 3" xfId="6" xr:uid="{D7B2043F-6A27-4CD3-9102-462635618AA8}"/>
    <cellStyle name="一般 3 4" xfId="10" xr:uid="{70A08DC3-3E71-4BD0-8140-53E514D78014}"/>
    <cellStyle name="一般 3 5" xfId="16" xr:uid="{B480170C-E024-446F-BC16-78767EBC27D5}"/>
    <cellStyle name="一般 3 6" xfId="21" xr:uid="{10695F93-E3B4-45F6-845A-E8A28FE6C53A}"/>
    <cellStyle name="一般 3 7" xfId="24" xr:uid="{D48339D6-FE78-4C21-A314-D13097CE3D94}"/>
    <cellStyle name="一般 3 8" xfId="28" xr:uid="{5A07FDEB-2846-4B6C-AEE4-B7C3178E0625}"/>
    <cellStyle name="一般 3 9" xfId="31" xr:uid="{CB69E23B-A2D1-4027-B59E-D47660D22496}"/>
    <cellStyle name="一般 4" xfId="8" xr:uid="{BB531D5B-7848-43B7-879E-0BC0D3102774}"/>
    <cellStyle name="一般 4 2" xfId="18" xr:uid="{DA51A47A-7CC8-4966-A4D3-195200F54FB5}"/>
    <cellStyle name="一般 5" xfId="19" xr:uid="{7EF7D1D4-8B7C-417B-AC63-171CA90ADD5C}"/>
    <cellStyle name="一般 5 2" xfId="26" xr:uid="{AA9AB2A6-1D52-45A2-AF62-05BFE3FA6E92}"/>
    <cellStyle name="一般 6" xfId="20" xr:uid="{C3641D6E-F0B8-46E5-8FD3-5436ABA3C241}"/>
    <cellStyle name="一般 6 2" xfId="23" xr:uid="{4D4FBB4C-076D-49AE-9681-7AC83CBFBADB}"/>
    <cellStyle name="一般 6 3" xfId="27" xr:uid="{4B34BD76-1881-4781-8017-97E7C79EC2E1}"/>
    <cellStyle name="一般 6 4" xfId="30" xr:uid="{0A4764AF-6191-4512-ADC5-4878D3BA3A32}"/>
    <cellStyle name="一般 6 4 2" xfId="46" xr:uid="{34F86C23-D8CC-4E1C-8BDC-D7057DEC90B7}"/>
    <cellStyle name="一般 6 5" xfId="33" xr:uid="{3E70413F-9173-4D5B-9F3F-FB51CCFC039A}"/>
    <cellStyle name="一般 7" xfId="34" xr:uid="{5F04BE66-B36C-4C38-A986-D08547593C90}"/>
    <cellStyle name="一般 8" xfId="35" xr:uid="{1638EF06-3623-4960-B919-B2DAD48DAF0F}"/>
    <cellStyle name="一般 9" xfId="36" xr:uid="{E3CCC088-9D93-4535-9A81-635FE0CFE023}"/>
    <cellStyle name="千分位 2" xfId="9" xr:uid="{836DD07B-4156-41E7-99A2-04B29A0F0C1A}"/>
    <cellStyle name="千分位 2 2" xfId="14" xr:uid="{89228267-DC4E-4DCA-90B9-B7EF69A92A6F}"/>
    <cellStyle name="千分位 2 2 2" xfId="56" xr:uid="{F2BD0CF4-2DF0-45A6-B52A-1D221395BE78}"/>
    <cellStyle name="千分位 2 2 2 2" xfId="69" xr:uid="{A0A59C23-D052-4576-A7B6-6C729461898A}"/>
    <cellStyle name="千分位 2 2 2 2 2" xfId="95" xr:uid="{647E8B9C-712B-408F-91A1-B868F22196F4}"/>
    <cellStyle name="千分位 2 2 2 3" xfId="82" xr:uid="{78B0A52E-5161-470E-BECC-8EB281CDB09A}"/>
    <cellStyle name="千分位 2 2 3" xfId="65" xr:uid="{6471E5C3-3220-4348-BE24-49D1D0B5F778}"/>
    <cellStyle name="千分位 2 2 3 2" xfId="91" xr:uid="{A8F8ABF4-5BC3-4542-80D7-F4A8ACC9F081}"/>
    <cellStyle name="千分位 2 2 4" xfId="60" xr:uid="{8E624EA5-08F1-46D9-9BCD-800C7BF9FBC6}"/>
    <cellStyle name="千分位 2 2 4 2" xfId="86" xr:uid="{27948958-2ABB-405A-A828-391A30C387DC}"/>
    <cellStyle name="千分位 2 2 5" xfId="52" xr:uid="{BC2371C2-D558-41DB-B70D-087B527951CB}"/>
    <cellStyle name="千分位 2 2 6" xfId="78" xr:uid="{BF484DE3-7664-4963-A431-B7C402C00F74}"/>
    <cellStyle name="千分位 2 3" xfId="15" xr:uid="{BC4778ED-D3E8-4987-8039-123A471F37CF}"/>
    <cellStyle name="千分位 2 3 2" xfId="57" xr:uid="{006A85F9-B6F4-462A-855C-FF774C778D52}"/>
    <cellStyle name="千分位 2 3 2 2" xfId="70" xr:uid="{5E7B56BA-FA20-46D9-9C31-301770F2CA42}"/>
    <cellStyle name="千分位 2 3 2 2 2" xfId="96" xr:uid="{15E0F98F-0275-486F-B82D-FAE885288AB0}"/>
    <cellStyle name="千分位 2 3 2 3" xfId="83" xr:uid="{2EB112B2-724F-47B3-8629-0E9C44C215BB}"/>
    <cellStyle name="千分位 2 3 3" xfId="66" xr:uid="{D999D27B-27CE-46DD-A56D-A6ED887D03CD}"/>
    <cellStyle name="千分位 2 3 3 2" xfId="92" xr:uid="{7101896E-C4BB-4DD6-84E8-539D050C2D2F}"/>
    <cellStyle name="千分位 2 3 4" xfId="61" xr:uid="{342C4E25-AF5D-44C8-951B-9D4F739DE675}"/>
    <cellStyle name="千分位 2 3 4 2" xfId="87" xr:uid="{6AF4A78F-7EDD-4C95-B210-FE44D615B92E}"/>
    <cellStyle name="千分位 2 3 5" xfId="53" xr:uid="{77261A69-D2B6-4728-91D0-D908A81A84FF}"/>
    <cellStyle name="千分位 2 3 6" xfId="79" xr:uid="{B32195B3-8CB7-4BFA-A820-E5EA1EAA7B5F}"/>
    <cellStyle name="千分位 2 4" xfId="49" xr:uid="{8D5E57BF-4F2F-4571-B789-3B95792BD9CA}"/>
    <cellStyle name="千分位 2 4 2" xfId="63" xr:uid="{B5E17C85-261D-4117-BC15-8A07C08317BF}"/>
    <cellStyle name="千分位 2 4 2 2" xfId="89" xr:uid="{E359B580-9406-4121-B4CA-A0E2F1E0EDC3}"/>
    <cellStyle name="千分位 2 4 3" xfId="75" xr:uid="{D9CE5AB7-7AD7-47A2-B35B-84F0F957D236}"/>
    <cellStyle name="千分位 2 5" xfId="54" xr:uid="{7DCCD9BE-D590-4E5C-B88D-32C63B9282C3}"/>
    <cellStyle name="千分位 2 5 2" xfId="67" xr:uid="{D936BC01-463C-4A01-BAE4-EBEFC694C126}"/>
    <cellStyle name="千分位 2 5 2 2" xfId="93" xr:uid="{0BCBF642-8740-4528-B086-A46847C2E227}"/>
    <cellStyle name="千分位 2 5 3" xfId="80" xr:uid="{7B509895-ED9D-44FC-94C7-542EE77BFAE0}"/>
    <cellStyle name="千分位 2 6" xfId="62" xr:uid="{EA14DB72-C53B-40F9-BFC5-97181D388E6B}"/>
    <cellStyle name="千分位 2 6 2" xfId="88" xr:uid="{C85F30C8-83BA-4A42-BF80-0A6C4D6AB13C}"/>
    <cellStyle name="千分位 2 7" xfId="58" xr:uid="{EA8C1BF9-3E65-4491-A6A9-BE7F2926A960}"/>
    <cellStyle name="千分位 2 7 2" xfId="84" xr:uid="{8B405957-84F4-4988-B96C-B44A2A17373C}"/>
    <cellStyle name="千分位 2 8" xfId="48" xr:uid="{3301D978-6DE3-4C2A-B360-644D46ED6B98}"/>
    <cellStyle name="千分位 2 9" xfId="74" xr:uid="{CFCE3016-30D6-4643-80EB-795C39D70285}"/>
    <cellStyle name="千分位 3" xfId="11" xr:uid="{2DC07604-B8B5-4B48-8624-8117BBD40DDD}"/>
    <cellStyle name="千分位 3 2" xfId="55" xr:uid="{FCADF48E-7E64-4484-9C69-D51E3733D765}"/>
    <cellStyle name="千分位 3 2 2" xfId="68" xr:uid="{73021CAE-3E1D-469E-9C0D-C44025E6AA10}"/>
    <cellStyle name="千分位 3 2 2 2" xfId="94" xr:uid="{6DC18AB1-B54A-4C0E-A0F2-A61F6CC1C4A4}"/>
    <cellStyle name="千分位 3 2 3" xfId="81" xr:uid="{0D1AAB57-CFA1-429E-83EC-ABE4DC177367}"/>
    <cellStyle name="千分位 3 3" xfId="64" xr:uid="{918AF048-2C95-4301-9860-92CCFF2656AD}"/>
    <cellStyle name="千分位 3 3 2" xfId="90" xr:uid="{6477798C-205B-4D66-AA76-67C65F84F031}"/>
    <cellStyle name="千分位 3 4" xfId="59" xr:uid="{11E6FF73-16EB-428B-827E-81B32A09C874}"/>
    <cellStyle name="千分位 3 4 2" xfId="85" xr:uid="{26FE9A47-6395-44A1-8E92-94CF330E5DFB}"/>
    <cellStyle name="千分位 3 5" xfId="50" xr:uid="{406333DD-4282-4C3F-8A2F-DAD5807A2DF1}"/>
    <cellStyle name="千分位 3 6" xfId="76" xr:uid="{BF5C2E51-8E87-45DA-B687-9ED85DE67EE4}"/>
    <cellStyle name="百分比" xfId="97" builtinId="5"/>
    <cellStyle name="百分比 2" xfId="12" xr:uid="{B7773637-965E-4B86-8E3A-CFF913F6AD43}"/>
    <cellStyle name="百分比 2 2" xfId="51" xr:uid="{911BB232-AD10-49DA-8184-2E02BD06828B}"/>
    <cellStyle name="百分比 2 3" xfId="77" xr:uid="{812C1A4A-E6E1-4A2B-829F-B297546AA655}"/>
    <cellStyle name="超連結 2" xfId="13" xr:uid="{D1ADB564-C293-407F-9C4D-E41D042F96A8}"/>
  </cellStyles>
  <dxfs count="1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1" defaultTableStyle="TableStyleMedium2" defaultPivotStyle="PivotStyleLight16">
    <tableStyle name="Invisible" pivot="0" table="0" count="0" xr9:uid="{D52ED1AF-657F-45C9-BE41-8F8B82B45931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64145-B0E4-4027-9A3A-4D86979B3E22}">
  <sheetPr codeName="工作表1"/>
  <dimension ref="A1:A23"/>
  <sheetViews>
    <sheetView workbookViewId="0">
      <selection activeCell="I10" sqref="I10"/>
    </sheetView>
  </sheetViews>
  <sheetFormatPr defaultRowHeight="16.5"/>
  <sheetData>
    <row r="1" spans="1:1">
      <c r="A1" t="s">
        <v>26</v>
      </c>
    </row>
    <row r="2" spans="1:1">
      <c r="A2" t="s">
        <v>112</v>
      </c>
    </row>
    <row r="7" spans="1:1">
      <c r="A7" t="s">
        <v>113</v>
      </c>
    </row>
    <row r="8" spans="1:1">
      <c r="A8" t="s">
        <v>114</v>
      </c>
    </row>
    <row r="11" spans="1:1">
      <c r="A11" t="s">
        <v>115</v>
      </c>
    </row>
    <row r="12" spans="1:1">
      <c r="A12" t="s">
        <v>116</v>
      </c>
    </row>
    <row r="15" spans="1:1">
      <c r="A15" t="s">
        <v>117</v>
      </c>
    </row>
    <row r="16" spans="1:1">
      <c r="A16" t="s">
        <v>118</v>
      </c>
    </row>
    <row r="19" spans="1:1">
      <c r="A19" t="s">
        <v>119</v>
      </c>
    </row>
    <row r="23" spans="1:1">
      <c r="A23" t="s">
        <v>120</v>
      </c>
    </row>
  </sheetData>
  <phoneticPr fontId="2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BDCA3-CEB0-4B6D-A2FC-6DED3434D23C}">
  <sheetPr codeName="工作表10">
    <pageSetUpPr fitToPage="1"/>
  </sheetPr>
  <dimension ref="A1:AL25"/>
  <sheetViews>
    <sheetView topLeftCell="E1" zoomScale="55" zoomScaleNormal="55" workbookViewId="0">
      <selection activeCell="AF9" sqref="AF9"/>
    </sheetView>
  </sheetViews>
  <sheetFormatPr defaultRowHeight="15.75"/>
  <cols>
    <col min="1" max="1" width="38.75" style="1" customWidth="1"/>
    <col min="2" max="4" width="10.25" style="1" customWidth="1"/>
    <col min="5" max="5" width="9.75" style="1" customWidth="1"/>
    <col min="6" max="6" width="14.625" style="1" bestFit="1" customWidth="1"/>
    <col min="7" max="7" width="11.875" style="1" bestFit="1" customWidth="1"/>
    <col min="8" max="25" width="12.5" style="1" customWidth="1"/>
    <col min="26" max="26" width="14.5" style="1" bestFit="1" customWidth="1"/>
    <col min="27" max="38" width="12.5" style="1" customWidth="1"/>
    <col min="39" max="16384" width="9" style="1"/>
  </cols>
  <sheetData>
    <row r="1" spans="1:38" ht="37.5" customHeight="1" thickBot="1">
      <c r="A1" s="227">
        <f>彙整班表!A1</f>
        <v>7</v>
      </c>
      <c r="B1" s="228"/>
      <c r="C1" s="228"/>
      <c r="D1" s="228"/>
      <c r="E1" s="228"/>
      <c r="F1" s="228"/>
      <c r="G1" s="228"/>
      <c r="H1" s="228"/>
      <c r="I1" s="228"/>
      <c r="J1" s="228"/>
      <c r="K1" s="228"/>
      <c r="L1" s="228"/>
      <c r="M1" s="228"/>
      <c r="N1" s="228"/>
      <c r="O1" s="228"/>
      <c r="P1" s="228"/>
      <c r="Q1" s="229" t="s">
        <v>276</v>
      </c>
      <c r="R1" s="229"/>
      <c r="S1" s="229"/>
      <c r="T1" s="229"/>
      <c r="U1" s="229"/>
      <c r="V1" s="229"/>
      <c r="W1" s="229"/>
      <c r="X1" s="229"/>
      <c r="Y1" s="229"/>
      <c r="Z1" s="229"/>
      <c r="AA1" s="229"/>
      <c r="AB1" s="229"/>
      <c r="AC1" s="229"/>
      <c r="AD1" s="229"/>
      <c r="AE1" s="229"/>
      <c r="AF1" s="229"/>
      <c r="AG1" s="229"/>
      <c r="AH1" s="229"/>
      <c r="AI1" s="229"/>
      <c r="AJ1" s="229"/>
      <c r="AK1" s="229"/>
      <c r="AL1" s="236"/>
    </row>
    <row r="2" spans="1:38" ht="21" customHeight="1">
      <c r="A2" s="231" t="s">
        <v>0</v>
      </c>
      <c r="B2" s="232"/>
      <c r="C2" s="232"/>
      <c r="D2" s="232"/>
      <c r="E2" s="232"/>
      <c r="F2" s="232"/>
      <c r="G2" s="232"/>
      <c r="H2" s="13"/>
      <c r="I2" s="2"/>
      <c r="J2" s="2"/>
      <c r="K2" s="2"/>
      <c r="L2" s="2"/>
      <c r="M2" s="2"/>
      <c r="N2" s="2"/>
      <c r="O2" s="13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56"/>
      <c r="AL2" s="54"/>
    </row>
    <row r="3" spans="1:38" s="4" customFormat="1" ht="25.5" customHeight="1">
      <c r="A3" s="219" t="s">
        <v>165</v>
      </c>
      <c r="B3" s="220" t="s">
        <v>1</v>
      </c>
      <c r="C3" s="220" t="s">
        <v>16</v>
      </c>
      <c r="D3" s="220" t="s">
        <v>2</v>
      </c>
      <c r="E3" s="220" t="s">
        <v>3</v>
      </c>
      <c r="F3" s="220" t="s">
        <v>4</v>
      </c>
      <c r="G3" s="223" t="s">
        <v>14</v>
      </c>
      <c r="H3" s="14">
        <v>1</v>
      </c>
      <c r="I3" s="14">
        <v>2</v>
      </c>
      <c r="J3" s="14">
        <v>3</v>
      </c>
      <c r="K3" s="14">
        <v>4</v>
      </c>
      <c r="L3" s="14">
        <v>5</v>
      </c>
      <c r="M3" s="14">
        <v>6</v>
      </c>
      <c r="N3" s="14">
        <v>7</v>
      </c>
      <c r="O3" s="14">
        <v>8</v>
      </c>
      <c r="P3" s="14">
        <v>9</v>
      </c>
      <c r="Q3" s="14">
        <v>10</v>
      </c>
      <c r="R3" s="14">
        <v>11</v>
      </c>
      <c r="S3" s="14">
        <v>12</v>
      </c>
      <c r="T3" s="14">
        <v>13</v>
      </c>
      <c r="U3" s="14">
        <v>14</v>
      </c>
      <c r="V3" s="14">
        <v>15</v>
      </c>
      <c r="W3" s="14">
        <v>16</v>
      </c>
      <c r="X3" s="14">
        <v>17</v>
      </c>
      <c r="Y3" s="14">
        <v>18</v>
      </c>
      <c r="Z3" s="14">
        <v>19</v>
      </c>
      <c r="AA3" s="14">
        <v>20</v>
      </c>
      <c r="AB3" s="14">
        <v>21</v>
      </c>
      <c r="AC3" s="14">
        <v>22</v>
      </c>
      <c r="AD3" s="14">
        <v>23</v>
      </c>
      <c r="AE3" s="14">
        <v>24</v>
      </c>
      <c r="AF3" s="14">
        <v>25</v>
      </c>
      <c r="AG3" s="14">
        <v>26</v>
      </c>
      <c r="AH3" s="14">
        <v>27</v>
      </c>
      <c r="AI3" s="14">
        <v>28</v>
      </c>
      <c r="AJ3" s="14">
        <v>29</v>
      </c>
      <c r="AK3" s="23">
        <v>30</v>
      </c>
      <c r="AL3" s="55">
        <v>31</v>
      </c>
    </row>
    <row r="4" spans="1:38" s="4" customFormat="1" ht="27" customHeight="1">
      <c r="A4" s="219"/>
      <c r="B4" s="220"/>
      <c r="C4" s="220"/>
      <c r="D4" s="220"/>
      <c r="E4" s="220"/>
      <c r="F4" s="220"/>
      <c r="G4" s="224"/>
      <c r="H4" s="117">
        <f>彙整班表!H4</f>
        <v>45839</v>
      </c>
      <c r="I4" s="117">
        <f>彙整班表!I4</f>
        <v>45840</v>
      </c>
      <c r="J4" s="117">
        <f>彙整班表!J4</f>
        <v>45841</v>
      </c>
      <c r="K4" s="117">
        <f>彙整班表!K4</f>
        <v>45842</v>
      </c>
      <c r="L4" s="117">
        <f>彙整班表!L4</f>
        <v>45843</v>
      </c>
      <c r="M4" s="117">
        <f>彙整班表!M4</f>
        <v>45844</v>
      </c>
      <c r="N4" s="117">
        <f>彙整班表!N4</f>
        <v>45845</v>
      </c>
      <c r="O4" s="117">
        <f>彙整班表!O4</f>
        <v>45846</v>
      </c>
      <c r="P4" s="117">
        <f>彙整班表!P4</f>
        <v>45847</v>
      </c>
      <c r="Q4" s="117">
        <f>彙整班表!Q4</f>
        <v>45848</v>
      </c>
      <c r="R4" s="117">
        <f>彙整班表!R4</f>
        <v>45849</v>
      </c>
      <c r="S4" s="117">
        <f>彙整班表!S4</f>
        <v>45850</v>
      </c>
      <c r="T4" s="117">
        <f>彙整班表!T4</f>
        <v>45851</v>
      </c>
      <c r="U4" s="117">
        <f>彙整班表!U4</f>
        <v>45852</v>
      </c>
      <c r="V4" s="117">
        <f>彙整班表!V4</f>
        <v>45853</v>
      </c>
      <c r="W4" s="117">
        <f>彙整班表!W4</f>
        <v>45854</v>
      </c>
      <c r="X4" s="117">
        <f>彙整班表!X4</f>
        <v>45855</v>
      </c>
      <c r="Y4" s="117">
        <f>彙整班表!Y4</f>
        <v>45856</v>
      </c>
      <c r="Z4" s="117">
        <f>彙整班表!Z4</f>
        <v>45857</v>
      </c>
      <c r="AA4" s="117">
        <f>彙整班表!AA4</f>
        <v>45858</v>
      </c>
      <c r="AB4" s="117">
        <f>彙整班表!AB4</f>
        <v>45859</v>
      </c>
      <c r="AC4" s="117">
        <f>彙整班表!AC4</f>
        <v>45860</v>
      </c>
      <c r="AD4" s="117">
        <f>彙整班表!AD4</f>
        <v>45861</v>
      </c>
      <c r="AE4" s="117">
        <f>彙整班表!AE4</f>
        <v>45862</v>
      </c>
      <c r="AF4" s="117">
        <f>彙整班表!AF4</f>
        <v>45863</v>
      </c>
      <c r="AG4" s="117">
        <f>彙整班表!AG4</f>
        <v>45864</v>
      </c>
      <c r="AH4" s="117">
        <f>彙整班表!AH4</f>
        <v>45865</v>
      </c>
      <c r="AI4" s="117">
        <f>彙整班表!AI4</f>
        <v>45866</v>
      </c>
      <c r="AJ4" s="117">
        <f>彙整班表!AJ4</f>
        <v>45867</v>
      </c>
      <c r="AK4" s="117">
        <f>彙整班表!AK4</f>
        <v>45868</v>
      </c>
      <c r="AL4" s="117">
        <f>彙整班表!AL4</f>
        <v>45869</v>
      </c>
    </row>
    <row r="5" spans="1:38" s="12" customFormat="1" ht="34.5" customHeight="1">
      <c r="A5" s="237" t="str">
        <f>彙整班表!A5</f>
        <v>住房率</v>
      </c>
      <c r="B5" s="238"/>
      <c r="C5" s="238"/>
      <c r="D5" s="238"/>
      <c r="E5" s="238"/>
      <c r="F5" s="238"/>
      <c r="G5" s="238"/>
      <c r="H5" s="37">
        <f>彙整班表!H5</f>
        <v>0.19639999999999999</v>
      </c>
      <c r="I5" s="37">
        <f>彙整班表!I5</f>
        <v>0.24490000000000001</v>
      </c>
      <c r="J5" s="37">
        <f>彙整班表!J5</f>
        <v>0.3175</v>
      </c>
      <c r="K5" s="37">
        <f>彙整班表!K5</f>
        <v>0.87219999999999998</v>
      </c>
      <c r="L5" s="37">
        <f>彙整班表!L5</f>
        <v>0.91300000000000003</v>
      </c>
      <c r="M5" s="37">
        <f>彙整班表!M5</f>
        <v>0.88570000000000004</v>
      </c>
      <c r="N5" s="37">
        <f>彙整班表!N5</f>
        <v>0.61</v>
      </c>
      <c r="O5" s="37">
        <f>彙整班表!O5</f>
        <v>0.432</v>
      </c>
      <c r="P5" s="37">
        <f>彙整班表!P5</f>
        <v>0.40429999999999999</v>
      </c>
      <c r="Q5" s="37">
        <f>彙整班表!Q5</f>
        <v>0.50560000000000005</v>
      </c>
      <c r="R5" s="37">
        <f>彙整班表!R5</f>
        <v>0.90480000000000005</v>
      </c>
      <c r="S5" s="37">
        <f>彙整班表!S5</f>
        <v>0.95240000000000002</v>
      </c>
      <c r="T5" s="37">
        <f>彙整班表!T5</f>
        <v>0.87849999999999995</v>
      </c>
      <c r="U5" s="37">
        <f>彙整班表!U5</f>
        <v>0.53149999999999997</v>
      </c>
      <c r="V5" s="37">
        <f>彙整班表!V5</f>
        <v>0.26569999999999999</v>
      </c>
      <c r="W5" s="37">
        <f>彙整班表!W5</f>
        <v>0.30409999999999998</v>
      </c>
      <c r="X5" s="37">
        <f>彙整班表!X5</f>
        <v>0.2291</v>
      </c>
      <c r="Y5" s="37">
        <f>彙整班表!Y5</f>
        <v>0.2366</v>
      </c>
      <c r="Z5" s="37">
        <f>彙整班表!Z5</f>
        <v>0.89139999999999997</v>
      </c>
      <c r="AA5" s="37">
        <f>彙整班表!AA5</f>
        <v>0.31390000000000001</v>
      </c>
      <c r="AB5" s="37">
        <f>彙整班表!AB5</f>
        <v>0.13</v>
      </c>
      <c r="AC5" s="37">
        <f>彙整班表!AC5</f>
        <v>0.16589999999999999</v>
      </c>
      <c r="AD5" s="37">
        <f>彙整班表!AD5</f>
        <v>0.20599999999999999</v>
      </c>
      <c r="AE5" s="37">
        <f>彙整班表!AE5</f>
        <v>0.5605</v>
      </c>
      <c r="AF5" s="37">
        <f>彙整班表!AF5</f>
        <v>0.76790000000000003</v>
      </c>
      <c r="AG5" s="37">
        <f>彙整班表!AG5</f>
        <v>1.0223</v>
      </c>
      <c r="AH5" s="37">
        <f>彙整班表!AH5</f>
        <v>0.31879999999999997</v>
      </c>
      <c r="AI5" s="37">
        <f>彙整班表!AI5</f>
        <v>0.12559999999999999</v>
      </c>
      <c r="AJ5" s="37">
        <f>彙整班表!AJ5</f>
        <v>0.15939999999999999</v>
      </c>
      <c r="AK5" s="53">
        <f>彙整班表!AK5</f>
        <v>0.1691</v>
      </c>
      <c r="AL5" s="58">
        <f>彙整班表!AL5</f>
        <v>0.1353</v>
      </c>
    </row>
    <row r="6" spans="1:38" s="12" customFormat="1" ht="34.5" customHeight="1">
      <c r="A6" s="237" t="str">
        <f>彙整班表!A6</f>
        <v>預估房客人數</v>
      </c>
      <c r="B6" s="238"/>
      <c r="C6" s="238"/>
      <c r="D6" s="238"/>
      <c r="E6" s="238"/>
      <c r="F6" s="238"/>
      <c r="G6" s="238"/>
      <c r="H6" s="12">
        <f>彙整班表!H6</f>
        <v>76</v>
      </c>
      <c r="I6" s="11">
        <f>彙整班表!I6</f>
        <v>87</v>
      </c>
      <c r="J6" s="11">
        <f>彙整班表!J6</f>
        <v>118</v>
      </c>
      <c r="K6" s="11">
        <f>彙整班表!K6</f>
        <v>358</v>
      </c>
      <c r="L6" s="11">
        <f>彙整班表!L6</f>
        <v>376</v>
      </c>
      <c r="M6" s="11">
        <f>彙整班表!M6</f>
        <v>295</v>
      </c>
      <c r="N6" s="11">
        <f>彙整班表!N6</f>
        <v>105</v>
      </c>
      <c r="O6" s="11">
        <f>彙整班表!O6</f>
        <v>96</v>
      </c>
      <c r="P6" s="11">
        <f>彙整班表!P6</f>
        <v>99</v>
      </c>
      <c r="Q6" s="11">
        <f>彙整班表!Q6</f>
        <v>156</v>
      </c>
      <c r="R6" s="11">
        <f>彙整班表!R6</f>
        <v>394</v>
      </c>
      <c r="S6" s="11">
        <f>彙整班表!S6</f>
        <v>415</v>
      </c>
      <c r="T6" s="11">
        <f>彙整班表!T6</f>
        <v>161</v>
      </c>
      <c r="U6" s="11">
        <f>彙整班表!U6</f>
        <v>100</v>
      </c>
      <c r="V6" s="11">
        <f>彙整班表!V6</f>
        <v>61</v>
      </c>
      <c r="W6" s="11">
        <f>彙整班表!W6</f>
        <v>79</v>
      </c>
      <c r="X6" s="11">
        <f>彙整班表!X6</f>
        <v>63</v>
      </c>
      <c r="Y6" s="11">
        <f>彙整班表!Y6</f>
        <v>97</v>
      </c>
      <c r="Z6" s="11">
        <f>彙整班表!Z6</f>
        <v>395</v>
      </c>
      <c r="AA6" s="11">
        <f>彙整班表!AA6</f>
        <v>128</v>
      </c>
      <c r="AB6" s="11">
        <f>彙整班表!AB6</f>
        <v>41</v>
      </c>
      <c r="AC6" s="11">
        <f>彙整班表!AC6</f>
        <v>55</v>
      </c>
      <c r="AD6" s="11">
        <f>彙整班表!AD6</f>
        <v>66</v>
      </c>
      <c r="AE6" s="11">
        <f>彙整班表!AE6</f>
        <v>199</v>
      </c>
      <c r="AF6" s="11">
        <f>彙整班表!AF6</f>
        <v>292</v>
      </c>
      <c r="AG6" s="11">
        <f>彙整班表!AG6</f>
        <v>355</v>
      </c>
      <c r="AH6" s="11">
        <f>彙整班表!AH6</f>
        <v>93</v>
      </c>
      <c r="AI6" s="11">
        <f>彙整班表!AI6</f>
        <v>31</v>
      </c>
      <c r="AJ6" s="11">
        <f>彙整班表!AJ6</f>
        <v>48</v>
      </c>
      <c r="AK6" s="11">
        <f>彙整班表!AK6</f>
        <v>52</v>
      </c>
      <c r="AL6" s="11">
        <f>彙整班表!AL6</f>
        <v>38</v>
      </c>
    </row>
    <row r="7" spans="1:38" s="12" customFormat="1" ht="34.5" customHeight="1">
      <c r="A7" s="237" t="str">
        <f>彙整班表!A7</f>
        <v>預估早餐客數</v>
      </c>
      <c r="B7" s="238"/>
      <c r="C7" s="238"/>
      <c r="D7" s="238"/>
      <c r="E7" s="238"/>
      <c r="F7" s="238"/>
      <c r="G7" s="238"/>
      <c r="H7" s="20">
        <f>彙整班表!H7</f>
        <v>43</v>
      </c>
      <c r="I7" s="20">
        <f>彙整班表!I7</f>
        <v>43</v>
      </c>
      <c r="J7" s="20">
        <f>彙整班表!J7</f>
        <v>43</v>
      </c>
      <c r="K7" s="20">
        <f>彙整班表!K7</f>
        <v>43</v>
      </c>
      <c r="L7" s="20">
        <f>彙整班表!L7</f>
        <v>43</v>
      </c>
      <c r="M7" s="20">
        <f>彙整班表!M7</f>
        <v>45</v>
      </c>
      <c r="N7" s="20">
        <f>彙整班表!N7</f>
        <v>45</v>
      </c>
      <c r="O7" s="20">
        <f>彙整班表!O7</f>
        <v>48</v>
      </c>
      <c r="P7" s="20">
        <f>彙整班表!P7</f>
        <v>48</v>
      </c>
      <c r="Q7" s="20">
        <f>彙整班表!Q7</f>
        <v>52</v>
      </c>
      <c r="R7" s="20">
        <f>彙整班表!R7</f>
        <v>66</v>
      </c>
      <c r="S7" s="20">
        <f>彙整班表!S7</f>
        <v>109</v>
      </c>
      <c r="T7" s="20">
        <f>彙整班表!T7</f>
        <v>44</v>
      </c>
      <c r="U7" s="20">
        <f>彙整班表!U7</f>
        <v>87</v>
      </c>
      <c r="V7" s="20">
        <f>彙整班表!V7</f>
        <v>54</v>
      </c>
      <c r="W7" s="20">
        <f>彙整班表!W7</f>
        <v>22</v>
      </c>
      <c r="X7" s="20">
        <f>彙整班表!X7</f>
        <v>24</v>
      </c>
      <c r="Y7" s="20">
        <f>彙整班表!Y7</f>
        <v>36</v>
      </c>
      <c r="Z7" s="20">
        <f>彙整班表!Z7</f>
        <v>32</v>
      </c>
      <c r="AA7" s="20">
        <f>彙整班表!AA7</f>
        <v>14</v>
      </c>
      <c r="AB7" s="20">
        <f>彙整班表!AB7</f>
        <v>46</v>
      </c>
      <c r="AC7" s="20">
        <f>彙整班表!AC7</f>
        <v>29</v>
      </c>
      <c r="AD7" s="20">
        <f>彙整班表!AD7</f>
        <v>38</v>
      </c>
      <c r="AE7" s="20">
        <f>彙整班表!AE7</f>
        <v>59</v>
      </c>
      <c r="AF7" s="20">
        <f>彙整班表!AF7</f>
        <v>175</v>
      </c>
      <c r="AG7" s="20">
        <f>彙整班表!AG7</f>
        <v>218</v>
      </c>
      <c r="AH7" s="20">
        <f>彙整班表!AH7</f>
        <v>236</v>
      </c>
      <c r="AI7" s="20">
        <f>彙整班表!AI7</f>
        <v>53</v>
      </c>
      <c r="AJ7" s="20">
        <f>彙整班表!AJ7</f>
        <v>9</v>
      </c>
      <c r="AK7" s="21">
        <f>彙整班表!AK7</f>
        <v>16</v>
      </c>
      <c r="AL7" s="57">
        <f>彙整班表!AL7</f>
        <v>10</v>
      </c>
    </row>
    <row r="8" spans="1:38" s="12" customFormat="1" ht="34.5" customHeight="1">
      <c r="A8" s="29" t="s">
        <v>166</v>
      </c>
      <c r="B8" s="29" t="s">
        <v>260</v>
      </c>
      <c r="C8" s="26"/>
      <c r="D8" s="20" t="s">
        <v>32</v>
      </c>
      <c r="E8" s="20">
        <v>3459</v>
      </c>
      <c r="F8" s="20" t="s">
        <v>262</v>
      </c>
      <c r="G8" s="20" t="s">
        <v>261</v>
      </c>
      <c r="H8" s="119" t="s">
        <v>482</v>
      </c>
      <c r="I8" s="52" t="s">
        <v>428</v>
      </c>
      <c r="J8" s="119" t="s">
        <v>428</v>
      </c>
      <c r="K8" s="52" t="s">
        <v>428</v>
      </c>
      <c r="L8" s="119" t="s">
        <v>428</v>
      </c>
      <c r="M8" s="52" t="s">
        <v>428</v>
      </c>
      <c r="N8" s="119" t="s">
        <v>480</v>
      </c>
      <c r="O8" s="119" t="s">
        <v>428</v>
      </c>
      <c r="P8" s="119" t="s">
        <v>428</v>
      </c>
      <c r="Q8" s="52" t="s">
        <v>480</v>
      </c>
      <c r="R8" s="119" t="s">
        <v>428</v>
      </c>
      <c r="S8" s="119" t="s">
        <v>428</v>
      </c>
      <c r="T8" s="52" t="s">
        <v>428</v>
      </c>
      <c r="U8" s="119" t="s">
        <v>480</v>
      </c>
      <c r="V8" s="119" t="s">
        <v>428</v>
      </c>
      <c r="W8" s="119" t="s">
        <v>428</v>
      </c>
      <c r="X8" s="52" t="s">
        <v>428</v>
      </c>
      <c r="Y8" s="119" t="s">
        <v>428</v>
      </c>
      <c r="Z8" s="119" t="s">
        <v>482</v>
      </c>
      <c r="AA8" s="119" t="s">
        <v>428</v>
      </c>
      <c r="AB8" s="52" t="s">
        <v>428</v>
      </c>
      <c r="AC8" s="119" t="s">
        <v>480</v>
      </c>
      <c r="AD8" s="119" t="s">
        <v>428</v>
      </c>
      <c r="AE8" s="52" t="s">
        <v>428</v>
      </c>
      <c r="AF8" s="119" t="s">
        <v>428</v>
      </c>
      <c r="AG8" s="119" t="s">
        <v>482</v>
      </c>
      <c r="AH8" s="119" t="s">
        <v>428</v>
      </c>
      <c r="AI8" s="52" t="s">
        <v>428</v>
      </c>
      <c r="AJ8" s="119" t="s">
        <v>482</v>
      </c>
      <c r="AK8" s="119" t="s">
        <v>428</v>
      </c>
      <c r="AL8" s="52" t="s">
        <v>428</v>
      </c>
    </row>
    <row r="9" spans="1:38" s="12" customFormat="1" ht="34.5" customHeight="1">
      <c r="A9" s="29" t="s">
        <v>166</v>
      </c>
      <c r="B9" s="29" t="s">
        <v>260</v>
      </c>
      <c r="C9" s="26"/>
      <c r="D9" s="20" t="s">
        <v>33</v>
      </c>
      <c r="E9" s="20">
        <v>3482</v>
      </c>
      <c r="F9" s="20" t="s">
        <v>334</v>
      </c>
      <c r="G9" s="20" t="s">
        <v>279</v>
      </c>
      <c r="H9" s="52" t="s">
        <v>510</v>
      </c>
      <c r="I9" s="52" t="s">
        <v>510</v>
      </c>
      <c r="J9" s="52" t="s">
        <v>510</v>
      </c>
      <c r="K9" s="52" t="s">
        <v>510</v>
      </c>
      <c r="L9" s="52" t="s">
        <v>510</v>
      </c>
      <c r="M9" s="52" t="s">
        <v>482</v>
      </c>
      <c r="N9" s="52" t="s">
        <v>510</v>
      </c>
      <c r="O9" s="52" t="s">
        <v>510</v>
      </c>
      <c r="P9" s="52" t="s">
        <v>510</v>
      </c>
      <c r="Q9" s="52" t="s">
        <v>510</v>
      </c>
      <c r="R9" s="52" t="s">
        <v>510</v>
      </c>
      <c r="S9" s="52" t="s">
        <v>510</v>
      </c>
      <c r="T9" s="52" t="s">
        <v>480</v>
      </c>
      <c r="U9" s="52" t="s">
        <v>510</v>
      </c>
      <c r="V9" s="52" t="s">
        <v>510</v>
      </c>
      <c r="W9" s="52" t="s">
        <v>510</v>
      </c>
      <c r="X9" s="52" t="s">
        <v>482</v>
      </c>
      <c r="Y9" s="52" t="s">
        <v>510</v>
      </c>
      <c r="Z9" s="52" t="s">
        <v>510</v>
      </c>
      <c r="AA9" s="52" t="s">
        <v>482</v>
      </c>
      <c r="AB9" s="52" t="s">
        <v>510</v>
      </c>
      <c r="AC9" s="52" t="s">
        <v>510</v>
      </c>
      <c r="AD9" s="52" t="s">
        <v>480</v>
      </c>
      <c r="AE9" s="52" t="s">
        <v>510</v>
      </c>
      <c r="AF9" s="52" t="s">
        <v>510</v>
      </c>
      <c r="AG9" s="52" t="s">
        <v>510</v>
      </c>
      <c r="AH9" s="52" t="s">
        <v>480</v>
      </c>
      <c r="AI9" s="52" t="s">
        <v>510</v>
      </c>
      <c r="AJ9" s="52" t="s">
        <v>510</v>
      </c>
      <c r="AK9" s="52" t="s">
        <v>480</v>
      </c>
      <c r="AL9" s="52" t="s">
        <v>482</v>
      </c>
    </row>
    <row r="10" spans="1:38" s="12" customFormat="1" ht="34.5" customHeight="1" thickBot="1">
      <c r="A10" s="111" t="s">
        <v>166</v>
      </c>
      <c r="B10" s="111" t="s">
        <v>260</v>
      </c>
      <c r="C10" s="112"/>
      <c r="D10" s="18" t="s">
        <v>429</v>
      </c>
      <c r="E10" s="110">
        <v>3516</v>
      </c>
      <c r="F10" s="110" t="s">
        <v>362</v>
      </c>
      <c r="G10" s="16" t="s">
        <v>361</v>
      </c>
      <c r="H10" s="114">
        <v>1423</v>
      </c>
      <c r="I10" s="114">
        <v>1423</v>
      </c>
      <c r="J10" s="114">
        <v>1423</v>
      </c>
      <c r="K10" s="114" t="s">
        <v>482</v>
      </c>
      <c r="L10" s="114">
        <v>1423</v>
      </c>
      <c r="M10" s="114">
        <v>1423</v>
      </c>
      <c r="N10" s="114">
        <v>1423</v>
      </c>
      <c r="O10" s="114" t="s">
        <v>480</v>
      </c>
      <c r="P10" s="114" t="s">
        <v>482</v>
      </c>
      <c r="Q10" s="114">
        <v>1423</v>
      </c>
      <c r="R10" s="114">
        <v>1423</v>
      </c>
      <c r="S10" s="114">
        <v>1423</v>
      </c>
      <c r="T10" s="114">
        <v>1423</v>
      </c>
      <c r="U10" s="114">
        <v>1423</v>
      </c>
      <c r="V10" s="114" t="s">
        <v>482</v>
      </c>
      <c r="W10" s="114">
        <v>1423</v>
      </c>
      <c r="X10" s="114">
        <v>1423</v>
      </c>
      <c r="Y10" s="114" t="s">
        <v>480</v>
      </c>
      <c r="Z10" s="114">
        <v>1423</v>
      </c>
      <c r="AA10" s="114">
        <v>1423</v>
      </c>
      <c r="AB10" s="114" t="s">
        <v>480</v>
      </c>
      <c r="AC10" s="114">
        <v>1423</v>
      </c>
      <c r="AD10" s="114" t="s">
        <v>480</v>
      </c>
      <c r="AE10" s="114">
        <v>1423</v>
      </c>
      <c r="AF10" s="114" t="s">
        <v>601</v>
      </c>
      <c r="AG10" s="114">
        <v>1423</v>
      </c>
      <c r="AH10" s="114">
        <v>1423</v>
      </c>
      <c r="AI10" s="114" t="s">
        <v>482</v>
      </c>
      <c r="AJ10" s="114">
        <v>1423</v>
      </c>
      <c r="AK10" s="114">
        <v>1423</v>
      </c>
      <c r="AL10" s="114">
        <v>1423</v>
      </c>
    </row>
    <row r="12" spans="1:38" s="6" customFormat="1" ht="21">
      <c r="B12" s="5"/>
      <c r="C12" s="5"/>
      <c r="D12" s="5"/>
      <c r="G12" s="5" t="s">
        <v>8</v>
      </c>
      <c r="O12" s="5" t="s">
        <v>9</v>
      </c>
      <c r="R12" s="5"/>
      <c r="X12" s="5" t="s">
        <v>10</v>
      </c>
      <c r="AF12" s="5"/>
      <c r="AG12" s="5"/>
      <c r="AH12" s="5"/>
    </row>
    <row r="13" spans="1:38" s="6" customFormat="1" ht="21">
      <c r="B13" s="5"/>
      <c r="C13" s="5"/>
      <c r="D13" s="5"/>
      <c r="G13" s="5"/>
      <c r="O13" s="5"/>
      <c r="R13" s="5"/>
      <c r="X13" s="5"/>
      <c r="AF13" s="5"/>
      <c r="AG13" s="5"/>
      <c r="AH13" s="5"/>
    </row>
    <row r="14" spans="1:38" s="6" customFormat="1" ht="21">
      <c r="B14" s="5"/>
      <c r="C14" s="5"/>
      <c r="D14" s="5"/>
      <c r="G14" s="5"/>
      <c r="O14" s="5"/>
      <c r="R14" s="5"/>
      <c r="X14" s="5"/>
      <c r="AF14" s="5"/>
      <c r="AG14" s="5"/>
      <c r="AH14" s="5"/>
    </row>
    <row r="15" spans="1:38" s="6" customFormat="1" ht="21"/>
    <row r="16" spans="1:38" s="6" customFormat="1" ht="21">
      <c r="A16" s="7" t="s">
        <v>5</v>
      </c>
      <c r="B16" s="8" t="s">
        <v>6</v>
      </c>
      <c r="C16" s="7" t="s">
        <v>7</v>
      </c>
    </row>
    <row r="17" spans="1:29" s="6" customFormat="1" ht="21">
      <c r="A17" s="6" t="s">
        <v>22</v>
      </c>
      <c r="B17" s="9">
        <v>0.375</v>
      </c>
      <c r="C17" s="9">
        <v>0.75</v>
      </c>
      <c r="E17" s="19" t="s">
        <v>11</v>
      </c>
      <c r="F17" s="19"/>
      <c r="G17" s="19"/>
      <c r="H17" s="19"/>
      <c r="I17" s="19"/>
      <c r="J17" s="19"/>
      <c r="K17" s="19"/>
      <c r="L17" s="19"/>
    </row>
    <row r="18" spans="1:29" s="6" customFormat="1" ht="21"/>
    <row r="19" spans="1:29" s="6" customFormat="1" ht="21"/>
    <row r="20" spans="1:29" s="6" customFormat="1" ht="21">
      <c r="A20" s="225" t="s">
        <v>13</v>
      </c>
      <c r="B20" s="225"/>
      <c r="C20" s="225"/>
      <c r="D20" s="225"/>
      <c r="E20" s="225"/>
      <c r="F20" s="225"/>
      <c r="G20" s="225"/>
      <c r="H20" s="225"/>
      <c r="I20" s="225"/>
      <c r="J20" s="225"/>
      <c r="K20" s="225"/>
      <c r="L20" s="225"/>
      <c r="M20" s="225"/>
      <c r="N20" s="225"/>
      <c r="O20" s="225"/>
      <c r="P20" s="225"/>
      <c r="Q20" s="225"/>
      <c r="R20" s="225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</row>
    <row r="21" spans="1:29" s="6" customFormat="1" ht="21">
      <c r="A21" s="225"/>
      <c r="B21" s="225"/>
      <c r="C21" s="225"/>
      <c r="D21" s="225"/>
      <c r="E21" s="225"/>
      <c r="F21" s="225"/>
      <c r="G21" s="225"/>
      <c r="H21" s="225"/>
      <c r="I21" s="225"/>
      <c r="J21" s="225"/>
      <c r="K21" s="225"/>
      <c r="L21" s="225"/>
      <c r="M21" s="225"/>
      <c r="N21" s="225"/>
      <c r="O21" s="225"/>
      <c r="P21" s="225"/>
      <c r="Q21" s="225"/>
      <c r="R21" s="225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</row>
    <row r="22" spans="1:29" s="6" customFormat="1" ht="21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</row>
    <row r="23" spans="1:29" s="6" customFormat="1" ht="21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</row>
    <row r="24" spans="1:29" s="6" customFormat="1" ht="21">
      <c r="A24" s="226" t="s">
        <v>12</v>
      </c>
      <c r="B24" s="226"/>
      <c r="C24" s="226"/>
      <c r="D24" s="226"/>
      <c r="E24" s="10"/>
    </row>
    <row r="25" spans="1:29" s="6" customFormat="1" ht="21"/>
  </sheetData>
  <sheetProtection algorithmName="SHA-512" hashValue="rUzgoeMxPyZdz2lKse+qHTLg2Bdv3DmrJ6MZ8H2Z+DeYNPEa1AUDLD4iQmqa5VGk3w08mv+hqObf80YblTRpbA==" saltValue="bRgCX92F9s0KMGHv8l8G4Q==" spinCount="100000" sheet="1" selectLockedCells="1" selectUnlockedCells="1"/>
  <mergeCells count="15">
    <mergeCell ref="A5:G5"/>
    <mergeCell ref="A6:G6"/>
    <mergeCell ref="A7:G7"/>
    <mergeCell ref="A20:R21"/>
    <mergeCell ref="A24:D24"/>
    <mergeCell ref="A1:P1"/>
    <mergeCell ref="Q1:AL1"/>
    <mergeCell ref="A2:G2"/>
    <mergeCell ref="A3:A4"/>
    <mergeCell ref="B3:B4"/>
    <mergeCell ref="C3:C4"/>
    <mergeCell ref="D3:D4"/>
    <mergeCell ref="E3:E4"/>
    <mergeCell ref="F3:F4"/>
    <mergeCell ref="G3:G4"/>
  </mergeCells>
  <phoneticPr fontId="22" type="noConversion"/>
  <pageMargins left="0.23622047244094491" right="0.23622047244094491" top="0.74803149606299213" bottom="0.74803149606299213" header="0.31496062992125984" footer="0.31496062992125984"/>
  <pageSetup paperSize="8" scale="41" fitToHeight="0" orientation="landscape" r:id="rId1"/>
  <headerFooter>
    <oddHeader>&amp;L&amp;20限公司內部員工管理專用單&amp;R&amp;"微軟正黑體,標準"112年10月18日版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CBAEBD-C5E4-456D-8C26-ADE0E49006DA}">
  <sheetPr codeName="工作表11">
    <pageSetUpPr fitToPage="1"/>
  </sheetPr>
  <dimension ref="A1:AL27"/>
  <sheetViews>
    <sheetView topLeftCell="C1" zoomScale="50" zoomScaleNormal="50" workbookViewId="0">
      <selection activeCell="H8" sqref="H8:AL11"/>
    </sheetView>
  </sheetViews>
  <sheetFormatPr defaultRowHeight="15.75"/>
  <cols>
    <col min="1" max="1" width="38.75" style="1" customWidth="1"/>
    <col min="2" max="2" width="16.875" style="1" customWidth="1"/>
    <col min="3" max="4" width="10.25" style="1" customWidth="1"/>
    <col min="5" max="5" width="9.75" style="1" customWidth="1"/>
    <col min="6" max="6" width="14.625" style="1" bestFit="1" customWidth="1"/>
    <col min="7" max="7" width="11.875" style="1" bestFit="1" customWidth="1"/>
    <col min="8" max="14" width="12.625" style="1" bestFit="1" customWidth="1"/>
    <col min="15" max="15" width="16.75" style="1" bestFit="1" customWidth="1"/>
    <col min="16" max="23" width="12.625" style="1" bestFit="1" customWidth="1"/>
    <col min="24" max="24" width="16.75" style="1" bestFit="1" customWidth="1"/>
    <col min="25" max="37" width="12.625" style="1" bestFit="1" customWidth="1"/>
    <col min="38" max="38" width="9.875" style="1" customWidth="1"/>
    <col min="39" max="16384" width="9" style="1"/>
  </cols>
  <sheetData>
    <row r="1" spans="1:38" ht="37.5" customHeight="1" thickBot="1">
      <c r="A1" s="227">
        <f>彙整班表!A1</f>
        <v>7</v>
      </c>
      <c r="B1" s="228"/>
      <c r="C1" s="228"/>
      <c r="D1" s="228"/>
      <c r="E1" s="228"/>
      <c r="F1" s="228"/>
      <c r="G1" s="228"/>
      <c r="H1" s="228"/>
      <c r="I1" s="228"/>
      <c r="J1" s="228"/>
      <c r="K1" s="228"/>
      <c r="L1" s="228"/>
      <c r="M1" s="228"/>
      <c r="N1" s="228"/>
      <c r="O1" s="228"/>
      <c r="P1" s="228"/>
      <c r="Q1" s="229" t="s">
        <v>27</v>
      </c>
      <c r="R1" s="229"/>
      <c r="S1" s="229"/>
      <c r="T1" s="229"/>
      <c r="U1" s="229"/>
      <c r="V1" s="229"/>
      <c r="W1" s="229"/>
      <c r="X1" s="229"/>
      <c r="Y1" s="229"/>
      <c r="Z1" s="229"/>
      <c r="AA1" s="229"/>
      <c r="AB1" s="229"/>
      <c r="AC1" s="229"/>
      <c r="AD1" s="229"/>
      <c r="AE1" s="229"/>
      <c r="AF1" s="229"/>
      <c r="AG1" s="229"/>
      <c r="AH1" s="229"/>
      <c r="AI1" s="229"/>
      <c r="AJ1" s="229"/>
      <c r="AK1" s="229"/>
      <c r="AL1" s="236"/>
    </row>
    <row r="2" spans="1:38" ht="21" customHeight="1">
      <c r="A2" s="231" t="s">
        <v>0</v>
      </c>
      <c r="B2" s="232"/>
      <c r="C2" s="232"/>
      <c r="D2" s="232"/>
      <c r="E2" s="232"/>
      <c r="F2" s="232"/>
      <c r="G2" s="232"/>
      <c r="H2" s="13"/>
      <c r="I2" s="2"/>
      <c r="J2" s="2"/>
      <c r="K2" s="2"/>
      <c r="L2" s="2"/>
      <c r="M2" s="2"/>
      <c r="N2" s="2"/>
      <c r="O2" s="13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56"/>
      <c r="AL2" s="54"/>
    </row>
    <row r="3" spans="1:38" s="4" customFormat="1" ht="25.5" customHeight="1">
      <c r="A3" s="219" t="s">
        <v>165</v>
      </c>
      <c r="B3" s="220" t="s">
        <v>1</v>
      </c>
      <c r="C3" s="220" t="s">
        <v>16</v>
      </c>
      <c r="D3" s="220" t="s">
        <v>2</v>
      </c>
      <c r="E3" s="220" t="s">
        <v>3</v>
      </c>
      <c r="F3" s="220" t="s">
        <v>4</v>
      </c>
      <c r="G3" s="223" t="s">
        <v>14</v>
      </c>
      <c r="H3" s="14">
        <v>1</v>
      </c>
      <c r="I3" s="14">
        <v>2</v>
      </c>
      <c r="J3" s="14">
        <v>3</v>
      </c>
      <c r="K3" s="14">
        <v>4</v>
      </c>
      <c r="L3" s="14">
        <v>5</v>
      </c>
      <c r="M3" s="14">
        <v>6</v>
      </c>
      <c r="N3" s="14">
        <v>7</v>
      </c>
      <c r="O3" s="14">
        <v>8</v>
      </c>
      <c r="P3" s="14">
        <v>9</v>
      </c>
      <c r="Q3" s="14">
        <v>10</v>
      </c>
      <c r="R3" s="14">
        <v>11</v>
      </c>
      <c r="S3" s="14">
        <v>12</v>
      </c>
      <c r="T3" s="14">
        <v>13</v>
      </c>
      <c r="U3" s="14">
        <v>14</v>
      </c>
      <c r="V3" s="14">
        <v>15</v>
      </c>
      <c r="W3" s="14">
        <v>16</v>
      </c>
      <c r="X3" s="14">
        <v>17</v>
      </c>
      <c r="Y3" s="14">
        <v>18</v>
      </c>
      <c r="Z3" s="14">
        <v>19</v>
      </c>
      <c r="AA3" s="14">
        <v>20</v>
      </c>
      <c r="AB3" s="14">
        <v>21</v>
      </c>
      <c r="AC3" s="14">
        <v>22</v>
      </c>
      <c r="AD3" s="14">
        <v>23</v>
      </c>
      <c r="AE3" s="14">
        <v>24</v>
      </c>
      <c r="AF3" s="14">
        <v>25</v>
      </c>
      <c r="AG3" s="14">
        <v>26</v>
      </c>
      <c r="AH3" s="14">
        <v>27</v>
      </c>
      <c r="AI3" s="14">
        <v>28</v>
      </c>
      <c r="AJ3" s="14">
        <v>29</v>
      </c>
      <c r="AK3" s="23">
        <v>30</v>
      </c>
      <c r="AL3" s="55">
        <v>31</v>
      </c>
    </row>
    <row r="4" spans="1:38" s="4" customFormat="1" ht="27" customHeight="1">
      <c r="A4" s="219"/>
      <c r="B4" s="220"/>
      <c r="C4" s="220"/>
      <c r="D4" s="220"/>
      <c r="E4" s="220"/>
      <c r="F4" s="220"/>
      <c r="G4" s="224"/>
      <c r="H4" s="117">
        <f>彙整班表!H4</f>
        <v>45839</v>
      </c>
      <c r="I4" s="117">
        <f>彙整班表!I4</f>
        <v>45840</v>
      </c>
      <c r="J4" s="117">
        <f>彙整班表!J4</f>
        <v>45841</v>
      </c>
      <c r="K4" s="117">
        <f>彙整班表!K4</f>
        <v>45842</v>
      </c>
      <c r="L4" s="117">
        <f>彙整班表!L4</f>
        <v>45843</v>
      </c>
      <c r="M4" s="117">
        <f>彙整班表!M4</f>
        <v>45844</v>
      </c>
      <c r="N4" s="117">
        <f>彙整班表!N4</f>
        <v>45845</v>
      </c>
      <c r="O4" s="117">
        <f>彙整班表!O4</f>
        <v>45846</v>
      </c>
      <c r="P4" s="117">
        <f>彙整班表!P4</f>
        <v>45847</v>
      </c>
      <c r="Q4" s="117">
        <f>彙整班表!Q4</f>
        <v>45848</v>
      </c>
      <c r="R4" s="117">
        <f>彙整班表!R4</f>
        <v>45849</v>
      </c>
      <c r="S4" s="117">
        <f>彙整班表!S4</f>
        <v>45850</v>
      </c>
      <c r="T4" s="117">
        <f>彙整班表!T4</f>
        <v>45851</v>
      </c>
      <c r="U4" s="117">
        <f>彙整班表!U4</f>
        <v>45852</v>
      </c>
      <c r="V4" s="117">
        <f>彙整班表!V4</f>
        <v>45853</v>
      </c>
      <c r="W4" s="117">
        <f>彙整班表!W4</f>
        <v>45854</v>
      </c>
      <c r="X4" s="117">
        <f>彙整班表!X4</f>
        <v>45855</v>
      </c>
      <c r="Y4" s="117">
        <f>彙整班表!Y4</f>
        <v>45856</v>
      </c>
      <c r="Z4" s="117">
        <f>彙整班表!Z4</f>
        <v>45857</v>
      </c>
      <c r="AA4" s="117">
        <f>彙整班表!AA4</f>
        <v>45858</v>
      </c>
      <c r="AB4" s="117">
        <f>彙整班表!AB4</f>
        <v>45859</v>
      </c>
      <c r="AC4" s="117">
        <f>彙整班表!AC4</f>
        <v>45860</v>
      </c>
      <c r="AD4" s="117">
        <f>彙整班表!AD4</f>
        <v>45861</v>
      </c>
      <c r="AE4" s="117">
        <f>彙整班表!AE4</f>
        <v>45862</v>
      </c>
      <c r="AF4" s="117">
        <f>彙整班表!AF4</f>
        <v>45863</v>
      </c>
      <c r="AG4" s="117">
        <f>彙整班表!AG4</f>
        <v>45864</v>
      </c>
      <c r="AH4" s="117">
        <f>彙整班表!AH4</f>
        <v>45865</v>
      </c>
      <c r="AI4" s="117">
        <f>彙整班表!AI4</f>
        <v>45866</v>
      </c>
      <c r="AJ4" s="117">
        <f>彙整班表!AJ4</f>
        <v>45867</v>
      </c>
      <c r="AK4" s="117">
        <f>彙整班表!AK4</f>
        <v>45868</v>
      </c>
      <c r="AL4" s="117">
        <f>彙整班表!AL4</f>
        <v>45869</v>
      </c>
    </row>
    <row r="5" spans="1:38" s="4" customFormat="1" ht="27" customHeight="1">
      <c r="A5" s="237" t="str">
        <f>彙整班表!A5</f>
        <v>住房率</v>
      </c>
      <c r="B5" s="238"/>
      <c r="C5" s="238"/>
      <c r="D5" s="238"/>
      <c r="E5" s="238"/>
      <c r="F5" s="238"/>
      <c r="G5" s="238"/>
      <c r="H5" s="37">
        <f>彙整班表!H5</f>
        <v>0.19639999999999999</v>
      </c>
      <c r="I5" s="37">
        <f>彙整班表!I5</f>
        <v>0.24490000000000001</v>
      </c>
      <c r="J5" s="37">
        <f>彙整班表!J5</f>
        <v>0.3175</v>
      </c>
      <c r="K5" s="37">
        <f>彙整班表!K5</f>
        <v>0.87219999999999998</v>
      </c>
      <c r="L5" s="37">
        <f>彙整班表!L5</f>
        <v>0.91300000000000003</v>
      </c>
      <c r="M5" s="37">
        <f>彙整班表!M5</f>
        <v>0.88570000000000004</v>
      </c>
      <c r="N5" s="37">
        <f>彙整班表!N5</f>
        <v>0.61</v>
      </c>
      <c r="O5" s="37">
        <f>彙整班表!O5</f>
        <v>0.432</v>
      </c>
      <c r="P5" s="37">
        <f>彙整班表!P5</f>
        <v>0.40429999999999999</v>
      </c>
      <c r="Q5" s="37">
        <f>彙整班表!Q5</f>
        <v>0.50560000000000005</v>
      </c>
      <c r="R5" s="37">
        <f>彙整班表!R5</f>
        <v>0.90480000000000005</v>
      </c>
      <c r="S5" s="37">
        <f>彙整班表!S5</f>
        <v>0.95240000000000002</v>
      </c>
      <c r="T5" s="37">
        <f>彙整班表!T5</f>
        <v>0.87849999999999995</v>
      </c>
      <c r="U5" s="37">
        <f>彙整班表!U5</f>
        <v>0.53149999999999997</v>
      </c>
      <c r="V5" s="37">
        <f>彙整班表!V5</f>
        <v>0.26569999999999999</v>
      </c>
      <c r="W5" s="37">
        <f>彙整班表!W5</f>
        <v>0.30409999999999998</v>
      </c>
      <c r="X5" s="37">
        <f>彙整班表!X5</f>
        <v>0.2291</v>
      </c>
      <c r="Y5" s="37">
        <f>彙整班表!Y5</f>
        <v>0.2366</v>
      </c>
      <c r="Z5" s="37">
        <f>彙整班表!Z5</f>
        <v>0.89139999999999997</v>
      </c>
      <c r="AA5" s="37">
        <f>彙整班表!AA5</f>
        <v>0.31390000000000001</v>
      </c>
      <c r="AB5" s="37">
        <f>彙整班表!AB5</f>
        <v>0.13</v>
      </c>
      <c r="AC5" s="37">
        <f>彙整班表!AC5</f>
        <v>0.16589999999999999</v>
      </c>
      <c r="AD5" s="37">
        <f>彙整班表!AD5</f>
        <v>0.20599999999999999</v>
      </c>
      <c r="AE5" s="37">
        <f>彙整班表!AE5</f>
        <v>0.5605</v>
      </c>
      <c r="AF5" s="37">
        <f>彙整班表!AF5</f>
        <v>0.76790000000000003</v>
      </c>
      <c r="AG5" s="37">
        <f>彙整班表!AG5</f>
        <v>1.0223</v>
      </c>
      <c r="AH5" s="37">
        <f>彙整班表!AH5</f>
        <v>0.31879999999999997</v>
      </c>
      <c r="AI5" s="37">
        <f>彙整班表!AI5</f>
        <v>0.12559999999999999</v>
      </c>
      <c r="AJ5" s="37">
        <f>彙整班表!AJ5</f>
        <v>0.15939999999999999</v>
      </c>
      <c r="AK5" s="37">
        <f>彙整班表!AK5</f>
        <v>0.1691</v>
      </c>
      <c r="AL5" s="37">
        <f>彙整班表!AL5</f>
        <v>0.1353</v>
      </c>
    </row>
    <row r="6" spans="1:38" s="4" customFormat="1" ht="27" customHeight="1">
      <c r="A6" s="237" t="str">
        <f>彙整班表!A6</f>
        <v>預估房客人數</v>
      </c>
      <c r="B6" s="238"/>
      <c r="C6" s="238"/>
      <c r="D6" s="238"/>
      <c r="E6" s="238"/>
      <c r="F6" s="238"/>
      <c r="G6" s="238"/>
      <c r="H6" s="20">
        <f>彙整班表!H6</f>
        <v>76</v>
      </c>
      <c r="I6" s="20">
        <f>彙整班表!I6</f>
        <v>87</v>
      </c>
      <c r="J6" s="20">
        <f>彙整班表!J6</f>
        <v>118</v>
      </c>
      <c r="K6" s="20">
        <f>彙整班表!K6</f>
        <v>358</v>
      </c>
      <c r="L6" s="20">
        <f>彙整班表!L6</f>
        <v>376</v>
      </c>
      <c r="M6" s="20">
        <f>彙整班表!M6</f>
        <v>295</v>
      </c>
      <c r="N6" s="20">
        <f>彙整班表!N6</f>
        <v>105</v>
      </c>
      <c r="O6" s="20">
        <f>彙整班表!O6</f>
        <v>96</v>
      </c>
      <c r="P6" s="20">
        <f>彙整班表!P6</f>
        <v>99</v>
      </c>
      <c r="Q6" s="20">
        <f>彙整班表!Q6</f>
        <v>156</v>
      </c>
      <c r="R6" s="20">
        <f>彙整班表!R6</f>
        <v>394</v>
      </c>
      <c r="S6" s="20">
        <f>彙整班表!S6</f>
        <v>415</v>
      </c>
      <c r="T6" s="20">
        <f>彙整班表!T6</f>
        <v>161</v>
      </c>
      <c r="U6" s="20">
        <f>彙整班表!U6</f>
        <v>100</v>
      </c>
      <c r="V6" s="20">
        <f>彙整班表!V6</f>
        <v>61</v>
      </c>
      <c r="W6" s="20">
        <f>彙整班表!W6</f>
        <v>79</v>
      </c>
      <c r="X6" s="20">
        <f>彙整班表!X6</f>
        <v>63</v>
      </c>
      <c r="Y6" s="20">
        <f>彙整班表!Y6</f>
        <v>97</v>
      </c>
      <c r="Z6" s="20">
        <f>彙整班表!Z6</f>
        <v>395</v>
      </c>
      <c r="AA6" s="20">
        <f>彙整班表!AA6</f>
        <v>128</v>
      </c>
      <c r="AB6" s="20">
        <f>彙整班表!AB6</f>
        <v>41</v>
      </c>
      <c r="AC6" s="20">
        <f>彙整班表!AC6</f>
        <v>55</v>
      </c>
      <c r="AD6" s="20">
        <f>彙整班表!AD6</f>
        <v>66</v>
      </c>
      <c r="AE6" s="20">
        <f>彙整班表!AE6</f>
        <v>199</v>
      </c>
      <c r="AF6" s="20">
        <f>彙整班表!AF6</f>
        <v>292</v>
      </c>
      <c r="AG6" s="20">
        <f>彙整班表!AG6</f>
        <v>355</v>
      </c>
      <c r="AH6" s="20">
        <f>彙整班表!AH6</f>
        <v>93</v>
      </c>
      <c r="AI6" s="20">
        <f>彙整班表!AI6</f>
        <v>31</v>
      </c>
      <c r="AJ6" s="20">
        <f>彙整班表!AJ6</f>
        <v>48</v>
      </c>
      <c r="AK6" s="20">
        <f>彙整班表!AK6</f>
        <v>52</v>
      </c>
      <c r="AL6" s="20">
        <f>彙整班表!AL6</f>
        <v>38</v>
      </c>
    </row>
    <row r="7" spans="1:38" s="4" customFormat="1" ht="27" customHeight="1">
      <c r="A7" s="237" t="str">
        <f>彙整班表!A7</f>
        <v>預估早餐客數</v>
      </c>
      <c r="B7" s="238"/>
      <c r="C7" s="238"/>
      <c r="D7" s="238"/>
      <c r="E7" s="238"/>
      <c r="F7" s="238"/>
      <c r="G7" s="238"/>
      <c r="H7" s="20">
        <f>彙整班表!H7</f>
        <v>43</v>
      </c>
      <c r="I7" s="20">
        <f>彙整班表!I7</f>
        <v>43</v>
      </c>
      <c r="J7" s="20">
        <f>彙整班表!J7</f>
        <v>43</v>
      </c>
      <c r="K7" s="20">
        <f>彙整班表!K7</f>
        <v>43</v>
      </c>
      <c r="L7" s="20">
        <f>彙整班表!L7</f>
        <v>43</v>
      </c>
      <c r="M7" s="20">
        <f>彙整班表!M7</f>
        <v>45</v>
      </c>
      <c r="N7" s="20">
        <f>彙整班表!N7</f>
        <v>45</v>
      </c>
      <c r="O7" s="20">
        <f>彙整班表!O7</f>
        <v>48</v>
      </c>
      <c r="P7" s="20">
        <f>彙整班表!P7</f>
        <v>48</v>
      </c>
      <c r="Q7" s="20">
        <f>彙整班表!Q7</f>
        <v>52</v>
      </c>
      <c r="R7" s="20">
        <f>彙整班表!R7</f>
        <v>66</v>
      </c>
      <c r="S7" s="20">
        <f>彙整班表!S7</f>
        <v>109</v>
      </c>
      <c r="T7" s="20">
        <f>彙整班表!T7</f>
        <v>44</v>
      </c>
      <c r="U7" s="20">
        <f>彙整班表!U7</f>
        <v>87</v>
      </c>
      <c r="V7" s="20">
        <f>彙整班表!V7</f>
        <v>54</v>
      </c>
      <c r="W7" s="20">
        <f>彙整班表!W7</f>
        <v>22</v>
      </c>
      <c r="X7" s="20">
        <f>彙整班表!X7</f>
        <v>24</v>
      </c>
      <c r="Y7" s="20">
        <f>彙整班表!Y7</f>
        <v>36</v>
      </c>
      <c r="Z7" s="20">
        <f>彙整班表!Z7</f>
        <v>32</v>
      </c>
      <c r="AA7" s="20">
        <f>彙整班表!AA7</f>
        <v>14</v>
      </c>
      <c r="AB7" s="20">
        <f>彙整班表!AB7</f>
        <v>46</v>
      </c>
      <c r="AC7" s="20">
        <f>彙整班表!AC7</f>
        <v>29</v>
      </c>
      <c r="AD7" s="20">
        <f>彙整班表!AD7</f>
        <v>38</v>
      </c>
      <c r="AE7" s="20">
        <f>彙整班表!AE7</f>
        <v>59</v>
      </c>
      <c r="AF7" s="20">
        <f>彙整班表!AF7</f>
        <v>175</v>
      </c>
      <c r="AG7" s="20">
        <f>彙整班表!AG7</f>
        <v>218</v>
      </c>
      <c r="AH7" s="20">
        <f>彙整班表!AH7</f>
        <v>236</v>
      </c>
      <c r="AI7" s="20">
        <f>彙整班表!AI7</f>
        <v>53</v>
      </c>
      <c r="AJ7" s="20">
        <f>彙整班表!AJ7</f>
        <v>9</v>
      </c>
      <c r="AK7" s="20">
        <f>彙整班表!AK7</f>
        <v>16</v>
      </c>
      <c r="AL7" s="20">
        <f>彙整班表!AL7</f>
        <v>10</v>
      </c>
    </row>
    <row r="8" spans="1:38" s="12" customFormat="1" ht="34.5" customHeight="1">
      <c r="A8" s="29" t="s">
        <v>166</v>
      </c>
      <c r="B8" s="11" t="s">
        <v>15</v>
      </c>
      <c r="C8" s="24"/>
      <c r="D8" s="11" t="s">
        <v>271</v>
      </c>
      <c r="E8" s="11">
        <v>3468</v>
      </c>
      <c r="F8" s="11" t="s">
        <v>273</v>
      </c>
      <c r="G8" s="11" t="s">
        <v>272</v>
      </c>
      <c r="H8" s="52" t="s">
        <v>428</v>
      </c>
      <c r="I8" s="52" t="s">
        <v>428</v>
      </c>
      <c r="J8" s="52" t="s">
        <v>428</v>
      </c>
      <c r="K8" s="52" t="s">
        <v>428</v>
      </c>
      <c r="L8" s="52" t="s">
        <v>480</v>
      </c>
      <c r="M8" s="52" t="s">
        <v>482</v>
      </c>
      <c r="N8" s="52" t="s">
        <v>428</v>
      </c>
      <c r="O8" s="52" t="s">
        <v>428</v>
      </c>
      <c r="P8" s="52" t="s">
        <v>428</v>
      </c>
      <c r="Q8" s="52" t="s">
        <v>428</v>
      </c>
      <c r="R8" s="52" t="s">
        <v>428</v>
      </c>
      <c r="S8" s="52" t="s">
        <v>480</v>
      </c>
      <c r="T8" s="52" t="s">
        <v>482</v>
      </c>
      <c r="U8" s="52" t="s">
        <v>428</v>
      </c>
      <c r="V8" s="52" t="s">
        <v>428</v>
      </c>
      <c r="W8" s="52" t="s">
        <v>428</v>
      </c>
      <c r="X8" s="52" t="s">
        <v>428</v>
      </c>
      <c r="Y8" s="52" t="s">
        <v>428</v>
      </c>
      <c r="Z8" s="52" t="s">
        <v>480</v>
      </c>
      <c r="AA8" s="52" t="s">
        <v>482</v>
      </c>
      <c r="AB8" s="52" t="s">
        <v>428</v>
      </c>
      <c r="AC8" s="52" t="s">
        <v>428</v>
      </c>
      <c r="AD8" s="52" t="s">
        <v>428</v>
      </c>
      <c r="AE8" s="52" t="s">
        <v>428</v>
      </c>
      <c r="AF8" s="52" t="s">
        <v>428</v>
      </c>
      <c r="AG8" s="52" t="s">
        <v>480</v>
      </c>
      <c r="AH8" s="52" t="s">
        <v>482</v>
      </c>
      <c r="AI8" s="52" t="s">
        <v>428</v>
      </c>
      <c r="AJ8" s="52" t="s">
        <v>428</v>
      </c>
      <c r="AK8" s="52" t="s">
        <v>428</v>
      </c>
      <c r="AL8" s="52" t="s">
        <v>428</v>
      </c>
    </row>
    <row r="9" spans="1:38" s="12" customFormat="1" ht="34.5" customHeight="1">
      <c r="A9" s="29" t="s">
        <v>166</v>
      </c>
      <c r="B9" s="11" t="s">
        <v>15</v>
      </c>
      <c r="C9" s="11" t="s">
        <v>169</v>
      </c>
      <c r="D9" s="11" t="s">
        <v>19</v>
      </c>
      <c r="E9" s="11">
        <v>3299</v>
      </c>
      <c r="F9" s="11" t="s">
        <v>23</v>
      </c>
      <c r="G9" s="11" t="s">
        <v>20</v>
      </c>
      <c r="H9" s="52" t="s">
        <v>428</v>
      </c>
      <c r="I9" s="52" t="s">
        <v>428</v>
      </c>
      <c r="J9" s="52" t="s">
        <v>428</v>
      </c>
      <c r="K9" s="52" t="s">
        <v>428</v>
      </c>
      <c r="L9" s="52" t="s">
        <v>480</v>
      </c>
      <c r="M9" s="52" t="s">
        <v>482</v>
      </c>
      <c r="N9" s="52" t="s">
        <v>428</v>
      </c>
      <c r="O9" s="52" t="s">
        <v>428</v>
      </c>
      <c r="P9" s="52" t="s">
        <v>428</v>
      </c>
      <c r="Q9" s="52" t="s">
        <v>428</v>
      </c>
      <c r="R9" s="52" t="s">
        <v>428</v>
      </c>
      <c r="S9" s="52" t="s">
        <v>480</v>
      </c>
      <c r="T9" s="52" t="s">
        <v>482</v>
      </c>
      <c r="U9" s="52" t="s">
        <v>428</v>
      </c>
      <c r="V9" s="52" t="s">
        <v>428</v>
      </c>
      <c r="W9" s="52" t="s">
        <v>428</v>
      </c>
      <c r="X9" s="52" t="s">
        <v>428</v>
      </c>
      <c r="Y9" s="52" t="s">
        <v>428</v>
      </c>
      <c r="Z9" s="52" t="s">
        <v>480</v>
      </c>
      <c r="AA9" s="52" t="s">
        <v>482</v>
      </c>
      <c r="AB9" s="52" t="s">
        <v>428</v>
      </c>
      <c r="AC9" s="52" t="s">
        <v>428</v>
      </c>
      <c r="AD9" s="52" t="s">
        <v>428</v>
      </c>
      <c r="AE9" s="52" t="s">
        <v>428</v>
      </c>
      <c r="AF9" s="52" t="s">
        <v>428</v>
      </c>
      <c r="AG9" s="52" t="s">
        <v>480</v>
      </c>
      <c r="AH9" s="52" t="s">
        <v>482</v>
      </c>
      <c r="AI9" s="52" t="s">
        <v>428</v>
      </c>
      <c r="AJ9" s="52" t="s">
        <v>428</v>
      </c>
      <c r="AK9" s="52" t="s">
        <v>428</v>
      </c>
      <c r="AL9" s="52" t="s">
        <v>428</v>
      </c>
    </row>
    <row r="10" spans="1:38" s="12" customFormat="1" ht="34.5" customHeight="1">
      <c r="A10" s="29" t="s">
        <v>166</v>
      </c>
      <c r="B10" s="11" t="s">
        <v>15</v>
      </c>
      <c r="C10" s="11" t="s">
        <v>169</v>
      </c>
      <c r="D10" s="11" t="s">
        <v>19</v>
      </c>
      <c r="E10" s="51">
        <v>3415</v>
      </c>
      <c r="F10" s="51" t="s">
        <v>218</v>
      </c>
      <c r="G10" s="51" t="s">
        <v>219</v>
      </c>
      <c r="H10" s="52" t="s">
        <v>428</v>
      </c>
      <c r="I10" s="52" t="s">
        <v>428</v>
      </c>
      <c r="J10" s="52" t="s">
        <v>428</v>
      </c>
      <c r="K10" s="52" t="s">
        <v>428</v>
      </c>
      <c r="L10" s="52" t="s">
        <v>480</v>
      </c>
      <c r="M10" s="52" t="s">
        <v>482</v>
      </c>
      <c r="N10" s="52" t="s">
        <v>428</v>
      </c>
      <c r="O10" s="52" t="s">
        <v>428</v>
      </c>
      <c r="P10" s="52" t="s">
        <v>428</v>
      </c>
      <c r="Q10" s="52" t="s">
        <v>428</v>
      </c>
      <c r="R10" s="52" t="s">
        <v>428</v>
      </c>
      <c r="S10" s="52" t="s">
        <v>480</v>
      </c>
      <c r="T10" s="52" t="s">
        <v>482</v>
      </c>
      <c r="U10" s="52" t="s">
        <v>428</v>
      </c>
      <c r="V10" s="52" t="s">
        <v>428</v>
      </c>
      <c r="W10" s="52" t="s">
        <v>428</v>
      </c>
      <c r="X10" s="52" t="s">
        <v>428</v>
      </c>
      <c r="Y10" s="52" t="s">
        <v>428</v>
      </c>
      <c r="Z10" s="52" t="s">
        <v>480</v>
      </c>
      <c r="AA10" s="52" t="s">
        <v>482</v>
      </c>
      <c r="AB10" s="52" t="s">
        <v>428</v>
      </c>
      <c r="AC10" s="52" t="s">
        <v>428</v>
      </c>
      <c r="AD10" s="52" t="s">
        <v>428</v>
      </c>
      <c r="AE10" s="52" t="s">
        <v>428</v>
      </c>
      <c r="AF10" s="52" t="s">
        <v>428</v>
      </c>
      <c r="AG10" s="52" t="s">
        <v>480</v>
      </c>
      <c r="AH10" s="52" t="s">
        <v>482</v>
      </c>
      <c r="AI10" s="52" t="s">
        <v>428</v>
      </c>
      <c r="AJ10" s="52" t="s">
        <v>428</v>
      </c>
      <c r="AK10" s="52" t="s">
        <v>428</v>
      </c>
      <c r="AL10" s="52" t="s">
        <v>428</v>
      </c>
    </row>
    <row r="11" spans="1:38" s="12" customFormat="1" ht="34.5" customHeight="1" thickBot="1">
      <c r="A11" s="30" t="s">
        <v>166</v>
      </c>
      <c r="B11" s="16" t="s">
        <v>15</v>
      </c>
      <c r="C11" s="16" t="s">
        <v>21</v>
      </c>
      <c r="D11" s="16" t="s">
        <v>18</v>
      </c>
      <c r="E11" s="16">
        <v>3392</v>
      </c>
      <c r="F11" s="16" t="s">
        <v>24</v>
      </c>
      <c r="G11" s="16" t="s">
        <v>25</v>
      </c>
      <c r="H11" s="18" t="s">
        <v>479</v>
      </c>
      <c r="I11" s="18" t="s">
        <v>479</v>
      </c>
      <c r="J11" s="18" t="s">
        <v>479</v>
      </c>
      <c r="K11" s="18" t="s">
        <v>479</v>
      </c>
      <c r="L11" s="137" t="s">
        <v>481</v>
      </c>
      <c r="M11" s="18" t="s">
        <v>483</v>
      </c>
      <c r="N11" s="18" t="s">
        <v>479</v>
      </c>
      <c r="O11" s="18" t="s">
        <v>479</v>
      </c>
      <c r="P11" s="18" t="s">
        <v>479</v>
      </c>
      <c r="Q11" s="18" t="s">
        <v>479</v>
      </c>
      <c r="R11" s="18" t="s">
        <v>479</v>
      </c>
      <c r="S11" s="137" t="s">
        <v>481</v>
      </c>
      <c r="T11" s="18" t="s">
        <v>483</v>
      </c>
      <c r="U11" s="18" t="s">
        <v>479</v>
      </c>
      <c r="V11" s="18" t="s">
        <v>479</v>
      </c>
      <c r="W11" s="18" t="s">
        <v>479</v>
      </c>
      <c r="X11" s="18" t="s">
        <v>479</v>
      </c>
      <c r="Y11" s="18" t="s">
        <v>479</v>
      </c>
      <c r="Z11" s="137" t="s">
        <v>481</v>
      </c>
      <c r="AA11" s="18" t="s">
        <v>483</v>
      </c>
      <c r="AB11" s="18" t="s">
        <v>479</v>
      </c>
      <c r="AC11" s="18" t="s">
        <v>479</v>
      </c>
      <c r="AD11" s="18" t="s">
        <v>479</v>
      </c>
      <c r="AE11" s="18" t="s">
        <v>479</v>
      </c>
      <c r="AF11" s="18" t="s">
        <v>479</v>
      </c>
      <c r="AG11" s="137" t="s">
        <v>481</v>
      </c>
      <c r="AH11" s="18" t="s">
        <v>483</v>
      </c>
      <c r="AI11" s="18" t="s">
        <v>479</v>
      </c>
      <c r="AJ11" s="18" t="s">
        <v>479</v>
      </c>
      <c r="AK11" s="18" t="s">
        <v>479</v>
      </c>
      <c r="AL11" s="18" t="s">
        <v>479</v>
      </c>
    </row>
    <row r="12" spans="1:38"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</row>
    <row r="14" spans="1:38" s="6" customFormat="1" ht="21">
      <c r="B14" s="5"/>
      <c r="C14" s="5"/>
      <c r="D14" s="5"/>
      <c r="G14" s="5" t="s">
        <v>8</v>
      </c>
      <c r="O14" s="5" t="s">
        <v>9</v>
      </c>
      <c r="R14" s="5"/>
      <c r="X14" s="5" t="s">
        <v>10</v>
      </c>
      <c r="AF14" s="5"/>
      <c r="AG14" s="5"/>
      <c r="AH14" s="5"/>
    </row>
    <row r="15" spans="1:38" s="6" customFormat="1" ht="21">
      <c r="B15" s="5"/>
      <c r="C15" s="5"/>
      <c r="D15" s="5"/>
      <c r="G15" s="5"/>
      <c r="O15" s="5"/>
      <c r="R15" s="5"/>
      <c r="X15" s="5"/>
      <c r="AF15" s="5"/>
      <c r="AG15" s="5"/>
      <c r="AH15" s="5"/>
    </row>
    <row r="16" spans="1:38" s="6" customFormat="1" ht="21">
      <c r="B16" s="5"/>
      <c r="C16" s="5"/>
      <c r="D16" s="5"/>
      <c r="G16" s="5"/>
      <c r="O16" s="5"/>
      <c r="R16" s="5"/>
      <c r="X16" s="5"/>
      <c r="AF16" s="5"/>
      <c r="AG16" s="5"/>
      <c r="AH16" s="5"/>
    </row>
    <row r="17" spans="1:29" s="6" customFormat="1" ht="21"/>
    <row r="18" spans="1:29" s="6" customFormat="1" ht="21">
      <c r="A18" s="7" t="s">
        <v>5</v>
      </c>
      <c r="B18" s="8" t="s">
        <v>6</v>
      </c>
      <c r="C18" s="7" t="s">
        <v>7</v>
      </c>
    </row>
    <row r="19" spans="1:29" s="6" customFormat="1" ht="21">
      <c r="A19" s="6" t="s">
        <v>22</v>
      </c>
      <c r="B19" s="9">
        <v>0.375</v>
      </c>
      <c r="C19" s="9">
        <v>0.75</v>
      </c>
      <c r="E19" s="19" t="s">
        <v>11</v>
      </c>
      <c r="F19" s="19"/>
      <c r="G19" s="19"/>
      <c r="H19" s="19"/>
      <c r="I19" s="19"/>
      <c r="J19" s="19"/>
      <c r="K19" s="19"/>
      <c r="L19" s="19"/>
    </row>
    <row r="20" spans="1:29" s="6" customFormat="1" ht="21"/>
    <row r="21" spans="1:29" s="6" customFormat="1" ht="21"/>
    <row r="22" spans="1:29" s="6" customFormat="1" ht="21">
      <c r="A22" s="225" t="s">
        <v>13</v>
      </c>
      <c r="B22" s="225"/>
      <c r="C22" s="225"/>
      <c r="D22" s="225"/>
      <c r="E22" s="225"/>
      <c r="F22" s="225"/>
      <c r="G22" s="225"/>
      <c r="H22" s="225"/>
      <c r="I22" s="225"/>
      <c r="J22" s="225"/>
      <c r="K22" s="225"/>
      <c r="L22" s="225"/>
      <c r="M22" s="225"/>
      <c r="N22" s="225"/>
      <c r="O22" s="225"/>
      <c r="P22" s="225"/>
      <c r="Q22" s="225"/>
      <c r="R22" s="225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</row>
    <row r="23" spans="1:29" s="6" customFormat="1" ht="21">
      <c r="A23" s="225"/>
      <c r="B23" s="225"/>
      <c r="C23" s="225"/>
      <c r="D23" s="225"/>
      <c r="E23" s="225"/>
      <c r="F23" s="225"/>
      <c r="G23" s="225"/>
      <c r="H23" s="225"/>
      <c r="I23" s="225"/>
      <c r="J23" s="225"/>
      <c r="K23" s="225"/>
      <c r="L23" s="225"/>
      <c r="M23" s="225"/>
      <c r="N23" s="225"/>
      <c r="O23" s="225"/>
      <c r="P23" s="225"/>
      <c r="Q23" s="225"/>
      <c r="R23" s="225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</row>
    <row r="24" spans="1:29" s="6" customFormat="1" ht="21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</row>
    <row r="25" spans="1:29" s="6" customFormat="1" ht="21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</row>
    <row r="26" spans="1:29" s="6" customFormat="1" ht="21">
      <c r="A26" s="226" t="s">
        <v>12</v>
      </c>
      <c r="B26" s="226"/>
      <c r="C26" s="226"/>
      <c r="D26" s="226"/>
      <c r="E26" s="10"/>
    </row>
    <row r="27" spans="1:29" s="6" customFormat="1" ht="21"/>
  </sheetData>
  <sheetProtection algorithmName="SHA-512" hashValue="9gC52QxXpSAlU87GOdB2cmiUL2qqSOMVbewHjxnn30mioG5pQEs5w3DBp9tZ7QZZMUWEQvtyDi8dHAcQwxbCUw==" saltValue="KnKYMhrcVrDO4bC7cmhnFg==" spinCount="100000" sheet="1" selectLockedCells="1" selectUnlockedCells="1"/>
  <mergeCells count="15">
    <mergeCell ref="Q1:AL1"/>
    <mergeCell ref="A1:P1"/>
    <mergeCell ref="A22:R23"/>
    <mergeCell ref="A26:D26"/>
    <mergeCell ref="A2:G2"/>
    <mergeCell ref="A3:A4"/>
    <mergeCell ref="B3:B4"/>
    <mergeCell ref="C3:C4"/>
    <mergeCell ref="D3:D4"/>
    <mergeCell ref="E3:E4"/>
    <mergeCell ref="F3:F4"/>
    <mergeCell ref="G3:G4"/>
    <mergeCell ref="A5:G5"/>
    <mergeCell ref="A6:G6"/>
    <mergeCell ref="A7:G7"/>
  </mergeCells>
  <phoneticPr fontId="22" type="noConversion"/>
  <pageMargins left="0.23622047244094491" right="0.23622047244094491" top="0.74803149606299213" bottom="0.74803149606299213" header="0.31496062992125984" footer="0.31496062992125984"/>
  <pageSetup paperSize="9" scale="28" fitToHeight="0" orientation="landscape" r:id="rId1"/>
  <headerFooter>
    <oddHeader>&amp;L&amp;20限公司內部員工管理專用單&amp;R&amp;"微軟正黑體,標準"112年10月18日版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38CA0-2581-4BAE-BDC8-35C1EA186A49}">
  <sheetPr codeName="工作表12">
    <pageSetUpPr fitToPage="1"/>
  </sheetPr>
  <dimension ref="A1:AL24"/>
  <sheetViews>
    <sheetView topLeftCell="E1" zoomScale="55" zoomScaleNormal="55" workbookViewId="0">
      <selection activeCell="AL8" sqref="H8:AL8"/>
    </sheetView>
  </sheetViews>
  <sheetFormatPr defaultRowHeight="15.75"/>
  <cols>
    <col min="1" max="1" width="38.75" style="1" customWidth="1"/>
    <col min="2" max="4" width="10.25" style="1" customWidth="1"/>
    <col min="5" max="5" width="9.75" style="1" customWidth="1"/>
    <col min="6" max="6" width="14.625" style="1" bestFit="1" customWidth="1"/>
    <col min="7" max="7" width="11.875" style="1" bestFit="1" customWidth="1"/>
    <col min="8" max="25" width="12.5" style="1" customWidth="1"/>
    <col min="26" max="26" width="14.5" style="1" bestFit="1" customWidth="1"/>
    <col min="27" max="38" width="12.5" style="1" customWidth="1"/>
    <col min="39" max="16384" width="9" style="1"/>
  </cols>
  <sheetData>
    <row r="1" spans="1:38" ht="37.5" customHeight="1" thickBot="1">
      <c r="A1" s="227">
        <f>彙整班表!A1</f>
        <v>7</v>
      </c>
      <c r="B1" s="228"/>
      <c r="C1" s="228"/>
      <c r="D1" s="228"/>
      <c r="E1" s="228"/>
      <c r="F1" s="228"/>
      <c r="G1" s="228"/>
      <c r="H1" s="228"/>
      <c r="I1" s="228"/>
      <c r="J1" s="228"/>
      <c r="K1" s="228"/>
      <c r="L1" s="228"/>
      <c r="M1" s="228"/>
      <c r="N1" s="228"/>
      <c r="O1" s="228"/>
      <c r="P1" s="228"/>
      <c r="Q1" s="229" t="s">
        <v>282</v>
      </c>
      <c r="R1" s="229"/>
      <c r="S1" s="229"/>
      <c r="T1" s="229"/>
      <c r="U1" s="229"/>
      <c r="V1" s="229"/>
      <c r="W1" s="229"/>
      <c r="X1" s="229"/>
      <c r="Y1" s="229"/>
      <c r="Z1" s="229"/>
      <c r="AA1" s="229"/>
      <c r="AB1" s="229"/>
      <c r="AC1" s="229"/>
      <c r="AD1" s="229"/>
      <c r="AE1" s="229"/>
      <c r="AF1" s="229"/>
      <c r="AG1" s="229"/>
      <c r="AH1" s="229"/>
      <c r="AI1" s="229"/>
      <c r="AJ1" s="229"/>
      <c r="AK1" s="229"/>
      <c r="AL1" s="236"/>
    </row>
    <row r="2" spans="1:38" ht="21" customHeight="1">
      <c r="A2" s="231" t="s">
        <v>0</v>
      </c>
      <c r="B2" s="232"/>
      <c r="C2" s="232"/>
      <c r="D2" s="232"/>
      <c r="E2" s="232"/>
      <c r="F2" s="232"/>
      <c r="G2" s="232"/>
      <c r="H2" s="13"/>
      <c r="I2" s="2"/>
      <c r="J2" s="2"/>
      <c r="K2" s="2"/>
      <c r="L2" s="2"/>
      <c r="M2" s="2"/>
      <c r="N2" s="2"/>
      <c r="O2" s="13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56"/>
      <c r="AL2" s="54"/>
    </row>
    <row r="3" spans="1:38" s="4" customFormat="1" ht="25.5" customHeight="1">
      <c r="A3" s="219" t="s">
        <v>165</v>
      </c>
      <c r="B3" s="220" t="s">
        <v>1</v>
      </c>
      <c r="C3" s="220" t="s">
        <v>16</v>
      </c>
      <c r="D3" s="220" t="s">
        <v>2</v>
      </c>
      <c r="E3" s="220" t="s">
        <v>3</v>
      </c>
      <c r="F3" s="220" t="s">
        <v>4</v>
      </c>
      <c r="G3" s="223" t="s">
        <v>14</v>
      </c>
      <c r="H3" s="14">
        <v>1</v>
      </c>
      <c r="I3" s="14">
        <v>2</v>
      </c>
      <c r="J3" s="14">
        <v>3</v>
      </c>
      <c r="K3" s="14">
        <v>4</v>
      </c>
      <c r="L3" s="14">
        <v>5</v>
      </c>
      <c r="M3" s="14">
        <v>6</v>
      </c>
      <c r="N3" s="14">
        <v>7</v>
      </c>
      <c r="O3" s="14">
        <v>8</v>
      </c>
      <c r="P3" s="14">
        <v>9</v>
      </c>
      <c r="Q3" s="14">
        <v>10</v>
      </c>
      <c r="R3" s="14">
        <v>11</v>
      </c>
      <c r="S3" s="14">
        <v>12</v>
      </c>
      <c r="T3" s="14">
        <v>13</v>
      </c>
      <c r="U3" s="14">
        <v>14</v>
      </c>
      <c r="V3" s="14">
        <v>15</v>
      </c>
      <c r="W3" s="14">
        <v>16</v>
      </c>
      <c r="X3" s="14">
        <v>17</v>
      </c>
      <c r="Y3" s="14">
        <v>18</v>
      </c>
      <c r="Z3" s="14">
        <v>19</v>
      </c>
      <c r="AA3" s="14">
        <v>20</v>
      </c>
      <c r="AB3" s="14">
        <v>21</v>
      </c>
      <c r="AC3" s="14">
        <v>22</v>
      </c>
      <c r="AD3" s="14">
        <v>23</v>
      </c>
      <c r="AE3" s="14">
        <v>24</v>
      </c>
      <c r="AF3" s="14">
        <v>25</v>
      </c>
      <c r="AG3" s="14">
        <v>26</v>
      </c>
      <c r="AH3" s="14">
        <v>27</v>
      </c>
      <c r="AI3" s="14">
        <v>28</v>
      </c>
      <c r="AJ3" s="14">
        <v>29</v>
      </c>
      <c r="AK3" s="23">
        <v>30</v>
      </c>
      <c r="AL3" s="55">
        <v>31</v>
      </c>
    </row>
    <row r="4" spans="1:38" s="4" customFormat="1" ht="27" customHeight="1">
      <c r="A4" s="219"/>
      <c r="B4" s="220"/>
      <c r="C4" s="220"/>
      <c r="D4" s="220"/>
      <c r="E4" s="220"/>
      <c r="F4" s="220"/>
      <c r="G4" s="224"/>
      <c r="H4" s="117">
        <f>彙整班表!H4</f>
        <v>45839</v>
      </c>
      <c r="I4" s="117">
        <f>彙整班表!I4</f>
        <v>45840</v>
      </c>
      <c r="J4" s="117">
        <f>彙整班表!J4</f>
        <v>45841</v>
      </c>
      <c r="K4" s="117">
        <f>彙整班表!K4</f>
        <v>45842</v>
      </c>
      <c r="L4" s="117">
        <f>彙整班表!L4</f>
        <v>45843</v>
      </c>
      <c r="M4" s="117">
        <f>彙整班表!M4</f>
        <v>45844</v>
      </c>
      <c r="N4" s="117">
        <f>彙整班表!N4</f>
        <v>45845</v>
      </c>
      <c r="O4" s="117">
        <f>彙整班表!O4</f>
        <v>45846</v>
      </c>
      <c r="P4" s="117">
        <f>彙整班表!P4</f>
        <v>45847</v>
      </c>
      <c r="Q4" s="117">
        <f>彙整班表!Q4</f>
        <v>45848</v>
      </c>
      <c r="R4" s="117">
        <f>彙整班表!R4</f>
        <v>45849</v>
      </c>
      <c r="S4" s="117">
        <f>彙整班表!S4</f>
        <v>45850</v>
      </c>
      <c r="T4" s="117">
        <f>彙整班表!T4</f>
        <v>45851</v>
      </c>
      <c r="U4" s="117">
        <f>彙整班表!U4</f>
        <v>45852</v>
      </c>
      <c r="V4" s="117">
        <f>彙整班表!V4</f>
        <v>45853</v>
      </c>
      <c r="W4" s="117">
        <f>彙整班表!W4</f>
        <v>45854</v>
      </c>
      <c r="X4" s="117">
        <f>彙整班表!X4</f>
        <v>45855</v>
      </c>
      <c r="Y4" s="117">
        <f>彙整班表!Y4</f>
        <v>45856</v>
      </c>
      <c r="Z4" s="117">
        <f>彙整班表!Z4</f>
        <v>45857</v>
      </c>
      <c r="AA4" s="117">
        <f>彙整班表!AA4</f>
        <v>45858</v>
      </c>
      <c r="AB4" s="117">
        <f>彙整班表!AB4</f>
        <v>45859</v>
      </c>
      <c r="AC4" s="117">
        <f>彙整班表!AC4</f>
        <v>45860</v>
      </c>
      <c r="AD4" s="117">
        <f>彙整班表!AD4</f>
        <v>45861</v>
      </c>
      <c r="AE4" s="117">
        <f>彙整班表!AE4</f>
        <v>45862</v>
      </c>
      <c r="AF4" s="117">
        <f>彙整班表!AF4</f>
        <v>45863</v>
      </c>
      <c r="AG4" s="117">
        <f>彙整班表!AG4</f>
        <v>45864</v>
      </c>
      <c r="AH4" s="117">
        <f>彙整班表!AH4</f>
        <v>45865</v>
      </c>
      <c r="AI4" s="117">
        <f>彙整班表!AI4</f>
        <v>45866</v>
      </c>
      <c r="AJ4" s="117">
        <f>彙整班表!AJ4</f>
        <v>45867</v>
      </c>
      <c r="AK4" s="117">
        <f>彙整班表!AK4</f>
        <v>45868</v>
      </c>
      <c r="AL4" s="117">
        <f>彙整班表!AL4</f>
        <v>45869</v>
      </c>
    </row>
    <row r="5" spans="1:38" s="12" customFormat="1" ht="34.5" customHeight="1">
      <c r="A5" s="237" t="str">
        <f>彙整班表!A5</f>
        <v>住房率</v>
      </c>
      <c r="B5" s="238"/>
      <c r="C5" s="238"/>
      <c r="D5" s="238"/>
      <c r="E5" s="238"/>
      <c r="F5" s="238"/>
      <c r="G5" s="238"/>
      <c r="H5" s="37">
        <f>彙整班表!H5</f>
        <v>0.19639999999999999</v>
      </c>
      <c r="I5" s="37">
        <f>彙整班表!I5</f>
        <v>0.24490000000000001</v>
      </c>
      <c r="J5" s="37">
        <f>彙整班表!J5</f>
        <v>0.3175</v>
      </c>
      <c r="K5" s="37">
        <f>彙整班表!K5</f>
        <v>0.87219999999999998</v>
      </c>
      <c r="L5" s="37">
        <f>彙整班表!L5</f>
        <v>0.91300000000000003</v>
      </c>
      <c r="M5" s="37">
        <f>彙整班表!M5</f>
        <v>0.88570000000000004</v>
      </c>
      <c r="N5" s="37">
        <f>彙整班表!N5</f>
        <v>0.61</v>
      </c>
      <c r="O5" s="37">
        <f>彙整班表!O5</f>
        <v>0.432</v>
      </c>
      <c r="P5" s="37">
        <f>彙整班表!P5</f>
        <v>0.40429999999999999</v>
      </c>
      <c r="Q5" s="37">
        <f>彙整班表!Q5</f>
        <v>0.50560000000000005</v>
      </c>
      <c r="R5" s="37">
        <f>彙整班表!R5</f>
        <v>0.90480000000000005</v>
      </c>
      <c r="S5" s="37">
        <f>彙整班表!S5</f>
        <v>0.95240000000000002</v>
      </c>
      <c r="T5" s="37">
        <f>彙整班表!T5</f>
        <v>0.87849999999999995</v>
      </c>
      <c r="U5" s="37">
        <f>彙整班表!U5</f>
        <v>0.53149999999999997</v>
      </c>
      <c r="V5" s="37">
        <f>彙整班表!V5</f>
        <v>0.26569999999999999</v>
      </c>
      <c r="W5" s="37">
        <f>彙整班表!W5</f>
        <v>0.30409999999999998</v>
      </c>
      <c r="X5" s="37">
        <f>彙整班表!X5</f>
        <v>0.2291</v>
      </c>
      <c r="Y5" s="37">
        <f>彙整班表!Y5</f>
        <v>0.2366</v>
      </c>
      <c r="Z5" s="37">
        <f>彙整班表!Z5</f>
        <v>0.89139999999999997</v>
      </c>
      <c r="AA5" s="37">
        <f>彙整班表!AA5</f>
        <v>0.31390000000000001</v>
      </c>
      <c r="AB5" s="37">
        <f>彙整班表!AB5</f>
        <v>0.13</v>
      </c>
      <c r="AC5" s="37">
        <f>彙整班表!AC5</f>
        <v>0.16589999999999999</v>
      </c>
      <c r="AD5" s="37">
        <f>彙整班表!AD5</f>
        <v>0.20599999999999999</v>
      </c>
      <c r="AE5" s="37">
        <f>彙整班表!AE5</f>
        <v>0.5605</v>
      </c>
      <c r="AF5" s="37">
        <f>彙整班表!AF5</f>
        <v>0.76790000000000003</v>
      </c>
      <c r="AG5" s="37">
        <f>彙整班表!AG5</f>
        <v>1.0223</v>
      </c>
      <c r="AH5" s="37">
        <f>彙整班表!AH5</f>
        <v>0.31879999999999997</v>
      </c>
      <c r="AI5" s="37">
        <f>彙整班表!AI5</f>
        <v>0.12559999999999999</v>
      </c>
      <c r="AJ5" s="37">
        <f>彙整班表!AJ5</f>
        <v>0.15939999999999999</v>
      </c>
      <c r="AK5" s="53">
        <f>彙整班表!AK5</f>
        <v>0.1691</v>
      </c>
      <c r="AL5" s="58">
        <f>彙整班表!AL5</f>
        <v>0.1353</v>
      </c>
    </row>
    <row r="6" spans="1:38" s="12" customFormat="1" ht="34.5" hidden="1" customHeight="1">
      <c r="A6" s="237" t="str">
        <f>彙整班表!A6</f>
        <v>預估房客人數</v>
      </c>
      <c r="B6" s="238"/>
      <c r="C6" s="238"/>
      <c r="D6" s="238"/>
      <c r="E6" s="238"/>
      <c r="F6" s="238"/>
      <c r="G6" s="238"/>
      <c r="H6" s="12">
        <f>彙整班表!H6</f>
        <v>76</v>
      </c>
      <c r="I6" s="11">
        <f>彙整班表!I6</f>
        <v>87</v>
      </c>
      <c r="J6" s="11">
        <f>彙整班表!J6</f>
        <v>118</v>
      </c>
      <c r="K6" s="11">
        <f>彙整班表!K6</f>
        <v>358</v>
      </c>
      <c r="L6" s="11">
        <f>彙整班表!L6</f>
        <v>376</v>
      </c>
      <c r="M6" s="11">
        <f>彙整班表!M6</f>
        <v>295</v>
      </c>
      <c r="N6" s="11">
        <f>彙整班表!N6</f>
        <v>105</v>
      </c>
      <c r="O6" s="11">
        <f>彙整班表!O6</f>
        <v>96</v>
      </c>
      <c r="P6" s="11">
        <f>彙整班表!P6</f>
        <v>99</v>
      </c>
      <c r="Q6" s="11">
        <f>彙整班表!Q6</f>
        <v>156</v>
      </c>
      <c r="R6" s="11">
        <f>彙整班表!R6</f>
        <v>394</v>
      </c>
      <c r="S6" s="11">
        <f>彙整班表!S6</f>
        <v>415</v>
      </c>
      <c r="T6" s="11">
        <f>彙整班表!T6</f>
        <v>161</v>
      </c>
      <c r="U6" s="11">
        <f>彙整班表!U6</f>
        <v>100</v>
      </c>
      <c r="V6" s="11">
        <f>彙整班表!V6</f>
        <v>61</v>
      </c>
      <c r="W6" s="11">
        <f>彙整班表!W6</f>
        <v>79</v>
      </c>
      <c r="X6" s="11">
        <f>彙整班表!X6</f>
        <v>63</v>
      </c>
      <c r="Y6" s="11">
        <f>彙整班表!Y6</f>
        <v>97</v>
      </c>
      <c r="Z6" s="11">
        <f>彙整班表!Z6</f>
        <v>395</v>
      </c>
      <c r="AA6" s="11">
        <f>彙整班表!AA6</f>
        <v>128</v>
      </c>
      <c r="AB6" s="11">
        <f>彙整班表!AB6</f>
        <v>41</v>
      </c>
      <c r="AC6" s="11">
        <f>彙整班表!AC6</f>
        <v>55</v>
      </c>
      <c r="AD6" s="11">
        <f>彙整班表!AD6</f>
        <v>66</v>
      </c>
      <c r="AE6" s="11">
        <f>彙整班表!AE6</f>
        <v>199</v>
      </c>
      <c r="AF6" s="11">
        <f>彙整班表!AF6</f>
        <v>292</v>
      </c>
      <c r="AG6" s="11">
        <f>彙整班表!AG6</f>
        <v>355</v>
      </c>
      <c r="AH6" s="11">
        <f>彙整班表!AH6</f>
        <v>93</v>
      </c>
      <c r="AI6" s="11">
        <f>彙整班表!AI6</f>
        <v>31</v>
      </c>
      <c r="AJ6" s="11">
        <f>彙整班表!AJ6</f>
        <v>48</v>
      </c>
      <c r="AK6" s="11">
        <f>彙整班表!AK6</f>
        <v>52</v>
      </c>
      <c r="AL6" s="11">
        <f>彙整班表!AL6</f>
        <v>38</v>
      </c>
    </row>
    <row r="7" spans="1:38" s="12" customFormat="1" ht="34.5" customHeight="1">
      <c r="A7" s="237" t="str">
        <f>彙整班表!A7</f>
        <v>預估早餐客數</v>
      </c>
      <c r="B7" s="238"/>
      <c r="C7" s="238"/>
      <c r="D7" s="238"/>
      <c r="E7" s="238"/>
      <c r="F7" s="238"/>
      <c r="G7" s="238"/>
      <c r="H7" s="20">
        <f>彙整班表!H7</f>
        <v>43</v>
      </c>
      <c r="I7" s="20">
        <f>彙整班表!I7</f>
        <v>43</v>
      </c>
      <c r="J7" s="20">
        <f>彙整班表!J7</f>
        <v>43</v>
      </c>
      <c r="K7" s="20">
        <f>彙整班表!K7</f>
        <v>43</v>
      </c>
      <c r="L7" s="20">
        <f>彙整班表!L7</f>
        <v>43</v>
      </c>
      <c r="M7" s="20">
        <f>彙整班表!M7</f>
        <v>45</v>
      </c>
      <c r="N7" s="20">
        <f>彙整班表!N7</f>
        <v>45</v>
      </c>
      <c r="O7" s="20">
        <f>彙整班表!O7</f>
        <v>48</v>
      </c>
      <c r="P7" s="20">
        <f>彙整班表!P7</f>
        <v>48</v>
      </c>
      <c r="Q7" s="20">
        <f>彙整班表!Q7</f>
        <v>52</v>
      </c>
      <c r="R7" s="20">
        <f>彙整班表!R7</f>
        <v>66</v>
      </c>
      <c r="S7" s="20">
        <f>彙整班表!S7</f>
        <v>109</v>
      </c>
      <c r="T7" s="20">
        <f>彙整班表!T7</f>
        <v>44</v>
      </c>
      <c r="U7" s="20">
        <f>彙整班表!U7</f>
        <v>87</v>
      </c>
      <c r="V7" s="20">
        <f>彙整班表!V7</f>
        <v>54</v>
      </c>
      <c r="W7" s="20">
        <f>彙整班表!W7</f>
        <v>22</v>
      </c>
      <c r="X7" s="20">
        <f>彙整班表!X7</f>
        <v>24</v>
      </c>
      <c r="Y7" s="20">
        <f>彙整班表!Y7</f>
        <v>36</v>
      </c>
      <c r="Z7" s="20">
        <f>彙整班表!Z7</f>
        <v>32</v>
      </c>
      <c r="AA7" s="20">
        <f>彙整班表!AA7</f>
        <v>14</v>
      </c>
      <c r="AB7" s="20">
        <f>彙整班表!AB7</f>
        <v>46</v>
      </c>
      <c r="AC7" s="20">
        <f>彙整班表!AC7</f>
        <v>29</v>
      </c>
      <c r="AD7" s="20">
        <f>彙整班表!AD7</f>
        <v>38</v>
      </c>
      <c r="AE7" s="20">
        <f>彙整班表!AE7</f>
        <v>59</v>
      </c>
      <c r="AF7" s="20">
        <f>彙整班表!AF7</f>
        <v>175</v>
      </c>
      <c r="AG7" s="20">
        <f>彙整班表!AG7</f>
        <v>218</v>
      </c>
      <c r="AH7" s="20">
        <f>彙整班表!AH7</f>
        <v>236</v>
      </c>
      <c r="AI7" s="20">
        <f>彙整班表!AI7</f>
        <v>53</v>
      </c>
      <c r="AJ7" s="20">
        <f>彙整班表!AJ7</f>
        <v>9</v>
      </c>
      <c r="AK7" s="21">
        <f>彙整班表!AK7</f>
        <v>16</v>
      </c>
      <c r="AL7" s="57">
        <f>彙整班表!AL7</f>
        <v>10</v>
      </c>
    </row>
    <row r="8" spans="1:38" s="102" customFormat="1" ht="34.5" customHeight="1" thickBot="1">
      <c r="A8" s="30" t="s">
        <v>281</v>
      </c>
      <c r="B8" s="31"/>
      <c r="C8" s="31"/>
      <c r="D8" s="18" t="s">
        <v>280</v>
      </c>
      <c r="E8" s="18">
        <v>3473</v>
      </c>
      <c r="F8" s="18" t="s">
        <v>264</v>
      </c>
      <c r="G8" s="18" t="s">
        <v>265</v>
      </c>
      <c r="H8" s="138"/>
      <c r="I8" s="18"/>
      <c r="J8" s="137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96"/>
    </row>
    <row r="9" spans="1:38"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</row>
    <row r="11" spans="1:38" s="6" customFormat="1" ht="21">
      <c r="B11" s="5"/>
      <c r="C11" s="5"/>
      <c r="D11" s="5"/>
      <c r="G11" s="5" t="s">
        <v>8</v>
      </c>
      <c r="O11" s="5" t="s">
        <v>9</v>
      </c>
      <c r="R11" s="5"/>
      <c r="X11" s="5" t="s">
        <v>10</v>
      </c>
      <c r="AF11" s="5"/>
      <c r="AG11" s="5"/>
      <c r="AH11" s="5"/>
    </row>
    <row r="12" spans="1:38" s="6" customFormat="1" ht="21">
      <c r="B12" s="5"/>
      <c r="C12" s="5"/>
      <c r="D12" s="5"/>
      <c r="G12" s="5"/>
      <c r="O12" s="5"/>
      <c r="R12" s="5"/>
      <c r="X12" s="5"/>
      <c r="AF12" s="5"/>
      <c r="AG12" s="5"/>
      <c r="AH12" s="5"/>
    </row>
    <row r="13" spans="1:38" s="6" customFormat="1" ht="21">
      <c r="B13" s="5"/>
      <c r="C13" s="5"/>
      <c r="D13" s="5"/>
      <c r="G13" s="5"/>
      <c r="O13" s="5"/>
      <c r="R13" s="5"/>
      <c r="X13" s="5"/>
      <c r="AF13" s="5"/>
      <c r="AG13" s="5"/>
      <c r="AH13" s="5"/>
    </row>
    <row r="14" spans="1:38" s="6" customFormat="1" ht="21"/>
    <row r="15" spans="1:38" s="6" customFormat="1" ht="21">
      <c r="A15" s="7" t="s">
        <v>5</v>
      </c>
      <c r="B15" s="8" t="s">
        <v>6</v>
      </c>
      <c r="C15" s="7" t="s">
        <v>7</v>
      </c>
    </row>
    <row r="16" spans="1:38" s="6" customFormat="1" ht="21">
      <c r="A16" s="6" t="s">
        <v>22</v>
      </c>
      <c r="B16" s="9">
        <v>0.375</v>
      </c>
      <c r="C16" s="9">
        <v>0.75</v>
      </c>
      <c r="E16" s="19" t="s">
        <v>11</v>
      </c>
      <c r="F16" s="19"/>
      <c r="G16" s="19"/>
      <c r="H16" s="19"/>
      <c r="I16" s="19"/>
      <c r="J16" s="19"/>
      <c r="K16" s="19"/>
      <c r="L16" s="19"/>
    </row>
    <row r="17" spans="1:29" s="6" customFormat="1" ht="21"/>
    <row r="18" spans="1:29" s="6" customFormat="1" ht="21"/>
    <row r="19" spans="1:29" s="6" customFormat="1" ht="21">
      <c r="A19" s="225" t="s">
        <v>13</v>
      </c>
      <c r="B19" s="225"/>
      <c r="C19" s="225"/>
      <c r="D19" s="225"/>
      <c r="E19" s="225"/>
      <c r="F19" s="225"/>
      <c r="G19" s="225"/>
      <c r="H19" s="225"/>
      <c r="I19" s="225"/>
      <c r="J19" s="225"/>
      <c r="K19" s="225"/>
      <c r="L19" s="225"/>
      <c r="M19" s="225"/>
      <c r="N19" s="225"/>
      <c r="O19" s="225"/>
      <c r="P19" s="225"/>
      <c r="Q19" s="225"/>
      <c r="R19" s="225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</row>
    <row r="20" spans="1:29" s="6" customFormat="1" ht="21">
      <c r="A20" s="225"/>
      <c r="B20" s="225"/>
      <c r="C20" s="225"/>
      <c r="D20" s="225"/>
      <c r="E20" s="225"/>
      <c r="F20" s="225"/>
      <c r="G20" s="225"/>
      <c r="H20" s="225"/>
      <c r="I20" s="225"/>
      <c r="J20" s="225"/>
      <c r="K20" s="225"/>
      <c r="L20" s="225"/>
      <c r="M20" s="225"/>
      <c r="N20" s="225"/>
      <c r="O20" s="225"/>
      <c r="P20" s="225"/>
      <c r="Q20" s="225"/>
      <c r="R20" s="225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</row>
    <row r="21" spans="1:29" s="6" customFormat="1" ht="21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</row>
    <row r="22" spans="1:29" s="6" customFormat="1" ht="21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</row>
    <row r="23" spans="1:29" s="6" customFormat="1" ht="21">
      <c r="A23" s="226" t="s">
        <v>12</v>
      </c>
      <c r="B23" s="226"/>
      <c r="C23" s="226"/>
      <c r="D23" s="226"/>
      <c r="E23" s="10"/>
    </row>
    <row r="24" spans="1:29" s="6" customFormat="1" ht="21"/>
  </sheetData>
  <sheetProtection selectLockedCells="1" selectUnlockedCells="1"/>
  <mergeCells count="15">
    <mergeCell ref="A1:P1"/>
    <mergeCell ref="Q1:AL1"/>
    <mergeCell ref="A2:G2"/>
    <mergeCell ref="A3:A4"/>
    <mergeCell ref="B3:B4"/>
    <mergeCell ref="C3:C4"/>
    <mergeCell ref="D3:D4"/>
    <mergeCell ref="E3:E4"/>
    <mergeCell ref="F3:F4"/>
    <mergeCell ref="G3:G4"/>
    <mergeCell ref="A5:G5"/>
    <mergeCell ref="A6:G6"/>
    <mergeCell ref="A7:G7"/>
    <mergeCell ref="A19:R20"/>
    <mergeCell ref="A23:D23"/>
  </mergeCells>
  <phoneticPr fontId="22" type="noConversion"/>
  <pageMargins left="0.23622047244094491" right="0.23622047244094491" top="0.74803149606299213" bottom="0.74803149606299213" header="0.31496062992125984" footer="0.31496062992125984"/>
  <pageSetup paperSize="9" scale="29" fitToHeight="0" orientation="landscape" r:id="rId1"/>
  <headerFooter>
    <oddHeader>&amp;L&amp;20限公司內部員工管理專用單&amp;R&amp;"微軟正黑體,標準"112年10月18日版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9CE28-8973-4B29-B889-73D7A116BA61}">
  <sheetPr codeName="工作表13">
    <pageSetUpPr fitToPage="1"/>
  </sheetPr>
  <dimension ref="A1:AL27"/>
  <sheetViews>
    <sheetView topLeftCell="E1" zoomScale="55" zoomScaleNormal="55" workbookViewId="0">
      <selection activeCell="Q34" sqref="Q34"/>
    </sheetView>
  </sheetViews>
  <sheetFormatPr defaultRowHeight="15.75"/>
  <cols>
    <col min="1" max="1" width="38.75" style="1" customWidth="1"/>
    <col min="2" max="4" width="10.25" style="1" customWidth="1"/>
    <col min="5" max="5" width="9.75" style="1" customWidth="1"/>
    <col min="6" max="6" width="14.625" style="1" bestFit="1" customWidth="1"/>
    <col min="7" max="7" width="11.875" style="1" bestFit="1" customWidth="1"/>
    <col min="8" max="25" width="12.5" style="1" customWidth="1"/>
    <col min="26" max="26" width="14.5" style="1" bestFit="1" customWidth="1"/>
    <col min="27" max="38" width="12.5" style="1" customWidth="1"/>
    <col min="39" max="16384" width="9" style="1"/>
  </cols>
  <sheetData>
    <row r="1" spans="1:38" ht="37.5" customHeight="1" thickBot="1">
      <c r="A1" s="227">
        <f>彙整班表!A1</f>
        <v>7</v>
      </c>
      <c r="B1" s="228"/>
      <c r="C1" s="228"/>
      <c r="D1" s="228"/>
      <c r="E1" s="228"/>
      <c r="F1" s="228"/>
      <c r="G1" s="228"/>
      <c r="H1" s="228"/>
      <c r="I1" s="228"/>
      <c r="J1" s="228"/>
      <c r="K1" s="228"/>
      <c r="L1" s="228"/>
      <c r="M1" s="228"/>
      <c r="N1" s="228"/>
      <c r="O1" s="228"/>
      <c r="P1" s="228"/>
      <c r="Q1" s="229" t="s">
        <v>52</v>
      </c>
      <c r="R1" s="229"/>
      <c r="S1" s="229"/>
      <c r="T1" s="229"/>
      <c r="U1" s="229"/>
      <c r="V1" s="229"/>
      <c r="W1" s="229"/>
      <c r="X1" s="229"/>
      <c r="Y1" s="229"/>
      <c r="Z1" s="229"/>
      <c r="AA1" s="229"/>
      <c r="AB1" s="229"/>
      <c r="AC1" s="229"/>
      <c r="AD1" s="229"/>
      <c r="AE1" s="229"/>
      <c r="AF1" s="229"/>
      <c r="AG1" s="229"/>
      <c r="AH1" s="229"/>
      <c r="AI1" s="229"/>
      <c r="AJ1" s="229"/>
      <c r="AK1" s="229"/>
      <c r="AL1" s="236"/>
    </row>
    <row r="2" spans="1:38" ht="21" customHeight="1">
      <c r="A2" s="231" t="s">
        <v>0</v>
      </c>
      <c r="B2" s="232"/>
      <c r="C2" s="232"/>
      <c r="D2" s="232"/>
      <c r="E2" s="232"/>
      <c r="F2" s="232"/>
      <c r="G2" s="232"/>
      <c r="H2" s="13"/>
      <c r="I2" s="2"/>
      <c r="J2" s="2"/>
      <c r="K2" s="2"/>
      <c r="L2" s="2"/>
      <c r="M2" s="2"/>
      <c r="N2" s="2"/>
      <c r="O2" s="13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56"/>
      <c r="AL2" s="54"/>
    </row>
    <row r="3" spans="1:38" s="4" customFormat="1" ht="25.5" customHeight="1">
      <c r="A3" s="219" t="s">
        <v>165</v>
      </c>
      <c r="B3" s="220" t="s">
        <v>1</v>
      </c>
      <c r="C3" s="220" t="s">
        <v>16</v>
      </c>
      <c r="D3" s="220" t="s">
        <v>2</v>
      </c>
      <c r="E3" s="220" t="s">
        <v>3</v>
      </c>
      <c r="F3" s="220" t="s">
        <v>4</v>
      </c>
      <c r="G3" s="223" t="s">
        <v>14</v>
      </c>
      <c r="H3" s="14">
        <v>1</v>
      </c>
      <c r="I3" s="14">
        <v>2</v>
      </c>
      <c r="J3" s="14">
        <v>3</v>
      </c>
      <c r="K3" s="14">
        <v>4</v>
      </c>
      <c r="L3" s="14">
        <v>5</v>
      </c>
      <c r="M3" s="14">
        <v>6</v>
      </c>
      <c r="N3" s="14">
        <v>7</v>
      </c>
      <c r="O3" s="14">
        <v>8</v>
      </c>
      <c r="P3" s="14">
        <v>9</v>
      </c>
      <c r="Q3" s="14">
        <v>10</v>
      </c>
      <c r="R3" s="14">
        <v>11</v>
      </c>
      <c r="S3" s="14">
        <v>12</v>
      </c>
      <c r="T3" s="14">
        <v>13</v>
      </c>
      <c r="U3" s="14">
        <v>14</v>
      </c>
      <c r="V3" s="14">
        <v>15</v>
      </c>
      <c r="W3" s="14">
        <v>16</v>
      </c>
      <c r="X3" s="14">
        <v>17</v>
      </c>
      <c r="Y3" s="14">
        <v>18</v>
      </c>
      <c r="Z3" s="14">
        <v>19</v>
      </c>
      <c r="AA3" s="14">
        <v>20</v>
      </c>
      <c r="AB3" s="14">
        <v>21</v>
      </c>
      <c r="AC3" s="14">
        <v>22</v>
      </c>
      <c r="AD3" s="14">
        <v>23</v>
      </c>
      <c r="AE3" s="14">
        <v>24</v>
      </c>
      <c r="AF3" s="14">
        <v>25</v>
      </c>
      <c r="AG3" s="14">
        <v>26</v>
      </c>
      <c r="AH3" s="14">
        <v>27</v>
      </c>
      <c r="AI3" s="14">
        <v>28</v>
      </c>
      <c r="AJ3" s="14">
        <v>29</v>
      </c>
      <c r="AK3" s="23">
        <v>30</v>
      </c>
      <c r="AL3" s="55">
        <v>31</v>
      </c>
    </row>
    <row r="4" spans="1:38" s="4" customFormat="1" ht="27" customHeight="1">
      <c r="A4" s="219"/>
      <c r="B4" s="220"/>
      <c r="C4" s="220"/>
      <c r="D4" s="220"/>
      <c r="E4" s="220"/>
      <c r="F4" s="220"/>
      <c r="G4" s="224"/>
      <c r="H4" s="117">
        <f>彙整班表!H4</f>
        <v>45839</v>
      </c>
      <c r="I4" s="117">
        <f>彙整班表!I4</f>
        <v>45840</v>
      </c>
      <c r="J4" s="117">
        <f>彙整班表!J4</f>
        <v>45841</v>
      </c>
      <c r="K4" s="117">
        <f>彙整班表!K4</f>
        <v>45842</v>
      </c>
      <c r="L4" s="117">
        <f>彙整班表!L4</f>
        <v>45843</v>
      </c>
      <c r="M4" s="117">
        <f>彙整班表!M4</f>
        <v>45844</v>
      </c>
      <c r="N4" s="117">
        <f>彙整班表!N4</f>
        <v>45845</v>
      </c>
      <c r="O4" s="117">
        <f>彙整班表!O4</f>
        <v>45846</v>
      </c>
      <c r="P4" s="117">
        <f>彙整班表!P4</f>
        <v>45847</v>
      </c>
      <c r="Q4" s="117">
        <f>彙整班表!Q4</f>
        <v>45848</v>
      </c>
      <c r="R4" s="117">
        <f>彙整班表!R4</f>
        <v>45849</v>
      </c>
      <c r="S4" s="117">
        <f>彙整班表!S4</f>
        <v>45850</v>
      </c>
      <c r="T4" s="117">
        <f>彙整班表!T4</f>
        <v>45851</v>
      </c>
      <c r="U4" s="117">
        <f>彙整班表!U4</f>
        <v>45852</v>
      </c>
      <c r="V4" s="117">
        <f>彙整班表!V4</f>
        <v>45853</v>
      </c>
      <c r="W4" s="117">
        <f>彙整班表!W4</f>
        <v>45854</v>
      </c>
      <c r="X4" s="117">
        <f>彙整班表!X4</f>
        <v>45855</v>
      </c>
      <c r="Y4" s="117">
        <f>彙整班表!Y4</f>
        <v>45856</v>
      </c>
      <c r="Z4" s="117">
        <f>彙整班表!Z4</f>
        <v>45857</v>
      </c>
      <c r="AA4" s="117">
        <f>彙整班表!AA4</f>
        <v>45858</v>
      </c>
      <c r="AB4" s="117">
        <f>彙整班表!AB4</f>
        <v>45859</v>
      </c>
      <c r="AC4" s="117">
        <f>彙整班表!AC4</f>
        <v>45860</v>
      </c>
      <c r="AD4" s="117">
        <f>彙整班表!AD4</f>
        <v>45861</v>
      </c>
      <c r="AE4" s="117">
        <f>彙整班表!AE4</f>
        <v>45862</v>
      </c>
      <c r="AF4" s="117">
        <f>彙整班表!AF4</f>
        <v>45863</v>
      </c>
      <c r="AG4" s="117">
        <f>彙整班表!AG4</f>
        <v>45864</v>
      </c>
      <c r="AH4" s="117">
        <f>彙整班表!AH4</f>
        <v>45865</v>
      </c>
      <c r="AI4" s="117">
        <f>彙整班表!AI4</f>
        <v>45866</v>
      </c>
      <c r="AJ4" s="117">
        <f>彙整班表!AJ4</f>
        <v>45867</v>
      </c>
      <c r="AK4" s="117">
        <f>彙整班表!AK4</f>
        <v>45868</v>
      </c>
      <c r="AL4" s="117">
        <f>彙整班表!AL4</f>
        <v>45869</v>
      </c>
    </row>
    <row r="5" spans="1:38" s="12" customFormat="1" ht="34.5" customHeight="1">
      <c r="A5" s="237" t="str">
        <f>彙整班表!A5</f>
        <v>住房率</v>
      </c>
      <c r="B5" s="238"/>
      <c r="C5" s="238"/>
      <c r="D5" s="238"/>
      <c r="E5" s="238"/>
      <c r="F5" s="238"/>
      <c r="G5" s="238"/>
      <c r="H5" s="37">
        <f>彙整班表!H5</f>
        <v>0.19639999999999999</v>
      </c>
      <c r="I5" s="37">
        <f>彙整班表!I5</f>
        <v>0.24490000000000001</v>
      </c>
      <c r="J5" s="37">
        <f>彙整班表!J5</f>
        <v>0.3175</v>
      </c>
      <c r="K5" s="37">
        <f>彙整班表!K5</f>
        <v>0.87219999999999998</v>
      </c>
      <c r="L5" s="37">
        <f>彙整班表!L5</f>
        <v>0.91300000000000003</v>
      </c>
      <c r="M5" s="37">
        <f>彙整班表!M5</f>
        <v>0.88570000000000004</v>
      </c>
      <c r="N5" s="37">
        <f>彙整班表!N5</f>
        <v>0.61</v>
      </c>
      <c r="O5" s="37">
        <f>彙整班表!O5</f>
        <v>0.432</v>
      </c>
      <c r="P5" s="37">
        <f>彙整班表!P5</f>
        <v>0.40429999999999999</v>
      </c>
      <c r="Q5" s="37">
        <f>彙整班表!Q5</f>
        <v>0.50560000000000005</v>
      </c>
      <c r="R5" s="37">
        <f>彙整班表!R5</f>
        <v>0.90480000000000005</v>
      </c>
      <c r="S5" s="37">
        <f>彙整班表!S5</f>
        <v>0.95240000000000002</v>
      </c>
      <c r="T5" s="37">
        <f>彙整班表!T5</f>
        <v>0.87849999999999995</v>
      </c>
      <c r="U5" s="37">
        <f>彙整班表!U5</f>
        <v>0.53149999999999997</v>
      </c>
      <c r="V5" s="37">
        <f>彙整班表!V5</f>
        <v>0.26569999999999999</v>
      </c>
      <c r="W5" s="37">
        <f>彙整班表!W5</f>
        <v>0.30409999999999998</v>
      </c>
      <c r="X5" s="37">
        <f>彙整班表!X5</f>
        <v>0.2291</v>
      </c>
      <c r="Y5" s="37">
        <f>彙整班表!Y5</f>
        <v>0.2366</v>
      </c>
      <c r="Z5" s="37">
        <f>彙整班表!Z5</f>
        <v>0.89139999999999997</v>
      </c>
      <c r="AA5" s="37">
        <f>彙整班表!AA5</f>
        <v>0.31390000000000001</v>
      </c>
      <c r="AB5" s="37">
        <f>彙整班表!AB5</f>
        <v>0.13</v>
      </c>
      <c r="AC5" s="37">
        <f>彙整班表!AC5</f>
        <v>0.16589999999999999</v>
      </c>
      <c r="AD5" s="37">
        <f>彙整班表!AD5</f>
        <v>0.20599999999999999</v>
      </c>
      <c r="AE5" s="37">
        <f>彙整班表!AE5</f>
        <v>0.5605</v>
      </c>
      <c r="AF5" s="37">
        <f>彙整班表!AF5</f>
        <v>0.76790000000000003</v>
      </c>
      <c r="AG5" s="37">
        <f>彙整班表!AG5</f>
        <v>1.0223</v>
      </c>
      <c r="AH5" s="37">
        <f>彙整班表!AH5</f>
        <v>0.31879999999999997</v>
      </c>
      <c r="AI5" s="37">
        <f>彙整班表!AI5</f>
        <v>0.12559999999999999</v>
      </c>
      <c r="AJ5" s="37">
        <f>彙整班表!AJ5</f>
        <v>0.15939999999999999</v>
      </c>
      <c r="AK5" s="53">
        <f>彙整班表!AK5</f>
        <v>0.1691</v>
      </c>
      <c r="AL5" s="58">
        <f>彙整班表!AL5</f>
        <v>0.1353</v>
      </c>
    </row>
    <row r="6" spans="1:38" s="12" customFormat="1" ht="34.5" customHeight="1">
      <c r="A6" s="237" t="str">
        <f>彙整班表!A6</f>
        <v>預估房客人數</v>
      </c>
      <c r="B6" s="238"/>
      <c r="C6" s="238"/>
      <c r="D6" s="238"/>
      <c r="E6" s="238"/>
      <c r="F6" s="238"/>
      <c r="G6" s="238"/>
      <c r="H6" s="12">
        <f>彙整班表!H6</f>
        <v>76</v>
      </c>
      <c r="I6" s="11">
        <f>彙整班表!I6</f>
        <v>87</v>
      </c>
      <c r="J6" s="11">
        <f>彙整班表!J6</f>
        <v>118</v>
      </c>
      <c r="K6" s="11">
        <f>彙整班表!K6</f>
        <v>358</v>
      </c>
      <c r="L6" s="11">
        <f>彙整班表!L6</f>
        <v>376</v>
      </c>
      <c r="M6" s="11">
        <f>彙整班表!M6</f>
        <v>295</v>
      </c>
      <c r="N6" s="11">
        <f>彙整班表!N6</f>
        <v>105</v>
      </c>
      <c r="O6" s="11">
        <f>彙整班表!O6</f>
        <v>96</v>
      </c>
      <c r="P6" s="11">
        <f>彙整班表!P6</f>
        <v>99</v>
      </c>
      <c r="Q6" s="11">
        <f>彙整班表!Q6</f>
        <v>156</v>
      </c>
      <c r="R6" s="11">
        <f>彙整班表!R6</f>
        <v>394</v>
      </c>
      <c r="S6" s="11">
        <f>彙整班表!S6</f>
        <v>415</v>
      </c>
      <c r="T6" s="11">
        <f>彙整班表!T6</f>
        <v>161</v>
      </c>
      <c r="U6" s="11">
        <f>彙整班表!U6</f>
        <v>100</v>
      </c>
      <c r="V6" s="11">
        <f>彙整班表!V6</f>
        <v>61</v>
      </c>
      <c r="W6" s="11">
        <f>彙整班表!W6</f>
        <v>79</v>
      </c>
      <c r="X6" s="11">
        <f>彙整班表!X6</f>
        <v>63</v>
      </c>
      <c r="Y6" s="11">
        <f>彙整班表!Y6</f>
        <v>97</v>
      </c>
      <c r="Z6" s="11">
        <f>彙整班表!Z6</f>
        <v>395</v>
      </c>
      <c r="AA6" s="11">
        <f>彙整班表!AA6</f>
        <v>128</v>
      </c>
      <c r="AB6" s="11">
        <f>彙整班表!AB6</f>
        <v>41</v>
      </c>
      <c r="AC6" s="11">
        <f>彙整班表!AC6</f>
        <v>55</v>
      </c>
      <c r="AD6" s="11">
        <f>彙整班表!AD6</f>
        <v>66</v>
      </c>
      <c r="AE6" s="11">
        <f>彙整班表!AE6</f>
        <v>199</v>
      </c>
      <c r="AF6" s="11">
        <f>彙整班表!AF6</f>
        <v>292</v>
      </c>
      <c r="AG6" s="11">
        <f>彙整班表!AG6</f>
        <v>355</v>
      </c>
      <c r="AH6" s="11">
        <f>彙整班表!AH6</f>
        <v>93</v>
      </c>
      <c r="AI6" s="11">
        <f>彙整班表!AI6</f>
        <v>31</v>
      </c>
      <c r="AJ6" s="11">
        <f>彙整班表!AJ6</f>
        <v>48</v>
      </c>
      <c r="AK6" s="11">
        <f>彙整班表!AK6</f>
        <v>52</v>
      </c>
      <c r="AL6" s="11">
        <f>彙整班表!AL6</f>
        <v>38</v>
      </c>
    </row>
    <row r="7" spans="1:38" s="12" customFormat="1" ht="34.5" customHeight="1">
      <c r="A7" s="237" t="str">
        <f>彙整班表!A7</f>
        <v>預估早餐客數</v>
      </c>
      <c r="B7" s="238"/>
      <c r="C7" s="238"/>
      <c r="D7" s="238"/>
      <c r="E7" s="238"/>
      <c r="F7" s="238"/>
      <c r="G7" s="238"/>
      <c r="H7" s="20">
        <f>彙整班表!H7</f>
        <v>43</v>
      </c>
      <c r="I7" s="20">
        <f>彙整班表!I7</f>
        <v>43</v>
      </c>
      <c r="J7" s="20">
        <f>彙整班表!J7</f>
        <v>43</v>
      </c>
      <c r="K7" s="20">
        <f>彙整班表!K7</f>
        <v>43</v>
      </c>
      <c r="L7" s="20">
        <f>彙整班表!L7</f>
        <v>43</v>
      </c>
      <c r="M7" s="20">
        <f>彙整班表!M7</f>
        <v>45</v>
      </c>
      <c r="N7" s="20">
        <f>彙整班表!N7</f>
        <v>45</v>
      </c>
      <c r="O7" s="20">
        <f>彙整班表!O7</f>
        <v>48</v>
      </c>
      <c r="P7" s="20">
        <f>彙整班表!P7</f>
        <v>48</v>
      </c>
      <c r="Q7" s="20">
        <f>彙整班表!Q7</f>
        <v>52</v>
      </c>
      <c r="R7" s="20">
        <f>彙整班表!R7</f>
        <v>66</v>
      </c>
      <c r="S7" s="20">
        <f>彙整班表!S7</f>
        <v>109</v>
      </c>
      <c r="T7" s="20">
        <f>彙整班表!T7</f>
        <v>44</v>
      </c>
      <c r="U7" s="20">
        <f>彙整班表!U7</f>
        <v>87</v>
      </c>
      <c r="V7" s="20">
        <f>彙整班表!V7</f>
        <v>54</v>
      </c>
      <c r="W7" s="20">
        <f>彙整班表!W7</f>
        <v>22</v>
      </c>
      <c r="X7" s="20">
        <f>彙整班表!X7</f>
        <v>24</v>
      </c>
      <c r="Y7" s="20">
        <f>彙整班表!Y7</f>
        <v>36</v>
      </c>
      <c r="Z7" s="20">
        <f>彙整班表!Z7</f>
        <v>32</v>
      </c>
      <c r="AA7" s="20">
        <f>彙整班表!AA7</f>
        <v>14</v>
      </c>
      <c r="AB7" s="20">
        <f>彙整班表!AB7</f>
        <v>46</v>
      </c>
      <c r="AC7" s="20">
        <f>彙整班表!AC7</f>
        <v>29</v>
      </c>
      <c r="AD7" s="20">
        <f>彙整班表!AD7</f>
        <v>38</v>
      </c>
      <c r="AE7" s="20">
        <f>彙整班表!AE7</f>
        <v>59</v>
      </c>
      <c r="AF7" s="20">
        <f>彙整班表!AF7</f>
        <v>175</v>
      </c>
      <c r="AG7" s="20">
        <f>彙整班表!AG7</f>
        <v>218</v>
      </c>
      <c r="AH7" s="20">
        <f>彙整班表!AH7</f>
        <v>236</v>
      </c>
      <c r="AI7" s="20">
        <f>彙整班表!AI7</f>
        <v>53</v>
      </c>
      <c r="AJ7" s="20">
        <f>彙整班表!AJ7</f>
        <v>9</v>
      </c>
      <c r="AK7" s="21">
        <f>彙整班表!AK7</f>
        <v>16</v>
      </c>
      <c r="AL7" s="57">
        <f>彙整班表!AL7</f>
        <v>10</v>
      </c>
    </row>
    <row r="8" spans="1:38" s="12" customFormat="1" ht="34.5" customHeight="1">
      <c r="A8" s="29" t="s">
        <v>53</v>
      </c>
      <c r="B8" s="26"/>
      <c r="C8" s="26"/>
      <c r="D8" s="20" t="s">
        <v>216</v>
      </c>
      <c r="E8" s="20">
        <v>3538</v>
      </c>
      <c r="F8" s="20" t="s">
        <v>506</v>
      </c>
      <c r="G8" s="20" t="s">
        <v>505</v>
      </c>
      <c r="H8" s="52" t="s">
        <v>428</v>
      </c>
      <c r="I8" s="52" t="s">
        <v>428</v>
      </c>
      <c r="J8" s="52" t="s">
        <v>428</v>
      </c>
      <c r="K8" s="52" t="s">
        <v>428</v>
      </c>
      <c r="L8" s="52" t="s">
        <v>480</v>
      </c>
      <c r="M8" s="52" t="s">
        <v>482</v>
      </c>
      <c r="N8" s="52" t="s">
        <v>428</v>
      </c>
      <c r="O8" s="52" t="s">
        <v>428</v>
      </c>
      <c r="P8" s="52" t="s">
        <v>428</v>
      </c>
      <c r="Q8" s="52" t="s">
        <v>428</v>
      </c>
      <c r="R8" s="52" t="s">
        <v>428</v>
      </c>
      <c r="S8" s="52" t="s">
        <v>480</v>
      </c>
      <c r="T8" s="52" t="s">
        <v>482</v>
      </c>
      <c r="U8" s="52" t="s">
        <v>428</v>
      </c>
      <c r="V8" s="52" t="s">
        <v>428</v>
      </c>
      <c r="W8" s="52" t="s">
        <v>428</v>
      </c>
      <c r="X8" s="52" t="s">
        <v>428</v>
      </c>
      <c r="Y8" s="52" t="s">
        <v>428</v>
      </c>
      <c r="Z8" s="52" t="s">
        <v>480</v>
      </c>
      <c r="AA8" s="52" t="s">
        <v>482</v>
      </c>
      <c r="AB8" s="52" t="s">
        <v>428</v>
      </c>
      <c r="AC8" s="52" t="s">
        <v>428</v>
      </c>
      <c r="AD8" s="52" t="s">
        <v>428</v>
      </c>
      <c r="AE8" s="52" t="s">
        <v>539</v>
      </c>
      <c r="AF8" s="52" t="s">
        <v>539</v>
      </c>
      <c r="AG8" s="52" t="s">
        <v>480</v>
      </c>
      <c r="AH8" s="52" t="s">
        <v>482</v>
      </c>
      <c r="AI8" s="52" t="s">
        <v>428</v>
      </c>
      <c r="AJ8" s="52" t="s">
        <v>428</v>
      </c>
      <c r="AK8" s="52" t="s">
        <v>428</v>
      </c>
      <c r="AL8" s="52" t="s">
        <v>428</v>
      </c>
    </row>
    <row r="9" spans="1:38" s="12" customFormat="1" ht="34.5" customHeight="1">
      <c r="A9" s="29" t="s">
        <v>53</v>
      </c>
      <c r="B9" s="26"/>
      <c r="C9" s="26" t="s">
        <v>55</v>
      </c>
      <c r="D9" s="20" t="s">
        <v>54</v>
      </c>
      <c r="E9" s="20">
        <v>3433</v>
      </c>
      <c r="F9" s="20" t="s">
        <v>233</v>
      </c>
      <c r="G9" s="20" t="s">
        <v>234</v>
      </c>
      <c r="H9" s="52" t="s">
        <v>428</v>
      </c>
      <c r="I9" s="52" t="s">
        <v>428</v>
      </c>
      <c r="J9" s="52" t="s">
        <v>428</v>
      </c>
      <c r="K9" s="52" t="s">
        <v>428</v>
      </c>
      <c r="L9" s="52" t="s">
        <v>480</v>
      </c>
      <c r="M9" s="52" t="s">
        <v>482</v>
      </c>
      <c r="N9" s="52" t="s">
        <v>428</v>
      </c>
      <c r="O9" s="52" t="s">
        <v>428</v>
      </c>
      <c r="P9" s="52" t="s">
        <v>428</v>
      </c>
      <c r="Q9" s="52" t="s">
        <v>428</v>
      </c>
      <c r="R9" s="52" t="s">
        <v>428</v>
      </c>
      <c r="S9" s="52" t="s">
        <v>480</v>
      </c>
      <c r="T9" s="52" t="s">
        <v>482</v>
      </c>
      <c r="U9" s="52" t="s">
        <v>428</v>
      </c>
      <c r="V9" s="52" t="s">
        <v>428</v>
      </c>
      <c r="W9" s="52" t="s">
        <v>428</v>
      </c>
      <c r="X9" s="52" t="s">
        <v>428</v>
      </c>
      <c r="Y9" s="52" t="s">
        <v>428</v>
      </c>
      <c r="Z9" s="52" t="s">
        <v>480</v>
      </c>
      <c r="AA9" s="52" t="s">
        <v>482</v>
      </c>
      <c r="AB9" s="52" t="s">
        <v>428</v>
      </c>
      <c r="AC9" s="52" t="s">
        <v>428</v>
      </c>
      <c r="AD9" s="52" t="s">
        <v>428</v>
      </c>
      <c r="AE9" s="52" t="s">
        <v>428</v>
      </c>
      <c r="AF9" s="52" t="s">
        <v>428</v>
      </c>
      <c r="AG9" s="52" t="s">
        <v>480</v>
      </c>
      <c r="AH9" s="52" t="s">
        <v>482</v>
      </c>
      <c r="AI9" s="52" t="s">
        <v>428</v>
      </c>
      <c r="AJ9" s="52" t="s">
        <v>428</v>
      </c>
      <c r="AK9" s="52" t="s">
        <v>428</v>
      </c>
      <c r="AL9" s="52" t="s">
        <v>428</v>
      </c>
    </row>
    <row r="10" spans="1:38" s="12" customFormat="1" ht="34.5" customHeight="1">
      <c r="A10" s="29" t="s">
        <v>53</v>
      </c>
      <c r="B10" s="26"/>
      <c r="C10" s="26" t="s">
        <v>55</v>
      </c>
      <c r="D10" s="20" t="s">
        <v>32</v>
      </c>
      <c r="E10" s="20">
        <v>3362</v>
      </c>
      <c r="F10" s="20" t="s">
        <v>56</v>
      </c>
      <c r="G10" s="20" t="s">
        <v>57</v>
      </c>
      <c r="H10" s="52" t="s">
        <v>428</v>
      </c>
      <c r="I10" s="52" t="s">
        <v>428</v>
      </c>
      <c r="J10" s="52" t="s">
        <v>428</v>
      </c>
      <c r="K10" s="52" t="s">
        <v>428</v>
      </c>
      <c r="L10" s="52" t="s">
        <v>480</v>
      </c>
      <c r="M10" s="52" t="s">
        <v>482</v>
      </c>
      <c r="N10" s="52" t="s">
        <v>428</v>
      </c>
      <c r="O10" s="52" t="s">
        <v>428</v>
      </c>
      <c r="P10" s="52" t="s">
        <v>428</v>
      </c>
      <c r="Q10" s="52" t="s">
        <v>428</v>
      </c>
      <c r="R10" s="52" t="s">
        <v>428</v>
      </c>
      <c r="S10" s="52" t="s">
        <v>480</v>
      </c>
      <c r="T10" s="52" t="s">
        <v>482</v>
      </c>
      <c r="U10" s="52" t="s">
        <v>428</v>
      </c>
      <c r="V10" s="52" t="s">
        <v>428</v>
      </c>
      <c r="W10" s="52" t="s">
        <v>428</v>
      </c>
      <c r="X10" s="52" t="s">
        <v>428</v>
      </c>
      <c r="Y10" s="52" t="s">
        <v>428</v>
      </c>
      <c r="Z10" s="52" t="s">
        <v>480</v>
      </c>
      <c r="AA10" s="52" t="s">
        <v>482</v>
      </c>
      <c r="AB10" s="52" t="s">
        <v>428</v>
      </c>
      <c r="AC10" s="52" t="s">
        <v>428</v>
      </c>
      <c r="AD10" s="52" t="s">
        <v>428</v>
      </c>
      <c r="AE10" s="52" t="s">
        <v>428</v>
      </c>
      <c r="AF10" s="52" t="s">
        <v>428</v>
      </c>
      <c r="AG10" s="52" t="s">
        <v>480</v>
      </c>
      <c r="AH10" s="52" t="s">
        <v>482</v>
      </c>
      <c r="AI10" s="52" t="s">
        <v>428</v>
      </c>
      <c r="AJ10" s="52" t="s">
        <v>428</v>
      </c>
      <c r="AK10" s="52" t="s">
        <v>428</v>
      </c>
      <c r="AL10" s="52" t="s">
        <v>428</v>
      </c>
    </row>
    <row r="11" spans="1:38" s="12" customFormat="1" ht="34.5" customHeight="1" thickBot="1">
      <c r="A11" s="29" t="s">
        <v>53</v>
      </c>
      <c r="B11" s="26"/>
      <c r="C11" s="26" t="s">
        <v>55</v>
      </c>
      <c r="D11" s="18" t="s">
        <v>19</v>
      </c>
      <c r="E11" s="18">
        <v>3494</v>
      </c>
      <c r="F11" s="18" t="s">
        <v>320</v>
      </c>
      <c r="G11" s="18" t="s">
        <v>319</v>
      </c>
      <c r="H11" s="18" t="s">
        <v>479</v>
      </c>
      <c r="I11" s="18" t="s">
        <v>479</v>
      </c>
      <c r="J11" s="18" t="s">
        <v>479</v>
      </c>
      <c r="K11" s="18" t="s">
        <v>479</v>
      </c>
      <c r="L11" s="137" t="s">
        <v>481</v>
      </c>
      <c r="M11" s="18" t="s">
        <v>483</v>
      </c>
      <c r="N11" s="18" t="s">
        <v>479</v>
      </c>
      <c r="O11" s="18" t="s">
        <v>479</v>
      </c>
      <c r="P11" s="18" t="s">
        <v>479</v>
      </c>
      <c r="Q11" s="18" t="s">
        <v>479</v>
      </c>
      <c r="R11" s="18" t="s">
        <v>479</v>
      </c>
      <c r="S11" s="137" t="s">
        <v>481</v>
      </c>
      <c r="T11" s="18" t="s">
        <v>483</v>
      </c>
      <c r="U11" s="18" t="s">
        <v>479</v>
      </c>
      <c r="V11" s="18" t="s">
        <v>479</v>
      </c>
      <c r="W11" s="18" t="s">
        <v>479</v>
      </c>
      <c r="X11" s="18" t="s">
        <v>479</v>
      </c>
      <c r="Y11" s="18" t="s">
        <v>479</v>
      </c>
      <c r="Z11" s="137" t="s">
        <v>481</v>
      </c>
      <c r="AA11" s="18" t="s">
        <v>483</v>
      </c>
      <c r="AB11" s="18" t="s">
        <v>479</v>
      </c>
      <c r="AC11" s="18" t="s">
        <v>479</v>
      </c>
      <c r="AD11" s="18" t="s">
        <v>479</v>
      </c>
      <c r="AE11" s="18" t="s">
        <v>479</v>
      </c>
      <c r="AF11" s="18" t="s">
        <v>479</v>
      </c>
      <c r="AG11" s="137" t="s">
        <v>481</v>
      </c>
      <c r="AH11" s="18" t="s">
        <v>483</v>
      </c>
      <c r="AI11" s="18" t="s">
        <v>479</v>
      </c>
      <c r="AJ11" s="18" t="s">
        <v>479</v>
      </c>
      <c r="AK11" s="18" t="s">
        <v>479</v>
      </c>
      <c r="AL11" s="18" t="s">
        <v>479</v>
      </c>
    </row>
    <row r="12" spans="1:38"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</row>
    <row r="14" spans="1:38" s="6" customFormat="1" ht="21">
      <c r="B14" s="5"/>
      <c r="C14" s="5"/>
      <c r="D14" s="5"/>
      <c r="G14" s="5" t="s">
        <v>8</v>
      </c>
      <c r="O14" s="5" t="s">
        <v>9</v>
      </c>
      <c r="R14" s="5"/>
      <c r="X14" s="5" t="s">
        <v>10</v>
      </c>
      <c r="AF14" s="5"/>
      <c r="AG14" s="5"/>
      <c r="AH14" s="5"/>
    </row>
    <row r="15" spans="1:38" s="6" customFormat="1" ht="21">
      <c r="B15" s="5"/>
      <c r="C15" s="5"/>
      <c r="D15" s="5"/>
      <c r="G15" s="5"/>
      <c r="O15" s="5"/>
      <c r="R15" s="5"/>
      <c r="X15" s="5"/>
      <c r="AF15" s="5"/>
      <c r="AG15" s="5"/>
      <c r="AH15" s="5"/>
    </row>
    <row r="16" spans="1:38" s="6" customFormat="1" ht="21">
      <c r="B16" s="5"/>
      <c r="C16" s="5"/>
      <c r="D16" s="5"/>
      <c r="G16" s="5"/>
      <c r="O16" s="5"/>
      <c r="R16" s="5"/>
      <c r="X16" s="5"/>
      <c r="AF16" s="5"/>
      <c r="AG16" s="5"/>
      <c r="AH16" s="5"/>
    </row>
    <row r="17" spans="1:29" s="6" customFormat="1" ht="21"/>
    <row r="18" spans="1:29" s="6" customFormat="1" ht="21">
      <c r="A18" s="7" t="s">
        <v>5</v>
      </c>
      <c r="B18" s="8" t="s">
        <v>6</v>
      </c>
      <c r="C18" s="7" t="s">
        <v>7</v>
      </c>
    </row>
    <row r="19" spans="1:29" s="6" customFormat="1" ht="21">
      <c r="A19" s="6" t="s">
        <v>22</v>
      </c>
      <c r="B19" s="9">
        <v>0.375</v>
      </c>
      <c r="C19" s="9">
        <v>0.75</v>
      </c>
      <c r="E19" s="19" t="s">
        <v>11</v>
      </c>
      <c r="F19" s="19"/>
      <c r="G19" s="19"/>
      <c r="H19" s="19"/>
      <c r="I19" s="19"/>
      <c r="J19" s="19"/>
      <c r="K19" s="19"/>
      <c r="L19" s="19"/>
    </row>
    <row r="20" spans="1:29" s="6" customFormat="1" ht="21"/>
    <row r="21" spans="1:29" s="6" customFormat="1" ht="21"/>
    <row r="22" spans="1:29" s="6" customFormat="1" ht="21">
      <c r="A22" s="225" t="s">
        <v>13</v>
      </c>
      <c r="B22" s="225"/>
      <c r="C22" s="225"/>
      <c r="D22" s="225"/>
      <c r="E22" s="225"/>
      <c r="F22" s="225"/>
      <c r="G22" s="225"/>
      <c r="H22" s="225"/>
      <c r="I22" s="225"/>
      <c r="J22" s="225"/>
      <c r="K22" s="225"/>
      <c r="L22" s="225"/>
      <c r="M22" s="225"/>
      <c r="N22" s="225"/>
      <c r="O22" s="225"/>
      <c r="P22" s="225"/>
      <c r="Q22" s="225"/>
      <c r="R22" s="225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</row>
    <row r="23" spans="1:29" s="6" customFormat="1" ht="21">
      <c r="A23" s="225"/>
      <c r="B23" s="225"/>
      <c r="C23" s="225"/>
      <c r="D23" s="225"/>
      <c r="E23" s="225"/>
      <c r="F23" s="225"/>
      <c r="G23" s="225"/>
      <c r="H23" s="225"/>
      <c r="I23" s="225"/>
      <c r="J23" s="225"/>
      <c r="K23" s="225"/>
      <c r="L23" s="225"/>
      <c r="M23" s="225"/>
      <c r="N23" s="225"/>
      <c r="O23" s="225"/>
      <c r="P23" s="225"/>
      <c r="Q23" s="225"/>
      <c r="R23" s="225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</row>
    <row r="24" spans="1:29" s="6" customFormat="1" ht="21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</row>
    <row r="25" spans="1:29" s="6" customFormat="1" ht="21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</row>
    <row r="26" spans="1:29" s="6" customFormat="1" ht="21">
      <c r="A26" s="226" t="s">
        <v>12</v>
      </c>
      <c r="B26" s="226"/>
      <c r="C26" s="226"/>
      <c r="D26" s="226"/>
      <c r="E26" s="10"/>
    </row>
    <row r="27" spans="1:29" s="6" customFormat="1" ht="21"/>
  </sheetData>
  <sheetProtection algorithmName="SHA-512" hashValue="1s5NjPZmv0/Sq/SrikvmzMomSj5oLoRHQ17tJox3Z5lNIqXA7LKE7zUiir/U84J0kBEq04diYUPMcWVpLlEIbQ==" saltValue="zHcT5UFuWl7+G2YPdPJATQ==" spinCount="100000" sheet="1" selectLockedCells="1" selectUnlockedCells="1"/>
  <mergeCells count="15">
    <mergeCell ref="A22:R23"/>
    <mergeCell ref="A26:D26"/>
    <mergeCell ref="A1:P1"/>
    <mergeCell ref="Q1:AL1"/>
    <mergeCell ref="A2:G2"/>
    <mergeCell ref="A3:A4"/>
    <mergeCell ref="B3:B4"/>
    <mergeCell ref="C3:C4"/>
    <mergeCell ref="D3:D4"/>
    <mergeCell ref="E3:E4"/>
    <mergeCell ref="F3:F4"/>
    <mergeCell ref="G3:G4"/>
    <mergeCell ref="A5:G5"/>
    <mergeCell ref="A6:G6"/>
    <mergeCell ref="A7:G7"/>
  </mergeCells>
  <phoneticPr fontId="22" type="noConversion"/>
  <pageMargins left="0.23622047244094491" right="0.23622047244094491" top="0.74803149606299213" bottom="0.74803149606299213" header="0.31496062992125984" footer="0.31496062992125984"/>
  <pageSetup paperSize="9" scale="28" fitToHeight="0" orientation="landscape" r:id="rId1"/>
  <headerFooter>
    <oddHeader>&amp;L&amp;20限公司內部員工管理專用單&amp;R&amp;"微軟正黑體,標準"112年10月18日版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57566-1A81-4014-A412-F25AFE481936}">
  <sheetPr codeName="工作表14">
    <pageSetUpPr fitToPage="1"/>
  </sheetPr>
  <dimension ref="A1:AL24"/>
  <sheetViews>
    <sheetView topLeftCell="E1" zoomScale="55" zoomScaleNormal="55" workbookViewId="0">
      <selection activeCell="S40" sqref="S40"/>
    </sheetView>
  </sheetViews>
  <sheetFormatPr defaultRowHeight="15.75"/>
  <cols>
    <col min="1" max="1" width="38.75" style="1" customWidth="1"/>
    <col min="2" max="4" width="10.25" style="1" customWidth="1"/>
    <col min="5" max="5" width="9.75" style="1" customWidth="1"/>
    <col min="6" max="6" width="14.625" style="1" bestFit="1" customWidth="1"/>
    <col min="7" max="7" width="11.875" style="1" bestFit="1" customWidth="1"/>
    <col min="8" max="25" width="12.5" style="1" customWidth="1"/>
    <col min="26" max="26" width="14.5" style="1" bestFit="1" customWidth="1"/>
    <col min="27" max="38" width="12.5" style="1" customWidth="1"/>
    <col min="39" max="16384" width="9" style="1"/>
  </cols>
  <sheetData>
    <row r="1" spans="1:38" ht="37.5" customHeight="1" thickBot="1">
      <c r="A1" s="227">
        <f>彙整班表!A1</f>
        <v>7</v>
      </c>
      <c r="B1" s="228"/>
      <c r="C1" s="228"/>
      <c r="D1" s="228"/>
      <c r="E1" s="228"/>
      <c r="F1" s="228"/>
      <c r="G1" s="228"/>
      <c r="H1" s="228"/>
      <c r="I1" s="228"/>
      <c r="J1" s="228"/>
      <c r="K1" s="228"/>
      <c r="L1" s="228"/>
      <c r="M1" s="228"/>
      <c r="N1" s="228"/>
      <c r="O1" s="228"/>
      <c r="P1" s="228"/>
      <c r="Q1" s="229" t="s">
        <v>246</v>
      </c>
      <c r="R1" s="229"/>
      <c r="S1" s="229"/>
      <c r="T1" s="229"/>
      <c r="U1" s="229"/>
      <c r="V1" s="229"/>
      <c r="W1" s="229"/>
      <c r="X1" s="229"/>
      <c r="Y1" s="229"/>
      <c r="Z1" s="229"/>
      <c r="AA1" s="229"/>
      <c r="AB1" s="229"/>
      <c r="AC1" s="229"/>
      <c r="AD1" s="229"/>
      <c r="AE1" s="229"/>
      <c r="AF1" s="229"/>
      <c r="AG1" s="229"/>
      <c r="AH1" s="229"/>
      <c r="AI1" s="229"/>
      <c r="AJ1" s="229"/>
      <c r="AK1" s="229"/>
      <c r="AL1" s="236"/>
    </row>
    <row r="2" spans="1:38" ht="21" customHeight="1">
      <c r="A2" s="231" t="s">
        <v>0</v>
      </c>
      <c r="B2" s="232"/>
      <c r="C2" s="232"/>
      <c r="D2" s="232"/>
      <c r="E2" s="232"/>
      <c r="F2" s="232"/>
      <c r="G2" s="232"/>
      <c r="H2" s="13"/>
      <c r="I2" s="2"/>
      <c r="J2" s="2"/>
      <c r="K2" s="2"/>
      <c r="L2" s="2"/>
      <c r="M2" s="2"/>
      <c r="N2" s="2"/>
      <c r="O2" s="13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56"/>
      <c r="AL2" s="54"/>
    </row>
    <row r="3" spans="1:38" s="4" customFormat="1" ht="25.5" customHeight="1">
      <c r="A3" s="219" t="s">
        <v>165</v>
      </c>
      <c r="B3" s="220" t="s">
        <v>1</v>
      </c>
      <c r="C3" s="220" t="s">
        <v>16</v>
      </c>
      <c r="D3" s="220" t="s">
        <v>2</v>
      </c>
      <c r="E3" s="220" t="s">
        <v>3</v>
      </c>
      <c r="F3" s="220" t="s">
        <v>4</v>
      </c>
      <c r="G3" s="223" t="s">
        <v>14</v>
      </c>
      <c r="H3" s="14">
        <v>1</v>
      </c>
      <c r="I3" s="14">
        <v>2</v>
      </c>
      <c r="J3" s="14">
        <v>3</v>
      </c>
      <c r="K3" s="14">
        <v>4</v>
      </c>
      <c r="L3" s="14">
        <v>5</v>
      </c>
      <c r="M3" s="14">
        <v>6</v>
      </c>
      <c r="N3" s="14">
        <v>7</v>
      </c>
      <c r="O3" s="14">
        <v>8</v>
      </c>
      <c r="P3" s="14">
        <v>9</v>
      </c>
      <c r="Q3" s="14">
        <v>10</v>
      </c>
      <c r="R3" s="14">
        <v>11</v>
      </c>
      <c r="S3" s="14">
        <v>12</v>
      </c>
      <c r="T3" s="14">
        <v>13</v>
      </c>
      <c r="U3" s="14">
        <v>14</v>
      </c>
      <c r="V3" s="14">
        <v>15</v>
      </c>
      <c r="W3" s="14">
        <v>16</v>
      </c>
      <c r="X3" s="14">
        <v>17</v>
      </c>
      <c r="Y3" s="14">
        <v>18</v>
      </c>
      <c r="Z3" s="14">
        <v>19</v>
      </c>
      <c r="AA3" s="14">
        <v>20</v>
      </c>
      <c r="AB3" s="14">
        <v>21</v>
      </c>
      <c r="AC3" s="14">
        <v>22</v>
      </c>
      <c r="AD3" s="14">
        <v>23</v>
      </c>
      <c r="AE3" s="14">
        <v>24</v>
      </c>
      <c r="AF3" s="14">
        <v>25</v>
      </c>
      <c r="AG3" s="14">
        <v>26</v>
      </c>
      <c r="AH3" s="14">
        <v>27</v>
      </c>
      <c r="AI3" s="14">
        <v>28</v>
      </c>
      <c r="AJ3" s="14">
        <v>29</v>
      </c>
      <c r="AK3" s="23">
        <v>30</v>
      </c>
      <c r="AL3" s="55">
        <v>31</v>
      </c>
    </row>
    <row r="4" spans="1:38" s="4" customFormat="1" ht="27" customHeight="1">
      <c r="A4" s="219"/>
      <c r="B4" s="220"/>
      <c r="C4" s="220"/>
      <c r="D4" s="220"/>
      <c r="E4" s="220"/>
      <c r="F4" s="220"/>
      <c r="G4" s="224"/>
      <c r="H4" s="117">
        <f>彙整班表!H4</f>
        <v>45839</v>
      </c>
      <c r="I4" s="117">
        <f>彙整班表!I4</f>
        <v>45840</v>
      </c>
      <c r="J4" s="117">
        <f>彙整班表!J4</f>
        <v>45841</v>
      </c>
      <c r="K4" s="117">
        <f>彙整班表!K4</f>
        <v>45842</v>
      </c>
      <c r="L4" s="117">
        <f>彙整班表!L4</f>
        <v>45843</v>
      </c>
      <c r="M4" s="117">
        <f>彙整班表!M4</f>
        <v>45844</v>
      </c>
      <c r="N4" s="117">
        <f>彙整班表!N4</f>
        <v>45845</v>
      </c>
      <c r="O4" s="117">
        <f>彙整班表!O4</f>
        <v>45846</v>
      </c>
      <c r="P4" s="117">
        <f>彙整班表!P4</f>
        <v>45847</v>
      </c>
      <c r="Q4" s="117">
        <f>彙整班表!Q4</f>
        <v>45848</v>
      </c>
      <c r="R4" s="117">
        <f>彙整班表!R4</f>
        <v>45849</v>
      </c>
      <c r="S4" s="117">
        <f>彙整班表!S4</f>
        <v>45850</v>
      </c>
      <c r="T4" s="117">
        <f>彙整班表!T4</f>
        <v>45851</v>
      </c>
      <c r="U4" s="117">
        <f>彙整班表!U4</f>
        <v>45852</v>
      </c>
      <c r="V4" s="117">
        <f>彙整班表!V4</f>
        <v>45853</v>
      </c>
      <c r="W4" s="117">
        <f>彙整班表!W4</f>
        <v>45854</v>
      </c>
      <c r="X4" s="117">
        <f>彙整班表!X4</f>
        <v>45855</v>
      </c>
      <c r="Y4" s="117">
        <f>彙整班表!Y4</f>
        <v>45856</v>
      </c>
      <c r="Z4" s="117">
        <f>彙整班表!Z4</f>
        <v>45857</v>
      </c>
      <c r="AA4" s="117">
        <f>彙整班表!AA4</f>
        <v>45858</v>
      </c>
      <c r="AB4" s="117">
        <f>彙整班表!AB4</f>
        <v>45859</v>
      </c>
      <c r="AC4" s="117">
        <f>彙整班表!AC4</f>
        <v>45860</v>
      </c>
      <c r="AD4" s="117">
        <f>彙整班表!AD4</f>
        <v>45861</v>
      </c>
      <c r="AE4" s="117">
        <f>彙整班表!AE4</f>
        <v>45862</v>
      </c>
      <c r="AF4" s="117">
        <f>彙整班表!AF4</f>
        <v>45863</v>
      </c>
      <c r="AG4" s="117">
        <f>彙整班表!AG4</f>
        <v>45864</v>
      </c>
      <c r="AH4" s="117">
        <f>彙整班表!AH4</f>
        <v>45865</v>
      </c>
      <c r="AI4" s="117">
        <f>彙整班表!AI4</f>
        <v>45866</v>
      </c>
      <c r="AJ4" s="117">
        <f>彙整班表!AJ4</f>
        <v>45867</v>
      </c>
      <c r="AK4" s="117">
        <f>彙整班表!AK4</f>
        <v>45868</v>
      </c>
      <c r="AL4" s="117">
        <f>彙整班表!AL4</f>
        <v>45869</v>
      </c>
    </row>
    <row r="5" spans="1:38" s="12" customFormat="1" ht="34.5" customHeight="1">
      <c r="A5" s="237" t="str">
        <f>彙整班表!A5</f>
        <v>住房率</v>
      </c>
      <c r="B5" s="238"/>
      <c r="C5" s="238"/>
      <c r="D5" s="238"/>
      <c r="E5" s="238"/>
      <c r="F5" s="238"/>
      <c r="G5" s="238"/>
      <c r="H5" s="37">
        <f>彙整班表!H5</f>
        <v>0.19639999999999999</v>
      </c>
      <c r="I5" s="37">
        <f>彙整班表!I5</f>
        <v>0.24490000000000001</v>
      </c>
      <c r="J5" s="37">
        <f>彙整班表!J5</f>
        <v>0.3175</v>
      </c>
      <c r="K5" s="37">
        <f>彙整班表!K5</f>
        <v>0.87219999999999998</v>
      </c>
      <c r="L5" s="37">
        <f>彙整班表!L5</f>
        <v>0.91300000000000003</v>
      </c>
      <c r="M5" s="37">
        <f>彙整班表!M5</f>
        <v>0.88570000000000004</v>
      </c>
      <c r="N5" s="37">
        <f>彙整班表!N5</f>
        <v>0.61</v>
      </c>
      <c r="O5" s="37">
        <f>彙整班表!O5</f>
        <v>0.432</v>
      </c>
      <c r="P5" s="37">
        <f>彙整班表!P5</f>
        <v>0.40429999999999999</v>
      </c>
      <c r="Q5" s="37">
        <f>彙整班表!Q5</f>
        <v>0.50560000000000005</v>
      </c>
      <c r="R5" s="37">
        <f>彙整班表!R5</f>
        <v>0.90480000000000005</v>
      </c>
      <c r="S5" s="37">
        <f>彙整班表!S5</f>
        <v>0.95240000000000002</v>
      </c>
      <c r="T5" s="37">
        <f>彙整班表!T5</f>
        <v>0.87849999999999995</v>
      </c>
      <c r="U5" s="37">
        <f>彙整班表!U5</f>
        <v>0.53149999999999997</v>
      </c>
      <c r="V5" s="37">
        <f>彙整班表!V5</f>
        <v>0.26569999999999999</v>
      </c>
      <c r="W5" s="37">
        <f>彙整班表!W5</f>
        <v>0.30409999999999998</v>
      </c>
      <c r="X5" s="37">
        <f>彙整班表!X5</f>
        <v>0.2291</v>
      </c>
      <c r="Y5" s="37">
        <f>彙整班表!Y5</f>
        <v>0.2366</v>
      </c>
      <c r="Z5" s="37">
        <f>彙整班表!Z5</f>
        <v>0.89139999999999997</v>
      </c>
      <c r="AA5" s="37">
        <f>彙整班表!AA5</f>
        <v>0.31390000000000001</v>
      </c>
      <c r="AB5" s="37">
        <f>彙整班表!AB5</f>
        <v>0.13</v>
      </c>
      <c r="AC5" s="37">
        <f>彙整班表!AC5</f>
        <v>0.16589999999999999</v>
      </c>
      <c r="AD5" s="37">
        <f>彙整班表!AD5</f>
        <v>0.20599999999999999</v>
      </c>
      <c r="AE5" s="37">
        <f>彙整班表!AE5</f>
        <v>0.5605</v>
      </c>
      <c r="AF5" s="37">
        <f>彙整班表!AF5</f>
        <v>0.76790000000000003</v>
      </c>
      <c r="AG5" s="37">
        <f>彙整班表!AG5</f>
        <v>1.0223</v>
      </c>
      <c r="AH5" s="37">
        <f>彙整班表!AH5</f>
        <v>0.31879999999999997</v>
      </c>
      <c r="AI5" s="37">
        <f>彙整班表!AI5</f>
        <v>0.12559999999999999</v>
      </c>
      <c r="AJ5" s="37">
        <f>彙整班表!AJ5</f>
        <v>0.15939999999999999</v>
      </c>
      <c r="AK5" s="53">
        <f>彙整班表!AK5</f>
        <v>0.1691</v>
      </c>
      <c r="AL5" s="58">
        <f>彙整班表!AL5</f>
        <v>0.1353</v>
      </c>
    </row>
    <row r="6" spans="1:38" s="12" customFormat="1" ht="34.5" customHeight="1">
      <c r="A6" s="237" t="str">
        <f>彙整班表!A6</f>
        <v>預估房客人數</v>
      </c>
      <c r="B6" s="238"/>
      <c r="C6" s="238"/>
      <c r="D6" s="238"/>
      <c r="E6" s="238"/>
      <c r="F6" s="238"/>
      <c r="G6" s="238"/>
      <c r="H6" s="12">
        <f>彙整班表!H6</f>
        <v>76</v>
      </c>
      <c r="I6" s="11">
        <f>彙整班表!I6</f>
        <v>87</v>
      </c>
      <c r="J6" s="11">
        <f>彙整班表!J6</f>
        <v>118</v>
      </c>
      <c r="K6" s="11">
        <f>彙整班表!K6</f>
        <v>358</v>
      </c>
      <c r="L6" s="11">
        <f>彙整班表!L6</f>
        <v>376</v>
      </c>
      <c r="M6" s="11">
        <f>彙整班表!M6</f>
        <v>295</v>
      </c>
      <c r="N6" s="11">
        <f>彙整班表!N6</f>
        <v>105</v>
      </c>
      <c r="O6" s="11">
        <f>彙整班表!O6</f>
        <v>96</v>
      </c>
      <c r="P6" s="11">
        <f>彙整班表!P6</f>
        <v>99</v>
      </c>
      <c r="Q6" s="11">
        <f>彙整班表!Q6</f>
        <v>156</v>
      </c>
      <c r="R6" s="11">
        <f>彙整班表!R6</f>
        <v>394</v>
      </c>
      <c r="S6" s="11">
        <f>彙整班表!S6</f>
        <v>415</v>
      </c>
      <c r="T6" s="11">
        <f>彙整班表!T6</f>
        <v>161</v>
      </c>
      <c r="U6" s="11">
        <f>彙整班表!U6</f>
        <v>100</v>
      </c>
      <c r="V6" s="11">
        <f>彙整班表!V6</f>
        <v>61</v>
      </c>
      <c r="W6" s="11">
        <f>彙整班表!W6</f>
        <v>79</v>
      </c>
      <c r="X6" s="11">
        <f>彙整班表!X6</f>
        <v>63</v>
      </c>
      <c r="Y6" s="11">
        <f>彙整班表!Y6</f>
        <v>97</v>
      </c>
      <c r="Z6" s="11">
        <f>彙整班表!Z6</f>
        <v>395</v>
      </c>
      <c r="AA6" s="11">
        <f>彙整班表!AA6</f>
        <v>128</v>
      </c>
      <c r="AB6" s="11">
        <f>彙整班表!AB6</f>
        <v>41</v>
      </c>
      <c r="AC6" s="11">
        <f>彙整班表!AC6</f>
        <v>55</v>
      </c>
      <c r="AD6" s="11">
        <f>彙整班表!AD6</f>
        <v>66</v>
      </c>
      <c r="AE6" s="11">
        <f>彙整班表!AE6</f>
        <v>199</v>
      </c>
      <c r="AF6" s="11">
        <f>彙整班表!AF6</f>
        <v>292</v>
      </c>
      <c r="AG6" s="11">
        <f>彙整班表!AG6</f>
        <v>355</v>
      </c>
      <c r="AH6" s="11">
        <f>彙整班表!AH6</f>
        <v>93</v>
      </c>
      <c r="AI6" s="11">
        <f>彙整班表!AI6</f>
        <v>31</v>
      </c>
      <c r="AJ6" s="11">
        <f>彙整班表!AJ6</f>
        <v>48</v>
      </c>
      <c r="AK6" s="11">
        <f>彙整班表!AK6</f>
        <v>52</v>
      </c>
      <c r="AL6" s="11">
        <f>彙整班表!AL6</f>
        <v>38</v>
      </c>
    </row>
    <row r="7" spans="1:38" s="12" customFormat="1" ht="34.5" customHeight="1">
      <c r="A7" s="237" t="str">
        <f>彙整班表!A7</f>
        <v>預估早餐客數</v>
      </c>
      <c r="B7" s="238"/>
      <c r="C7" s="238"/>
      <c r="D7" s="238"/>
      <c r="E7" s="238"/>
      <c r="F7" s="238"/>
      <c r="G7" s="238"/>
      <c r="H7" s="20">
        <f>彙整班表!H7</f>
        <v>43</v>
      </c>
      <c r="I7" s="20">
        <f>彙整班表!I7</f>
        <v>43</v>
      </c>
      <c r="J7" s="20">
        <f>彙整班表!J7</f>
        <v>43</v>
      </c>
      <c r="K7" s="20">
        <f>彙整班表!K7</f>
        <v>43</v>
      </c>
      <c r="L7" s="20">
        <f>彙整班表!L7</f>
        <v>43</v>
      </c>
      <c r="M7" s="20">
        <f>彙整班表!M7</f>
        <v>45</v>
      </c>
      <c r="N7" s="20">
        <f>彙整班表!N7</f>
        <v>45</v>
      </c>
      <c r="O7" s="20">
        <f>彙整班表!O7</f>
        <v>48</v>
      </c>
      <c r="P7" s="20">
        <f>彙整班表!P7</f>
        <v>48</v>
      </c>
      <c r="Q7" s="20">
        <f>彙整班表!Q7</f>
        <v>52</v>
      </c>
      <c r="R7" s="20">
        <f>彙整班表!R7</f>
        <v>66</v>
      </c>
      <c r="S7" s="20">
        <f>彙整班表!S7</f>
        <v>109</v>
      </c>
      <c r="T7" s="20">
        <f>彙整班表!T7</f>
        <v>44</v>
      </c>
      <c r="U7" s="20">
        <f>彙整班表!U7</f>
        <v>87</v>
      </c>
      <c r="V7" s="20">
        <f>彙整班表!V7</f>
        <v>54</v>
      </c>
      <c r="W7" s="20">
        <f>彙整班表!W7</f>
        <v>22</v>
      </c>
      <c r="X7" s="20">
        <f>彙整班表!X7</f>
        <v>24</v>
      </c>
      <c r="Y7" s="20">
        <f>彙整班表!Y7</f>
        <v>36</v>
      </c>
      <c r="Z7" s="20">
        <f>彙整班表!Z7</f>
        <v>32</v>
      </c>
      <c r="AA7" s="20">
        <f>彙整班表!AA7</f>
        <v>14</v>
      </c>
      <c r="AB7" s="20">
        <f>彙整班表!AB7</f>
        <v>46</v>
      </c>
      <c r="AC7" s="20">
        <f>彙整班表!AC7</f>
        <v>29</v>
      </c>
      <c r="AD7" s="20">
        <f>彙整班表!AD7</f>
        <v>38</v>
      </c>
      <c r="AE7" s="20">
        <f>彙整班表!AE7</f>
        <v>59</v>
      </c>
      <c r="AF7" s="20">
        <f>彙整班表!AF7</f>
        <v>175</v>
      </c>
      <c r="AG7" s="20">
        <f>彙整班表!AG7</f>
        <v>218</v>
      </c>
      <c r="AH7" s="20">
        <f>彙整班表!AH7</f>
        <v>236</v>
      </c>
      <c r="AI7" s="20">
        <f>彙整班表!AI7</f>
        <v>53</v>
      </c>
      <c r="AJ7" s="20">
        <f>彙整班表!AJ7</f>
        <v>9</v>
      </c>
      <c r="AK7" s="21">
        <f>彙整班表!AK7</f>
        <v>16</v>
      </c>
      <c r="AL7" s="57">
        <f>彙整班表!AL7</f>
        <v>10</v>
      </c>
    </row>
    <row r="8" spans="1:38" s="12" customFormat="1" ht="34.5" customHeight="1">
      <c r="A8" s="29" t="s">
        <v>247</v>
      </c>
      <c r="B8" s="26"/>
      <c r="C8" s="26"/>
      <c r="D8" s="105" t="s">
        <v>46</v>
      </c>
      <c r="E8" s="20">
        <v>3504</v>
      </c>
      <c r="F8" s="20" t="s">
        <v>330</v>
      </c>
      <c r="G8" s="20" t="s">
        <v>329</v>
      </c>
      <c r="H8" s="52" t="s">
        <v>428</v>
      </c>
      <c r="I8" s="52" t="s">
        <v>428</v>
      </c>
      <c r="J8" s="52" t="s">
        <v>428</v>
      </c>
      <c r="K8" s="52" t="s">
        <v>428</v>
      </c>
      <c r="L8" s="52" t="s">
        <v>480</v>
      </c>
      <c r="M8" s="52" t="s">
        <v>482</v>
      </c>
      <c r="N8" s="52" t="s">
        <v>428</v>
      </c>
      <c r="O8" s="52" t="s">
        <v>428</v>
      </c>
      <c r="P8" s="52" t="s">
        <v>428</v>
      </c>
      <c r="Q8" s="52" t="s">
        <v>428</v>
      </c>
      <c r="R8" s="52" t="s">
        <v>428</v>
      </c>
      <c r="S8" s="52" t="s">
        <v>480</v>
      </c>
      <c r="T8" s="52" t="s">
        <v>482</v>
      </c>
      <c r="U8" s="52" t="s">
        <v>428</v>
      </c>
      <c r="V8" s="52" t="s">
        <v>428</v>
      </c>
      <c r="W8" s="52" t="s">
        <v>428</v>
      </c>
      <c r="X8" s="52" t="s">
        <v>428</v>
      </c>
      <c r="Y8" s="52" t="s">
        <v>428</v>
      </c>
      <c r="Z8" s="52" t="s">
        <v>480</v>
      </c>
      <c r="AA8" s="52" t="s">
        <v>482</v>
      </c>
      <c r="AB8" s="52" t="s">
        <v>428</v>
      </c>
      <c r="AC8" s="52" t="s">
        <v>428</v>
      </c>
      <c r="AD8" s="52" t="s">
        <v>428</v>
      </c>
      <c r="AE8" s="52" t="s">
        <v>428</v>
      </c>
      <c r="AF8" s="52" t="s">
        <v>428</v>
      </c>
      <c r="AG8" s="52" t="s">
        <v>480</v>
      </c>
      <c r="AH8" s="52" t="s">
        <v>482</v>
      </c>
      <c r="AI8" s="52" t="s">
        <v>428</v>
      </c>
      <c r="AJ8" s="52" t="s">
        <v>428</v>
      </c>
      <c r="AK8" s="52" t="s">
        <v>428</v>
      </c>
      <c r="AL8" s="52" t="s">
        <v>428</v>
      </c>
    </row>
    <row r="9" spans="1:38" s="102" customFormat="1" ht="34.5" customHeight="1" thickBot="1">
      <c r="A9" s="111" t="s">
        <v>328</v>
      </c>
      <c r="B9" s="112"/>
      <c r="C9" s="112"/>
      <c r="D9" s="110" t="s">
        <v>30</v>
      </c>
      <c r="E9" s="110">
        <v>3267</v>
      </c>
      <c r="F9" s="110" t="s">
        <v>327</v>
      </c>
      <c r="G9" s="110" t="s">
        <v>326</v>
      </c>
      <c r="H9" s="18" t="s">
        <v>479</v>
      </c>
      <c r="I9" s="18" t="s">
        <v>479</v>
      </c>
      <c r="J9" s="18" t="s">
        <v>479</v>
      </c>
      <c r="K9" s="18" t="s">
        <v>479</v>
      </c>
      <c r="L9" s="137" t="s">
        <v>481</v>
      </c>
      <c r="M9" s="18" t="s">
        <v>483</v>
      </c>
      <c r="N9" s="18" t="s">
        <v>479</v>
      </c>
      <c r="O9" s="18" t="s">
        <v>479</v>
      </c>
      <c r="P9" s="18" t="s">
        <v>479</v>
      </c>
      <c r="Q9" s="18" t="s">
        <v>479</v>
      </c>
      <c r="R9" s="18" t="s">
        <v>479</v>
      </c>
      <c r="S9" s="137" t="s">
        <v>481</v>
      </c>
      <c r="T9" s="18" t="s">
        <v>483</v>
      </c>
      <c r="U9" s="18" t="s">
        <v>479</v>
      </c>
      <c r="V9" s="18" t="s">
        <v>479</v>
      </c>
      <c r="W9" s="18" t="s">
        <v>479</v>
      </c>
      <c r="X9" s="18" t="s">
        <v>479</v>
      </c>
      <c r="Y9" s="18" t="s">
        <v>479</v>
      </c>
      <c r="Z9" s="137" t="s">
        <v>481</v>
      </c>
      <c r="AA9" s="18" t="s">
        <v>483</v>
      </c>
      <c r="AB9" s="18" t="s">
        <v>479</v>
      </c>
      <c r="AC9" s="18" t="s">
        <v>479</v>
      </c>
      <c r="AD9" s="18" t="s">
        <v>479</v>
      </c>
      <c r="AE9" s="18" t="s">
        <v>479</v>
      </c>
      <c r="AF9" s="18" t="s">
        <v>479</v>
      </c>
      <c r="AG9" s="137" t="s">
        <v>481</v>
      </c>
      <c r="AH9" s="18" t="s">
        <v>483</v>
      </c>
      <c r="AI9" s="18" t="s">
        <v>479</v>
      </c>
      <c r="AJ9" s="18" t="s">
        <v>479</v>
      </c>
      <c r="AK9" s="18" t="s">
        <v>479</v>
      </c>
      <c r="AL9" s="18" t="s">
        <v>479</v>
      </c>
    </row>
    <row r="11" spans="1:38" s="6" customFormat="1" ht="21">
      <c r="B11" s="5"/>
      <c r="C11" s="5"/>
      <c r="D11" s="5"/>
      <c r="G11" s="5" t="s">
        <v>8</v>
      </c>
      <c r="O11" s="5" t="s">
        <v>9</v>
      </c>
      <c r="R11" s="5"/>
      <c r="X11" s="5" t="s">
        <v>10</v>
      </c>
      <c r="AF11" s="5"/>
      <c r="AG11" s="5"/>
      <c r="AH11" s="5"/>
    </row>
    <row r="12" spans="1:38" s="6" customFormat="1" ht="21">
      <c r="B12" s="5"/>
      <c r="C12" s="5"/>
      <c r="D12" s="5"/>
      <c r="G12" s="5"/>
      <c r="O12" s="5"/>
      <c r="R12" s="5"/>
      <c r="X12" s="5"/>
      <c r="AF12" s="5"/>
      <c r="AG12" s="5"/>
      <c r="AH12" s="5"/>
    </row>
    <row r="13" spans="1:38" s="6" customFormat="1" ht="21">
      <c r="B13" s="5"/>
      <c r="C13" s="5"/>
      <c r="D13" s="5"/>
      <c r="G13" s="5"/>
      <c r="O13" s="5"/>
      <c r="R13" s="5"/>
      <c r="X13" s="5"/>
      <c r="AF13" s="5"/>
      <c r="AG13" s="5"/>
      <c r="AH13" s="5"/>
    </row>
    <row r="14" spans="1:38" s="6" customFormat="1" ht="21"/>
    <row r="15" spans="1:38" s="6" customFormat="1" ht="21">
      <c r="A15" s="7" t="s">
        <v>5</v>
      </c>
      <c r="B15" s="8" t="s">
        <v>6</v>
      </c>
      <c r="C15" s="7" t="s">
        <v>7</v>
      </c>
    </row>
    <row r="16" spans="1:38" s="6" customFormat="1" ht="21">
      <c r="A16" s="6" t="s">
        <v>22</v>
      </c>
      <c r="B16" s="9">
        <v>0.375</v>
      </c>
      <c r="C16" s="9">
        <v>0.75</v>
      </c>
      <c r="E16" s="19" t="s">
        <v>11</v>
      </c>
      <c r="F16" s="19"/>
      <c r="G16" s="19"/>
      <c r="H16" s="19"/>
      <c r="I16" s="19"/>
      <c r="J16" s="19"/>
      <c r="K16" s="19"/>
      <c r="L16" s="19"/>
    </row>
    <row r="17" spans="1:29" s="6" customFormat="1" ht="21"/>
    <row r="18" spans="1:29" s="6" customFormat="1" ht="21"/>
    <row r="19" spans="1:29" s="6" customFormat="1" ht="21">
      <c r="A19" s="225" t="s">
        <v>13</v>
      </c>
      <c r="B19" s="225"/>
      <c r="C19" s="225"/>
      <c r="D19" s="225"/>
      <c r="E19" s="225"/>
      <c r="F19" s="225"/>
      <c r="G19" s="225"/>
      <c r="H19" s="225"/>
      <c r="I19" s="225"/>
      <c r="J19" s="225"/>
      <c r="K19" s="225"/>
      <c r="L19" s="225"/>
      <c r="M19" s="225"/>
      <c r="N19" s="225"/>
      <c r="O19" s="225"/>
      <c r="P19" s="225"/>
      <c r="Q19" s="225"/>
      <c r="R19" s="225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</row>
    <row r="20" spans="1:29" s="6" customFormat="1" ht="21">
      <c r="A20" s="225"/>
      <c r="B20" s="225"/>
      <c r="C20" s="225"/>
      <c r="D20" s="225"/>
      <c r="E20" s="225"/>
      <c r="F20" s="225"/>
      <c r="G20" s="225"/>
      <c r="H20" s="225"/>
      <c r="I20" s="225"/>
      <c r="J20" s="225"/>
      <c r="K20" s="225"/>
      <c r="L20" s="225"/>
      <c r="M20" s="225"/>
      <c r="N20" s="225"/>
      <c r="O20" s="225"/>
      <c r="P20" s="225"/>
      <c r="Q20" s="225"/>
      <c r="R20" s="225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</row>
    <row r="21" spans="1:29" s="6" customFormat="1" ht="21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</row>
    <row r="22" spans="1:29" s="6" customFormat="1" ht="21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</row>
    <row r="23" spans="1:29" s="6" customFormat="1" ht="21">
      <c r="A23" s="226" t="s">
        <v>12</v>
      </c>
      <c r="B23" s="226"/>
      <c r="C23" s="226"/>
      <c r="D23" s="226"/>
      <c r="E23" s="10"/>
    </row>
    <row r="24" spans="1:29" s="6" customFormat="1" ht="21"/>
  </sheetData>
  <sheetProtection algorithmName="SHA-512" hashValue="PGp3Ls/vXF8h9oLkEQnbC/jTkJzQu5+8GBBEtkdFdF8fHwbSg91BRmIiDqD2wXjLqYKF3NgVj2mvHxfirZPGqA==" saltValue="HSRs2eA7CPcMijl5QF50ag==" spinCount="100000" sheet="1" selectLockedCells="1" selectUnlockedCells="1"/>
  <mergeCells count="15">
    <mergeCell ref="A1:P1"/>
    <mergeCell ref="Q1:AL1"/>
    <mergeCell ref="A2:G2"/>
    <mergeCell ref="A3:A4"/>
    <mergeCell ref="B3:B4"/>
    <mergeCell ref="C3:C4"/>
    <mergeCell ref="D3:D4"/>
    <mergeCell ref="E3:E4"/>
    <mergeCell ref="F3:F4"/>
    <mergeCell ref="G3:G4"/>
    <mergeCell ref="A5:G5"/>
    <mergeCell ref="A6:G6"/>
    <mergeCell ref="A7:G7"/>
    <mergeCell ref="A19:R20"/>
    <mergeCell ref="A23:D23"/>
  </mergeCells>
  <phoneticPr fontId="22" type="noConversion"/>
  <pageMargins left="0.23622047244094491" right="0.23622047244094491" top="0.74803149606299213" bottom="0.74803149606299213" header="0.31496062992125984" footer="0.31496062992125984"/>
  <pageSetup paperSize="9" scale="28" fitToHeight="0" orientation="landscape" r:id="rId1"/>
  <headerFooter>
    <oddHeader>&amp;L&amp;20限公司內部員工管理專用單&amp;R&amp;"微軟正黑體,標準"112年10月18日版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3DB1A-3EE6-4D2E-817A-074975A7D5C8}">
  <sheetPr codeName="工作表15">
    <pageSetUpPr fitToPage="1"/>
  </sheetPr>
  <dimension ref="A1:AL27"/>
  <sheetViews>
    <sheetView topLeftCell="E1" zoomScale="50" zoomScaleNormal="50" workbookViewId="0">
      <selection activeCell="U44" sqref="U44"/>
    </sheetView>
  </sheetViews>
  <sheetFormatPr defaultRowHeight="15.75"/>
  <cols>
    <col min="1" max="1" width="38.75" style="1" customWidth="1"/>
    <col min="2" max="4" width="10.25" style="1" customWidth="1"/>
    <col min="5" max="5" width="9.75" style="1" customWidth="1"/>
    <col min="6" max="6" width="14.625" style="1" bestFit="1" customWidth="1"/>
    <col min="7" max="7" width="11.875" style="1" bestFit="1" customWidth="1"/>
    <col min="8" max="14" width="13.75" style="1" bestFit="1" customWidth="1"/>
    <col min="15" max="15" width="17.625" style="1" bestFit="1" customWidth="1"/>
    <col min="16" max="23" width="13.75" style="1" bestFit="1" customWidth="1"/>
    <col min="24" max="24" width="17.625" style="1" bestFit="1" customWidth="1"/>
    <col min="25" max="37" width="13.75" style="1" bestFit="1" customWidth="1"/>
    <col min="38" max="38" width="10.25" style="1" customWidth="1"/>
    <col min="39" max="16384" width="9" style="1"/>
  </cols>
  <sheetData>
    <row r="1" spans="1:38" ht="37.5" customHeight="1" thickBot="1">
      <c r="A1" s="227">
        <f>彙整班表!A1</f>
        <v>7</v>
      </c>
      <c r="B1" s="228"/>
      <c r="C1" s="228"/>
      <c r="D1" s="228"/>
      <c r="E1" s="228"/>
      <c r="F1" s="228"/>
      <c r="G1" s="228"/>
      <c r="H1" s="228"/>
      <c r="I1" s="228"/>
      <c r="J1" s="228"/>
      <c r="K1" s="228"/>
      <c r="L1" s="228"/>
      <c r="M1" s="228"/>
      <c r="N1" s="228"/>
      <c r="O1" s="228"/>
      <c r="P1" s="228"/>
      <c r="Q1" s="239" t="s">
        <v>440</v>
      </c>
      <c r="R1" s="239"/>
      <c r="S1" s="239"/>
      <c r="T1" s="239"/>
      <c r="U1" s="239"/>
      <c r="V1" s="239"/>
      <c r="W1" s="239"/>
      <c r="X1" s="239"/>
      <c r="Y1" s="239"/>
      <c r="Z1" s="239"/>
      <c r="AA1" s="239"/>
      <c r="AB1" s="239"/>
      <c r="AC1" s="239"/>
      <c r="AD1" s="239"/>
      <c r="AE1" s="239"/>
      <c r="AF1" s="239"/>
      <c r="AG1" s="239"/>
      <c r="AH1" s="239"/>
      <c r="AI1" s="239"/>
      <c r="AJ1" s="239"/>
      <c r="AK1" s="239"/>
    </row>
    <row r="2" spans="1:38" ht="21" customHeight="1">
      <c r="A2" s="231" t="s">
        <v>0</v>
      </c>
      <c r="B2" s="232"/>
      <c r="C2" s="232"/>
      <c r="D2" s="232"/>
      <c r="E2" s="232"/>
      <c r="F2" s="232"/>
      <c r="G2" s="232"/>
      <c r="H2" s="13"/>
      <c r="I2" s="2"/>
      <c r="J2" s="2"/>
      <c r="K2" s="2"/>
      <c r="L2" s="2"/>
      <c r="M2" s="2"/>
      <c r="N2" s="2"/>
      <c r="O2" s="13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</row>
    <row r="3" spans="1:38" s="4" customFormat="1" ht="25.5" customHeight="1">
      <c r="A3" s="219" t="s">
        <v>165</v>
      </c>
      <c r="B3" s="220" t="s">
        <v>1</v>
      </c>
      <c r="C3" s="220" t="s">
        <v>16</v>
      </c>
      <c r="D3" s="220" t="s">
        <v>2</v>
      </c>
      <c r="E3" s="220" t="s">
        <v>3</v>
      </c>
      <c r="F3" s="220" t="s">
        <v>4</v>
      </c>
      <c r="G3" s="223" t="s">
        <v>14</v>
      </c>
      <c r="H3" s="14">
        <v>1</v>
      </c>
      <c r="I3" s="14">
        <v>2</v>
      </c>
      <c r="J3" s="14">
        <v>3</v>
      </c>
      <c r="K3" s="14">
        <v>4</v>
      </c>
      <c r="L3" s="14">
        <v>5</v>
      </c>
      <c r="M3" s="14">
        <v>6</v>
      </c>
      <c r="N3" s="14">
        <v>7</v>
      </c>
      <c r="O3" s="14">
        <v>8</v>
      </c>
      <c r="P3" s="14">
        <v>9</v>
      </c>
      <c r="Q3" s="14">
        <v>10</v>
      </c>
      <c r="R3" s="14">
        <v>11</v>
      </c>
      <c r="S3" s="14">
        <v>12</v>
      </c>
      <c r="T3" s="14">
        <v>13</v>
      </c>
      <c r="U3" s="14">
        <v>14</v>
      </c>
      <c r="V3" s="14">
        <v>15</v>
      </c>
      <c r="W3" s="14">
        <v>16</v>
      </c>
      <c r="X3" s="14">
        <v>17</v>
      </c>
      <c r="Y3" s="14">
        <v>18</v>
      </c>
      <c r="Z3" s="14">
        <v>19</v>
      </c>
      <c r="AA3" s="14">
        <v>20</v>
      </c>
      <c r="AB3" s="14">
        <v>21</v>
      </c>
      <c r="AC3" s="14">
        <v>22</v>
      </c>
      <c r="AD3" s="14">
        <v>23</v>
      </c>
      <c r="AE3" s="14">
        <v>24</v>
      </c>
      <c r="AF3" s="14">
        <v>25</v>
      </c>
      <c r="AG3" s="14">
        <v>26</v>
      </c>
      <c r="AH3" s="14">
        <v>27</v>
      </c>
      <c r="AI3" s="14">
        <v>28</v>
      </c>
      <c r="AJ3" s="14">
        <v>29</v>
      </c>
      <c r="AK3" s="14">
        <v>30</v>
      </c>
      <c r="AL3" s="14">
        <v>31</v>
      </c>
    </row>
    <row r="4" spans="1:38" s="4" customFormat="1" ht="27" customHeight="1">
      <c r="A4" s="219"/>
      <c r="B4" s="220"/>
      <c r="C4" s="220"/>
      <c r="D4" s="220"/>
      <c r="E4" s="220"/>
      <c r="F4" s="220"/>
      <c r="G4" s="224"/>
      <c r="H4" s="117">
        <f>彙整班表!H4</f>
        <v>45839</v>
      </c>
      <c r="I4" s="117">
        <f>彙整班表!I4</f>
        <v>45840</v>
      </c>
      <c r="J4" s="117">
        <f>彙整班表!J4</f>
        <v>45841</v>
      </c>
      <c r="K4" s="117">
        <f>彙整班表!K4</f>
        <v>45842</v>
      </c>
      <c r="L4" s="117">
        <f>彙整班表!L4</f>
        <v>45843</v>
      </c>
      <c r="M4" s="117">
        <f>彙整班表!M4</f>
        <v>45844</v>
      </c>
      <c r="N4" s="117">
        <f>彙整班表!N4</f>
        <v>45845</v>
      </c>
      <c r="O4" s="117">
        <f>彙整班表!O4</f>
        <v>45846</v>
      </c>
      <c r="P4" s="117">
        <f>彙整班表!P4</f>
        <v>45847</v>
      </c>
      <c r="Q4" s="117">
        <f>彙整班表!Q4</f>
        <v>45848</v>
      </c>
      <c r="R4" s="117">
        <f>彙整班表!R4</f>
        <v>45849</v>
      </c>
      <c r="S4" s="117">
        <f>彙整班表!S4</f>
        <v>45850</v>
      </c>
      <c r="T4" s="117">
        <f>彙整班表!T4</f>
        <v>45851</v>
      </c>
      <c r="U4" s="117">
        <f>彙整班表!U4</f>
        <v>45852</v>
      </c>
      <c r="V4" s="117">
        <f>彙整班表!V4</f>
        <v>45853</v>
      </c>
      <c r="W4" s="117">
        <f>彙整班表!W4</f>
        <v>45854</v>
      </c>
      <c r="X4" s="117">
        <f>彙整班表!X4</f>
        <v>45855</v>
      </c>
      <c r="Y4" s="117">
        <f>彙整班表!Y4</f>
        <v>45856</v>
      </c>
      <c r="Z4" s="117">
        <f>彙整班表!Z4</f>
        <v>45857</v>
      </c>
      <c r="AA4" s="117">
        <f>彙整班表!AA4</f>
        <v>45858</v>
      </c>
      <c r="AB4" s="117">
        <f>彙整班表!AB4</f>
        <v>45859</v>
      </c>
      <c r="AC4" s="117">
        <f>彙整班表!AC4</f>
        <v>45860</v>
      </c>
      <c r="AD4" s="117">
        <f>彙整班表!AD4</f>
        <v>45861</v>
      </c>
      <c r="AE4" s="117">
        <f>彙整班表!AE4</f>
        <v>45862</v>
      </c>
      <c r="AF4" s="117">
        <f>彙整班表!AF4</f>
        <v>45863</v>
      </c>
      <c r="AG4" s="117">
        <f>彙整班表!AG4</f>
        <v>45864</v>
      </c>
      <c r="AH4" s="117">
        <f>彙整班表!AH4</f>
        <v>45865</v>
      </c>
      <c r="AI4" s="117">
        <f>彙整班表!AI4</f>
        <v>45866</v>
      </c>
      <c r="AJ4" s="117">
        <f>彙整班表!AJ4</f>
        <v>45867</v>
      </c>
      <c r="AK4" s="117">
        <f>彙整班表!AK4</f>
        <v>45868</v>
      </c>
      <c r="AL4" s="117">
        <f>彙整班表!AL4</f>
        <v>45869</v>
      </c>
    </row>
    <row r="5" spans="1:38" s="4" customFormat="1" ht="27" customHeight="1">
      <c r="A5" s="237" t="str">
        <f>彙整班表!A5</f>
        <v>住房率</v>
      </c>
      <c r="B5" s="238"/>
      <c r="C5" s="238"/>
      <c r="D5" s="238"/>
      <c r="E5" s="238"/>
      <c r="F5" s="238"/>
      <c r="G5" s="238"/>
      <c r="H5" s="37">
        <f>彙整班表!H5</f>
        <v>0.19639999999999999</v>
      </c>
      <c r="I5" s="37">
        <f>彙整班表!I5</f>
        <v>0.24490000000000001</v>
      </c>
      <c r="J5" s="37">
        <f>彙整班表!J5</f>
        <v>0.3175</v>
      </c>
      <c r="K5" s="37">
        <f>彙整班表!K5</f>
        <v>0.87219999999999998</v>
      </c>
      <c r="L5" s="37">
        <f>彙整班表!L5</f>
        <v>0.91300000000000003</v>
      </c>
      <c r="M5" s="37">
        <f>彙整班表!M5</f>
        <v>0.88570000000000004</v>
      </c>
      <c r="N5" s="37">
        <f>彙整班表!N5</f>
        <v>0.61</v>
      </c>
      <c r="O5" s="37">
        <f>彙整班表!O5</f>
        <v>0.432</v>
      </c>
      <c r="P5" s="37">
        <f>彙整班表!P5</f>
        <v>0.40429999999999999</v>
      </c>
      <c r="Q5" s="37">
        <f>彙整班表!Q5</f>
        <v>0.50560000000000005</v>
      </c>
      <c r="R5" s="37">
        <f>彙整班表!R5</f>
        <v>0.90480000000000005</v>
      </c>
      <c r="S5" s="37">
        <f>彙整班表!S5</f>
        <v>0.95240000000000002</v>
      </c>
      <c r="T5" s="37">
        <f>彙整班表!T5</f>
        <v>0.87849999999999995</v>
      </c>
      <c r="U5" s="37">
        <f>彙整班表!U5</f>
        <v>0.53149999999999997</v>
      </c>
      <c r="V5" s="37">
        <f>彙整班表!V5</f>
        <v>0.26569999999999999</v>
      </c>
      <c r="W5" s="37">
        <f>彙整班表!W5</f>
        <v>0.30409999999999998</v>
      </c>
      <c r="X5" s="37">
        <f>彙整班表!X5</f>
        <v>0.2291</v>
      </c>
      <c r="Y5" s="37">
        <f>彙整班表!Y5</f>
        <v>0.2366</v>
      </c>
      <c r="Z5" s="37">
        <f>彙整班表!Z5</f>
        <v>0.89139999999999997</v>
      </c>
      <c r="AA5" s="37">
        <f>彙整班表!AA5</f>
        <v>0.31390000000000001</v>
      </c>
      <c r="AB5" s="37">
        <f>彙整班表!AB5</f>
        <v>0.13</v>
      </c>
      <c r="AC5" s="37">
        <f>彙整班表!AC5</f>
        <v>0.16589999999999999</v>
      </c>
      <c r="AD5" s="37">
        <f>彙整班表!AD5</f>
        <v>0.20599999999999999</v>
      </c>
      <c r="AE5" s="37">
        <f>彙整班表!AE5</f>
        <v>0.5605</v>
      </c>
      <c r="AF5" s="37">
        <f>彙整班表!AF5</f>
        <v>0.76790000000000003</v>
      </c>
      <c r="AG5" s="37">
        <f>彙整班表!AG5</f>
        <v>1.0223</v>
      </c>
      <c r="AH5" s="37">
        <f>彙整班表!AH5</f>
        <v>0.31879999999999997</v>
      </c>
      <c r="AI5" s="37">
        <f>彙整班表!AI5</f>
        <v>0.12559999999999999</v>
      </c>
      <c r="AJ5" s="37">
        <f>彙整班表!AJ5</f>
        <v>0.15939999999999999</v>
      </c>
      <c r="AK5" s="37">
        <f>彙整班表!AK5</f>
        <v>0.1691</v>
      </c>
      <c r="AL5" s="37">
        <f>彙整班表!AL5</f>
        <v>0.1353</v>
      </c>
    </row>
    <row r="6" spans="1:38" s="4" customFormat="1" ht="27" customHeight="1">
      <c r="A6" s="237" t="str">
        <f>彙整班表!A6</f>
        <v>預估房客人數</v>
      </c>
      <c r="B6" s="238"/>
      <c r="C6" s="238"/>
      <c r="D6" s="238"/>
      <c r="E6" s="238"/>
      <c r="F6" s="238"/>
      <c r="G6" s="238"/>
      <c r="H6" s="20">
        <f>彙整班表!H6</f>
        <v>76</v>
      </c>
      <c r="I6" s="20">
        <f>彙整班表!I6</f>
        <v>87</v>
      </c>
      <c r="J6" s="20">
        <f>彙整班表!J6</f>
        <v>118</v>
      </c>
      <c r="K6" s="20">
        <f>彙整班表!K6</f>
        <v>358</v>
      </c>
      <c r="L6" s="20">
        <f>彙整班表!L6</f>
        <v>376</v>
      </c>
      <c r="M6" s="20">
        <f>彙整班表!M6</f>
        <v>295</v>
      </c>
      <c r="N6" s="20">
        <f>彙整班表!N6</f>
        <v>105</v>
      </c>
      <c r="O6" s="20">
        <f>彙整班表!O6</f>
        <v>96</v>
      </c>
      <c r="P6" s="20">
        <f>彙整班表!P6</f>
        <v>99</v>
      </c>
      <c r="Q6" s="20">
        <f>彙整班表!Q6</f>
        <v>156</v>
      </c>
      <c r="R6" s="20">
        <f>彙整班表!R6</f>
        <v>394</v>
      </c>
      <c r="S6" s="20">
        <f>彙整班表!S6</f>
        <v>415</v>
      </c>
      <c r="T6" s="20">
        <f>彙整班表!T6</f>
        <v>161</v>
      </c>
      <c r="U6" s="20">
        <f>彙整班表!U6</f>
        <v>100</v>
      </c>
      <c r="V6" s="20">
        <f>彙整班表!V6</f>
        <v>61</v>
      </c>
      <c r="W6" s="20">
        <f>彙整班表!W6</f>
        <v>79</v>
      </c>
      <c r="X6" s="20">
        <f>彙整班表!X6</f>
        <v>63</v>
      </c>
      <c r="Y6" s="20">
        <f>彙整班表!Y6</f>
        <v>97</v>
      </c>
      <c r="Z6" s="20">
        <f>彙整班表!Z6</f>
        <v>395</v>
      </c>
      <c r="AA6" s="20">
        <f>彙整班表!AA6</f>
        <v>128</v>
      </c>
      <c r="AB6" s="20">
        <f>彙整班表!AB6</f>
        <v>41</v>
      </c>
      <c r="AC6" s="20">
        <f>彙整班表!AC6</f>
        <v>55</v>
      </c>
      <c r="AD6" s="20">
        <f>彙整班表!AD6</f>
        <v>66</v>
      </c>
      <c r="AE6" s="20">
        <f>彙整班表!AE6</f>
        <v>199</v>
      </c>
      <c r="AF6" s="20">
        <f>彙整班表!AF6</f>
        <v>292</v>
      </c>
      <c r="AG6" s="20">
        <f>彙整班表!AG6</f>
        <v>355</v>
      </c>
      <c r="AH6" s="20">
        <f>彙整班表!AH6</f>
        <v>93</v>
      </c>
      <c r="AI6" s="20">
        <f>彙整班表!AI6</f>
        <v>31</v>
      </c>
      <c r="AJ6" s="20">
        <f>彙整班表!AJ6</f>
        <v>48</v>
      </c>
      <c r="AK6" s="20">
        <f>彙整班表!AK6</f>
        <v>52</v>
      </c>
      <c r="AL6" s="20">
        <f>彙整班表!AL6</f>
        <v>38</v>
      </c>
    </row>
    <row r="7" spans="1:38" s="4" customFormat="1" ht="27" customHeight="1">
      <c r="A7" s="237" t="str">
        <f>彙整班表!A7</f>
        <v>預估早餐客數</v>
      </c>
      <c r="B7" s="238"/>
      <c r="C7" s="238"/>
      <c r="D7" s="238"/>
      <c r="E7" s="238"/>
      <c r="F7" s="238"/>
      <c r="G7" s="238"/>
      <c r="H7" s="20">
        <f>彙整班表!H7</f>
        <v>43</v>
      </c>
      <c r="I7" s="20">
        <f>彙整班表!I7</f>
        <v>43</v>
      </c>
      <c r="J7" s="20">
        <f>彙整班表!J7</f>
        <v>43</v>
      </c>
      <c r="K7" s="20">
        <f>彙整班表!K7</f>
        <v>43</v>
      </c>
      <c r="L7" s="20">
        <f>彙整班表!L7</f>
        <v>43</v>
      </c>
      <c r="M7" s="20">
        <f>彙整班表!M7</f>
        <v>45</v>
      </c>
      <c r="N7" s="20">
        <f>彙整班表!N7</f>
        <v>45</v>
      </c>
      <c r="O7" s="20">
        <f>彙整班表!O7</f>
        <v>48</v>
      </c>
      <c r="P7" s="20">
        <f>彙整班表!P7</f>
        <v>48</v>
      </c>
      <c r="Q7" s="20">
        <f>彙整班表!Q7</f>
        <v>52</v>
      </c>
      <c r="R7" s="20">
        <f>彙整班表!R7</f>
        <v>66</v>
      </c>
      <c r="S7" s="20">
        <f>彙整班表!S7</f>
        <v>109</v>
      </c>
      <c r="T7" s="20">
        <f>彙整班表!T7</f>
        <v>44</v>
      </c>
      <c r="U7" s="20">
        <f>彙整班表!U7</f>
        <v>87</v>
      </c>
      <c r="V7" s="20">
        <f>彙整班表!V7</f>
        <v>54</v>
      </c>
      <c r="W7" s="20">
        <f>彙整班表!W7</f>
        <v>22</v>
      </c>
      <c r="X7" s="20">
        <f>彙整班表!X7</f>
        <v>24</v>
      </c>
      <c r="Y7" s="20">
        <f>彙整班表!Y7</f>
        <v>36</v>
      </c>
      <c r="Z7" s="20">
        <f>彙整班表!Z7</f>
        <v>32</v>
      </c>
      <c r="AA7" s="20">
        <f>彙整班表!AA7</f>
        <v>14</v>
      </c>
      <c r="AB7" s="20">
        <f>彙整班表!AB7</f>
        <v>46</v>
      </c>
      <c r="AC7" s="20">
        <f>彙整班表!AC7</f>
        <v>29</v>
      </c>
      <c r="AD7" s="20">
        <f>彙整班表!AD7</f>
        <v>38</v>
      </c>
      <c r="AE7" s="20">
        <f>彙整班表!AE7</f>
        <v>59</v>
      </c>
      <c r="AF7" s="20">
        <f>彙整班表!AF7</f>
        <v>175</v>
      </c>
      <c r="AG7" s="20">
        <f>彙整班表!AG7</f>
        <v>218</v>
      </c>
      <c r="AH7" s="20">
        <f>彙整班表!AH7</f>
        <v>236</v>
      </c>
      <c r="AI7" s="20">
        <f>彙整班表!AI7</f>
        <v>53</v>
      </c>
      <c r="AJ7" s="20">
        <f>彙整班表!AJ7</f>
        <v>9</v>
      </c>
      <c r="AK7" s="20">
        <f>彙整班表!AK7</f>
        <v>16</v>
      </c>
      <c r="AL7" s="20">
        <f>彙整班表!AL7</f>
        <v>10</v>
      </c>
    </row>
    <row r="8" spans="1:38" s="4" customFormat="1" ht="33.75" customHeight="1">
      <c r="A8" s="22" t="s">
        <v>442</v>
      </c>
      <c r="B8" s="108"/>
      <c r="C8" s="108" t="s">
        <v>331</v>
      </c>
      <c r="D8" s="52" t="s">
        <v>216</v>
      </c>
      <c r="E8" s="11">
        <v>3335</v>
      </c>
      <c r="F8" s="11" t="s">
        <v>435</v>
      </c>
      <c r="G8" s="11" t="s">
        <v>434</v>
      </c>
      <c r="H8" s="52" t="s">
        <v>428</v>
      </c>
      <c r="I8" s="52" t="s">
        <v>428</v>
      </c>
      <c r="J8" s="52" t="s">
        <v>428</v>
      </c>
      <c r="K8" s="52" t="s">
        <v>428</v>
      </c>
      <c r="L8" s="52" t="s">
        <v>480</v>
      </c>
      <c r="M8" s="52" t="s">
        <v>482</v>
      </c>
      <c r="N8" s="52" t="s">
        <v>428</v>
      </c>
      <c r="O8" s="52" t="s">
        <v>428</v>
      </c>
      <c r="P8" s="52" t="s">
        <v>428</v>
      </c>
      <c r="Q8" s="52" t="s">
        <v>428</v>
      </c>
      <c r="R8" s="52" t="s">
        <v>428</v>
      </c>
      <c r="S8" s="52" t="s">
        <v>480</v>
      </c>
      <c r="T8" s="52" t="s">
        <v>482</v>
      </c>
      <c r="U8" s="52" t="s">
        <v>428</v>
      </c>
      <c r="V8" s="52" t="s">
        <v>428</v>
      </c>
      <c r="W8" s="52" t="s">
        <v>428</v>
      </c>
      <c r="X8" s="52" t="s">
        <v>428</v>
      </c>
      <c r="Y8" s="52" t="s">
        <v>428</v>
      </c>
      <c r="Z8" s="52" t="s">
        <v>480</v>
      </c>
      <c r="AA8" s="52" t="s">
        <v>482</v>
      </c>
      <c r="AB8" s="52" t="s">
        <v>428</v>
      </c>
      <c r="AC8" s="52" t="s">
        <v>428</v>
      </c>
      <c r="AD8" s="52" t="s">
        <v>428</v>
      </c>
      <c r="AE8" s="52" t="s">
        <v>428</v>
      </c>
      <c r="AF8" s="52" t="s">
        <v>428</v>
      </c>
      <c r="AG8" s="52" t="s">
        <v>480</v>
      </c>
      <c r="AH8" s="52" t="s">
        <v>482</v>
      </c>
      <c r="AI8" s="52" t="s">
        <v>428</v>
      </c>
      <c r="AJ8" s="52" t="s">
        <v>428</v>
      </c>
      <c r="AK8" s="52" t="s">
        <v>428</v>
      </c>
      <c r="AL8" s="52" t="s">
        <v>428</v>
      </c>
    </row>
    <row r="9" spans="1:38" s="4" customFormat="1" ht="33.75" customHeight="1">
      <c r="A9" s="22" t="s">
        <v>442</v>
      </c>
      <c r="B9" s="108"/>
      <c r="C9" s="51" t="s">
        <v>502</v>
      </c>
      <c r="D9" s="113" t="s">
        <v>46</v>
      </c>
      <c r="E9" s="51">
        <v>3535</v>
      </c>
      <c r="F9" s="51" t="s">
        <v>497</v>
      </c>
      <c r="G9" s="51" t="s">
        <v>498</v>
      </c>
      <c r="H9" s="52" t="s">
        <v>428</v>
      </c>
      <c r="I9" s="52" t="s">
        <v>428</v>
      </c>
      <c r="J9" s="52" t="s">
        <v>428</v>
      </c>
      <c r="K9" s="52" t="s">
        <v>428</v>
      </c>
      <c r="L9" s="52" t="s">
        <v>480</v>
      </c>
      <c r="M9" s="52" t="s">
        <v>482</v>
      </c>
      <c r="N9" s="52" t="s">
        <v>428</v>
      </c>
      <c r="O9" s="52" t="s">
        <v>428</v>
      </c>
      <c r="P9" s="52" t="s">
        <v>428</v>
      </c>
      <c r="Q9" s="52" t="s">
        <v>428</v>
      </c>
      <c r="R9" s="52" t="s">
        <v>428</v>
      </c>
      <c r="S9" s="52" t="s">
        <v>480</v>
      </c>
      <c r="T9" s="52" t="s">
        <v>482</v>
      </c>
      <c r="U9" s="52" t="s">
        <v>428</v>
      </c>
      <c r="V9" s="52" t="s">
        <v>428</v>
      </c>
      <c r="W9" s="52" t="s">
        <v>428</v>
      </c>
      <c r="X9" s="52" t="s">
        <v>428</v>
      </c>
      <c r="Y9" s="52" t="s">
        <v>428</v>
      </c>
      <c r="Z9" s="52" t="s">
        <v>480</v>
      </c>
      <c r="AA9" s="52" t="s">
        <v>482</v>
      </c>
      <c r="AB9" s="52" t="s">
        <v>428</v>
      </c>
      <c r="AC9" s="52" t="s">
        <v>428</v>
      </c>
      <c r="AD9" s="52" t="s">
        <v>428</v>
      </c>
      <c r="AE9" s="52" t="s">
        <v>428</v>
      </c>
      <c r="AF9" s="52" t="s">
        <v>428</v>
      </c>
      <c r="AG9" s="52" t="s">
        <v>480</v>
      </c>
      <c r="AH9" s="52" t="s">
        <v>482</v>
      </c>
      <c r="AI9" s="52" t="s">
        <v>428</v>
      </c>
      <c r="AJ9" s="52" t="s">
        <v>428</v>
      </c>
      <c r="AK9" s="52" t="s">
        <v>428</v>
      </c>
      <c r="AL9" s="52" t="s">
        <v>428</v>
      </c>
    </row>
    <row r="10" spans="1:38" s="12" customFormat="1" ht="34.5" customHeight="1">
      <c r="A10" s="22" t="s">
        <v>442</v>
      </c>
      <c r="B10" s="108"/>
      <c r="C10" s="51" t="s">
        <v>331</v>
      </c>
      <c r="D10" s="113" t="s">
        <v>18</v>
      </c>
      <c r="E10" s="51">
        <v>3518</v>
      </c>
      <c r="F10" s="51" t="s">
        <v>433</v>
      </c>
      <c r="G10" s="51" t="s">
        <v>332</v>
      </c>
      <c r="H10" s="52" t="s">
        <v>428</v>
      </c>
      <c r="I10" s="52" t="s">
        <v>428</v>
      </c>
      <c r="J10" s="52" t="s">
        <v>428</v>
      </c>
      <c r="K10" s="52" t="s">
        <v>428</v>
      </c>
      <c r="L10" s="52" t="s">
        <v>480</v>
      </c>
      <c r="M10" s="52" t="s">
        <v>482</v>
      </c>
      <c r="N10" s="52" t="s">
        <v>428</v>
      </c>
      <c r="O10" s="52" t="s">
        <v>428</v>
      </c>
      <c r="P10" s="52" t="s">
        <v>428</v>
      </c>
      <c r="Q10" s="52" t="s">
        <v>428</v>
      </c>
      <c r="R10" s="52" t="s">
        <v>428</v>
      </c>
      <c r="S10" s="52" t="s">
        <v>480</v>
      </c>
      <c r="T10" s="52" t="s">
        <v>482</v>
      </c>
      <c r="U10" s="52" t="s">
        <v>428</v>
      </c>
      <c r="V10" s="52" t="s">
        <v>428</v>
      </c>
      <c r="W10" s="52" t="s">
        <v>428</v>
      </c>
      <c r="X10" s="52" t="s">
        <v>428</v>
      </c>
      <c r="Y10" s="52" t="s">
        <v>428</v>
      </c>
      <c r="Z10" s="52" t="s">
        <v>480</v>
      </c>
      <c r="AA10" s="52" t="s">
        <v>482</v>
      </c>
      <c r="AB10" s="52" t="s">
        <v>428</v>
      </c>
      <c r="AC10" s="52" t="s">
        <v>428</v>
      </c>
      <c r="AD10" s="52" t="s">
        <v>428</v>
      </c>
      <c r="AE10" s="52" t="s">
        <v>428</v>
      </c>
      <c r="AF10" s="52" t="s">
        <v>428</v>
      </c>
      <c r="AG10" s="52" t="s">
        <v>480</v>
      </c>
      <c r="AH10" s="52" t="s">
        <v>482</v>
      </c>
      <c r="AI10" s="52" t="s">
        <v>428</v>
      </c>
      <c r="AJ10" s="52" t="s">
        <v>428</v>
      </c>
      <c r="AK10" s="52" t="s">
        <v>428</v>
      </c>
      <c r="AL10" s="52" t="s">
        <v>428</v>
      </c>
    </row>
    <row r="11" spans="1:38" s="12" customFormat="1" ht="34.5" customHeight="1" thickBot="1">
      <c r="A11" s="15" t="s">
        <v>441</v>
      </c>
      <c r="B11" s="59"/>
      <c r="C11" s="25" t="s">
        <v>162</v>
      </c>
      <c r="D11" s="16" t="s">
        <v>46</v>
      </c>
      <c r="E11" s="16">
        <v>3412</v>
      </c>
      <c r="F11" s="16" t="s">
        <v>163</v>
      </c>
      <c r="G11" s="16" t="s">
        <v>164</v>
      </c>
      <c r="H11" s="18" t="s">
        <v>479</v>
      </c>
      <c r="I11" s="18" t="s">
        <v>479</v>
      </c>
      <c r="J11" s="18" t="s">
        <v>479</v>
      </c>
      <c r="K11" s="18" t="s">
        <v>479</v>
      </c>
      <c r="L11" s="137" t="s">
        <v>481</v>
      </c>
      <c r="M11" s="18" t="s">
        <v>483</v>
      </c>
      <c r="N11" s="18" t="s">
        <v>479</v>
      </c>
      <c r="O11" s="18" t="s">
        <v>479</v>
      </c>
      <c r="P11" s="18" t="s">
        <v>479</v>
      </c>
      <c r="Q11" s="18" t="s">
        <v>479</v>
      </c>
      <c r="R11" s="18" t="s">
        <v>479</v>
      </c>
      <c r="S11" s="137" t="s">
        <v>481</v>
      </c>
      <c r="T11" s="18" t="s">
        <v>483</v>
      </c>
      <c r="U11" s="18" t="s">
        <v>479</v>
      </c>
      <c r="V11" s="18" t="s">
        <v>479</v>
      </c>
      <c r="W11" s="18" t="s">
        <v>479</v>
      </c>
      <c r="X11" s="18" t="s">
        <v>479</v>
      </c>
      <c r="Y11" s="18" t="s">
        <v>479</v>
      </c>
      <c r="Z11" s="137" t="s">
        <v>481</v>
      </c>
      <c r="AA11" s="18" t="s">
        <v>483</v>
      </c>
      <c r="AB11" s="18" t="s">
        <v>479</v>
      </c>
      <c r="AC11" s="18" t="s">
        <v>479</v>
      </c>
      <c r="AD11" s="18" t="s">
        <v>479</v>
      </c>
      <c r="AE11" s="18" t="s">
        <v>479</v>
      </c>
      <c r="AF11" s="18" t="s">
        <v>479</v>
      </c>
      <c r="AG11" s="137" t="s">
        <v>481</v>
      </c>
      <c r="AH11" s="18" t="s">
        <v>483</v>
      </c>
      <c r="AI11" s="18" t="s">
        <v>479</v>
      </c>
      <c r="AJ11" s="18" t="s">
        <v>479</v>
      </c>
      <c r="AK11" s="18" t="s">
        <v>479</v>
      </c>
      <c r="AL11" s="18" t="s">
        <v>479</v>
      </c>
    </row>
    <row r="12" spans="1:38"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</row>
    <row r="14" spans="1:38" s="6" customFormat="1" ht="21">
      <c r="B14" s="5"/>
      <c r="C14" s="5"/>
      <c r="D14" s="5"/>
      <c r="G14" s="5" t="s">
        <v>8</v>
      </c>
      <c r="O14" s="5" t="s">
        <v>9</v>
      </c>
      <c r="R14" s="5"/>
      <c r="X14" s="5" t="s">
        <v>10</v>
      </c>
      <c r="AF14" s="5"/>
      <c r="AG14" s="5"/>
      <c r="AH14" s="5"/>
    </row>
    <row r="15" spans="1:38" s="6" customFormat="1" ht="21">
      <c r="B15" s="5"/>
      <c r="C15" s="5"/>
      <c r="D15" s="5"/>
      <c r="G15" s="5"/>
      <c r="O15" s="5"/>
      <c r="R15" s="5"/>
      <c r="X15" s="5"/>
      <c r="AF15" s="5"/>
      <c r="AG15" s="5"/>
      <c r="AH15" s="5"/>
    </row>
    <row r="16" spans="1:38" s="6" customFormat="1" ht="21">
      <c r="B16" s="5"/>
      <c r="C16" s="5"/>
      <c r="D16" s="5"/>
      <c r="G16" s="5"/>
      <c r="O16" s="5"/>
      <c r="R16" s="5"/>
      <c r="X16" s="5"/>
      <c r="AF16" s="5"/>
      <c r="AG16" s="5"/>
      <c r="AH16" s="5"/>
    </row>
    <row r="17" spans="1:29" s="6" customFormat="1" ht="21"/>
    <row r="18" spans="1:29" s="6" customFormat="1" ht="21">
      <c r="A18" s="7" t="s">
        <v>5</v>
      </c>
      <c r="B18" s="8" t="s">
        <v>6</v>
      </c>
      <c r="C18" s="7" t="s">
        <v>7</v>
      </c>
    </row>
    <row r="19" spans="1:29" s="6" customFormat="1" ht="21">
      <c r="A19" s="6" t="s">
        <v>22</v>
      </c>
      <c r="B19" s="9">
        <v>0.375</v>
      </c>
      <c r="C19" s="9">
        <v>0.75</v>
      </c>
      <c r="E19" s="19" t="s">
        <v>11</v>
      </c>
      <c r="F19" s="19"/>
      <c r="G19" s="19"/>
      <c r="H19" s="19"/>
      <c r="I19" s="19"/>
      <c r="J19" s="19"/>
      <c r="K19" s="19"/>
      <c r="L19" s="19"/>
    </row>
    <row r="20" spans="1:29" s="6" customFormat="1" ht="21"/>
    <row r="21" spans="1:29" s="6" customFormat="1" ht="21"/>
    <row r="22" spans="1:29" s="6" customFormat="1" ht="21">
      <c r="A22" s="225" t="s">
        <v>13</v>
      </c>
      <c r="B22" s="225"/>
      <c r="C22" s="225"/>
      <c r="D22" s="225"/>
      <c r="E22" s="225"/>
      <c r="F22" s="225"/>
      <c r="G22" s="225"/>
      <c r="H22" s="225"/>
      <c r="I22" s="225"/>
      <c r="J22" s="225"/>
      <c r="K22" s="225"/>
      <c r="L22" s="225"/>
      <c r="M22" s="225"/>
      <c r="N22" s="225"/>
      <c r="O22" s="225"/>
      <c r="P22" s="225"/>
      <c r="Q22" s="225"/>
      <c r="R22" s="225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</row>
    <row r="23" spans="1:29" s="6" customFormat="1" ht="21">
      <c r="A23" s="225"/>
      <c r="B23" s="225"/>
      <c r="C23" s="225"/>
      <c r="D23" s="225"/>
      <c r="E23" s="225"/>
      <c r="F23" s="225"/>
      <c r="G23" s="225"/>
      <c r="H23" s="225"/>
      <c r="I23" s="225"/>
      <c r="J23" s="225"/>
      <c r="K23" s="225"/>
      <c r="L23" s="225"/>
      <c r="M23" s="225"/>
      <c r="N23" s="225"/>
      <c r="O23" s="225"/>
      <c r="P23" s="225"/>
      <c r="Q23" s="225"/>
      <c r="R23" s="225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</row>
    <row r="24" spans="1:29" s="6" customFormat="1" ht="21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</row>
    <row r="25" spans="1:29" s="6" customFormat="1" ht="21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</row>
    <row r="26" spans="1:29" s="6" customFormat="1" ht="21">
      <c r="A26" s="226" t="s">
        <v>12</v>
      </c>
      <c r="B26" s="226"/>
      <c r="C26" s="226"/>
      <c r="D26" s="226"/>
      <c r="E26" s="10"/>
    </row>
    <row r="27" spans="1:29" s="6" customFormat="1" ht="21"/>
  </sheetData>
  <sheetProtection algorithmName="SHA-512" hashValue="uKQPX/ewXrjaUhKvyugjYvb0k2hrytIZrFps9zOI2cUC2MhpxtZVSyp+cHOmX8z5nSWsX3J+h3eNjt9saJl9mA==" saltValue="IdT6aQ1UiyX+RsM3KVoOGg==" spinCount="100000" sheet="1" selectLockedCells="1" selectUnlockedCells="1"/>
  <mergeCells count="15">
    <mergeCell ref="A22:R23"/>
    <mergeCell ref="A26:D26"/>
    <mergeCell ref="A1:P1"/>
    <mergeCell ref="Q1:AK1"/>
    <mergeCell ref="A2:G2"/>
    <mergeCell ref="A3:A4"/>
    <mergeCell ref="B3:B4"/>
    <mergeCell ref="C3:C4"/>
    <mergeCell ref="D3:D4"/>
    <mergeCell ref="E3:E4"/>
    <mergeCell ref="F3:F4"/>
    <mergeCell ref="G3:G4"/>
    <mergeCell ref="A5:G5"/>
    <mergeCell ref="A6:G6"/>
    <mergeCell ref="A7:G7"/>
  </mergeCells>
  <phoneticPr fontId="22" type="noConversion"/>
  <pageMargins left="0.23622047244094491" right="0.23622047244094491" top="0.74803149606299213" bottom="0.74803149606299213" header="0.31496062992125984" footer="0.31496062992125984"/>
  <pageSetup paperSize="9" scale="27" fitToHeight="0" orientation="landscape" r:id="rId1"/>
  <headerFooter>
    <oddHeader>&amp;L&amp;20限公司內部員工管理專用單&amp;R&amp;"微軟正黑體,標準"112年10月18日版</oddHead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16EA1-21CA-404C-B746-73ED44F01FE2}">
  <sheetPr codeName="工作表16">
    <pageSetUpPr fitToPage="1"/>
  </sheetPr>
  <dimension ref="A1:AL23"/>
  <sheetViews>
    <sheetView topLeftCell="D1" zoomScale="55" zoomScaleNormal="55" workbookViewId="0">
      <selection activeCell="U29" sqref="U29"/>
    </sheetView>
  </sheetViews>
  <sheetFormatPr defaultRowHeight="15.75"/>
  <cols>
    <col min="1" max="1" width="38.75" style="1" customWidth="1"/>
    <col min="2" max="4" width="10.25" style="1" customWidth="1"/>
    <col min="5" max="5" width="9.75" style="1" customWidth="1"/>
    <col min="6" max="6" width="14.625" style="1" bestFit="1" customWidth="1"/>
    <col min="7" max="7" width="11.875" style="1" bestFit="1" customWidth="1"/>
    <col min="8" max="38" width="12.375" style="1" customWidth="1"/>
    <col min="39" max="16384" width="9" style="1"/>
  </cols>
  <sheetData>
    <row r="1" spans="1:38" ht="37.5" customHeight="1" thickBot="1">
      <c r="A1" s="227">
        <f>彙整班表!A1</f>
        <v>7</v>
      </c>
      <c r="B1" s="228"/>
      <c r="C1" s="228"/>
      <c r="D1" s="228"/>
      <c r="E1" s="228"/>
      <c r="F1" s="228"/>
      <c r="G1" s="228"/>
      <c r="H1" s="228"/>
      <c r="I1" s="228"/>
      <c r="J1" s="228"/>
      <c r="K1" s="228"/>
      <c r="L1" s="228"/>
      <c r="M1" s="228"/>
      <c r="N1" s="228"/>
      <c r="O1" s="228"/>
      <c r="P1" s="228"/>
      <c r="Q1" s="229" t="s">
        <v>475</v>
      </c>
      <c r="R1" s="229"/>
      <c r="S1" s="229"/>
      <c r="T1" s="229"/>
      <c r="U1" s="229"/>
      <c r="V1" s="229"/>
      <c r="W1" s="229"/>
      <c r="X1" s="229"/>
      <c r="Y1" s="229"/>
      <c r="Z1" s="229"/>
      <c r="AA1" s="229"/>
      <c r="AB1" s="229"/>
      <c r="AC1" s="229"/>
      <c r="AD1" s="229"/>
      <c r="AE1" s="229"/>
      <c r="AF1" s="229"/>
      <c r="AG1" s="229"/>
      <c r="AH1" s="229"/>
      <c r="AI1" s="229"/>
      <c r="AJ1" s="229"/>
      <c r="AK1" s="229"/>
      <c r="AL1" s="230"/>
    </row>
    <row r="2" spans="1:38" ht="21" customHeight="1">
      <c r="A2" s="231" t="s">
        <v>0</v>
      </c>
      <c r="B2" s="232"/>
      <c r="C2" s="232"/>
      <c r="D2" s="232"/>
      <c r="E2" s="232"/>
      <c r="F2" s="232"/>
      <c r="G2" s="232"/>
      <c r="H2" s="13"/>
      <c r="I2" s="2"/>
      <c r="J2" s="2"/>
      <c r="K2" s="2"/>
      <c r="L2" s="2"/>
      <c r="M2" s="2"/>
      <c r="N2" s="2"/>
      <c r="O2" s="13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56"/>
      <c r="AL2" s="54"/>
    </row>
    <row r="3" spans="1:38" s="4" customFormat="1" ht="25.5" customHeight="1">
      <c r="A3" s="219" t="s">
        <v>165</v>
      </c>
      <c r="B3" s="220" t="s">
        <v>1</v>
      </c>
      <c r="C3" s="220" t="s">
        <v>16</v>
      </c>
      <c r="D3" s="220" t="s">
        <v>2</v>
      </c>
      <c r="E3" s="220" t="s">
        <v>3</v>
      </c>
      <c r="F3" s="220" t="s">
        <v>4</v>
      </c>
      <c r="G3" s="223" t="s">
        <v>14</v>
      </c>
      <c r="H3" s="14">
        <v>1</v>
      </c>
      <c r="I3" s="14">
        <v>2</v>
      </c>
      <c r="J3" s="14">
        <v>3</v>
      </c>
      <c r="K3" s="14">
        <v>4</v>
      </c>
      <c r="L3" s="14">
        <v>5</v>
      </c>
      <c r="M3" s="14">
        <v>6</v>
      </c>
      <c r="N3" s="14">
        <v>7</v>
      </c>
      <c r="O3" s="14">
        <v>8</v>
      </c>
      <c r="P3" s="14">
        <v>9</v>
      </c>
      <c r="Q3" s="14">
        <v>10</v>
      </c>
      <c r="R3" s="14">
        <v>11</v>
      </c>
      <c r="S3" s="14">
        <v>12</v>
      </c>
      <c r="T3" s="14">
        <v>13</v>
      </c>
      <c r="U3" s="14">
        <v>14</v>
      </c>
      <c r="V3" s="14">
        <v>15</v>
      </c>
      <c r="W3" s="14">
        <v>16</v>
      </c>
      <c r="X3" s="14">
        <v>17</v>
      </c>
      <c r="Y3" s="14">
        <v>18</v>
      </c>
      <c r="Z3" s="14">
        <v>19</v>
      </c>
      <c r="AA3" s="14">
        <v>20</v>
      </c>
      <c r="AB3" s="14">
        <v>21</v>
      </c>
      <c r="AC3" s="14">
        <v>22</v>
      </c>
      <c r="AD3" s="14">
        <v>23</v>
      </c>
      <c r="AE3" s="14">
        <v>24</v>
      </c>
      <c r="AF3" s="14">
        <v>25</v>
      </c>
      <c r="AG3" s="14">
        <v>26</v>
      </c>
      <c r="AH3" s="14">
        <v>27</v>
      </c>
      <c r="AI3" s="14">
        <v>28</v>
      </c>
      <c r="AJ3" s="14">
        <v>29</v>
      </c>
      <c r="AK3" s="23">
        <v>30</v>
      </c>
      <c r="AL3" s="55">
        <v>31</v>
      </c>
    </row>
    <row r="4" spans="1:38" s="4" customFormat="1" ht="27" customHeight="1">
      <c r="A4" s="219"/>
      <c r="B4" s="220"/>
      <c r="C4" s="220"/>
      <c r="D4" s="220"/>
      <c r="E4" s="220"/>
      <c r="F4" s="220"/>
      <c r="G4" s="224"/>
      <c r="H4" s="117">
        <f>彙整班表!H4</f>
        <v>45839</v>
      </c>
      <c r="I4" s="117">
        <f>彙整班表!I4</f>
        <v>45840</v>
      </c>
      <c r="J4" s="117">
        <f>彙整班表!J4</f>
        <v>45841</v>
      </c>
      <c r="K4" s="117">
        <f>彙整班表!K4</f>
        <v>45842</v>
      </c>
      <c r="L4" s="117">
        <f>彙整班表!L4</f>
        <v>45843</v>
      </c>
      <c r="M4" s="117">
        <f>彙整班表!M4</f>
        <v>45844</v>
      </c>
      <c r="N4" s="117">
        <f>彙整班表!N4</f>
        <v>45845</v>
      </c>
      <c r="O4" s="117">
        <f>彙整班表!O4</f>
        <v>45846</v>
      </c>
      <c r="P4" s="117">
        <f>彙整班表!P4</f>
        <v>45847</v>
      </c>
      <c r="Q4" s="117">
        <f>彙整班表!Q4</f>
        <v>45848</v>
      </c>
      <c r="R4" s="117">
        <f>彙整班表!R4</f>
        <v>45849</v>
      </c>
      <c r="S4" s="117">
        <f>彙整班表!S4</f>
        <v>45850</v>
      </c>
      <c r="T4" s="117">
        <f>彙整班表!T4</f>
        <v>45851</v>
      </c>
      <c r="U4" s="117">
        <f>彙整班表!U4</f>
        <v>45852</v>
      </c>
      <c r="V4" s="117">
        <f>彙整班表!V4</f>
        <v>45853</v>
      </c>
      <c r="W4" s="117">
        <f>彙整班表!W4</f>
        <v>45854</v>
      </c>
      <c r="X4" s="117">
        <f>彙整班表!X4</f>
        <v>45855</v>
      </c>
      <c r="Y4" s="117">
        <f>彙整班表!Y4</f>
        <v>45856</v>
      </c>
      <c r="Z4" s="117">
        <f>彙整班表!Z4</f>
        <v>45857</v>
      </c>
      <c r="AA4" s="117">
        <f>彙整班表!AA4</f>
        <v>45858</v>
      </c>
      <c r="AB4" s="117">
        <f>彙整班表!AB4</f>
        <v>45859</v>
      </c>
      <c r="AC4" s="117">
        <f>彙整班表!AC4</f>
        <v>45860</v>
      </c>
      <c r="AD4" s="117">
        <f>彙整班表!AD4</f>
        <v>45861</v>
      </c>
      <c r="AE4" s="117">
        <f>彙整班表!AE4</f>
        <v>45862</v>
      </c>
      <c r="AF4" s="117">
        <f>彙整班表!AF4</f>
        <v>45863</v>
      </c>
      <c r="AG4" s="117">
        <f>彙整班表!AG4</f>
        <v>45864</v>
      </c>
      <c r="AH4" s="117">
        <f>彙整班表!AH4</f>
        <v>45865</v>
      </c>
      <c r="AI4" s="117">
        <f>彙整班表!AI4</f>
        <v>45866</v>
      </c>
      <c r="AJ4" s="117">
        <f>彙整班表!AJ4</f>
        <v>45867</v>
      </c>
      <c r="AK4" s="117">
        <f>彙整班表!AK4</f>
        <v>45868</v>
      </c>
      <c r="AL4" s="117">
        <f>彙整班表!AL4</f>
        <v>45869</v>
      </c>
    </row>
    <row r="5" spans="1:38" s="12" customFormat="1" ht="34.5" customHeight="1">
      <c r="A5" s="237" t="str">
        <f>彙整班表!A5</f>
        <v>住房率</v>
      </c>
      <c r="B5" s="238"/>
      <c r="C5" s="238"/>
      <c r="D5" s="238"/>
      <c r="E5" s="238"/>
      <c r="F5" s="238"/>
      <c r="G5" s="238"/>
      <c r="H5" s="37">
        <f>彙整班表!H5</f>
        <v>0.19639999999999999</v>
      </c>
      <c r="I5" s="37">
        <f>彙整班表!I5</f>
        <v>0.24490000000000001</v>
      </c>
      <c r="J5" s="37">
        <f>彙整班表!J5</f>
        <v>0.3175</v>
      </c>
      <c r="K5" s="37">
        <f>彙整班表!K5</f>
        <v>0.87219999999999998</v>
      </c>
      <c r="L5" s="37">
        <f>彙整班表!L5</f>
        <v>0.91300000000000003</v>
      </c>
      <c r="M5" s="37">
        <f>彙整班表!M5</f>
        <v>0.88570000000000004</v>
      </c>
      <c r="N5" s="37">
        <f>彙整班表!N5</f>
        <v>0.61</v>
      </c>
      <c r="O5" s="37">
        <f>彙整班表!O5</f>
        <v>0.432</v>
      </c>
      <c r="P5" s="37">
        <f>彙整班表!P5</f>
        <v>0.40429999999999999</v>
      </c>
      <c r="Q5" s="37">
        <f>彙整班表!Q5</f>
        <v>0.50560000000000005</v>
      </c>
      <c r="R5" s="37">
        <f>彙整班表!R5</f>
        <v>0.90480000000000005</v>
      </c>
      <c r="S5" s="37">
        <f>彙整班表!S5</f>
        <v>0.95240000000000002</v>
      </c>
      <c r="T5" s="37">
        <f>彙整班表!T5</f>
        <v>0.87849999999999995</v>
      </c>
      <c r="U5" s="37">
        <f>彙整班表!U5</f>
        <v>0.53149999999999997</v>
      </c>
      <c r="V5" s="37">
        <f>彙整班表!V5</f>
        <v>0.26569999999999999</v>
      </c>
      <c r="W5" s="37">
        <f>彙整班表!W5</f>
        <v>0.30409999999999998</v>
      </c>
      <c r="X5" s="37">
        <f>彙整班表!X5</f>
        <v>0.2291</v>
      </c>
      <c r="Y5" s="37">
        <f>彙整班表!Y5</f>
        <v>0.2366</v>
      </c>
      <c r="Z5" s="37">
        <f>彙整班表!Z5</f>
        <v>0.89139999999999997</v>
      </c>
      <c r="AA5" s="37">
        <f>彙整班表!AA5</f>
        <v>0.31390000000000001</v>
      </c>
      <c r="AB5" s="37">
        <f>彙整班表!AB5</f>
        <v>0.13</v>
      </c>
      <c r="AC5" s="37">
        <f>彙整班表!AC5</f>
        <v>0.16589999999999999</v>
      </c>
      <c r="AD5" s="37">
        <f>彙整班表!AD5</f>
        <v>0.20599999999999999</v>
      </c>
      <c r="AE5" s="37">
        <f>彙整班表!AE5</f>
        <v>0.5605</v>
      </c>
      <c r="AF5" s="37">
        <f>彙整班表!AF5</f>
        <v>0.76790000000000003</v>
      </c>
      <c r="AG5" s="37">
        <f>彙整班表!AG5</f>
        <v>1.0223</v>
      </c>
      <c r="AH5" s="37">
        <f>彙整班表!AH5</f>
        <v>0.31879999999999997</v>
      </c>
      <c r="AI5" s="37">
        <f>彙整班表!AI5</f>
        <v>0.12559999999999999</v>
      </c>
      <c r="AJ5" s="37">
        <f>彙整班表!AJ5</f>
        <v>0.15939999999999999</v>
      </c>
      <c r="AK5" s="53">
        <f>彙整班表!AK5</f>
        <v>0.1691</v>
      </c>
      <c r="AL5" s="88">
        <f>彙整班表!AL5</f>
        <v>0.1353</v>
      </c>
    </row>
    <row r="6" spans="1:38" s="12" customFormat="1" ht="34.5" customHeight="1">
      <c r="A6" s="237" t="str">
        <f>彙整班表!A6</f>
        <v>預估房客人數</v>
      </c>
      <c r="B6" s="238"/>
      <c r="C6" s="238"/>
      <c r="D6" s="238"/>
      <c r="E6" s="238"/>
      <c r="F6" s="238"/>
      <c r="G6" s="238"/>
      <c r="H6" s="20">
        <f>彙整班表!H6</f>
        <v>76</v>
      </c>
      <c r="I6" s="20">
        <f>彙整班表!I6</f>
        <v>87</v>
      </c>
      <c r="J6" s="20">
        <f>彙整班表!J6</f>
        <v>118</v>
      </c>
      <c r="K6" s="20">
        <f>彙整班表!K6</f>
        <v>358</v>
      </c>
      <c r="L6" s="20">
        <f>彙整班表!L6</f>
        <v>376</v>
      </c>
      <c r="M6" s="20">
        <f>彙整班表!M6</f>
        <v>295</v>
      </c>
      <c r="N6" s="20">
        <f>彙整班表!N6</f>
        <v>105</v>
      </c>
      <c r="O6" s="20">
        <f>彙整班表!O6</f>
        <v>96</v>
      </c>
      <c r="P6" s="20">
        <f>彙整班表!P6</f>
        <v>99</v>
      </c>
      <c r="Q6" s="20">
        <f>彙整班表!Q6</f>
        <v>156</v>
      </c>
      <c r="R6" s="20">
        <f>彙整班表!R6</f>
        <v>394</v>
      </c>
      <c r="S6" s="20">
        <f>彙整班表!S6</f>
        <v>415</v>
      </c>
      <c r="T6" s="20">
        <f>彙整班表!T6</f>
        <v>161</v>
      </c>
      <c r="U6" s="20">
        <f>彙整班表!U6</f>
        <v>100</v>
      </c>
      <c r="V6" s="20">
        <f>彙整班表!V6</f>
        <v>61</v>
      </c>
      <c r="W6" s="20">
        <f>彙整班表!W6</f>
        <v>79</v>
      </c>
      <c r="X6" s="20">
        <f>彙整班表!X6</f>
        <v>63</v>
      </c>
      <c r="Y6" s="20">
        <f>彙整班表!Y6</f>
        <v>97</v>
      </c>
      <c r="Z6" s="20">
        <f>彙整班表!Z6</f>
        <v>395</v>
      </c>
      <c r="AA6" s="20">
        <f>彙整班表!AA6</f>
        <v>128</v>
      </c>
      <c r="AB6" s="20">
        <f>彙整班表!AB6</f>
        <v>41</v>
      </c>
      <c r="AC6" s="20">
        <f>彙整班表!AC6</f>
        <v>55</v>
      </c>
      <c r="AD6" s="20">
        <f>彙整班表!AD6</f>
        <v>66</v>
      </c>
      <c r="AE6" s="20">
        <f>彙整班表!AE6</f>
        <v>199</v>
      </c>
      <c r="AF6" s="20">
        <f>彙整班表!AF6</f>
        <v>292</v>
      </c>
      <c r="AG6" s="20">
        <f>彙整班表!AG6</f>
        <v>355</v>
      </c>
      <c r="AH6" s="20">
        <f>彙整班表!AH6</f>
        <v>93</v>
      </c>
      <c r="AI6" s="20">
        <f>彙整班表!AI6</f>
        <v>31</v>
      </c>
      <c r="AJ6" s="20">
        <f>彙整班表!AJ6</f>
        <v>48</v>
      </c>
      <c r="AK6" s="20">
        <f>彙整班表!AK6</f>
        <v>52</v>
      </c>
      <c r="AL6" s="20">
        <f>彙整班表!AL6</f>
        <v>38</v>
      </c>
    </row>
    <row r="7" spans="1:38" s="12" customFormat="1" ht="34.5" customHeight="1">
      <c r="A7" s="237" t="str">
        <f>彙整班表!A7</f>
        <v>預估早餐客數</v>
      </c>
      <c r="B7" s="238"/>
      <c r="C7" s="238"/>
      <c r="D7" s="238"/>
      <c r="E7" s="238"/>
      <c r="F7" s="238"/>
      <c r="G7" s="238"/>
      <c r="H7" s="148">
        <f>彙整班表!H7</f>
        <v>43</v>
      </c>
      <c r="I7" s="148">
        <f>彙整班表!I7</f>
        <v>43</v>
      </c>
      <c r="J7" s="148">
        <f>彙整班表!J7</f>
        <v>43</v>
      </c>
      <c r="K7" s="148">
        <f>彙整班表!K7</f>
        <v>43</v>
      </c>
      <c r="L7" s="148">
        <f>彙整班表!L7</f>
        <v>43</v>
      </c>
      <c r="M7" s="148">
        <f>彙整班表!M7</f>
        <v>45</v>
      </c>
      <c r="N7" s="148">
        <f>彙整班表!N7</f>
        <v>45</v>
      </c>
      <c r="O7" s="148">
        <f>彙整班表!O7</f>
        <v>48</v>
      </c>
      <c r="P7" s="148">
        <f>彙整班表!P7</f>
        <v>48</v>
      </c>
      <c r="Q7" s="148">
        <f>彙整班表!Q7</f>
        <v>52</v>
      </c>
      <c r="R7" s="148">
        <f>彙整班表!R7</f>
        <v>66</v>
      </c>
      <c r="S7" s="148">
        <f>彙整班表!S7</f>
        <v>109</v>
      </c>
      <c r="T7" s="148">
        <f>彙整班表!T7</f>
        <v>44</v>
      </c>
      <c r="U7" s="148">
        <f>彙整班表!U7</f>
        <v>87</v>
      </c>
      <c r="V7" s="148">
        <f>彙整班表!V7</f>
        <v>54</v>
      </c>
      <c r="W7" s="148">
        <f>彙整班表!W7</f>
        <v>22</v>
      </c>
      <c r="X7" s="148">
        <f>彙整班表!X7</f>
        <v>24</v>
      </c>
      <c r="Y7" s="148">
        <f>彙整班表!Y7</f>
        <v>36</v>
      </c>
      <c r="Z7" s="148">
        <f>彙整班表!Z7</f>
        <v>32</v>
      </c>
      <c r="AA7" s="148">
        <f>彙整班表!AA7</f>
        <v>14</v>
      </c>
      <c r="AB7" s="148">
        <f>彙整班表!AB7</f>
        <v>46</v>
      </c>
      <c r="AC7" s="148">
        <f>彙整班表!AC7</f>
        <v>29</v>
      </c>
      <c r="AD7" s="148">
        <f>彙整班表!AD7</f>
        <v>38</v>
      </c>
      <c r="AE7" s="148">
        <f>彙整班表!AE7</f>
        <v>59</v>
      </c>
      <c r="AF7" s="148">
        <f>彙整班表!AF7</f>
        <v>175</v>
      </c>
      <c r="AG7" s="148">
        <f>彙整班表!AG7</f>
        <v>218</v>
      </c>
      <c r="AH7" s="148">
        <f>彙整班表!AH7</f>
        <v>236</v>
      </c>
      <c r="AI7" s="148">
        <f>彙整班表!AI7</f>
        <v>53</v>
      </c>
      <c r="AJ7" s="148">
        <f>彙整班表!AJ7</f>
        <v>9</v>
      </c>
      <c r="AK7" s="148">
        <f>彙整班表!AK7</f>
        <v>16</v>
      </c>
      <c r="AL7" s="148">
        <f>彙整班表!AL7</f>
        <v>10</v>
      </c>
    </row>
    <row r="8" spans="1:38" s="12" customFormat="1" ht="45.75" customHeight="1" thickBot="1">
      <c r="A8" s="30" t="s">
        <v>58</v>
      </c>
      <c r="B8" s="31"/>
      <c r="C8" s="31"/>
      <c r="D8" s="18" t="s">
        <v>216</v>
      </c>
      <c r="E8" s="18">
        <v>3316</v>
      </c>
      <c r="F8" s="18" t="s">
        <v>59</v>
      </c>
      <c r="G8" s="18" t="s">
        <v>60</v>
      </c>
      <c r="H8" s="96" t="s">
        <v>485</v>
      </c>
      <c r="I8" s="96" t="s">
        <v>509</v>
      </c>
      <c r="J8" s="96" t="s">
        <v>485</v>
      </c>
      <c r="K8" s="96" t="s">
        <v>485</v>
      </c>
      <c r="L8" s="96" t="s">
        <v>485</v>
      </c>
      <c r="M8" s="96" t="s">
        <v>480</v>
      </c>
      <c r="N8" s="96" t="s">
        <v>485</v>
      </c>
      <c r="O8" s="96" t="s">
        <v>485</v>
      </c>
      <c r="P8" s="96" t="s">
        <v>485</v>
      </c>
      <c r="Q8" s="96" t="s">
        <v>482</v>
      </c>
      <c r="R8" s="96" t="s">
        <v>485</v>
      </c>
      <c r="S8" s="96" t="s">
        <v>485</v>
      </c>
      <c r="T8" s="96" t="s">
        <v>480</v>
      </c>
      <c r="U8" s="96" t="s">
        <v>485</v>
      </c>
      <c r="V8" s="96" t="s">
        <v>485</v>
      </c>
      <c r="W8" s="96" t="s">
        <v>485</v>
      </c>
      <c r="X8" s="96" t="s">
        <v>482</v>
      </c>
      <c r="Y8" s="96" t="s">
        <v>485</v>
      </c>
      <c r="Z8" s="96" t="s">
        <v>485</v>
      </c>
      <c r="AA8" s="96" t="s">
        <v>485</v>
      </c>
      <c r="AB8" s="96" t="s">
        <v>480</v>
      </c>
      <c r="AC8" s="96" t="s">
        <v>485</v>
      </c>
      <c r="AD8" s="96" t="s">
        <v>482</v>
      </c>
      <c r="AE8" s="96" t="s">
        <v>485</v>
      </c>
      <c r="AF8" s="96" t="s">
        <v>485</v>
      </c>
      <c r="AG8" s="96" t="s">
        <v>485</v>
      </c>
      <c r="AH8" s="96" t="s">
        <v>480</v>
      </c>
      <c r="AI8" s="96" t="s">
        <v>485</v>
      </c>
      <c r="AJ8" s="96" t="s">
        <v>485</v>
      </c>
      <c r="AK8" s="96" t="s">
        <v>482</v>
      </c>
      <c r="AL8" s="96" t="s">
        <v>485</v>
      </c>
    </row>
    <row r="10" spans="1:38" s="6" customFormat="1" ht="21">
      <c r="B10" s="5"/>
      <c r="C10" s="5"/>
      <c r="D10" s="5"/>
      <c r="G10" s="5" t="s">
        <v>8</v>
      </c>
      <c r="O10" s="5" t="s">
        <v>9</v>
      </c>
      <c r="R10" s="5"/>
      <c r="X10" s="5" t="s">
        <v>10</v>
      </c>
      <c r="AF10" s="5"/>
      <c r="AG10" s="5"/>
      <c r="AH10" s="5"/>
    </row>
    <row r="11" spans="1:38" s="6" customFormat="1" ht="21">
      <c r="B11" s="5"/>
      <c r="C11" s="5"/>
      <c r="D11" s="5"/>
      <c r="G11" s="5"/>
      <c r="O11" s="5"/>
      <c r="R11" s="5"/>
      <c r="X11" s="5"/>
      <c r="AF11" s="5"/>
      <c r="AG11" s="5"/>
      <c r="AH11" s="5"/>
    </row>
    <row r="12" spans="1:38" s="6" customFormat="1" ht="21">
      <c r="B12" s="5"/>
      <c r="C12" s="5"/>
      <c r="D12" s="5"/>
      <c r="G12" s="5"/>
      <c r="O12" s="5"/>
      <c r="R12" s="5"/>
      <c r="X12" s="5"/>
      <c r="AF12" s="5"/>
      <c r="AG12" s="5"/>
      <c r="AH12" s="5"/>
    </row>
    <row r="13" spans="1:38" s="6" customFormat="1" ht="21"/>
    <row r="14" spans="1:38" s="6" customFormat="1" ht="21">
      <c r="A14" s="7" t="s">
        <v>5</v>
      </c>
      <c r="B14" s="8" t="s">
        <v>6</v>
      </c>
      <c r="C14" s="7" t="s">
        <v>7</v>
      </c>
    </row>
    <row r="15" spans="1:38" s="6" customFormat="1" ht="21">
      <c r="A15" s="6" t="s">
        <v>22</v>
      </c>
      <c r="B15" s="9">
        <v>0.375</v>
      </c>
      <c r="C15" s="9">
        <v>0.75</v>
      </c>
      <c r="E15" s="19" t="s">
        <v>11</v>
      </c>
      <c r="F15" s="19"/>
      <c r="G15" s="19"/>
      <c r="H15" s="19"/>
      <c r="I15" s="19"/>
      <c r="J15" s="19"/>
      <c r="K15" s="19"/>
      <c r="L15" s="19"/>
    </row>
    <row r="16" spans="1:38" s="6" customFormat="1" ht="21"/>
    <row r="17" spans="1:29" s="6" customFormat="1" ht="21"/>
    <row r="18" spans="1:29" s="6" customFormat="1" ht="21">
      <c r="A18" s="225" t="s">
        <v>13</v>
      </c>
      <c r="B18" s="225"/>
      <c r="C18" s="225"/>
      <c r="D18" s="225"/>
      <c r="E18" s="225"/>
      <c r="F18" s="225"/>
      <c r="G18" s="225"/>
      <c r="H18" s="225"/>
      <c r="I18" s="225"/>
      <c r="J18" s="225"/>
      <c r="K18" s="225"/>
      <c r="L18" s="225"/>
      <c r="M18" s="225"/>
      <c r="N18" s="225"/>
      <c r="O18" s="225"/>
      <c r="P18" s="225"/>
      <c r="Q18" s="225"/>
      <c r="R18" s="225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</row>
    <row r="19" spans="1:29" s="6" customFormat="1" ht="21">
      <c r="A19" s="225"/>
      <c r="B19" s="225"/>
      <c r="C19" s="225"/>
      <c r="D19" s="225"/>
      <c r="E19" s="225"/>
      <c r="F19" s="225"/>
      <c r="G19" s="225"/>
      <c r="H19" s="225"/>
      <c r="I19" s="225"/>
      <c r="J19" s="225"/>
      <c r="K19" s="225"/>
      <c r="L19" s="225"/>
      <c r="M19" s="225"/>
      <c r="N19" s="225"/>
      <c r="O19" s="225"/>
      <c r="P19" s="225"/>
      <c r="Q19" s="225"/>
      <c r="R19" s="225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</row>
    <row r="20" spans="1:29" s="6" customFormat="1" ht="21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</row>
    <row r="21" spans="1:29" s="6" customFormat="1" ht="21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</row>
    <row r="22" spans="1:29" s="6" customFormat="1" ht="21">
      <c r="A22" s="226" t="s">
        <v>12</v>
      </c>
      <c r="B22" s="226"/>
      <c r="C22" s="226"/>
      <c r="D22" s="226"/>
      <c r="E22" s="10"/>
    </row>
    <row r="23" spans="1:29" s="6" customFormat="1" ht="21"/>
  </sheetData>
  <sheetProtection algorithmName="SHA-512" hashValue="+Nn49vUiRJL6w8it96ws3C0bVVkWqb7yUlDZ89soFfMPgW9JqsIZtbTPckiCNq4AowKXgAuXtBVTwmxOZ4qXiQ==" saltValue="5mE2rsA5Vzi7TZ1pbNUzcQ==" spinCount="100000" sheet="1" selectLockedCells="1" selectUnlockedCells="1"/>
  <mergeCells count="15">
    <mergeCell ref="A5:G5"/>
    <mergeCell ref="A6:G6"/>
    <mergeCell ref="A7:G7"/>
    <mergeCell ref="A18:R19"/>
    <mergeCell ref="A22:D22"/>
    <mergeCell ref="A1:P1"/>
    <mergeCell ref="Q1:AL1"/>
    <mergeCell ref="A2:G2"/>
    <mergeCell ref="A3:A4"/>
    <mergeCell ref="B3:B4"/>
    <mergeCell ref="C3:C4"/>
    <mergeCell ref="D3:D4"/>
    <mergeCell ref="E3:E4"/>
    <mergeCell ref="F3:F4"/>
    <mergeCell ref="G3:G4"/>
  </mergeCells>
  <phoneticPr fontId="22" type="noConversion"/>
  <pageMargins left="0.23622047244094491" right="0.23622047244094491" top="0.74803149606299213" bottom="0.74803149606299213" header="0.31496062992125984" footer="0.31496062992125984"/>
  <pageSetup paperSize="8" scale="41" fitToHeight="0" orientation="landscape" r:id="rId1"/>
  <headerFooter>
    <oddHeader>&amp;L&amp;20限公司內部員工管理專用單&amp;R&amp;"微軟正黑體,標準"112年10月18日版</oddHead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30293-DC4A-4246-8DC3-44D0C507BBC1}">
  <sheetPr codeName="工作表17">
    <pageSetUpPr fitToPage="1"/>
  </sheetPr>
  <dimension ref="A1:AL54"/>
  <sheetViews>
    <sheetView topLeftCell="D1" zoomScale="50" zoomScaleNormal="50" workbookViewId="0">
      <pane xSplit="4" ySplit="3" topLeftCell="H4" activePane="bottomRight" state="frozen"/>
      <selection activeCell="D1" sqref="D1"/>
      <selection pane="topRight" activeCell="H1" sqref="H1"/>
      <selection pane="bottomLeft" activeCell="D4" sqref="D4"/>
      <selection pane="bottomRight" activeCell="AD9" sqref="AD9:AE9"/>
    </sheetView>
  </sheetViews>
  <sheetFormatPr defaultRowHeight="15.75"/>
  <cols>
    <col min="1" max="1" width="38.75" style="1" customWidth="1"/>
    <col min="2" max="4" width="10.25" style="1" customWidth="1"/>
    <col min="5" max="5" width="9.75" style="1" customWidth="1"/>
    <col min="6" max="6" width="14.625" style="1" bestFit="1" customWidth="1"/>
    <col min="7" max="7" width="11.875" style="1" bestFit="1" customWidth="1"/>
    <col min="8" max="35" width="13.5" style="1" customWidth="1"/>
    <col min="36" max="36" width="12.375" style="1" customWidth="1"/>
    <col min="37" max="37" width="11.625" style="1" customWidth="1"/>
    <col min="38" max="38" width="12.375" style="1" customWidth="1"/>
    <col min="39" max="16384" width="9" style="1"/>
  </cols>
  <sheetData>
    <row r="1" spans="1:38" ht="37.5" customHeight="1" thickBot="1">
      <c r="A1" s="227">
        <f>彙整班表!A1</f>
        <v>7</v>
      </c>
      <c r="B1" s="228"/>
      <c r="C1" s="228"/>
      <c r="D1" s="228"/>
      <c r="E1" s="228"/>
      <c r="F1" s="228"/>
      <c r="G1" s="228"/>
      <c r="H1" s="228"/>
      <c r="I1" s="228"/>
      <c r="J1" s="228"/>
      <c r="K1" s="228"/>
      <c r="L1" s="228"/>
      <c r="M1" s="228"/>
      <c r="N1" s="228"/>
      <c r="O1" s="228"/>
      <c r="P1" s="228"/>
      <c r="Q1" s="229" t="s">
        <v>476</v>
      </c>
      <c r="R1" s="229"/>
      <c r="S1" s="229"/>
      <c r="T1" s="229"/>
      <c r="U1" s="229"/>
      <c r="V1" s="229"/>
      <c r="W1" s="229"/>
      <c r="X1" s="229"/>
      <c r="Y1" s="229"/>
      <c r="Z1" s="229"/>
      <c r="AA1" s="229"/>
      <c r="AB1" s="229"/>
      <c r="AC1" s="229"/>
      <c r="AD1" s="229"/>
      <c r="AE1" s="229"/>
      <c r="AF1" s="229"/>
      <c r="AG1" s="229"/>
      <c r="AH1" s="229"/>
      <c r="AI1" s="229"/>
      <c r="AJ1" s="229"/>
      <c r="AK1" s="229"/>
      <c r="AL1" s="230"/>
    </row>
    <row r="2" spans="1:38" ht="21" customHeight="1">
      <c r="A2" s="231" t="s">
        <v>0</v>
      </c>
      <c r="B2" s="232"/>
      <c r="C2" s="232"/>
      <c r="D2" s="232"/>
      <c r="E2" s="232"/>
      <c r="F2" s="232"/>
      <c r="G2" s="232"/>
      <c r="H2" s="13"/>
      <c r="I2" s="2"/>
      <c r="J2" s="2"/>
      <c r="K2" s="2"/>
      <c r="L2" s="2"/>
      <c r="M2" s="2"/>
      <c r="N2" s="2"/>
      <c r="O2" s="13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3"/>
    </row>
    <row r="3" spans="1:38" s="4" customFormat="1" ht="25.5" customHeight="1">
      <c r="A3" s="219" t="s">
        <v>165</v>
      </c>
      <c r="B3" s="220" t="s">
        <v>1</v>
      </c>
      <c r="C3" s="220" t="s">
        <v>16</v>
      </c>
      <c r="D3" s="220" t="s">
        <v>2</v>
      </c>
      <c r="E3" s="220" t="s">
        <v>3</v>
      </c>
      <c r="F3" s="220" t="s">
        <v>4</v>
      </c>
      <c r="G3" s="223" t="s">
        <v>14</v>
      </c>
      <c r="H3" s="14">
        <v>1</v>
      </c>
      <c r="I3" s="14">
        <v>2</v>
      </c>
      <c r="J3" s="14">
        <v>3</v>
      </c>
      <c r="K3" s="14">
        <v>4</v>
      </c>
      <c r="L3" s="14">
        <v>5</v>
      </c>
      <c r="M3" s="14">
        <v>6</v>
      </c>
      <c r="N3" s="14">
        <v>7</v>
      </c>
      <c r="O3" s="14">
        <v>8</v>
      </c>
      <c r="P3" s="14">
        <v>9</v>
      </c>
      <c r="Q3" s="14">
        <v>10</v>
      </c>
      <c r="R3" s="14">
        <v>11</v>
      </c>
      <c r="S3" s="14">
        <v>12</v>
      </c>
      <c r="T3" s="14">
        <v>13</v>
      </c>
      <c r="U3" s="14">
        <v>14</v>
      </c>
      <c r="V3" s="14">
        <v>15</v>
      </c>
      <c r="W3" s="14">
        <v>16</v>
      </c>
      <c r="X3" s="14">
        <v>17</v>
      </c>
      <c r="Y3" s="14">
        <v>18</v>
      </c>
      <c r="Z3" s="14">
        <v>19</v>
      </c>
      <c r="AA3" s="14">
        <v>20</v>
      </c>
      <c r="AB3" s="14">
        <v>21</v>
      </c>
      <c r="AC3" s="14">
        <v>22</v>
      </c>
      <c r="AD3" s="14">
        <v>23</v>
      </c>
      <c r="AE3" s="14">
        <v>24</v>
      </c>
      <c r="AF3" s="14">
        <v>25</v>
      </c>
      <c r="AG3" s="14">
        <v>26</v>
      </c>
      <c r="AH3" s="14">
        <v>27</v>
      </c>
      <c r="AI3" s="14">
        <v>28</v>
      </c>
      <c r="AJ3" s="14">
        <v>29</v>
      </c>
      <c r="AK3" s="14">
        <v>30</v>
      </c>
      <c r="AL3" s="23">
        <v>31</v>
      </c>
    </row>
    <row r="4" spans="1:38" s="4" customFormat="1" ht="27" customHeight="1">
      <c r="A4" s="219"/>
      <c r="B4" s="220"/>
      <c r="C4" s="220"/>
      <c r="D4" s="220"/>
      <c r="E4" s="220"/>
      <c r="F4" s="220"/>
      <c r="G4" s="224"/>
      <c r="H4" s="117">
        <f>彙整班表!H4</f>
        <v>45839</v>
      </c>
      <c r="I4" s="117">
        <f>彙整班表!I4</f>
        <v>45840</v>
      </c>
      <c r="J4" s="117">
        <f>彙整班表!J4</f>
        <v>45841</v>
      </c>
      <c r="K4" s="117">
        <f>彙整班表!K4</f>
        <v>45842</v>
      </c>
      <c r="L4" s="117">
        <f>彙整班表!L4</f>
        <v>45843</v>
      </c>
      <c r="M4" s="117">
        <f>彙整班表!M4</f>
        <v>45844</v>
      </c>
      <c r="N4" s="117">
        <f>彙整班表!N4</f>
        <v>45845</v>
      </c>
      <c r="O4" s="117">
        <f>彙整班表!O4</f>
        <v>45846</v>
      </c>
      <c r="P4" s="117">
        <f>彙整班表!P4</f>
        <v>45847</v>
      </c>
      <c r="Q4" s="117">
        <f>彙整班表!Q4</f>
        <v>45848</v>
      </c>
      <c r="R4" s="117">
        <f>彙整班表!R4</f>
        <v>45849</v>
      </c>
      <c r="S4" s="117">
        <f>彙整班表!S4</f>
        <v>45850</v>
      </c>
      <c r="T4" s="117">
        <f>彙整班表!T4</f>
        <v>45851</v>
      </c>
      <c r="U4" s="117">
        <f>彙整班表!U4</f>
        <v>45852</v>
      </c>
      <c r="V4" s="117">
        <f>彙整班表!V4</f>
        <v>45853</v>
      </c>
      <c r="W4" s="117">
        <f>彙整班表!W4</f>
        <v>45854</v>
      </c>
      <c r="X4" s="117">
        <f>彙整班表!X4</f>
        <v>45855</v>
      </c>
      <c r="Y4" s="117">
        <f>彙整班表!Y4</f>
        <v>45856</v>
      </c>
      <c r="Z4" s="117">
        <f>彙整班表!Z4</f>
        <v>45857</v>
      </c>
      <c r="AA4" s="117">
        <f>彙整班表!AA4</f>
        <v>45858</v>
      </c>
      <c r="AB4" s="117">
        <f>彙整班表!AB4</f>
        <v>45859</v>
      </c>
      <c r="AC4" s="117">
        <f>彙整班表!AC4</f>
        <v>45860</v>
      </c>
      <c r="AD4" s="117">
        <f>彙整班表!AD4</f>
        <v>45861</v>
      </c>
      <c r="AE4" s="117">
        <f>彙整班表!AE4</f>
        <v>45862</v>
      </c>
      <c r="AF4" s="117">
        <f>彙整班表!AF4</f>
        <v>45863</v>
      </c>
      <c r="AG4" s="117">
        <f>彙整班表!AG4</f>
        <v>45864</v>
      </c>
      <c r="AH4" s="117">
        <f>彙整班表!AH4</f>
        <v>45865</v>
      </c>
      <c r="AI4" s="117">
        <f>彙整班表!AI4</f>
        <v>45866</v>
      </c>
      <c r="AJ4" s="117">
        <f>彙整班表!AJ4</f>
        <v>45867</v>
      </c>
      <c r="AK4" s="117">
        <f>彙整班表!AK4</f>
        <v>45868</v>
      </c>
      <c r="AL4" s="117">
        <f>彙整班表!AL4</f>
        <v>45869</v>
      </c>
    </row>
    <row r="5" spans="1:38" s="12" customFormat="1" ht="34.5" customHeight="1">
      <c r="A5" s="237" t="str">
        <f>彙整班表!A5</f>
        <v>住房率</v>
      </c>
      <c r="B5" s="238"/>
      <c r="C5" s="238"/>
      <c r="D5" s="238"/>
      <c r="E5" s="238"/>
      <c r="F5" s="238"/>
      <c r="G5" s="238"/>
      <c r="H5" s="37">
        <f>彙整班表!H5</f>
        <v>0.19639999999999999</v>
      </c>
      <c r="I5" s="37">
        <f>彙整班表!I5</f>
        <v>0.24490000000000001</v>
      </c>
      <c r="J5" s="37">
        <f>彙整班表!J5</f>
        <v>0.3175</v>
      </c>
      <c r="K5" s="37">
        <f>彙整班表!K5</f>
        <v>0.87219999999999998</v>
      </c>
      <c r="L5" s="37">
        <f>彙整班表!L5</f>
        <v>0.91300000000000003</v>
      </c>
      <c r="M5" s="37">
        <f>彙整班表!M5</f>
        <v>0.88570000000000004</v>
      </c>
      <c r="N5" s="37">
        <f>彙整班表!N5</f>
        <v>0.61</v>
      </c>
      <c r="O5" s="37">
        <f>彙整班表!O5</f>
        <v>0.432</v>
      </c>
      <c r="P5" s="37">
        <f>彙整班表!P5</f>
        <v>0.40429999999999999</v>
      </c>
      <c r="Q5" s="37">
        <f>彙整班表!Q5</f>
        <v>0.50560000000000005</v>
      </c>
      <c r="R5" s="37">
        <f>彙整班表!R5</f>
        <v>0.90480000000000005</v>
      </c>
      <c r="S5" s="37">
        <f>彙整班表!S5</f>
        <v>0.95240000000000002</v>
      </c>
      <c r="T5" s="37">
        <f>彙整班表!T5</f>
        <v>0.87849999999999995</v>
      </c>
      <c r="U5" s="37">
        <f>彙整班表!U5</f>
        <v>0.53149999999999997</v>
      </c>
      <c r="V5" s="37">
        <f>彙整班表!V5</f>
        <v>0.26569999999999999</v>
      </c>
      <c r="W5" s="37">
        <f>彙整班表!W5</f>
        <v>0.30409999999999998</v>
      </c>
      <c r="X5" s="37">
        <f>彙整班表!X5</f>
        <v>0.2291</v>
      </c>
      <c r="Y5" s="37">
        <f>彙整班表!Y5</f>
        <v>0.2366</v>
      </c>
      <c r="Z5" s="37">
        <f>彙整班表!Z5</f>
        <v>0.89139999999999997</v>
      </c>
      <c r="AA5" s="37">
        <f>彙整班表!AA5</f>
        <v>0.31390000000000001</v>
      </c>
      <c r="AB5" s="37">
        <f>彙整班表!AB5</f>
        <v>0.13</v>
      </c>
      <c r="AC5" s="37">
        <f>彙整班表!AC5</f>
        <v>0.16589999999999999</v>
      </c>
      <c r="AD5" s="37">
        <f>彙整班表!AD5</f>
        <v>0.20599999999999999</v>
      </c>
      <c r="AE5" s="37">
        <f>彙整班表!AE5</f>
        <v>0.5605</v>
      </c>
      <c r="AF5" s="37">
        <f>彙整班表!AF5</f>
        <v>0.76790000000000003</v>
      </c>
      <c r="AG5" s="37">
        <f>彙整班表!AG5</f>
        <v>1.0223</v>
      </c>
      <c r="AH5" s="37">
        <f>彙整班表!AH5</f>
        <v>0.31879999999999997</v>
      </c>
      <c r="AI5" s="37">
        <f>彙整班表!AI5</f>
        <v>0.12559999999999999</v>
      </c>
      <c r="AJ5" s="37">
        <f>彙整班表!AJ5</f>
        <v>0.15939999999999999</v>
      </c>
      <c r="AK5" s="37">
        <f>彙整班表!AK5</f>
        <v>0.1691</v>
      </c>
      <c r="AL5" s="53">
        <f>彙整班表!AL5</f>
        <v>0.1353</v>
      </c>
    </row>
    <row r="6" spans="1:38" s="12" customFormat="1" ht="34.5" customHeight="1">
      <c r="A6" s="237" t="str">
        <f>彙整班表!A6</f>
        <v>預估房客人數</v>
      </c>
      <c r="B6" s="238"/>
      <c r="C6" s="238"/>
      <c r="D6" s="238"/>
      <c r="E6" s="238"/>
      <c r="F6" s="238"/>
      <c r="G6" s="238"/>
      <c r="H6" s="20">
        <f>彙整班表!H6</f>
        <v>76</v>
      </c>
      <c r="I6" s="20">
        <f>彙整班表!I6</f>
        <v>87</v>
      </c>
      <c r="J6" s="20">
        <f>彙整班表!J6</f>
        <v>118</v>
      </c>
      <c r="K6" s="20">
        <f>彙整班表!K6</f>
        <v>358</v>
      </c>
      <c r="L6" s="20">
        <f>彙整班表!L6</f>
        <v>376</v>
      </c>
      <c r="M6" s="20">
        <f>彙整班表!M6</f>
        <v>295</v>
      </c>
      <c r="N6" s="20">
        <f>彙整班表!N6</f>
        <v>105</v>
      </c>
      <c r="O6" s="20">
        <f>彙整班表!O6</f>
        <v>96</v>
      </c>
      <c r="P6" s="20">
        <f>彙整班表!P6</f>
        <v>99</v>
      </c>
      <c r="Q6" s="20">
        <f>彙整班表!Q6</f>
        <v>156</v>
      </c>
      <c r="R6" s="20">
        <f>彙整班表!R6</f>
        <v>394</v>
      </c>
      <c r="S6" s="20">
        <f>彙整班表!S6</f>
        <v>415</v>
      </c>
      <c r="T6" s="20">
        <f>彙整班表!T6</f>
        <v>161</v>
      </c>
      <c r="U6" s="20">
        <f>彙整班表!U6</f>
        <v>100</v>
      </c>
      <c r="V6" s="20">
        <f>彙整班表!V6</f>
        <v>61</v>
      </c>
      <c r="W6" s="20">
        <f>彙整班表!W6</f>
        <v>79</v>
      </c>
      <c r="X6" s="20">
        <f>彙整班表!X6</f>
        <v>63</v>
      </c>
      <c r="Y6" s="20">
        <f>彙整班表!Y6</f>
        <v>97</v>
      </c>
      <c r="Z6" s="20">
        <f>彙整班表!Z6</f>
        <v>395</v>
      </c>
      <c r="AA6" s="20">
        <f>彙整班表!AA6</f>
        <v>128</v>
      </c>
      <c r="AB6" s="20">
        <f>彙整班表!AB6</f>
        <v>41</v>
      </c>
      <c r="AC6" s="20">
        <f>彙整班表!AC6</f>
        <v>55</v>
      </c>
      <c r="AD6" s="20">
        <f>彙整班表!AD6</f>
        <v>66</v>
      </c>
      <c r="AE6" s="20">
        <f>彙整班表!AE6</f>
        <v>199</v>
      </c>
      <c r="AF6" s="20">
        <f>彙整班表!AF6</f>
        <v>292</v>
      </c>
      <c r="AG6" s="20">
        <f>彙整班表!AG6</f>
        <v>355</v>
      </c>
      <c r="AH6" s="20">
        <f>彙整班表!AH6</f>
        <v>93</v>
      </c>
      <c r="AI6" s="20">
        <f>彙整班表!AI6</f>
        <v>31</v>
      </c>
      <c r="AJ6" s="20">
        <f>彙整班表!AJ6</f>
        <v>48</v>
      </c>
      <c r="AK6" s="20">
        <f>彙整班表!AK6</f>
        <v>52</v>
      </c>
      <c r="AL6" s="21">
        <f>彙整班表!AL6</f>
        <v>38</v>
      </c>
    </row>
    <row r="7" spans="1:38" s="12" customFormat="1" ht="34.5" customHeight="1">
      <c r="A7" s="237" t="str">
        <f>彙整班表!A7</f>
        <v>預估早餐客數</v>
      </c>
      <c r="B7" s="238"/>
      <c r="C7" s="238"/>
      <c r="D7" s="238"/>
      <c r="E7" s="238"/>
      <c r="F7" s="238"/>
      <c r="G7" s="238"/>
      <c r="H7" s="20">
        <f>彙整班表!H7</f>
        <v>43</v>
      </c>
      <c r="I7" s="20">
        <f>彙整班表!I7</f>
        <v>43</v>
      </c>
      <c r="J7" s="20">
        <f>彙整班表!J7</f>
        <v>43</v>
      </c>
      <c r="K7" s="20">
        <f>彙整班表!K7</f>
        <v>43</v>
      </c>
      <c r="L7" s="20">
        <f>彙整班表!L7</f>
        <v>43</v>
      </c>
      <c r="M7" s="20">
        <f>彙整班表!M7</f>
        <v>45</v>
      </c>
      <c r="N7" s="20">
        <f>彙整班表!N7</f>
        <v>45</v>
      </c>
      <c r="O7" s="20">
        <f>彙整班表!O7</f>
        <v>48</v>
      </c>
      <c r="P7" s="20">
        <f>彙整班表!P7</f>
        <v>48</v>
      </c>
      <c r="Q7" s="20">
        <f>彙整班表!Q7</f>
        <v>52</v>
      </c>
      <c r="R7" s="20">
        <f>彙整班表!R7</f>
        <v>66</v>
      </c>
      <c r="S7" s="20">
        <f>彙整班表!S7</f>
        <v>109</v>
      </c>
      <c r="T7" s="20">
        <f>彙整班表!T7</f>
        <v>44</v>
      </c>
      <c r="U7" s="20">
        <f>彙整班表!U7</f>
        <v>87</v>
      </c>
      <c r="V7" s="20">
        <f>彙整班表!V7</f>
        <v>54</v>
      </c>
      <c r="W7" s="20">
        <f>彙整班表!W7</f>
        <v>22</v>
      </c>
      <c r="X7" s="20">
        <f>彙整班表!X7</f>
        <v>24</v>
      </c>
      <c r="Y7" s="20">
        <f>彙整班表!Y7</f>
        <v>36</v>
      </c>
      <c r="Z7" s="20">
        <f>彙整班表!Z7</f>
        <v>32</v>
      </c>
      <c r="AA7" s="20">
        <f>彙整班表!AA7</f>
        <v>14</v>
      </c>
      <c r="AB7" s="20">
        <f>彙整班表!AB7</f>
        <v>46</v>
      </c>
      <c r="AC7" s="20">
        <f>彙整班表!AC7</f>
        <v>29</v>
      </c>
      <c r="AD7" s="20">
        <f>彙整班表!AD7</f>
        <v>38</v>
      </c>
      <c r="AE7" s="20">
        <f>彙整班表!AE7</f>
        <v>59</v>
      </c>
      <c r="AF7" s="20">
        <f>彙整班表!AF7</f>
        <v>175</v>
      </c>
      <c r="AG7" s="20">
        <f>彙整班表!AG7</f>
        <v>218</v>
      </c>
      <c r="AH7" s="20">
        <f>彙整班表!AH7</f>
        <v>236</v>
      </c>
      <c r="AI7" s="20">
        <f>彙整班表!AI7</f>
        <v>53</v>
      </c>
      <c r="AJ7" s="20">
        <f>彙整班表!AJ7</f>
        <v>9</v>
      </c>
      <c r="AK7" s="20">
        <f>彙整班表!AK7</f>
        <v>16</v>
      </c>
      <c r="AL7" s="21">
        <f>彙整班表!AL7</f>
        <v>10</v>
      </c>
    </row>
    <row r="8" spans="1:38" s="12" customFormat="1" ht="34.5" customHeight="1">
      <c r="A8" s="29" t="s">
        <v>58</v>
      </c>
      <c r="B8" s="20" t="s">
        <v>167</v>
      </c>
      <c r="C8" s="26"/>
      <c r="D8" s="20" t="s">
        <v>306</v>
      </c>
      <c r="E8" s="20">
        <v>1145</v>
      </c>
      <c r="F8" s="20" t="s">
        <v>61</v>
      </c>
      <c r="G8" s="20" t="s">
        <v>62</v>
      </c>
      <c r="H8" s="175" t="s">
        <v>482</v>
      </c>
      <c r="I8" s="175" t="s">
        <v>480</v>
      </c>
      <c r="J8" s="175" t="s">
        <v>487</v>
      </c>
      <c r="K8" s="175" t="s">
        <v>488</v>
      </c>
      <c r="L8" s="175" t="s">
        <v>488</v>
      </c>
      <c r="M8" s="175" t="s">
        <v>480</v>
      </c>
      <c r="N8" s="175" t="s">
        <v>487</v>
      </c>
      <c r="O8" s="175" t="s">
        <v>487</v>
      </c>
      <c r="P8" s="175" t="s">
        <v>482</v>
      </c>
      <c r="Q8" s="175" t="s">
        <v>487</v>
      </c>
      <c r="R8" s="175" t="s">
        <v>487</v>
      </c>
      <c r="S8" s="175" t="s">
        <v>487</v>
      </c>
      <c r="T8" s="175" t="s">
        <v>487</v>
      </c>
      <c r="U8" s="175" t="s">
        <v>513</v>
      </c>
      <c r="V8" s="175" t="s">
        <v>513</v>
      </c>
      <c r="W8" s="175" t="s">
        <v>487</v>
      </c>
      <c r="X8" s="175" t="s">
        <v>487</v>
      </c>
      <c r="Y8" s="175" t="s">
        <v>482</v>
      </c>
      <c r="Z8" s="175" t="s">
        <v>487</v>
      </c>
      <c r="AA8" s="175" t="s">
        <v>487</v>
      </c>
      <c r="AB8" s="175" t="s">
        <v>487</v>
      </c>
      <c r="AC8" s="175" t="s">
        <v>487</v>
      </c>
      <c r="AD8" s="175" t="s">
        <v>487</v>
      </c>
      <c r="AE8" s="175" t="s">
        <v>480</v>
      </c>
      <c r="AF8" s="175" t="s">
        <v>488</v>
      </c>
      <c r="AG8" s="175" t="s">
        <v>482</v>
      </c>
      <c r="AH8" s="175" t="s">
        <v>487</v>
      </c>
      <c r="AI8" s="175" t="s">
        <v>487</v>
      </c>
      <c r="AJ8" s="175" t="s">
        <v>480</v>
      </c>
      <c r="AK8" s="175" t="s">
        <v>487</v>
      </c>
      <c r="AL8" s="175" t="s">
        <v>487</v>
      </c>
    </row>
    <row r="9" spans="1:38" s="12" customFormat="1" ht="34.5" customHeight="1">
      <c r="A9" s="29" t="s">
        <v>68</v>
      </c>
      <c r="B9" s="20" t="s">
        <v>167</v>
      </c>
      <c r="C9" s="26"/>
      <c r="D9" s="20" t="s">
        <v>308</v>
      </c>
      <c r="E9" s="20">
        <v>1738</v>
      </c>
      <c r="F9" s="20" t="s">
        <v>70</v>
      </c>
      <c r="G9" s="52" t="s">
        <v>71</v>
      </c>
      <c r="H9" s="175" t="s">
        <v>490</v>
      </c>
      <c r="I9" s="175" t="s">
        <v>490</v>
      </c>
      <c r="J9" s="175" t="s">
        <v>482</v>
      </c>
      <c r="K9" s="175" t="s">
        <v>490</v>
      </c>
      <c r="L9" s="175" t="s">
        <v>490</v>
      </c>
      <c r="M9" s="175" t="s">
        <v>480</v>
      </c>
      <c r="N9" s="175" t="s">
        <v>490</v>
      </c>
      <c r="O9" s="175" t="s">
        <v>490</v>
      </c>
      <c r="P9" s="175" t="s">
        <v>509</v>
      </c>
      <c r="Q9" s="175" t="s">
        <v>480</v>
      </c>
      <c r="R9" s="175" t="s">
        <v>490</v>
      </c>
      <c r="S9" s="175" t="s">
        <v>490</v>
      </c>
      <c r="T9" s="175" t="s">
        <v>482</v>
      </c>
      <c r="U9" s="175" t="s">
        <v>490</v>
      </c>
      <c r="V9" s="175" t="s">
        <v>490</v>
      </c>
      <c r="W9" s="175" t="s">
        <v>509</v>
      </c>
      <c r="X9" s="175" t="s">
        <v>480</v>
      </c>
      <c r="Y9" s="175" t="s">
        <v>490</v>
      </c>
      <c r="Z9" s="175" t="s">
        <v>490</v>
      </c>
      <c r="AA9" s="175" t="s">
        <v>509</v>
      </c>
      <c r="AB9" s="175" t="s">
        <v>490</v>
      </c>
      <c r="AC9" s="175" t="s">
        <v>509</v>
      </c>
      <c r="AD9" s="175" t="s">
        <v>599</v>
      </c>
      <c r="AE9" s="175" t="s">
        <v>599</v>
      </c>
      <c r="AF9" s="175" t="s">
        <v>482</v>
      </c>
      <c r="AG9" s="175" t="s">
        <v>490</v>
      </c>
      <c r="AH9" s="175" t="s">
        <v>490</v>
      </c>
      <c r="AI9" s="175" t="s">
        <v>482</v>
      </c>
      <c r="AJ9" s="175" t="s">
        <v>490</v>
      </c>
      <c r="AK9" s="175" t="s">
        <v>490</v>
      </c>
      <c r="AL9" s="175" t="s">
        <v>480</v>
      </c>
    </row>
    <row r="10" spans="1:38" s="12" customFormat="1" ht="34.5" customHeight="1">
      <c r="A10" s="95" t="s">
        <v>58</v>
      </c>
      <c r="B10" s="52" t="s">
        <v>167</v>
      </c>
      <c r="C10" s="26"/>
      <c r="D10" s="52" t="s">
        <v>307</v>
      </c>
      <c r="E10" s="52">
        <v>3310</v>
      </c>
      <c r="F10" s="52" t="s">
        <v>64</v>
      </c>
      <c r="G10" s="52" t="s">
        <v>65</v>
      </c>
      <c r="H10" s="175" t="s">
        <v>487</v>
      </c>
      <c r="I10" s="175" t="s">
        <v>487</v>
      </c>
      <c r="J10" s="175" t="s">
        <v>482</v>
      </c>
      <c r="K10" s="175" t="s">
        <v>487</v>
      </c>
      <c r="L10" s="175" t="s">
        <v>487</v>
      </c>
      <c r="M10" s="175" t="s">
        <v>487</v>
      </c>
      <c r="N10" s="175" t="s">
        <v>513</v>
      </c>
      <c r="O10" s="175" t="s">
        <v>482</v>
      </c>
      <c r="P10" s="175" t="s">
        <v>487</v>
      </c>
      <c r="Q10" s="175" t="s">
        <v>488</v>
      </c>
      <c r="R10" s="175" t="s">
        <v>488</v>
      </c>
      <c r="S10" s="175" t="s">
        <v>488</v>
      </c>
      <c r="T10" s="175" t="s">
        <v>480</v>
      </c>
      <c r="U10" s="175" t="s">
        <v>487</v>
      </c>
      <c r="V10" s="175" t="s">
        <v>487</v>
      </c>
      <c r="W10" s="175" t="s">
        <v>488</v>
      </c>
      <c r="X10" s="175" t="s">
        <v>482</v>
      </c>
      <c r="Y10" s="175" t="s">
        <v>487</v>
      </c>
      <c r="Z10" s="175" t="s">
        <v>488</v>
      </c>
      <c r="AA10" s="175" t="s">
        <v>480</v>
      </c>
      <c r="AB10" s="175" t="s">
        <v>488</v>
      </c>
      <c r="AC10" s="175" t="s">
        <v>488</v>
      </c>
      <c r="AD10" s="175" t="s">
        <v>488</v>
      </c>
      <c r="AE10" s="175" t="s">
        <v>488</v>
      </c>
      <c r="AF10" s="175" t="s">
        <v>482</v>
      </c>
      <c r="AG10" s="175" t="s">
        <v>488</v>
      </c>
      <c r="AH10" s="175" t="s">
        <v>488</v>
      </c>
      <c r="AI10" s="175" t="s">
        <v>488</v>
      </c>
      <c r="AJ10" s="175" t="s">
        <v>488</v>
      </c>
      <c r="AK10" s="175" t="s">
        <v>480</v>
      </c>
      <c r="AL10" s="175" t="s">
        <v>480</v>
      </c>
    </row>
    <row r="11" spans="1:38" s="12" customFormat="1" ht="34.5" customHeight="1">
      <c r="A11" s="95" t="s">
        <v>58</v>
      </c>
      <c r="B11" s="52" t="s">
        <v>167</v>
      </c>
      <c r="C11" s="52" t="s">
        <v>63</v>
      </c>
      <c r="D11" s="52" t="s">
        <v>46</v>
      </c>
      <c r="E11" s="52">
        <v>3435</v>
      </c>
      <c r="F11" s="52" t="s">
        <v>238</v>
      </c>
      <c r="G11" s="52" t="s">
        <v>237</v>
      </c>
      <c r="H11" s="177" t="s">
        <v>488</v>
      </c>
      <c r="I11" s="177" t="s">
        <v>488</v>
      </c>
      <c r="J11" s="177" t="s">
        <v>488</v>
      </c>
      <c r="K11" s="177" t="s">
        <v>482</v>
      </c>
      <c r="L11" s="177" t="s">
        <v>480</v>
      </c>
      <c r="M11" s="177" t="s">
        <v>488</v>
      </c>
      <c r="N11" s="175" t="s">
        <v>488</v>
      </c>
      <c r="O11" s="177" t="s">
        <v>488</v>
      </c>
      <c r="P11" s="177" t="s">
        <v>488</v>
      </c>
      <c r="Q11" s="177" t="s">
        <v>513</v>
      </c>
      <c r="R11" s="177" t="s">
        <v>482</v>
      </c>
      <c r="S11" s="177" t="s">
        <v>513</v>
      </c>
      <c r="T11" s="177" t="s">
        <v>488</v>
      </c>
      <c r="U11" s="177" t="s">
        <v>488</v>
      </c>
      <c r="V11" s="177" t="s">
        <v>488</v>
      </c>
      <c r="W11" s="177" t="s">
        <v>480</v>
      </c>
      <c r="X11" s="177" t="s">
        <v>488</v>
      </c>
      <c r="Y11" s="175" t="s">
        <v>488</v>
      </c>
      <c r="Z11" s="175" t="s">
        <v>488</v>
      </c>
      <c r="AA11" s="177" t="s">
        <v>488</v>
      </c>
      <c r="AB11" s="177" t="s">
        <v>482</v>
      </c>
      <c r="AC11" s="177" t="s">
        <v>480</v>
      </c>
      <c r="AD11" s="175" t="s">
        <v>480</v>
      </c>
      <c r="AE11" s="177" t="s">
        <v>487</v>
      </c>
      <c r="AF11" s="177" t="s">
        <v>487</v>
      </c>
      <c r="AG11" s="177" t="s">
        <v>487</v>
      </c>
      <c r="AH11" s="177" t="s">
        <v>487</v>
      </c>
      <c r="AI11" s="177" t="s">
        <v>482</v>
      </c>
      <c r="AJ11" s="177" t="s">
        <v>487</v>
      </c>
      <c r="AK11" s="177" t="s">
        <v>488</v>
      </c>
      <c r="AL11" s="175" t="s">
        <v>488</v>
      </c>
    </row>
    <row r="12" spans="1:38" s="12" customFormat="1" ht="34.5" customHeight="1">
      <c r="A12" s="29" t="s">
        <v>68</v>
      </c>
      <c r="B12" s="20" t="s">
        <v>167</v>
      </c>
      <c r="C12" s="26"/>
      <c r="D12" s="20" t="s">
        <v>69</v>
      </c>
      <c r="E12" s="20">
        <v>3380</v>
      </c>
      <c r="F12" s="52" t="s">
        <v>72</v>
      </c>
      <c r="G12" s="52" t="s">
        <v>73</v>
      </c>
      <c r="H12" s="175" t="s">
        <v>490</v>
      </c>
      <c r="I12" s="175" t="s">
        <v>482</v>
      </c>
      <c r="J12" s="175" t="s">
        <v>490</v>
      </c>
      <c r="K12" s="175" t="s">
        <v>490</v>
      </c>
      <c r="L12" s="175" t="s">
        <v>480</v>
      </c>
      <c r="M12" s="175" t="s">
        <v>490</v>
      </c>
      <c r="N12" s="175" t="s">
        <v>490</v>
      </c>
      <c r="O12" s="175" t="s">
        <v>480</v>
      </c>
      <c r="P12" s="175" t="s">
        <v>490</v>
      </c>
      <c r="Q12" s="175" t="s">
        <v>490</v>
      </c>
      <c r="R12" s="175" t="s">
        <v>480</v>
      </c>
      <c r="S12" s="175" t="s">
        <v>490</v>
      </c>
      <c r="T12" s="175" t="s">
        <v>490</v>
      </c>
      <c r="U12" s="175" t="s">
        <v>509</v>
      </c>
      <c r="V12" s="175" t="s">
        <v>482</v>
      </c>
      <c r="W12" s="175" t="s">
        <v>490</v>
      </c>
      <c r="X12" s="175" t="s">
        <v>490</v>
      </c>
      <c r="Y12" s="175" t="s">
        <v>509</v>
      </c>
      <c r="Z12" s="175" t="s">
        <v>490</v>
      </c>
      <c r="AA12" s="175" t="s">
        <v>490</v>
      </c>
      <c r="AB12" s="175" t="s">
        <v>482</v>
      </c>
      <c r="AC12" s="175" t="s">
        <v>490</v>
      </c>
      <c r="AD12" s="175" t="s">
        <v>490</v>
      </c>
      <c r="AE12" s="175" t="s">
        <v>490</v>
      </c>
      <c r="AF12" s="175" t="s">
        <v>490</v>
      </c>
      <c r="AG12" s="175" t="s">
        <v>480</v>
      </c>
      <c r="AH12" s="175" t="s">
        <v>490</v>
      </c>
      <c r="AI12" s="175" t="s">
        <v>490</v>
      </c>
      <c r="AJ12" s="175" t="s">
        <v>482</v>
      </c>
      <c r="AK12" s="175" t="s">
        <v>490</v>
      </c>
      <c r="AL12" s="175" t="s">
        <v>490</v>
      </c>
    </row>
    <row r="13" spans="1:38" s="12" customFormat="1" ht="34.5" customHeight="1">
      <c r="A13" s="29" t="s">
        <v>68</v>
      </c>
      <c r="B13" s="20" t="s">
        <v>167</v>
      </c>
      <c r="C13" s="26"/>
      <c r="D13" s="20" t="s">
        <v>18</v>
      </c>
      <c r="E13" s="20">
        <v>3551</v>
      </c>
      <c r="F13" s="52" t="s">
        <v>561</v>
      </c>
      <c r="G13" s="52" t="s">
        <v>560</v>
      </c>
      <c r="H13" s="175" t="s">
        <v>554</v>
      </c>
      <c r="I13" s="175" t="s">
        <v>488</v>
      </c>
      <c r="J13" s="175" t="s">
        <v>480</v>
      </c>
      <c r="K13" s="175" t="s">
        <v>487</v>
      </c>
      <c r="L13" s="175" t="s">
        <v>487</v>
      </c>
      <c r="M13" s="175" t="s">
        <v>487</v>
      </c>
      <c r="N13" s="175" t="s">
        <v>487</v>
      </c>
      <c r="O13" s="175" t="s">
        <v>480</v>
      </c>
      <c r="P13" s="175" t="s">
        <v>482</v>
      </c>
      <c r="Q13" s="175" t="s">
        <v>487</v>
      </c>
      <c r="R13" s="175" t="s">
        <v>487</v>
      </c>
      <c r="S13" s="175" t="s">
        <v>487</v>
      </c>
      <c r="T13" s="175" t="s">
        <v>488</v>
      </c>
      <c r="U13" s="175" t="s">
        <v>482</v>
      </c>
      <c r="V13" s="175" t="s">
        <v>487</v>
      </c>
      <c r="W13" s="175" t="s">
        <v>487</v>
      </c>
      <c r="X13" s="175" t="s">
        <v>487</v>
      </c>
      <c r="Y13" s="175" t="s">
        <v>487</v>
      </c>
      <c r="Z13" s="175" t="s">
        <v>480</v>
      </c>
      <c r="AA13" s="175" t="s">
        <v>482</v>
      </c>
      <c r="AB13" s="175" t="s">
        <v>487</v>
      </c>
      <c r="AC13" s="175" t="s">
        <v>487</v>
      </c>
      <c r="AD13" s="175" t="s">
        <v>487</v>
      </c>
      <c r="AE13" s="175" t="s">
        <v>487</v>
      </c>
      <c r="AF13" s="175" t="s">
        <v>482</v>
      </c>
      <c r="AG13" s="175" t="s">
        <v>487</v>
      </c>
      <c r="AH13" s="175" t="s">
        <v>487</v>
      </c>
      <c r="AI13" s="175" t="s">
        <v>487</v>
      </c>
      <c r="AJ13" s="175" t="s">
        <v>480</v>
      </c>
      <c r="AK13" s="175" t="s">
        <v>487</v>
      </c>
      <c r="AL13" s="175" t="s">
        <v>487</v>
      </c>
    </row>
    <row r="14" spans="1:38" s="12" customFormat="1" ht="33" customHeight="1">
      <c r="A14" s="95" t="s">
        <v>58</v>
      </c>
      <c r="B14" s="52" t="s">
        <v>167</v>
      </c>
      <c r="C14" s="52" t="s">
        <v>63</v>
      </c>
      <c r="D14" s="52" t="s">
        <v>33</v>
      </c>
      <c r="E14" s="52">
        <v>3544</v>
      </c>
      <c r="F14" s="52" t="s">
        <v>527</v>
      </c>
      <c r="G14" s="52" t="s">
        <v>526</v>
      </c>
      <c r="H14" s="177" t="s">
        <v>482</v>
      </c>
      <c r="I14" s="177" t="s">
        <v>487</v>
      </c>
      <c r="J14" s="177" t="s">
        <v>487</v>
      </c>
      <c r="K14" s="178" t="s">
        <v>543</v>
      </c>
      <c r="L14" s="177" t="s">
        <v>543</v>
      </c>
      <c r="M14" s="177" t="s">
        <v>543</v>
      </c>
      <c r="N14" s="177" t="s">
        <v>480</v>
      </c>
      <c r="O14" s="177" t="s">
        <v>488</v>
      </c>
      <c r="P14" s="178" t="s">
        <v>488</v>
      </c>
      <c r="Q14" s="177" t="s">
        <v>482</v>
      </c>
      <c r="R14" s="177" t="s">
        <v>487</v>
      </c>
      <c r="S14" s="177" t="s">
        <v>487</v>
      </c>
      <c r="T14" s="177" t="s">
        <v>487</v>
      </c>
      <c r="U14" s="177" t="s">
        <v>487</v>
      </c>
      <c r="V14" s="177" t="s">
        <v>480</v>
      </c>
      <c r="W14" s="177" t="s">
        <v>487</v>
      </c>
      <c r="X14" s="177" t="s">
        <v>488</v>
      </c>
      <c r="Y14" s="177" t="s">
        <v>488</v>
      </c>
      <c r="Z14" s="177" t="s">
        <v>482</v>
      </c>
      <c r="AA14" s="177" t="s">
        <v>487</v>
      </c>
      <c r="AB14" s="177" t="s">
        <v>487</v>
      </c>
      <c r="AC14" s="177" t="s">
        <v>480</v>
      </c>
      <c r="AD14" s="177" t="s">
        <v>488</v>
      </c>
      <c r="AE14" s="177" t="s">
        <v>488</v>
      </c>
      <c r="AF14" s="177" t="s">
        <v>488</v>
      </c>
      <c r="AG14" s="177" t="s">
        <v>488</v>
      </c>
      <c r="AH14" s="177" t="s">
        <v>482</v>
      </c>
      <c r="AI14" s="177" t="s">
        <v>487</v>
      </c>
      <c r="AJ14" s="177" t="s">
        <v>487</v>
      </c>
      <c r="AK14" s="177" t="s">
        <v>488</v>
      </c>
      <c r="AL14" s="177" t="s">
        <v>480</v>
      </c>
    </row>
    <row r="15" spans="1:38" s="12" customFormat="1" ht="34.5" customHeight="1">
      <c r="A15" s="95" t="s">
        <v>58</v>
      </c>
      <c r="B15" s="52" t="s">
        <v>167</v>
      </c>
      <c r="C15" s="52" t="s">
        <v>63</v>
      </c>
      <c r="D15" s="52" t="s">
        <v>239</v>
      </c>
      <c r="E15" s="52">
        <v>3319</v>
      </c>
      <c r="F15" s="52" t="s">
        <v>66</v>
      </c>
      <c r="G15" s="52" t="s">
        <v>67</v>
      </c>
      <c r="H15" s="175" t="s">
        <v>543</v>
      </c>
      <c r="I15" s="175" t="s">
        <v>488</v>
      </c>
      <c r="J15" s="175" t="s">
        <v>482</v>
      </c>
      <c r="K15" s="176" t="s">
        <v>488</v>
      </c>
      <c r="L15" s="175" t="s">
        <v>488</v>
      </c>
      <c r="M15" s="175" t="s">
        <v>488</v>
      </c>
      <c r="N15" s="175" t="s">
        <v>488</v>
      </c>
      <c r="O15" s="175" t="s">
        <v>541</v>
      </c>
      <c r="P15" s="176" t="s">
        <v>480</v>
      </c>
      <c r="Q15" s="177" t="s">
        <v>543</v>
      </c>
      <c r="R15" s="175" t="s">
        <v>488</v>
      </c>
      <c r="S15" s="175" t="s">
        <v>488</v>
      </c>
      <c r="T15" s="175" t="s">
        <v>482</v>
      </c>
      <c r="U15" s="175" t="s">
        <v>543</v>
      </c>
      <c r="V15" s="175" t="s">
        <v>543</v>
      </c>
      <c r="W15" s="177" t="s">
        <v>488</v>
      </c>
      <c r="X15" s="175" t="s">
        <v>480</v>
      </c>
      <c r="Y15" s="175" t="s">
        <v>543</v>
      </c>
      <c r="Z15" s="175" t="s">
        <v>543</v>
      </c>
      <c r="AA15" s="175" t="s">
        <v>543</v>
      </c>
      <c r="AB15" s="175" t="s">
        <v>482</v>
      </c>
      <c r="AC15" s="175" t="s">
        <v>487</v>
      </c>
      <c r="AD15" s="175" t="s">
        <v>543</v>
      </c>
      <c r="AE15" s="177" t="s">
        <v>480</v>
      </c>
      <c r="AF15" s="175" t="s">
        <v>487</v>
      </c>
      <c r="AG15" s="175" t="s">
        <v>487</v>
      </c>
      <c r="AH15" s="175" t="s">
        <v>487</v>
      </c>
      <c r="AI15" s="175" t="s">
        <v>488</v>
      </c>
      <c r="AJ15" s="175" t="s">
        <v>480</v>
      </c>
      <c r="AK15" s="177" t="s">
        <v>482</v>
      </c>
      <c r="AL15" s="175" t="s">
        <v>487</v>
      </c>
    </row>
    <row r="16" spans="1:38" s="12" customFormat="1" ht="34.5" customHeight="1">
      <c r="A16" s="95" t="s">
        <v>58</v>
      </c>
      <c r="B16" s="52" t="s">
        <v>167</v>
      </c>
      <c r="C16" s="52" t="s">
        <v>63</v>
      </c>
      <c r="D16" s="52" t="s">
        <v>270</v>
      </c>
      <c r="E16" s="52">
        <v>3465</v>
      </c>
      <c r="F16" s="52" t="s">
        <v>268</v>
      </c>
      <c r="G16" s="52" t="s">
        <v>269</v>
      </c>
      <c r="H16" s="176" t="s">
        <v>482</v>
      </c>
      <c r="I16" s="176" t="s">
        <v>487</v>
      </c>
      <c r="J16" s="175" t="s">
        <v>488</v>
      </c>
      <c r="K16" s="175" t="s">
        <v>541</v>
      </c>
      <c r="L16" s="175" t="s">
        <v>480</v>
      </c>
      <c r="M16" s="175" t="s">
        <v>487</v>
      </c>
      <c r="N16" s="175" t="s">
        <v>487</v>
      </c>
      <c r="O16" s="175" t="s">
        <v>543</v>
      </c>
      <c r="P16" s="175" t="s">
        <v>543</v>
      </c>
      <c r="Q16" s="175" t="s">
        <v>482</v>
      </c>
      <c r="R16" s="176" t="s">
        <v>543</v>
      </c>
      <c r="S16" s="175" t="s">
        <v>543</v>
      </c>
      <c r="T16" s="175" t="s">
        <v>543</v>
      </c>
      <c r="U16" s="177" t="s">
        <v>488</v>
      </c>
      <c r="V16" s="175" t="s">
        <v>482</v>
      </c>
      <c r="W16" s="175" t="s">
        <v>480</v>
      </c>
      <c r="X16" s="175" t="s">
        <v>543</v>
      </c>
      <c r="Y16" s="177" t="s">
        <v>480</v>
      </c>
      <c r="Z16" s="175" t="s">
        <v>487</v>
      </c>
      <c r="AA16" s="175" t="s">
        <v>488</v>
      </c>
      <c r="AB16" s="175" t="s">
        <v>488</v>
      </c>
      <c r="AC16" s="177" t="s">
        <v>488</v>
      </c>
      <c r="AD16" s="175" t="s">
        <v>482</v>
      </c>
      <c r="AE16" s="175" t="s">
        <v>543</v>
      </c>
      <c r="AF16" s="175" t="s">
        <v>488</v>
      </c>
      <c r="AG16" s="177" t="s">
        <v>488</v>
      </c>
      <c r="AH16" s="175" t="s">
        <v>488</v>
      </c>
      <c r="AI16" s="175" t="s">
        <v>480</v>
      </c>
      <c r="AJ16" s="175" t="s">
        <v>543</v>
      </c>
      <c r="AK16" s="175" t="s">
        <v>543</v>
      </c>
      <c r="AL16" s="175" t="s">
        <v>488</v>
      </c>
    </row>
    <row r="17" spans="1:38" s="12" customFormat="1" ht="34.5" customHeight="1">
      <c r="A17" s="29" t="s">
        <v>68</v>
      </c>
      <c r="B17" s="20" t="s">
        <v>167</v>
      </c>
      <c r="C17" s="20" t="s">
        <v>74</v>
      </c>
      <c r="D17" s="20" t="s">
        <v>75</v>
      </c>
      <c r="E17" s="20">
        <v>2757</v>
      </c>
      <c r="F17" s="20" t="s">
        <v>76</v>
      </c>
      <c r="G17" s="52" t="s">
        <v>77</v>
      </c>
      <c r="H17" s="175" t="s">
        <v>490</v>
      </c>
      <c r="I17" s="175" t="s">
        <v>490</v>
      </c>
      <c r="J17" s="175" t="s">
        <v>482</v>
      </c>
      <c r="K17" s="175" t="s">
        <v>490</v>
      </c>
      <c r="L17" s="175" t="s">
        <v>490</v>
      </c>
      <c r="M17" s="175" t="s">
        <v>480</v>
      </c>
      <c r="N17" s="175" t="s">
        <v>490</v>
      </c>
      <c r="O17" s="175" t="s">
        <v>490</v>
      </c>
      <c r="P17" s="175" t="s">
        <v>482</v>
      </c>
      <c r="Q17" s="175" t="s">
        <v>490</v>
      </c>
      <c r="R17" s="175" t="s">
        <v>490</v>
      </c>
      <c r="S17" s="175" t="s">
        <v>480</v>
      </c>
      <c r="T17" s="175" t="s">
        <v>509</v>
      </c>
      <c r="U17" s="175" t="s">
        <v>490</v>
      </c>
      <c r="V17" s="175" t="s">
        <v>482</v>
      </c>
      <c r="W17" s="175" t="s">
        <v>599</v>
      </c>
      <c r="X17" s="175" t="s">
        <v>599</v>
      </c>
      <c r="Y17" s="175" t="s">
        <v>490</v>
      </c>
      <c r="Z17" s="175" t="s">
        <v>490</v>
      </c>
      <c r="AA17" s="175" t="s">
        <v>480</v>
      </c>
      <c r="AB17" s="175" t="s">
        <v>509</v>
      </c>
      <c r="AC17" s="175" t="s">
        <v>490</v>
      </c>
      <c r="AD17" s="175" t="s">
        <v>490</v>
      </c>
      <c r="AE17" s="175" t="s">
        <v>490</v>
      </c>
      <c r="AF17" s="175" t="s">
        <v>490</v>
      </c>
      <c r="AG17" s="175" t="s">
        <v>490</v>
      </c>
      <c r="AH17" s="175" t="s">
        <v>509</v>
      </c>
      <c r="AI17" s="175" t="s">
        <v>480</v>
      </c>
      <c r="AJ17" s="175" t="s">
        <v>490</v>
      </c>
      <c r="AK17" s="175" t="s">
        <v>490</v>
      </c>
      <c r="AL17" s="175" t="s">
        <v>482</v>
      </c>
    </row>
    <row r="18" spans="1:38" s="12" customFormat="1" ht="34.5" customHeight="1">
      <c r="A18" s="29" t="s">
        <v>68</v>
      </c>
      <c r="B18" s="20" t="s">
        <v>167</v>
      </c>
      <c r="C18" s="20" t="s">
        <v>74</v>
      </c>
      <c r="D18" s="20" t="s">
        <v>75</v>
      </c>
      <c r="E18" s="20">
        <v>3271</v>
      </c>
      <c r="F18" s="20" t="s">
        <v>78</v>
      </c>
      <c r="G18" s="52" t="s">
        <v>79</v>
      </c>
      <c r="H18" s="175" t="s">
        <v>482</v>
      </c>
      <c r="I18" s="175" t="s">
        <v>542</v>
      </c>
      <c r="J18" s="175" t="s">
        <v>490</v>
      </c>
      <c r="K18" s="175" t="s">
        <v>480</v>
      </c>
      <c r="L18" s="175" t="s">
        <v>490</v>
      </c>
      <c r="M18" s="175" t="s">
        <v>490</v>
      </c>
      <c r="N18" s="175" t="s">
        <v>482</v>
      </c>
      <c r="O18" s="175" t="s">
        <v>542</v>
      </c>
      <c r="P18" s="175" t="s">
        <v>490</v>
      </c>
      <c r="Q18" s="175" t="s">
        <v>480</v>
      </c>
      <c r="R18" s="175" t="s">
        <v>490</v>
      </c>
      <c r="S18" s="175" t="s">
        <v>490</v>
      </c>
      <c r="T18" s="175" t="s">
        <v>490</v>
      </c>
      <c r="U18" s="175" t="s">
        <v>482</v>
      </c>
      <c r="V18" s="175" t="s">
        <v>490</v>
      </c>
      <c r="W18" s="175" t="s">
        <v>490</v>
      </c>
      <c r="X18" s="175" t="s">
        <v>490</v>
      </c>
      <c r="Y18" s="175" t="s">
        <v>490</v>
      </c>
      <c r="Z18" s="175" t="s">
        <v>480</v>
      </c>
      <c r="AA18" s="175" t="s">
        <v>490</v>
      </c>
      <c r="AB18" s="175" t="s">
        <v>542</v>
      </c>
      <c r="AC18" s="175" t="s">
        <v>509</v>
      </c>
      <c r="AD18" s="175" t="s">
        <v>599</v>
      </c>
      <c r="AE18" s="175" t="s">
        <v>599</v>
      </c>
      <c r="AF18" s="175" t="s">
        <v>490</v>
      </c>
      <c r="AG18" s="175" t="s">
        <v>490</v>
      </c>
      <c r="AH18" s="175" t="s">
        <v>482</v>
      </c>
      <c r="AI18" s="175" t="s">
        <v>490</v>
      </c>
      <c r="AJ18" s="175" t="s">
        <v>542</v>
      </c>
      <c r="AK18" s="175" t="s">
        <v>480</v>
      </c>
      <c r="AL18" s="175" t="s">
        <v>490</v>
      </c>
    </row>
    <row r="19" spans="1:38" s="12" customFormat="1" ht="34.5" customHeight="1">
      <c r="A19" s="249" t="s">
        <v>528</v>
      </c>
      <c r="B19" s="250"/>
      <c r="C19" s="250"/>
      <c r="D19" s="250"/>
      <c r="E19" s="250"/>
      <c r="F19" s="250"/>
      <c r="G19" s="250"/>
      <c r="H19" s="143">
        <f t="shared" ref="H19:AL19" si="0">COUNTIFS(H$8:H$18,"7-15.5")</f>
        <v>1</v>
      </c>
      <c r="I19" s="143">
        <f t="shared" si="0"/>
        <v>3</v>
      </c>
      <c r="J19" s="143">
        <f t="shared" si="0"/>
        <v>2</v>
      </c>
      <c r="K19" s="143">
        <f t="shared" si="0"/>
        <v>2</v>
      </c>
      <c r="L19" s="143">
        <f t="shared" si="0"/>
        <v>2</v>
      </c>
      <c r="M19" s="143">
        <f t="shared" si="0"/>
        <v>3</v>
      </c>
      <c r="N19" s="143">
        <f t="shared" si="0"/>
        <v>3</v>
      </c>
      <c r="O19" s="143">
        <f t="shared" si="0"/>
        <v>1</v>
      </c>
      <c r="P19" s="143">
        <f t="shared" si="0"/>
        <v>1</v>
      </c>
      <c r="Q19" s="143">
        <f t="shared" si="0"/>
        <v>2</v>
      </c>
      <c r="R19" s="143">
        <f t="shared" si="0"/>
        <v>3</v>
      </c>
      <c r="S19" s="143">
        <f t="shared" si="0"/>
        <v>3</v>
      </c>
      <c r="T19" s="143">
        <f t="shared" si="0"/>
        <v>2</v>
      </c>
      <c r="U19" s="143">
        <f t="shared" si="0"/>
        <v>2</v>
      </c>
      <c r="V19" s="143">
        <f t="shared" si="0"/>
        <v>2</v>
      </c>
      <c r="W19" s="143">
        <f t="shared" si="0"/>
        <v>3</v>
      </c>
      <c r="X19" s="143">
        <f t="shared" si="0"/>
        <v>2</v>
      </c>
      <c r="Y19" s="143">
        <f t="shared" si="0"/>
        <v>2</v>
      </c>
      <c r="Z19" s="143">
        <f t="shared" si="0"/>
        <v>2</v>
      </c>
      <c r="AA19" s="143">
        <f t="shared" si="0"/>
        <v>2</v>
      </c>
      <c r="AB19" s="143">
        <f t="shared" si="0"/>
        <v>3</v>
      </c>
      <c r="AC19" s="143">
        <f t="shared" si="0"/>
        <v>3</v>
      </c>
      <c r="AD19" s="143">
        <f t="shared" si="0"/>
        <v>2</v>
      </c>
      <c r="AE19" s="143">
        <f t="shared" si="0"/>
        <v>2</v>
      </c>
      <c r="AF19" s="143">
        <f t="shared" si="0"/>
        <v>2</v>
      </c>
      <c r="AG19" s="143">
        <f t="shared" si="0"/>
        <v>3</v>
      </c>
      <c r="AH19" s="143">
        <f t="shared" si="0"/>
        <v>4</v>
      </c>
      <c r="AI19" s="143">
        <f t="shared" si="0"/>
        <v>3</v>
      </c>
      <c r="AJ19" s="143">
        <f t="shared" si="0"/>
        <v>2</v>
      </c>
      <c r="AK19" s="143">
        <f t="shared" si="0"/>
        <v>2</v>
      </c>
      <c r="AL19" s="143">
        <f t="shared" si="0"/>
        <v>3</v>
      </c>
    </row>
    <row r="20" spans="1:38" s="12" customFormat="1" ht="34.5" customHeight="1">
      <c r="A20" s="249" t="s">
        <v>529</v>
      </c>
      <c r="B20" s="250"/>
      <c r="C20" s="250"/>
      <c r="D20" s="250"/>
      <c r="E20" s="250"/>
      <c r="F20" s="250"/>
      <c r="G20" s="250"/>
      <c r="H20" s="143">
        <f t="shared" ref="H20:AL20" si="1">COUNTIFS(H$8:H$18,"11.5-22")</f>
        <v>1</v>
      </c>
      <c r="I20" s="143">
        <f t="shared" si="1"/>
        <v>0</v>
      </c>
      <c r="J20" s="143">
        <f t="shared" si="1"/>
        <v>0</v>
      </c>
      <c r="K20" s="143">
        <f t="shared" si="1"/>
        <v>1</v>
      </c>
      <c r="L20" s="143">
        <f t="shared" si="1"/>
        <v>1</v>
      </c>
      <c r="M20" s="143">
        <f t="shared" si="1"/>
        <v>1</v>
      </c>
      <c r="N20" s="143">
        <f t="shared" si="1"/>
        <v>0</v>
      </c>
      <c r="O20" s="143">
        <f t="shared" si="1"/>
        <v>1</v>
      </c>
      <c r="P20" s="143">
        <f t="shared" si="1"/>
        <v>1</v>
      </c>
      <c r="Q20" s="143">
        <f t="shared" si="1"/>
        <v>1</v>
      </c>
      <c r="R20" s="143">
        <f t="shared" si="1"/>
        <v>1</v>
      </c>
      <c r="S20" s="143">
        <f t="shared" si="1"/>
        <v>1</v>
      </c>
      <c r="T20" s="143">
        <f t="shared" si="1"/>
        <v>1</v>
      </c>
      <c r="U20" s="143">
        <f t="shared" si="1"/>
        <v>1</v>
      </c>
      <c r="V20" s="143">
        <f t="shared" si="1"/>
        <v>1</v>
      </c>
      <c r="W20" s="143">
        <f t="shared" si="1"/>
        <v>0</v>
      </c>
      <c r="X20" s="143">
        <f t="shared" si="1"/>
        <v>1</v>
      </c>
      <c r="Y20" s="143">
        <f t="shared" si="1"/>
        <v>1</v>
      </c>
      <c r="Z20" s="143">
        <f t="shared" si="1"/>
        <v>1</v>
      </c>
      <c r="AA20" s="143">
        <f t="shared" si="1"/>
        <v>1</v>
      </c>
      <c r="AB20" s="143">
        <f t="shared" si="1"/>
        <v>0</v>
      </c>
      <c r="AC20" s="143">
        <f t="shared" si="1"/>
        <v>0</v>
      </c>
      <c r="AD20" s="143">
        <f t="shared" si="1"/>
        <v>1</v>
      </c>
      <c r="AE20" s="143">
        <f t="shared" si="1"/>
        <v>1</v>
      </c>
      <c r="AF20" s="143">
        <f t="shared" si="1"/>
        <v>0</v>
      </c>
      <c r="AG20" s="143">
        <f t="shared" si="1"/>
        <v>0</v>
      </c>
      <c r="AH20" s="143">
        <f t="shared" si="1"/>
        <v>0</v>
      </c>
      <c r="AI20" s="143">
        <f t="shared" si="1"/>
        <v>0</v>
      </c>
      <c r="AJ20" s="143">
        <f t="shared" si="1"/>
        <v>1</v>
      </c>
      <c r="AK20" s="143">
        <f t="shared" si="1"/>
        <v>1</v>
      </c>
      <c r="AL20" s="143">
        <f t="shared" si="1"/>
        <v>0</v>
      </c>
    </row>
    <row r="21" spans="1:38" s="12" customFormat="1" ht="34.5" customHeight="1">
      <c r="A21" s="249" t="s">
        <v>530</v>
      </c>
      <c r="B21" s="250"/>
      <c r="C21" s="250"/>
      <c r="D21" s="250"/>
      <c r="E21" s="250"/>
      <c r="F21" s="250"/>
      <c r="G21" s="250"/>
      <c r="H21" s="143">
        <f t="shared" ref="H21:AL21" si="2">COUNTIFS(H$8:H$18,"14.5-23")</f>
        <v>1</v>
      </c>
      <c r="I21" s="143">
        <f t="shared" si="2"/>
        <v>3</v>
      </c>
      <c r="J21" s="143">
        <f t="shared" si="2"/>
        <v>2</v>
      </c>
      <c r="K21" s="143">
        <f t="shared" si="2"/>
        <v>2</v>
      </c>
      <c r="L21" s="143">
        <f t="shared" si="2"/>
        <v>2</v>
      </c>
      <c r="M21" s="143">
        <f t="shared" si="2"/>
        <v>2</v>
      </c>
      <c r="N21" s="143">
        <f t="shared" si="2"/>
        <v>2</v>
      </c>
      <c r="O21" s="143">
        <f t="shared" si="2"/>
        <v>2</v>
      </c>
      <c r="P21" s="143">
        <f t="shared" si="2"/>
        <v>2</v>
      </c>
      <c r="Q21" s="143">
        <f t="shared" si="2"/>
        <v>1</v>
      </c>
      <c r="R21" s="143">
        <f t="shared" si="2"/>
        <v>2</v>
      </c>
      <c r="S21" s="143">
        <f t="shared" si="2"/>
        <v>2</v>
      </c>
      <c r="T21" s="143">
        <f t="shared" si="2"/>
        <v>2</v>
      </c>
      <c r="U21" s="143">
        <f t="shared" si="2"/>
        <v>2</v>
      </c>
      <c r="V21" s="143">
        <f t="shared" si="2"/>
        <v>1</v>
      </c>
      <c r="W21" s="143">
        <f t="shared" si="2"/>
        <v>2</v>
      </c>
      <c r="X21" s="143">
        <f t="shared" si="2"/>
        <v>2</v>
      </c>
      <c r="Y21" s="143">
        <f t="shared" si="2"/>
        <v>2</v>
      </c>
      <c r="Z21" s="143">
        <f t="shared" si="2"/>
        <v>2</v>
      </c>
      <c r="AA21" s="143">
        <f t="shared" si="2"/>
        <v>2</v>
      </c>
      <c r="AB21" s="143">
        <f t="shared" si="2"/>
        <v>2</v>
      </c>
      <c r="AC21" s="143">
        <f t="shared" si="2"/>
        <v>2</v>
      </c>
      <c r="AD21" s="143">
        <f t="shared" si="2"/>
        <v>2</v>
      </c>
      <c r="AE21" s="143">
        <f t="shared" si="2"/>
        <v>2</v>
      </c>
      <c r="AF21" s="143">
        <f t="shared" si="2"/>
        <v>3</v>
      </c>
      <c r="AG21" s="143">
        <f t="shared" si="2"/>
        <v>3</v>
      </c>
      <c r="AH21" s="143">
        <f t="shared" si="2"/>
        <v>2</v>
      </c>
      <c r="AI21" s="143">
        <f t="shared" si="2"/>
        <v>2</v>
      </c>
      <c r="AJ21" s="143">
        <f t="shared" si="2"/>
        <v>1</v>
      </c>
      <c r="AK21" s="143">
        <f t="shared" si="2"/>
        <v>2</v>
      </c>
      <c r="AL21" s="143">
        <f t="shared" si="2"/>
        <v>2</v>
      </c>
    </row>
    <row r="22" spans="1:38" s="12" customFormat="1" ht="34.5" customHeight="1">
      <c r="A22" s="249" t="s">
        <v>531</v>
      </c>
      <c r="B22" s="250"/>
      <c r="C22" s="250"/>
      <c r="D22" s="250"/>
      <c r="E22" s="250"/>
      <c r="F22" s="250"/>
      <c r="G22" s="250"/>
      <c r="H22" s="143">
        <f t="shared" ref="H22:AL22" si="3">COUNTIFS(H$8:H$18,"22.5-7")</f>
        <v>3</v>
      </c>
      <c r="I22" s="143">
        <f t="shared" si="3"/>
        <v>2</v>
      </c>
      <c r="J22" s="143">
        <f t="shared" si="3"/>
        <v>2</v>
      </c>
      <c r="K22" s="143">
        <f t="shared" si="3"/>
        <v>3</v>
      </c>
      <c r="L22" s="143">
        <f t="shared" si="3"/>
        <v>3</v>
      </c>
      <c r="M22" s="143">
        <f t="shared" si="3"/>
        <v>2</v>
      </c>
      <c r="N22" s="143">
        <f t="shared" si="3"/>
        <v>3</v>
      </c>
      <c r="O22" s="143">
        <f t="shared" si="3"/>
        <v>2</v>
      </c>
      <c r="P22" s="143">
        <f t="shared" si="3"/>
        <v>2</v>
      </c>
      <c r="Q22" s="143">
        <f t="shared" si="3"/>
        <v>2</v>
      </c>
      <c r="R22" s="143">
        <f t="shared" si="3"/>
        <v>3</v>
      </c>
      <c r="S22" s="143">
        <f t="shared" si="3"/>
        <v>3</v>
      </c>
      <c r="T22" s="143">
        <f t="shared" si="3"/>
        <v>2</v>
      </c>
      <c r="U22" s="143">
        <f t="shared" si="3"/>
        <v>2</v>
      </c>
      <c r="V22" s="143">
        <f t="shared" si="3"/>
        <v>2</v>
      </c>
      <c r="W22" s="143">
        <f t="shared" si="3"/>
        <v>2</v>
      </c>
      <c r="X22" s="143">
        <f t="shared" si="3"/>
        <v>2</v>
      </c>
      <c r="Y22" s="143">
        <f t="shared" si="3"/>
        <v>3</v>
      </c>
      <c r="Z22" s="143">
        <f t="shared" si="3"/>
        <v>3</v>
      </c>
      <c r="AA22" s="143">
        <f t="shared" si="3"/>
        <v>2</v>
      </c>
      <c r="AB22" s="143">
        <f t="shared" si="3"/>
        <v>1</v>
      </c>
      <c r="AC22" s="143">
        <f t="shared" si="3"/>
        <v>2</v>
      </c>
      <c r="AD22" s="143">
        <f t="shared" si="3"/>
        <v>2</v>
      </c>
      <c r="AE22" s="143">
        <f t="shared" si="3"/>
        <v>2</v>
      </c>
      <c r="AF22" s="143">
        <f t="shared" si="3"/>
        <v>3</v>
      </c>
      <c r="AG22" s="143">
        <f t="shared" si="3"/>
        <v>3</v>
      </c>
      <c r="AH22" s="143">
        <f t="shared" si="3"/>
        <v>2</v>
      </c>
      <c r="AI22" s="143">
        <f t="shared" si="3"/>
        <v>2</v>
      </c>
      <c r="AJ22" s="143">
        <f t="shared" si="3"/>
        <v>2</v>
      </c>
      <c r="AK22" s="143">
        <f t="shared" si="3"/>
        <v>3</v>
      </c>
      <c r="AL22" s="143">
        <f t="shared" si="3"/>
        <v>2</v>
      </c>
    </row>
    <row r="23" spans="1:38" s="12" customFormat="1" ht="34.5" customHeight="1" thickBot="1">
      <c r="A23" s="248" t="s">
        <v>532</v>
      </c>
      <c r="B23" s="248"/>
      <c r="C23" s="248"/>
      <c r="D23" s="248"/>
      <c r="E23" s="248"/>
      <c r="F23" s="248"/>
      <c r="G23" s="248"/>
      <c r="H23" s="96">
        <f t="shared" ref="H23:AL23" si="4">COUNTIFS(H$8:H$18,"休")+COUNTIFS(H$8:H$18,"例")+COUNTIFS(H$8:H$18,"春")+COUNTIFS(H$8:H$18,"年")+COUNTIFS(H$8:H$18,"喪")</f>
        <v>4</v>
      </c>
      <c r="I23" s="96">
        <f t="shared" si="4"/>
        <v>3</v>
      </c>
      <c r="J23" s="96">
        <f t="shared" si="4"/>
        <v>5</v>
      </c>
      <c r="K23" s="96">
        <f t="shared" si="4"/>
        <v>2</v>
      </c>
      <c r="L23" s="96">
        <f t="shared" si="4"/>
        <v>3</v>
      </c>
      <c r="M23" s="96">
        <f t="shared" si="4"/>
        <v>3</v>
      </c>
      <c r="N23" s="96">
        <f t="shared" si="4"/>
        <v>3</v>
      </c>
      <c r="O23" s="96">
        <f t="shared" si="4"/>
        <v>4</v>
      </c>
      <c r="P23" s="96">
        <f t="shared" si="4"/>
        <v>5</v>
      </c>
      <c r="Q23" s="96">
        <f t="shared" si="4"/>
        <v>5</v>
      </c>
      <c r="R23" s="96">
        <f t="shared" si="4"/>
        <v>2</v>
      </c>
      <c r="S23" s="96">
        <f t="shared" si="4"/>
        <v>2</v>
      </c>
      <c r="T23" s="96">
        <f t="shared" si="4"/>
        <v>4</v>
      </c>
      <c r="U23" s="96">
        <f t="shared" si="4"/>
        <v>4</v>
      </c>
      <c r="V23" s="96">
        <f t="shared" si="4"/>
        <v>5</v>
      </c>
      <c r="W23" s="96">
        <f t="shared" si="4"/>
        <v>3</v>
      </c>
      <c r="X23" s="96">
        <f t="shared" si="4"/>
        <v>3</v>
      </c>
      <c r="Y23" s="96">
        <f t="shared" si="4"/>
        <v>3</v>
      </c>
      <c r="Z23" s="96">
        <f t="shared" si="4"/>
        <v>3</v>
      </c>
      <c r="AA23" s="96">
        <f t="shared" si="4"/>
        <v>4</v>
      </c>
      <c r="AB23" s="96">
        <f t="shared" si="4"/>
        <v>5</v>
      </c>
      <c r="AC23" s="96">
        <f t="shared" si="4"/>
        <v>4</v>
      </c>
      <c r="AD23" s="96">
        <f t="shared" si="4"/>
        <v>2</v>
      </c>
      <c r="AE23" s="96">
        <f t="shared" si="4"/>
        <v>2</v>
      </c>
      <c r="AF23" s="96">
        <f t="shared" si="4"/>
        <v>3</v>
      </c>
      <c r="AG23" s="96">
        <f t="shared" si="4"/>
        <v>2</v>
      </c>
      <c r="AH23" s="96">
        <f t="shared" si="4"/>
        <v>3</v>
      </c>
      <c r="AI23" s="96">
        <f t="shared" si="4"/>
        <v>4</v>
      </c>
      <c r="AJ23" s="96">
        <f t="shared" si="4"/>
        <v>5</v>
      </c>
      <c r="AK23" s="96">
        <f t="shared" si="4"/>
        <v>3</v>
      </c>
      <c r="AL23" s="96">
        <f t="shared" si="4"/>
        <v>4</v>
      </c>
    </row>
    <row r="24" spans="1:38" s="12" customFormat="1" ht="34.5" customHeight="1">
      <c r="A24" s="29" t="s">
        <v>68</v>
      </c>
      <c r="B24" s="20" t="s">
        <v>167</v>
      </c>
      <c r="C24" s="20" t="s">
        <v>230</v>
      </c>
      <c r="D24" s="20" t="s">
        <v>46</v>
      </c>
      <c r="E24" s="52">
        <v>3430</v>
      </c>
      <c r="F24" s="20" t="s">
        <v>229</v>
      </c>
      <c r="G24" s="20" t="s">
        <v>228</v>
      </c>
      <c r="H24" s="175" t="s">
        <v>571</v>
      </c>
      <c r="I24" s="175" t="s">
        <v>488</v>
      </c>
      <c r="J24" s="175" t="s">
        <v>482</v>
      </c>
      <c r="K24" s="175" t="s">
        <v>487</v>
      </c>
      <c r="L24" s="175" t="s">
        <v>487</v>
      </c>
      <c r="M24" s="175" t="s">
        <v>487</v>
      </c>
      <c r="N24" s="175" t="s">
        <v>575</v>
      </c>
      <c r="O24" s="175" t="s">
        <v>488</v>
      </c>
      <c r="P24" s="175" t="s">
        <v>488</v>
      </c>
      <c r="Q24" s="175" t="s">
        <v>482</v>
      </c>
      <c r="R24" s="175" t="s">
        <v>487</v>
      </c>
      <c r="S24" s="175" t="s">
        <v>487</v>
      </c>
      <c r="T24" s="175" t="s">
        <v>487</v>
      </c>
      <c r="U24" s="175" t="s">
        <v>488</v>
      </c>
      <c r="V24" s="175" t="s">
        <v>480</v>
      </c>
      <c r="W24" s="175" t="s">
        <v>488</v>
      </c>
      <c r="X24" s="175" t="s">
        <v>488</v>
      </c>
      <c r="Y24" s="175" t="s">
        <v>482</v>
      </c>
      <c r="Z24" s="175" t="s">
        <v>480</v>
      </c>
      <c r="AA24" s="175" t="s">
        <v>480</v>
      </c>
      <c r="AB24" s="175" t="s">
        <v>513</v>
      </c>
      <c r="AC24" s="175" t="s">
        <v>488</v>
      </c>
      <c r="AD24" s="175" t="s">
        <v>488</v>
      </c>
      <c r="AE24" s="175" t="s">
        <v>480</v>
      </c>
      <c r="AF24" s="175" t="s">
        <v>487</v>
      </c>
      <c r="AG24" s="175" t="s">
        <v>487</v>
      </c>
      <c r="AH24" s="175" t="s">
        <v>487</v>
      </c>
      <c r="AI24" s="175" t="s">
        <v>482</v>
      </c>
      <c r="AJ24" s="175" t="s">
        <v>488</v>
      </c>
      <c r="AK24" s="175" t="s">
        <v>488</v>
      </c>
      <c r="AL24" s="175" t="s">
        <v>488</v>
      </c>
    </row>
    <row r="25" spans="1:38" s="12" customFormat="1" ht="34.5" customHeight="1">
      <c r="A25" s="29" t="s">
        <v>68</v>
      </c>
      <c r="B25" s="20" t="s">
        <v>167</v>
      </c>
      <c r="C25" s="20" t="s">
        <v>230</v>
      </c>
      <c r="D25" s="20" t="s">
        <v>18</v>
      </c>
      <c r="E25" s="20">
        <v>3329</v>
      </c>
      <c r="F25" s="20" t="s">
        <v>80</v>
      </c>
      <c r="G25" s="20" t="s">
        <v>81</v>
      </c>
      <c r="H25" s="175" t="s">
        <v>487</v>
      </c>
      <c r="I25" s="175" t="s">
        <v>480</v>
      </c>
      <c r="J25" s="175" t="s">
        <v>482</v>
      </c>
      <c r="K25" s="175" t="s">
        <v>488</v>
      </c>
      <c r="L25" s="175" t="s">
        <v>488</v>
      </c>
      <c r="M25" s="175" t="s">
        <v>480</v>
      </c>
      <c r="N25" s="175" t="s">
        <v>487</v>
      </c>
      <c r="O25" s="175" t="s">
        <v>487</v>
      </c>
      <c r="P25" s="175" t="s">
        <v>489</v>
      </c>
      <c r="Q25" s="175" t="s">
        <v>488</v>
      </c>
      <c r="R25" s="175" t="s">
        <v>482</v>
      </c>
      <c r="S25" s="175" t="s">
        <v>487</v>
      </c>
      <c r="T25" s="175" t="s">
        <v>487</v>
      </c>
      <c r="U25" s="175" t="s">
        <v>487</v>
      </c>
      <c r="V25" s="175" t="s">
        <v>488</v>
      </c>
      <c r="W25" s="175" t="s">
        <v>488</v>
      </c>
      <c r="X25" s="175" t="s">
        <v>482</v>
      </c>
      <c r="Y25" s="175" t="s">
        <v>487</v>
      </c>
      <c r="Z25" s="175" t="s">
        <v>487</v>
      </c>
      <c r="AA25" s="175" t="s">
        <v>487</v>
      </c>
      <c r="AB25" s="175" t="s">
        <v>487</v>
      </c>
      <c r="AC25" s="175" t="s">
        <v>487</v>
      </c>
      <c r="AD25" s="175" t="s">
        <v>542</v>
      </c>
      <c r="AE25" s="175" t="s">
        <v>482</v>
      </c>
      <c r="AF25" s="175" t="s">
        <v>480</v>
      </c>
      <c r="AG25" s="175" t="s">
        <v>488</v>
      </c>
      <c r="AH25" s="175" t="s">
        <v>488</v>
      </c>
      <c r="AI25" s="175" t="s">
        <v>488</v>
      </c>
      <c r="AJ25" s="175" t="s">
        <v>480</v>
      </c>
      <c r="AK25" s="175" t="s">
        <v>487</v>
      </c>
      <c r="AL25" s="175" t="s">
        <v>487</v>
      </c>
    </row>
    <row r="26" spans="1:38" s="109" customFormat="1" ht="34.5" customHeight="1">
      <c r="A26" s="29" t="s">
        <v>68</v>
      </c>
      <c r="B26" s="20" t="s">
        <v>167</v>
      </c>
      <c r="C26" s="20" t="s">
        <v>230</v>
      </c>
      <c r="D26" s="20" t="s">
        <v>82</v>
      </c>
      <c r="E26" s="20">
        <v>792</v>
      </c>
      <c r="F26" s="20" t="s">
        <v>83</v>
      </c>
      <c r="G26" s="20" t="s">
        <v>84</v>
      </c>
      <c r="H26" s="175" t="s">
        <v>576</v>
      </c>
      <c r="I26" s="175" t="s">
        <v>576</v>
      </c>
      <c r="J26" s="175" t="s">
        <v>576</v>
      </c>
      <c r="K26" s="175" t="s">
        <v>482</v>
      </c>
      <c r="L26" s="175" t="s">
        <v>487</v>
      </c>
      <c r="M26" s="175" t="s">
        <v>487</v>
      </c>
      <c r="N26" s="175" t="s">
        <v>480</v>
      </c>
      <c r="O26" s="175" t="s">
        <v>576</v>
      </c>
      <c r="P26" s="175" t="s">
        <v>480</v>
      </c>
      <c r="Q26" s="175" t="s">
        <v>576</v>
      </c>
      <c r="R26" s="175" t="s">
        <v>488</v>
      </c>
      <c r="S26" s="175" t="s">
        <v>488</v>
      </c>
      <c r="T26" s="175" t="s">
        <v>488</v>
      </c>
      <c r="U26" s="175" t="s">
        <v>482</v>
      </c>
      <c r="V26" s="175" t="s">
        <v>487</v>
      </c>
      <c r="W26" s="175" t="s">
        <v>487</v>
      </c>
      <c r="X26" s="175" t="s">
        <v>576</v>
      </c>
      <c r="Y26" s="175" t="s">
        <v>488</v>
      </c>
      <c r="Z26" s="175" t="s">
        <v>488</v>
      </c>
      <c r="AA26" s="175" t="s">
        <v>488</v>
      </c>
      <c r="AB26" s="175" t="s">
        <v>482</v>
      </c>
      <c r="AC26" s="175" t="s">
        <v>576</v>
      </c>
      <c r="AD26" s="175" t="s">
        <v>576</v>
      </c>
      <c r="AE26" s="175" t="s">
        <v>480</v>
      </c>
      <c r="AF26" s="175" t="s">
        <v>487</v>
      </c>
      <c r="AG26" s="175" t="s">
        <v>487</v>
      </c>
      <c r="AH26" s="175" t="s">
        <v>487</v>
      </c>
      <c r="AI26" s="175" t="s">
        <v>482</v>
      </c>
      <c r="AJ26" s="175" t="s">
        <v>576</v>
      </c>
      <c r="AK26" s="175" t="s">
        <v>488</v>
      </c>
      <c r="AL26" s="175" t="s">
        <v>480</v>
      </c>
    </row>
    <row r="27" spans="1:38" s="115" customFormat="1" ht="34.5" customHeight="1">
      <c r="A27" s="29" t="s">
        <v>68</v>
      </c>
      <c r="B27" s="20" t="s">
        <v>167</v>
      </c>
      <c r="C27" s="20" t="s">
        <v>230</v>
      </c>
      <c r="D27" s="20" t="s">
        <v>82</v>
      </c>
      <c r="E27" s="20">
        <v>3475</v>
      </c>
      <c r="F27" s="20" t="s">
        <v>288</v>
      </c>
      <c r="G27" s="20" t="s">
        <v>287</v>
      </c>
      <c r="H27" s="175" t="s">
        <v>482</v>
      </c>
      <c r="I27" s="175" t="s">
        <v>487</v>
      </c>
      <c r="J27" s="175" t="s">
        <v>487</v>
      </c>
      <c r="K27" s="175" t="s">
        <v>487</v>
      </c>
      <c r="L27" s="175" t="s">
        <v>482</v>
      </c>
      <c r="M27" s="175" t="s">
        <v>488</v>
      </c>
      <c r="N27" s="175" t="s">
        <v>488</v>
      </c>
      <c r="O27" s="175" t="s">
        <v>488</v>
      </c>
      <c r="P27" s="175" t="s">
        <v>480</v>
      </c>
      <c r="Q27" s="175" t="s">
        <v>487</v>
      </c>
      <c r="R27" s="175" t="s">
        <v>488</v>
      </c>
      <c r="S27" s="175" t="s">
        <v>482</v>
      </c>
      <c r="T27" s="175" t="s">
        <v>488</v>
      </c>
      <c r="U27" s="175" t="s">
        <v>488</v>
      </c>
      <c r="V27" s="175" t="s">
        <v>488</v>
      </c>
      <c r="W27" s="175" t="s">
        <v>480</v>
      </c>
      <c r="X27" s="175" t="s">
        <v>487</v>
      </c>
      <c r="Y27" s="175" t="s">
        <v>489</v>
      </c>
      <c r="Z27" s="175" t="s">
        <v>489</v>
      </c>
      <c r="AA27" s="175" t="s">
        <v>489</v>
      </c>
      <c r="AB27" s="175" t="s">
        <v>489</v>
      </c>
      <c r="AC27" s="175" t="s">
        <v>482</v>
      </c>
      <c r="AD27" s="175" t="s">
        <v>487</v>
      </c>
      <c r="AE27" s="175" t="s">
        <v>488</v>
      </c>
      <c r="AF27" s="175" t="s">
        <v>488</v>
      </c>
      <c r="AG27" s="175" t="s">
        <v>480</v>
      </c>
      <c r="AH27" s="175" t="s">
        <v>489</v>
      </c>
      <c r="AI27" s="175" t="s">
        <v>487</v>
      </c>
      <c r="AJ27" s="175" t="s">
        <v>487</v>
      </c>
      <c r="AK27" s="175" t="s">
        <v>480</v>
      </c>
      <c r="AL27" s="175" t="s">
        <v>489</v>
      </c>
    </row>
    <row r="28" spans="1:38" s="115" customFormat="1" ht="34.5" customHeight="1">
      <c r="A28" s="29" t="s">
        <v>68</v>
      </c>
      <c r="B28" s="20" t="s">
        <v>167</v>
      </c>
      <c r="C28" s="20" t="s">
        <v>230</v>
      </c>
      <c r="D28" s="20" t="s">
        <v>302</v>
      </c>
      <c r="E28" s="20">
        <v>3445</v>
      </c>
      <c r="F28" s="20" t="s">
        <v>243</v>
      </c>
      <c r="G28" s="20" t="s">
        <v>242</v>
      </c>
      <c r="H28" s="175" t="s">
        <v>482</v>
      </c>
      <c r="I28" s="175" t="s">
        <v>480</v>
      </c>
      <c r="J28" s="175" t="s">
        <v>488</v>
      </c>
      <c r="K28" s="175" t="s">
        <v>488</v>
      </c>
      <c r="L28" s="175" t="s">
        <v>488</v>
      </c>
      <c r="M28" s="175" t="s">
        <v>488</v>
      </c>
      <c r="N28" s="175" t="s">
        <v>482</v>
      </c>
      <c r="O28" s="175" t="s">
        <v>480</v>
      </c>
      <c r="P28" s="175" t="s">
        <v>487</v>
      </c>
      <c r="Q28" s="175" t="s">
        <v>487</v>
      </c>
      <c r="R28" s="175" t="s">
        <v>487</v>
      </c>
      <c r="S28" s="175" t="s">
        <v>488</v>
      </c>
      <c r="T28" s="175" t="s">
        <v>489</v>
      </c>
      <c r="U28" s="175" t="s">
        <v>480</v>
      </c>
      <c r="V28" s="175" t="s">
        <v>482</v>
      </c>
      <c r="W28" s="175" t="s">
        <v>509</v>
      </c>
      <c r="X28" s="175" t="s">
        <v>509</v>
      </c>
      <c r="Y28" s="175" t="s">
        <v>509</v>
      </c>
      <c r="Z28" s="175" t="s">
        <v>488</v>
      </c>
      <c r="AA28" s="175" t="s">
        <v>488</v>
      </c>
      <c r="AB28" s="175" t="s">
        <v>488</v>
      </c>
      <c r="AC28" s="175" t="s">
        <v>488</v>
      </c>
      <c r="AD28" s="175" t="s">
        <v>513</v>
      </c>
      <c r="AE28" s="175" t="s">
        <v>487</v>
      </c>
      <c r="AF28" s="175" t="s">
        <v>488</v>
      </c>
      <c r="AG28" s="175" t="s">
        <v>488</v>
      </c>
      <c r="AH28" s="175" t="s">
        <v>488</v>
      </c>
      <c r="AI28" s="175" t="s">
        <v>488</v>
      </c>
      <c r="AJ28" s="175" t="s">
        <v>482</v>
      </c>
      <c r="AK28" s="175" t="s">
        <v>480</v>
      </c>
      <c r="AL28" s="175" t="s">
        <v>488</v>
      </c>
    </row>
    <row r="29" spans="1:38" s="115" customFormat="1" ht="34.5" customHeight="1">
      <c r="A29" s="29" t="s">
        <v>68</v>
      </c>
      <c r="B29" s="20" t="s">
        <v>167</v>
      </c>
      <c r="C29" s="20" t="s">
        <v>230</v>
      </c>
      <c r="D29" s="20" t="s">
        <v>302</v>
      </c>
      <c r="E29" s="20">
        <v>3556</v>
      </c>
      <c r="F29" s="184" t="s">
        <v>586</v>
      </c>
      <c r="G29" s="20" t="s">
        <v>585</v>
      </c>
      <c r="H29" s="185"/>
      <c r="I29" s="185"/>
      <c r="J29" s="185"/>
      <c r="K29" s="185"/>
      <c r="L29" s="185"/>
      <c r="M29" s="185"/>
      <c r="N29" s="175" t="s">
        <v>554</v>
      </c>
      <c r="O29" s="175" t="s">
        <v>487</v>
      </c>
      <c r="P29" s="175" t="s">
        <v>482</v>
      </c>
      <c r="Q29" s="175" t="s">
        <v>489</v>
      </c>
      <c r="R29" s="175" t="s">
        <v>489</v>
      </c>
      <c r="S29" s="175" t="s">
        <v>489</v>
      </c>
      <c r="T29" s="175" t="s">
        <v>480</v>
      </c>
      <c r="U29" s="175" t="s">
        <v>487</v>
      </c>
      <c r="V29" s="175" t="s">
        <v>487</v>
      </c>
      <c r="W29" s="175" t="s">
        <v>487</v>
      </c>
      <c r="X29" s="175" t="s">
        <v>489</v>
      </c>
      <c r="Y29" s="175" t="s">
        <v>482</v>
      </c>
      <c r="Z29" s="175" t="s">
        <v>487</v>
      </c>
      <c r="AA29" s="175" t="s">
        <v>487</v>
      </c>
      <c r="AB29" s="175" t="s">
        <v>480</v>
      </c>
      <c r="AC29" s="175" t="s">
        <v>487</v>
      </c>
      <c r="AD29" s="175" t="s">
        <v>489</v>
      </c>
      <c r="AE29" s="175" t="s">
        <v>489</v>
      </c>
      <c r="AF29" s="175" t="s">
        <v>489</v>
      </c>
      <c r="AG29" s="175" t="s">
        <v>482</v>
      </c>
      <c r="AH29" s="175" t="s">
        <v>480</v>
      </c>
      <c r="AI29" s="175" t="s">
        <v>487</v>
      </c>
      <c r="AJ29" s="175" t="s">
        <v>489</v>
      </c>
      <c r="AK29" s="175" t="s">
        <v>487</v>
      </c>
      <c r="AL29" s="175" t="s">
        <v>487</v>
      </c>
    </row>
    <row r="30" spans="1:38" s="12" customFormat="1" ht="34.5" hidden="1" customHeight="1">
      <c r="A30" s="29" t="s">
        <v>68</v>
      </c>
      <c r="B30" s="20" t="s">
        <v>167</v>
      </c>
      <c r="C30" s="20" t="s">
        <v>230</v>
      </c>
      <c r="D30" s="20" t="s">
        <v>245</v>
      </c>
      <c r="E30" s="20">
        <v>3510</v>
      </c>
      <c r="F30" s="240" t="s">
        <v>356</v>
      </c>
      <c r="G30" s="241"/>
      <c r="H30" s="153"/>
      <c r="I30" s="153"/>
      <c r="J30" s="153"/>
      <c r="K30" s="153"/>
      <c r="L30" s="153"/>
      <c r="M30" s="153"/>
      <c r="N30" s="153"/>
      <c r="O30" s="153"/>
      <c r="P30" s="153"/>
      <c r="Q30" s="153"/>
      <c r="R30" s="153"/>
      <c r="S30" s="153"/>
      <c r="T30" s="153"/>
      <c r="U30" s="153"/>
      <c r="V30" s="153"/>
      <c r="W30" s="153"/>
      <c r="X30" s="153"/>
      <c r="Y30" s="153"/>
      <c r="Z30" s="153"/>
      <c r="AA30" s="153"/>
      <c r="AB30" s="153"/>
      <c r="AC30" s="153"/>
      <c r="AD30" s="153"/>
      <c r="AE30" s="153"/>
      <c r="AF30" s="153"/>
      <c r="AG30" s="153"/>
      <c r="AH30" s="153"/>
      <c r="AI30" s="153"/>
      <c r="AJ30" s="153"/>
      <c r="AK30" s="153"/>
      <c r="AL30" s="153"/>
    </row>
    <row r="31" spans="1:38" s="12" customFormat="1" ht="34.5" hidden="1" customHeight="1">
      <c r="A31" s="29" t="s">
        <v>68</v>
      </c>
      <c r="B31" s="20" t="s">
        <v>167</v>
      </c>
      <c r="C31" s="20" t="s">
        <v>230</v>
      </c>
      <c r="D31" s="20" t="s">
        <v>245</v>
      </c>
      <c r="E31" s="20">
        <v>3511</v>
      </c>
      <c r="F31" s="240" t="s">
        <v>357</v>
      </c>
      <c r="G31" s="241"/>
      <c r="H31" s="153"/>
      <c r="I31" s="153"/>
      <c r="J31" s="153"/>
      <c r="K31" s="153"/>
      <c r="L31" s="153"/>
      <c r="M31" s="153"/>
      <c r="N31" s="153"/>
      <c r="O31" s="153"/>
      <c r="P31" s="153"/>
      <c r="Q31" s="153"/>
      <c r="R31" s="153"/>
      <c r="S31" s="153"/>
      <c r="T31" s="153"/>
      <c r="U31" s="153"/>
      <c r="V31" s="153"/>
      <c r="W31" s="153"/>
      <c r="X31" s="153"/>
      <c r="Y31" s="153"/>
      <c r="Z31" s="153"/>
      <c r="AA31" s="153"/>
      <c r="AB31" s="153"/>
      <c r="AC31" s="153"/>
      <c r="AD31" s="153"/>
      <c r="AE31" s="153"/>
      <c r="AF31" s="153"/>
      <c r="AG31" s="153"/>
      <c r="AH31" s="153"/>
      <c r="AI31" s="153"/>
      <c r="AJ31" s="153"/>
      <c r="AK31" s="153"/>
      <c r="AL31" s="153"/>
    </row>
    <row r="32" spans="1:38" s="12" customFormat="1" ht="34.5" hidden="1" customHeight="1">
      <c r="A32" s="29" t="s">
        <v>68</v>
      </c>
      <c r="B32" s="20" t="s">
        <v>167</v>
      </c>
      <c r="C32" s="20" t="s">
        <v>230</v>
      </c>
      <c r="D32" s="20" t="s">
        <v>245</v>
      </c>
      <c r="E32" s="20">
        <v>3512</v>
      </c>
      <c r="F32" s="240" t="s">
        <v>358</v>
      </c>
      <c r="G32" s="241"/>
      <c r="H32" s="153"/>
      <c r="I32" s="153"/>
      <c r="J32" s="153"/>
      <c r="K32" s="153"/>
      <c r="L32" s="153"/>
      <c r="M32" s="153"/>
      <c r="N32" s="153"/>
      <c r="O32" s="153"/>
      <c r="P32" s="153"/>
      <c r="Q32" s="153"/>
      <c r="R32" s="153"/>
      <c r="S32" s="153"/>
      <c r="T32" s="153"/>
      <c r="U32" s="153"/>
      <c r="V32" s="153"/>
      <c r="W32" s="153"/>
      <c r="X32" s="153"/>
      <c r="Y32" s="153"/>
      <c r="Z32" s="153"/>
      <c r="AA32" s="153"/>
      <c r="AB32" s="153"/>
      <c r="AC32" s="153"/>
      <c r="AD32" s="153"/>
      <c r="AE32" s="153"/>
      <c r="AF32" s="153"/>
      <c r="AG32" s="153"/>
      <c r="AH32" s="153"/>
      <c r="AI32" s="153"/>
      <c r="AJ32" s="153"/>
      <c r="AK32" s="153"/>
      <c r="AL32" s="153"/>
    </row>
    <row r="33" spans="1:38" s="12" customFormat="1" ht="34.5" hidden="1" customHeight="1" thickBot="1">
      <c r="A33" s="150" t="s">
        <v>68</v>
      </c>
      <c r="B33" s="105" t="s">
        <v>167</v>
      </c>
      <c r="C33" s="105" t="s">
        <v>230</v>
      </c>
      <c r="D33" s="105" t="s">
        <v>245</v>
      </c>
      <c r="E33" s="105">
        <v>3513</v>
      </c>
      <c r="F33" s="242" t="s">
        <v>359</v>
      </c>
      <c r="G33" s="243"/>
      <c r="H33" s="144"/>
      <c r="I33" s="144"/>
      <c r="J33" s="154"/>
      <c r="K33" s="154"/>
      <c r="L33" s="144"/>
      <c r="M33" s="144"/>
      <c r="N33" s="154"/>
      <c r="O33" s="144"/>
      <c r="P33" s="144"/>
      <c r="Q33" s="144"/>
      <c r="R33" s="144"/>
      <c r="S33" s="144"/>
      <c r="T33" s="144"/>
      <c r="U33" s="144"/>
      <c r="V33" s="144"/>
      <c r="W33" s="144"/>
      <c r="X33" s="144"/>
      <c r="Y33" s="144"/>
      <c r="Z33" s="144"/>
      <c r="AA33" s="154"/>
      <c r="AB33" s="154"/>
      <c r="AC33" s="144"/>
      <c r="AD33" s="154"/>
      <c r="AE33" s="144"/>
      <c r="AF33" s="144"/>
      <c r="AG33" s="144"/>
      <c r="AH33" s="144"/>
      <c r="AI33" s="144"/>
      <c r="AJ33" s="144"/>
      <c r="AK33" s="155"/>
      <c r="AL33" s="144"/>
    </row>
    <row r="34" spans="1:38" s="12" customFormat="1" ht="34.5" customHeight="1">
      <c r="A34" s="244" t="s">
        <v>528</v>
      </c>
      <c r="B34" s="244"/>
      <c r="C34" s="244"/>
      <c r="D34" s="244"/>
      <c r="E34" s="244"/>
      <c r="F34" s="244"/>
      <c r="G34" s="244"/>
      <c r="H34" s="177">
        <f>COUNTIFS(H$24:H$33,"7-15.5")</f>
        <v>1</v>
      </c>
      <c r="I34" s="177">
        <f t="shared" ref="I34:AL34" si="5">COUNTIFS(I$24:I$33,"7-15.5")</f>
        <v>1</v>
      </c>
      <c r="J34" s="177">
        <f t="shared" si="5"/>
        <v>1</v>
      </c>
      <c r="K34" s="177">
        <f t="shared" si="5"/>
        <v>2</v>
      </c>
      <c r="L34" s="177">
        <f t="shared" si="5"/>
        <v>2</v>
      </c>
      <c r="M34" s="177">
        <f t="shared" si="5"/>
        <v>2</v>
      </c>
      <c r="N34" s="177">
        <f t="shared" si="5"/>
        <v>1</v>
      </c>
      <c r="O34" s="177">
        <f t="shared" si="5"/>
        <v>2</v>
      </c>
      <c r="P34" s="177">
        <f t="shared" si="5"/>
        <v>1</v>
      </c>
      <c r="Q34" s="177">
        <f t="shared" si="5"/>
        <v>2</v>
      </c>
      <c r="R34" s="177">
        <f t="shared" si="5"/>
        <v>2</v>
      </c>
      <c r="S34" s="177">
        <f t="shared" si="5"/>
        <v>2</v>
      </c>
      <c r="T34" s="177">
        <f t="shared" si="5"/>
        <v>2</v>
      </c>
      <c r="U34" s="177">
        <f t="shared" si="5"/>
        <v>2</v>
      </c>
      <c r="V34" s="177">
        <f t="shared" si="5"/>
        <v>2</v>
      </c>
      <c r="W34" s="177">
        <f t="shared" si="5"/>
        <v>2</v>
      </c>
      <c r="X34" s="177">
        <f t="shared" si="5"/>
        <v>1</v>
      </c>
      <c r="Y34" s="177">
        <f t="shared" si="5"/>
        <v>1</v>
      </c>
      <c r="Z34" s="177">
        <f t="shared" si="5"/>
        <v>2</v>
      </c>
      <c r="AA34" s="177">
        <f t="shared" si="5"/>
        <v>2</v>
      </c>
      <c r="AB34" s="177">
        <f t="shared" si="5"/>
        <v>1</v>
      </c>
      <c r="AC34" s="177">
        <f t="shared" si="5"/>
        <v>2</v>
      </c>
      <c r="AD34" s="177">
        <f t="shared" si="5"/>
        <v>1</v>
      </c>
      <c r="AE34" s="177">
        <f t="shared" si="5"/>
        <v>1</v>
      </c>
      <c r="AF34" s="177">
        <f t="shared" si="5"/>
        <v>2</v>
      </c>
      <c r="AG34" s="177">
        <f t="shared" si="5"/>
        <v>2</v>
      </c>
      <c r="AH34" s="177">
        <f t="shared" si="5"/>
        <v>2</v>
      </c>
      <c r="AI34" s="177">
        <f t="shared" si="5"/>
        <v>2</v>
      </c>
      <c r="AJ34" s="177">
        <f t="shared" si="5"/>
        <v>1</v>
      </c>
      <c r="AK34" s="177">
        <f t="shared" si="5"/>
        <v>2</v>
      </c>
      <c r="AL34" s="177">
        <f t="shared" si="5"/>
        <v>2</v>
      </c>
    </row>
    <row r="35" spans="1:38" s="12" customFormat="1" ht="34.5" customHeight="1">
      <c r="A35" s="244" t="s">
        <v>587</v>
      </c>
      <c r="B35" s="244"/>
      <c r="C35" s="244"/>
      <c r="D35" s="244"/>
      <c r="E35" s="244"/>
      <c r="F35" s="244"/>
      <c r="G35" s="244"/>
      <c r="H35" s="177">
        <f>COUNTIFS(H$24:H$33,"10.5-19")</f>
        <v>0</v>
      </c>
      <c r="I35" s="177">
        <f t="shared" ref="I35:AL35" si="6">COUNTIFS(I$24:I$33,"10.5-19")</f>
        <v>0</v>
      </c>
      <c r="J35" s="177">
        <f t="shared" si="6"/>
        <v>0</v>
      </c>
      <c r="K35" s="177">
        <f t="shared" si="6"/>
        <v>0</v>
      </c>
      <c r="L35" s="177">
        <f t="shared" si="6"/>
        <v>0</v>
      </c>
      <c r="M35" s="177">
        <f t="shared" si="6"/>
        <v>0</v>
      </c>
      <c r="N35" s="177">
        <f t="shared" si="6"/>
        <v>1</v>
      </c>
      <c r="O35" s="177">
        <f t="shared" si="6"/>
        <v>0</v>
      </c>
      <c r="P35" s="177">
        <f t="shared" si="6"/>
        <v>1</v>
      </c>
      <c r="Q35" s="177">
        <f t="shared" si="6"/>
        <v>1</v>
      </c>
      <c r="R35" s="177">
        <f t="shared" si="6"/>
        <v>1</v>
      </c>
      <c r="S35" s="177">
        <f t="shared" si="6"/>
        <v>1</v>
      </c>
      <c r="T35" s="177">
        <f t="shared" si="6"/>
        <v>1</v>
      </c>
      <c r="U35" s="177">
        <f t="shared" si="6"/>
        <v>0</v>
      </c>
      <c r="V35" s="177">
        <f t="shared" si="6"/>
        <v>0</v>
      </c>
      <c r="W35" s="177">
        <f t="shared" si="6"/>
        <v>0</v>
      </c>
      <c r="X35" s="177">
        <f t="shared" si="6"/>
        <v>1</v>
      </c>
      <c r="Y35" s="177">
        <f t="shared" si="6"/>
        <v>1</v>
      </c>
      <c r="Z35" s="177">
        <f t="shared" si="6"/>
        <v>1</v>
      </c>
      <c r="AA35" s="177">
        <f t="shared" si="6"/>
        <v>1</v>
      </c>
      <c r="AB35" s="177">
        <f t="shared" si="6"/>
        <v>1</v>
      </c>
      <c r="AC35" s="177">
        <f t="shared" si="6"/>
        <v>0</v>
      </c>
      <c r="AD35" s="177">
        <f t="shared" si="6"/>
        <v>1</v>
      </c>
      <c r="AE35" s="177">
        <f t="shared" si="6"/>
        <v>1</v>
      </c>
      <c r="AF35" s="177">
        <f t="shared" si="6"/>
        <v>1</v>
      </c>
      <c r="AG35" s="177">
        <f t="shared" si="6"/>
        <v>0</v>
      </c>
      <c r="AH35" s="177">
        <f t="shared" si="6"/>
        <v>1</v>
      </c>
      <c r="AI35" s="177">
        <f t="shared" si="6"/>
        <v>0</v>
      </c>
      <c r="AJ35" s="177">
        <f t="shared" si="6"/>
        <v>1</v>
      </c>
      <c r="AK35" s="177">
        <f t="shared" si="6"/>
        <v>0</v>
      </c>
      <c r="AL35" s="177">
        <f t="shared" si="6"/>
        <v>1</v>
      </c>
    </row>
    <row r="36" spans="1:38" s="12" customFormat="1" ht="34.5" customHeight="1">
      <c r="A36" s="244" t="s">
        <v>530</v>
      </c>
      <c r="B36" s="244"/>
      <c r="C36" s="244"/>
      <c r="D36" s="244"/>
      <c r="E36" s="244"/>
      <c r="F36" s="244"/>
      <c r="G36" s="244"/>
      <c r="H36" s="177">
        <f>COUNTIFS(H$24:H$33,"14.5-23")</f>
        <v>1</v>
      </c>
      <c r="I36" s="177">
        <f t="shared" ref="I36:AL36" si="7">COUNTIFS(I$24:I$33,"14.5-23")</f>
        <v>1</v>
      </c>
      <c r="J36" s="177">
        <f t="shared" si="7"/>
        <v>1</v>
      </c>
      <c r="K36" s="177">
        <f t="shared" si="7"/>
        <v>2</v>
      </c>
      <c r="L36" s="177">
        <f t="shared" si="7"/>
        <v>2</v>
      </c>
      <c r="M36" s="177">
        <f t="shared" si="7"/>
        <v>2</v>
      </c>
      <c r="N36" s="177">
        <f t="shared" si="7"/>
        <v>1</v>
      </c>
      <c r="O36" s="177">
        <f t="shared" si="7"/>
        <v>2</v>
      </c>
      <c r="P36" s="177">
        <f t="shared" si="7"/>
        <v>1</v>
      </c>
      <c r="Q36" s="177">
        <f t="shared" si="7"/>
        <v>1</v>
      </c>
      <c r="R36" s="177">
        <f t="shared" si="7"/>
        <v>2</v>
      </c>
      <c r="S36" s="177">
        <f t="shared" si="7"/>
        <v>2</v>
      </c>
      <c r="T36" s="177">
        <f t="shared" si="7"/>
        <v>2</v>
      </c>
      <c r="U36" s="177">
        <f t="shared" si="7"/>
        <v>2</v>
      </c>
      <c r="V36" s="177">
        <f t="shared" si="7"/>
        <v>2</v>
      </c>
      <c r="W36" s="177">
        <f t="shared" si="7"/>
        <v>2</v>
      </c>
      <c r="X36" s="177">
        <f t="shared" si="7"/>
        <v>1</v>
      </c>
      <c r="Y36" s="177">
        <f t="shared" si="7"/>
        <v>1</v>
      </c>
      <c r="Z36" s="177">
        <f t="shared" si="7"/>
        <v>2</v>
      </c>
      <c r="AA36" s="177">
        <f t="shared" si="7"/>
        <v>2</v>
      </c>
      <c r="AB36" s="177">
        <f t="shared" si="7"/>
        <v>1</v>
      </c>
      <c r="AC36" s="177">
        <f t="shared" si="7"/>
        <v>2</v>
      </c>
      <c r="AD36" s="177">
        <f t="shared" si="7"/>
        <v>1</v>
      </c>
      <c r="AE36" s="177">
        <f t="shared" si="7"/>
        <v>1</v>
      </c>
      <c r="AF36" s="177">
        <f t="shared" si="7"/>
        <v>2</v>
      </c>
      <c r="AG36" s="177">
        <f t="shared" si="7"/>
        <v>2</v>
      </c>
      <c r="AH36" s="177">
        <f t="shared" si="7"/>
        <v>2</v>
      </c>
      <c r="AI36" s="177">
        <f t="shared" si="7"/>
        <v>2</v>
      </c>
      <c r="AJ36" s="177">
        <f t="shared" si="7"/>
        <v>1</v>
      </c>
      <c r="AK36" s="177">
        <f t="shared" si="7"/>
        <v>2</v>
      </c>
      <c r="AL36" s="177">
        <f t="shared" si="7"/>
        <v>2</v>
      </c>
    </row>
    <row r="37" spans="1:38" s="12" customFormat="1" ht="34.5" customHeight="1">
      <c r="A37" s="245" t="s">
        <v>533</v>
      </c>
      <c r="B37" s="246"/>
      <c r="C37" s="246"/>
      <c r="D37" s="246"/>
      <c r="E37" s="246"/>
      <c r="F37" s="246"/>
      <c r="G37" s="247"/>
      <c r="H37" s="177">
        <f>COUNTIFS(H$24:H$33,"9-17.5")</f>
        <v>0</v>
      </c>
      <c r="I37" s="177">
        <f t="shared" ref="I37:AL37" si="8">COUNTIFS(I$24:I$33,"9-17.5")</f>
        <v>0</v>
      </c>
      <c r="J37" s="177">
        <f t="shared" si="8"/>
        <v>0</v>
      </c>
      <c r="K37" s="177">
        <f t="shared" si="8"/>
        <v>0</v>
      </c>
      <c r="L37" s="177">
        <f t="shared" si="8"/>
        <v>0</v>
      </c>
      <c r="M37" s="177">
        <f t="shared" si="8"/>
        <v>0</v>
      </c>
      <c r="N37" s="177">
        <f t="shared" si="8"/>
        <v>1</v>
      </c>
      <c r="O37" s="177">
        <f t="shared" si="8"/>
        <v>0</v>
      </c>
      <c r="P37" s="177">
        <f t="shared" si="8"/>
        <v>0</v>
      </c>
      <c r="Q37" s="177">
        <f t="shared" si="8"/>
        <v>0</v>
      </c>
      <c r="R37" s="177">
        <f t="shared" si="8"/>
        <v>0</v>
      </c>
      <c r="S37" s="177">
        <f t="shared" si="8"/>
        <v>0</v>
      </c>
      <c r="T37" s="177">
        <f t="shared" si="8"/>
        <v>0</v>
      </c>
      <c r="U37" s="177">
        <f t="shared" si="8"/>
        <v>0</v>
      </c>
      <c r="V37" s="177">
        <f t="shared" si="8"/>
        <v>0</v>
      </c>
      <c r="W37" s="177">
        <f t="shared" si="8"/>
        <v>0</v>
      </c>
      <c r="X37" s="177">
        <f t="shared" si="8"/>
        <v>0</v>
      </c>
      <c r="Y37" s="177">
        <f t="shared" si="8"/>
        <v>0</v>
      </c>
      <c r="Z37" s="177">
        <f t="shared" si="8"/>
        <v>0</v>
      </c>
      <c r="AA37" s="177">
        <f t="shared" si="8"/>
        <v>0</v>
      </c>
      <c r="AB37" s="177">
        <f t="shared" si="8"/>
        <v>0</v>
      </c>
      <c r="AC37" s="177">
        <f t="shared" si="8"/>
        <v>0</v>
      </c>
      <c r="AD37" s="177">
        <f t="shared" si="8"/>
        <v>0</v>
      </c>
      <c r="AE37" s="177">
        <f t="shared" si="8"/>
        <v>0</v>
      </c>
      <c r="AF37" s="177">
        <f t="shared" si="8"/>
        <v>0</v>
      </c>
      <c r="AG37" s="177">
        <f t="shared" si="8"/>
        <v>0</v>
      </c>
      <c r="AH37" s="177">
        <f t="shared" si="8"/>
        <v>0</v>
      </c>
      <c r="AI37" s="177">
        <f t="shared" si="8"/>
        <v>0</v>
      </c>
      <c r="AJ37" s="177">
        <f t="shared" si="8"/>
        <v>0</v>
      </c>
      <c r="AK37" s="177">
        <f t="shared" si="8"/>
        <v>0</v>
      </c>
      <c r="AL37" s="177">
        <f t="shared" si="8"/>
        <v>0</v>
      </c>
    </row>
    <row r="38" spans="1:38" s="12" customFormat="1" ht="34.5" customHeight="1" thickBot="1">
      <c r="A38" s="248" t="s">
        <v>532</v>
      </c>
      <c r="B38" s="248"/>
      <c r="C38" s="248"/>
      <c r="D38" s="248"/>
      <c r="E38" s="248"/>
      <c r="F38" s="248"/>
      <c r="G38" s="248"/>
      <c r="H38" s="96">
        <f>COUNTIFS(H$24:H$29,"休")+COUNTIFS(H$24:H$29,"例")+COUNTIFS(H$24:H$29,"春")+COUNTIFS(H$24:H$29,"年")+COUNTIFS(H$24:H$29,"喪")</f>
        <v>2</v>
      </c>
      <c r="I38" s="96">
        <f t="shared" ref="I38:AL38" si="9">COUNTIFS(I$24:I$29,"休")+COUNTIFS(I$24:I$29,"例")+COUNTIFS(I$24:I$29,"春")+COUNTIFS(I$24:I$29,"年")+COUNTIFS(I$24:I$29,"喪")</f>
        <v>2</v>
      </c>
      <c r="J38" s="96">
        <f t="shared" si="9"/>
        <v>2</v>
      </c>
      <c r="K38" s="96">
        <f t="shared" si="9"/>
        <v>1</v>
      </c>
      <c r="L38" s="96">
        <f t="shared" si="9"/>
        <v>1</v>
      </c>
      <c r="M38" s="96">
        <f t="shared" si="9"/>
        <v>1</v>
      </c>
      <c r="N38" s="96">
        <f t="shared" si="9"/>
        <v>2</v>
      </c>
      <c r="O38" s="96">
        <f t="shared" si="9"/>
        <v>1</v>
      </c>
      <c r="P38" s="96">
        <f t="shared" si="9"/>
        <v>3</v>
      </c>
      <c r="Q38" s="96">
        <f t="shared" si="9"/>
        <v>1</v>
      </c>
      <c r="R38" s="96">
        <f t="shared" si="9"/>
        <v>1</v>
      </c>
      <c r="S38" s="96">
        <f t="shared" si="9"/>
        <v>1</v>
      </c>
      <c r="T38" s="96">
        <f t="shared" si="9"/>
        <v>1</v>
      </c>
      <c r="U38" s="96">
        <f t="shared" si="9"/>
        <v>2</v>
      </c>
      <c r="V38" s="96">
        <f t="shared" si="9"/>
        <v>2</v>
      </c>
      <c r="W38" s="96">
        <f t="shared" si="9"/>
        <v>2</v>
      </c>
      <c r="X38" s="96">
        <f t="shared" si="9"/>
        <v>2</v>
      </c>
      <c r="Y38" s="96">
        <f t="shared" si="9"/>
        <v>3</v>
      </c>
      <c r="Z38" s="96">
        <f t="shared" si="9"/>
        <v>1</v>
      </c>
      <c r="AA38" s="96">
        <f t="shared" si="9"/>
        <v>1</v>
      </c>
      <c r="AB38" s="96">
        <f t="shared" si="9"/>
        <v>3</v>
      </c>
      <c r="AC38" s="96">
        <f t="shared" si="9"/>
        <v>1</v>
      </c>
      <c r="AD38" s="96">
        <f t="shared" si="9"/>
        <v>2</v>
      </c>
      <c r="AE38" s="96">
        <f t="shared" si="9"/>
        <v>3</v>
      </c>
      <c r="AF38" s="96">
        <f t="shared" si="9"/>
        <v>1</v>
      </c>
      <c r="AG38" s="96">
        <f t="shared" si="9"/>
        <v>2</v>
      </c>
      <c r="AH38" s="96">
        <f t="shared" si="9"/>
        <v>1</v>
      </c>
      <c r="AI38" s="96">
        <f t="shared" si="9"/>
        <v>2</v>
      </c>
      <c r="AJ38" s="96">
        <f t="shared" si="9"/>
        <v>2</v>
      </c>
      <c r="AK38" s="96">
        <f t="shared" si="9"/>
        <v>2</v>
      </c>
      <c r="AL38" s="96">
        <f t="shared" si="9"/>
        <v>1</v>
      </c>
    </row>
    <row r="39" spans="1:38" s="12" customFormat="1" ht="34.5" customHeight="1">
      <c r="A39" s="174"/>
      <c r="B39" s="174"/>
      <c r="C39" s="174"/>
      <c r="D39" s="174"/>
      <c r="E39" s="174"/>
      <c r="F39" s="174"/>
      <c r="G39" s="174"/>
      <c r="H39" s="149"/>
      <c r="I39" s="149"/>
      <c r="J39" s="149"/>
      <c r="K39" s="149"/>
      <c r="L39" s="149"/>
      <c r="M39" s="149"/>
      <c r="N39" s="149"/>
      <c r="O39" s="149"/>
      <c r="P39" s="149"/>
      <c r="Q39" s="149"/>
      <c r="R39" s="149"/>
      <c r="S39" s="149"/>
      <c r="T39" s="149"/>
      <c r="U39" s="149"/>
      <c r="V39" s="149"/>
      <c r="W39" s="149"/>
      <c r="X39" s="149"/>
      <c r="Y39" s="149"/>
      <c r="Z39" s="149"/>
      <c r="AA39" s="149"/>
      <c r="AB39" s="149"/>
      <c r="AC39" s="149"/>
      <c r="AD39" s="149"/>
      <c r="AE39" s="149"/>
      <c r="AF39" s="149"/>
      <c r="AG39" s="149"/>
      <c r="AH39" s="149"/>
      <c r="AI39" s="149"/>
      <c r="AJ39" s="149"/>
      <c r="AK39" s="149"/>
      <c r="AL39" s="149"/>
    </row>
    <row r="41" spans="1:38" s="6" customFormat="1" ht="21">
      <c r="B41" s="5"/>
      <c r="C41" s="5"/>
      <c r="D41" s="5"/>
      <c r="G41" s="5" t="s">
        <v>8</v>
      </c>
      <c r="O41" s="5" t="s">
        <v>9</v>
      </c>
      <c r="R41" s="5"/>
      <c r="X41" s="5" t="s">
        <v>10</v>
      </c>
      <c r="AF41" s="5"/>
      <c r="AG41" s="5"/>
      <c r="AH41" s="5"/>
    </row>
    <row r="42" spans="1:38" s="6" customFormat="1" ht="21">
      <c r="B42" s="5"/>
      <c r="C42" s="5"/>
      <c r="D42" s="5"/>
      <c r="G42" s="5"/>
      <c r="O42" s="5"/>
      <c r="R42" s="5"/>
      <c r="X42" s="5"/>
      <c r="AF42" s="5"/>
      <c r="AG42" s="5"/>
      <c r="AH42" s="5"/>
    </row>
    <row r="43" spans="1:38" s="6" customFormat="1" ht="21">
      <c r="B43" s="5"/>
      <c r="C43" s="5"/>
      <c r="D43" s="5"/>
      <c r="G43" s="5"/>
      <c r="O43" s="5"/>
      <c r="R43" s="5"/>
      <c r="X43" s="5"/>
      <c r="AF43" s="5"/>
      <c r="AG43" s="5"/>
      <c r="AH43" s="5"/>
    </row>
    <row r="44" spans="1:38" s="6" customFormat="1" ht="21"/>
    <row r="45" spans="1:38" s="6" customFormat="1" ht="21.75" thickBot="1">
      <c r="A45" s="7" t="s">
        <v>5</v>
      </c>
      <c r="B45" s="8" t="s">
        <v>6</v>
      </c>
      <c r="C45" s="7" t="s">
        <v>7</v>
      </c>
    </row>
    <row r="46" spans="1:38" s="6" customFormat="1" ht="21">
      <c r="A46" s="6" t="s">
        <v>22</v>
      </c>
      <c r="B46" s="9">
        <v>0.375</v>
      </c>
      <c r="C46" s="9">
        <v>0.75</v>
      </c>
      <c r="E46" s="19" t="s">
        <v>11</v>
      </c>
      <c r="F46" s="19"/>
      <c r="G46" s="19"/>
      <c r="H46" s="19"/>
      <c r="I46" s="19"/>
      <c r="J46" s="19"/>
      <c r="K46" s="19"/>
      <c r="L46" s="19"/>
    </row>
    <row r="47" spans="1:38" s="6" customFormat="1" ht="21"/>
    <row r="48" spans="1:38" s="6" customFormat="1" ht="21">
      <c r="N48" s="6" t="s">
        <v>553</v>
      </c>
    </row>
    <row r="49" spans="1:29" s="6" customFormat="1" ht="21">
      <c r="A49" s="225" t="s">
        <v>13</v>
      </c>
      <c r="B49" s="225"/>
      <c r="C49" s="225"/>
      <c r="D49" s="225"/>
      <c r="E49" s="225"/>
      <c r="F49" s="225"/>
      <c r="G49" s="225"/>
      <c r="H49" s="225"/>
      <c r="I49" s="225"/>
      <c r="J49" s="225"/>
      <c r="K49" s="225"/>
      <c r="L49" s="225"/>
      <c r="M49" s="225"/>
      <c r="N49" s="225"/>
      <c r="O49" s="225"/>
      <c r="P49" s="225"/>
      <c r="Q49" s="225"/>
      <c r="R49" s="225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</row>
    <row r="50" spans="1:29" s="6" customFormat="1" ht="21">
      <c r="A50" s="225"/>
      <c r="B50" s="225"/>
      <c r="C50" s="225"/>
      <c r="D50" s="225"/>
      <c r="E50" s="225"/>
      <c r="F50" s="225"/>
      <c r="G50" s="225"/>
      <c r="H50" s="225"/>
      <c r="I50" s="225"/>
      <c r="J50" s="225"/>
      <c r="K50" s="225"/>
      <c r="L50" s="225"/>
      <c r="M50" s="225"/>
      <c r="N50" s="225"/>
      <c r="O50" s="225"/>
      <c r="P50" s="225"/>
      <c r="Q50" s="225"/>
      <c r="R50" s="225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</row>
    <row r="51" spans="1:29" s="6" customFormat="1" ht="21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</row>
    <row r="52" spans="1:29" s="6" customFormat="1" ht="21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</row>
    <row r="53" spans="1:29" s="6" customFormat="1" ht="21">
      <c r="A53" s="226" t="s">
        <v>12</v>
      </c>
      <c r="B53" s="226"/>
      <c r="C53" s="226"/>
      <c r="D53" s="226"/>
      <c r="E53" s="10"/>
    </row>
    <row r="54" spans="1:29" s="6" customFormat="1" ht="21"/>
  </sheetData>
  <sheetProtection algorithmName="SHA-512" hashValue="GNcn4QHy9qoFYxLEmvFyBQ2Kv1cyfEzyvpax32wf+uad5NfHO47eG1OBG22D9yHsk3NtGLO3hfMRdyVJgnltRQ==" saltValue="w3L+itSLsYL8ldDneraI4g==" spinCount="100000" sheet="1" selectLockedCells="1" selectUnlockedCells="1"/>
  <mergeCells count="29">
    <mergeCell ref="A5:G5"/>
    <mergeCell ref="A6:G6"/>
    <mergeCell ref="A7:G7"/>
    <mergeCell ref="F30:G30"/>
    <mergeCell ref="A1:P1"/>
    <mergeCell ref="A19:G19"/>
    <mergeCell ref="A20:G20"/>
    <mergeCell ref="A21:G21"/>
    <mergeCell ref="A22:G22"/>
    <mergeCell ref="A23:G23"/>
    <mergeCell ref="Q1:AL1"/>
    <mergeCell ref="A2:G2"/>
    <mergeCell ref="A3:A4"/>
    <mergeCell ref="B3:B4"/>
    <mergeCell ref="C3:C4"/>
    <mergeCell ref="D3:D4"/>
    <mergeCell ref="E3:E4"/>
    <mergeCell ref="F3:F4"/>
    <mergeCell ref="G3:G4"/>
    <mergeCell ref="F31:G31"/>
    <mergeCell ref="F32:G32"/>
    <mergeCell ref="F33:G33"/>
    <mergeCell ref="A49:R50"/>
    <mergeCell ref="A53:D53"/>
    <mergeCell ref="A34:G34"/>
    <mergeCell ref="A35:G35"/>
    <mergeCell ref="A36:G36"/>
    <mergeCell ref="A37:G37"/>
    <mergeCell ref="A38:G38"/>
  </mergeCells>
  <phoneticPr fontId="22" type="noConversion"/>
  <conditionalFormatting sqref="H30:AL33">
    <cfRule type="cellIs" dxfId="12" priority="57" operator="equal">
      <formula>"例"</formula>
    </cfRule>
    <cfRule type="cellIs" dxfId="11" priority="58" operator="equal">
      <formula>"休"</formula>
    </cfRule>
  </conditionalFormatting>
  <conditionalFormatting sqref="AI31:AK32">
    <cfRule type="containsText" dxfId="10" priority="59" operator="containsText" text="例">
      <formula>NOT(ISERROR(SEARCH("例",AI31)))</formula>
    </cfRule>
    <cfRule type="cellIs" dxfId="9" priority="60" operator="equal">
      <formula>"例"</formula>
    </cfRule>
    <cfRule type="cellIs" dxfId="8" priority="61" operator="equal">
      <formula>"休"</formula>
    </cfRule>
  </conditionalFormatting>
  <pageMargins left="0.23622047244094491" right="0.23622047244094491" top="0.74803149606299213" bottom="0.74803149606299213" header="0.31496062992125984" footer="0.31496062992125984"/>
  <pageSetup paperSize="8" scale="39" fitToHeight="0" orientation="landscape" r:id="rId1"/>
  <headerFooter>
    <oddHeader>&amp;L&amp;20限公司內部員工管理專用單&amp;R&amp;"微軟正黑體,標準"112年10月18日版</oddHead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2BE1D-91D1-43D7-A655-EA5412CAB81D}">
  <sheetPr codeName="工作表18">
    <pageSetUpPr fitToPage="1"/>
  </sheetPr>
  <dimension ref="A1:AL45"/>
  <sheetViews>
    <sheetView zoomScale="50" zoomScaleNormal="50" workbookViewId="0">
      <pane ySplit="7" topLeftCell="A8" activePane="bottomLeft" state="frozen"/>
      <selection activeCell="F1" sqref="F1"/>
      <selection pane="bottomLeft" activeCell="A40" sqref="A40:R41"/>
    </sheetView>
  </sheetViews>
  <sheetFormatPr defaultRowHeight="15.75"/>
  <cols>
    <col min="1" max="1" width="38.75" style="1" customWidth="1"/>
    <col min="2" max="4" width="10.25" style="1" customWidth="1"/>
    <col min="5" max="5" width="9.75" style="1" customWidth="1"/>
    <col min="6" max="6" width="14.625" style="1" bestFit="1" customWidth="1"/>
    <col min="7" max="7" width="11.875" style="1" bestFit="1" customWidth="1"/>
    <col min="8" max="9" width="13.5" style="1" customWidth="1"/>
    <col min="10" max="10" width="13" style="1" customWidth="1"/>
    <col min="11" max="38" width="13.5" style="1" customWidth="1"/>
    <col min="39" max="16384" width="9" style="1"/>
  </cols>
  <sheetData>
    <row r="1" spans="1:38" ht="37.5" customHeight="1" thickBot="1">
      <c r="A1" s="227">
        <f>彙整班表!A1</f>
        <v>7</v>
      </c>
      <c r="B1" s="228"/>
      <c r="C1" s="228"/>
      <c r="D1" s="228"/>
      <c r="E1" s="228"/>
      <c r="F1" s="228"/>
      <c r="G1" s="228"/>
      <c r="H1" s="228"/>
      <c r="I1" s="228"/>
      <c r="J1" s="228"/>
      <c r="K1" s="228"/>
      <c r="L1" s="228"/>
      <c r="M1" s="228"/>
      <c r="N1" s="228"/>
      <c r="O1" s="228"/>
      <c r="P1" s="228"/>
      <c r="Q1" s="239" t="s">
        <v>477</v>
      </c>
      <c r="R1" s="239"/>
      <c r="S1" s="239"/>
      <c r="T1" s="239"/>
      <c r="U1" s="239"/>
      <c r="V1" s="239"/>
      <c r="W1" s="239"/>
      <c r="X1" s="239"/>
      <c r="Y1" s="239"/>
      <c r="Z1" s="239"/>
      <c r="AA1" s="239"/>
      <c r="AB1" s="239"/>
      <c r="AC1" s="239"/>
      <c r="AD1" s="239"/>
      <c r="AE1" s="239"/>
      <c r="AF1" s="239"/>
      <c r="AG1" s="239"/>
      <c r="AH1" s="239"/>
      <c r="AI1" s="239"/>
      <c r="AJ1" s="239"/>
      <c r="AK1" s="239"/>
      <c r="AL1" s="236"/>
    </row>
    <row r="2" spans="1:38" ht="21" customHeight="1">
      <c r="A2" s="231" t="s">
        <v>0</v>
      </c>
      <c r="B2" s="232"/>
      <c r="C2" s="232"/>
      <c r="D2" s="232"/>
      <c r="E2" s="232"/>
      <c r="F2" s="232"/>
      <c r="G2" s="232"/>
      <c r="H2" s="13"/>
      <c r="I2" s="2"/>
      <c r="J2" s="2"/>
      <c r="K2" s="2"/>
      <c r="L2" s="2"/>
      <c r="M2" s="2"/>
      <c r="N2" s="2"/>
      <c r="O2" s="13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3"/>
    </row>
    <row r="3" spans="1:38" s="4" customFormat="1" ht="25.5" customHeight="1">
      <c r="A3" s="219" t="s">
        <v>165</v>
      </c>
      <c r="B3" s="220" t="s">
        <v>1</v>
      </c>
      <c r="C3" s="220" t="s">
        <v>16</v>
      </c>
      <c r="D3" s="220" t="s">
        <v>2</v>
      </c>
      <c r="E3" s="220" t="s">
        <v>3</v>
      </c>
      <c r="F3" s="220" t="s">
        <v>4</v>
      </c>
      <c r="G3" s="223" t="s">
        <v>14</v>
      </c>
      <c r="H3" s="14">
        <v>1</v>
      </c>
      <c r="I3" s="14">
        <v>2</v>
      </c>
      <c r="J3" s="14">
        <v>3</v>
      </c>
      <c r="K3" s="14">
        <v>4</v>
      </c>
      <c r="L3" s="14">
        <v>5</v>
      </c>
      <c r="M3" s="14">
        <v>6</v>
      </c>
      <c r="N3" s="14">
        <v>7</v>
      </c>
      <c r="O3" s="14">
        <v>8</v>
      </c>
      <c r="P3" s="14">
        <v>9</v>
      </c>
      <c r="Q3" s="14">
        <v>10</v>
      </c>
      <c r="R3" s="14">
        <v>11</v>
      </c>
      <c r="S3" s="14">
        <v>12</v>
      </c>
      <c r="T3" s="14">
        <v>13</v>
      </c>
      <c r="U3" s="14">
        <v>14</v>
      </c>
      <c r="V3" s="14">
        <v>15</v>
      </c>
      <c r="W3" s="14">
        <v>16</v>
      </c>
      <c r="X3" s="14">
        <v>17</v>
      </c>
      <c r="Y3" s="14">
        <v>18</v>
      </c>
      <c r="Z3" s="14">
        <v>19</v>
      </c>
      <c r="AA3" s="14">
        <v>20</v>
      </c>
      <c r="AB3" s="14">
        <v>21</v>
      </c>
      <c r="AC3" s="14">
        <v>22</v>
      </c>
      <c r="AD3" s="14">
        <v>23</v>
      </c>
      <c r="AE3" s="14">
        <v>24</v>
      </c>
      <c r="AF3" s="14">
        <v>25</v>
      </c>
      <c r="AG3" s="14">
        <v>26</v>
      </c>
      <c r="AH3" s="14">
        <v>27</v>
      </c>
      <c r="AI3" s="14">
        <v>28</v>
      </c>
      <c r="AJ3" s="14">
        <v>29</v>
      </c>
      <c r="AK3" s="14">
        <v>30</v>
      </c>
      <c r="AL3" s="23">
        <v>31</v>
      </c>
    </row>
    <row r="4" spans="1:38" s="4" customFormat="1" ht="27" customHeight="1">
      <c r="A4" s="219"/>
      <c r="B4" s="220"/>
      <c r="C4" s="220"/>
      <c r="D4" s="220"/>
      <c r="E4" s="220"/>
      <c r="F4" s="220"/>
      <c r="G4" s="224"/>
      <c r="H4" s="117">
        <f>彙整班表!H4</f>
        <v>45839</v>
      </c>
      <c r="I4" s="117">
        <f>彙整班表!I4</f>
        <v>45840</v>
      </c>
      <c r="J4" s="117">
        <f>彙整班表!J4</f>
        <v>45841</v>
      </c>
      <c r="K4" s="117">
        <f>彙整班表!K4</f>
        <v>45842</v>
      </c>
      <c r="L4" s="117">
        <f>彙整班表!L4</f>
        <v>45843</v>
      </c>
      <c r="M4" s="117">
        <f>彙整班表!M4</f>
        <v>45844</v>
      </c>
      <c r="N4" s="117">
        <f>彙整班表!N4</f>
        <v>45845</v>
      </c>
      <c r="O4" s="117">
        <f>彙整班表!O4</f>
        <v>45846</v>
      </c>
      <c r="P4" s="117">
        <f>彙整班表!P4</f>
        <v>45847</v>
      </c>
      <c r="Q4" s="117">
        <f>彙整班表!Q4</f>
        <v>45848</v>
      </c>
      <c r="R4" s="117">
        <f>彙整班表!R4</f>
        <v>45849</v>
      </c>
      <c r="S4" s="117">
        <f>彙整班表!S4</f>
        <v>45850</v>
      </c>
      <c r="T4" s="117">
        <f>彙整班表!T4</f>
        <v>45851</v>
      </c>
      <c r="U4" s="117">
        <f>彙整班表!U4</f>
        <v>45852</v>
      </c>
      <c r="V4" s="117">
        <f>彙整班表!V4</f>
        <v>45853</v>
      </c>
      <c r="W4" s="117">
        <f>彙整班表!W4</f>
        <v>45854</v>
      </c>
      <c r="X4" s="117">
        <f>彙整班表!X4</f>
        <v>45855</v>
      </c>
      <c r="Y4" s="117">
        <f>彙整班表!Y4</f>
        <v>45856</v>
      </c>
      <c r="Z4" s="117">
        <f>彙整班表!Z4</f>
        <v>45857</v>
      </c>
      <c r="AA4" s="117">
        <f>彙整班表!AA4</f>
        <v>45858</v>
      </c>
      <c r="AB4" s="117">
        <f>彙整班表!AB4</f>
        <v>45859</v>
      </c>
      <c r="AC4" s="117">
        <f>彙整班表!AC4</f>
        <v>45860</v>
      </c>
      <c r="AD4" s="117">
        <f>彙整班表!AD4</f>
        <v>45861</v>
      </c>
      <c r="AE4" s="117">
        <f>彙整班表!AE4</f>
        <v>45862</v>
      </c>
      <c r="AF4" s="117">
        <f>彙整班表!AF4</f>
        <v>45863</v>
      </c>
      <c r="AG4" s="117">
        <f>彙整班表!AG4</f>
        <v>45864</v>
      </c>
      <c r="AH4" s="117">
        <f>彙整班表!AH4</f>
        <v>45865</v>
      </c>
      <c r="AI4" s="117">
        <f>彙整班表!AI4</f>
        <v>45866</v>
      </c>
      <c r="AJ4" s="117">
        <f>彙整班表!AJ4</f>
        <v>45867</v>
      </c>
      <c r="AK4" s="117">
        <f>彙整班表!AK4</f>
        <v>45868</v>
      </c>
      <c r="AL4" s="117">
        <f>彙整班表!AL4</f>
        <v>45869</v>
      </c>
    </row>
    <row r="5" spans="1:38" s="4" customFormat="1" ht="33" customHeight="1">
      <c r="A5" s="256" t="str">
        <f>彙整班表!A5</f>
        <v>住房率</v>
      </c>
      <c r="B5" s="257"/>
      <c r="C5" s="257"/>
      <c r="D5" s="257"/>
      <c r="E5" s="257"/>
      <c r="F5" s="257"/>
      <c r="G5" s="241"/>
      <c r="H5" s="37">
        <f>彙整班表!H5</f>
        <v>0.19639999999999999</v>
      </c>
      <c r="I5" s="37">
        <f>彙整班表!I5</f>
        <v>0.24490000000000001</v>
      </c>
      <c r="J5" s="37">
        <f>彙整班表!J5</f>
        <v>0.3175</v>
      </c>
      <c r="K5" s="37">
        <f>彙整班表!K5</f>
        <v>0.87219999999999998</v>
      </c>
      <c r="L5" s="37">
        <f>彙整班表!L5</f>
        <v>0.91300000000000003</v>
      </c>
      <c r="M5" s="37">
        <f>彙整班表!M5</f>
        <v>0.88570000000000004</v>
      </c>
      <c r="N5" s="37">
        <f>彙整班表!N5</f>
        <v>0.61</v>
      </c>
      <c r="O5" s="37">
        <f>彙整班表!O5</f>
        <v>0.432</v>
      </c>
      <c r="P5" s="37">
        <f>彙整班表!P5</f>
        <v>0.40429999999999999</v>
      </c>
      <c r="Q5" s="37">
        <f>彙整班表!Q5</f>
        <v>0.50560000000000005</v>
      </c>
      <c r="R5" s="37">
        <f>彙整班表!R5</f>
        <v>0.90480000000000005</v>
      </c>
      <c r="S5" s="37">
        <f>彙整班表!S5</f>
        <v>0.95240000000000002</v>
      </c>
      <c r="T5" s="37">
        <f>彙整班表!T5</f>
        <v>0.87849999999999995</v>
      </c>
      <c r="U5" s="37">
        <f>彙整班表!U5</f>
        <v>0.53149999999999997</v>
      </c>
      <c r="V5" s="37">
        <f>彙整班表!V5</f>
        <v>0.26569999999999999</v>
      </c>
      <c r="W5" s="37">
        <f>彙整班表!W5</f>
        <v>0.30409999999999998</v>
      </c>
      <c r="X5" s="37">
        <f>彙整班表!X5</f>
        <v>0.2291</v>
      </c>
      <c r="Y5" s="37">
        <f>彙整班表!Y5</f>
        <v>0.2366</v>
      </c>
      <c r="Z5" s="37">
        <f>彙整班表!Z5</f>
        <v>0.89139999999999997</v>
      </c>
      <c r="AA5" s="37">
        <f>彙整班表!AA5</f>
        <v>0.31390000000000001</v>
      </c>
      <c r="AB5" s="37">
        <f>彙整班表!AB5</f>
        <v>0.13</v>
      </c>
      <c r="AC5" s="37">
        <f>彙整班表!AC5</f>
        <v>0.16589999999999999</v>
      </c>
      <c r="AD5" s="37">
        <f>彙整班表!AD5</f>
        <v>0.20599999999999999</v>
      </c>
      <c r="AE5" s="37">
        <f>彙整班表!AE5</f>
        <v>0.5605</v>
      </c>
      <c r="AF5" s="37">
        <f>彙整班表!AF5</f>
        <v>0.76790000000000003</v>
      </c>
      <c r="AG5" s="37">
        <f>彙整班表!AG5</f>
        <v>1.0223</v>
      </c>
      <c r="AH5" s="37">
        <f>彙整班表!AH5</f>
        <v>0.31879999999999997</v>
      </c>
      <c r="AI5" s="37">
        <f>彙整班表!AI5</f>
        <v>0.12559999999999999</v>
      </c>
      <c r="AJ5" s="37">
        <f>彙整班表!AJ5</f>
        <v>0.15939999999999999</v>
      </c>
      <c r="AK5" s="37">
        <f>彙整班表!AK5</f>
        <v>0.1691</v>
      </c>
      <c r="AL5" s="53">
        <f>彙整班表!AL5</f>
        <v>0.1353</v>
      </c>
    </row>
    <row r="6" spans="1:38" s="12" customFormat="1" ht="34.5" customHeight="1">
      <c r="A6" s="256" t="str">
        <f>彙整班表!A6</f>
        <v>預估房客人數</v>
      </c>
      <c r="B6" s="257"/>
      <c r="C6" s="257"/>
      <c r="D6" s="257"/>
      <c r="E6" s="257"/>
      <c r="F6" s="257"/>
      <c r="G6" s="241"/>
      <c r="H6" s="20">
        <f>彙整班表!H6</f>
        <v>76</v>
      </c>
      <c r="I6" s="20">
        <f>彙整班表!I6</f>
        <v>87</v>
      </c>
      <c r="J6" s="20">
        <f>彙整班表!J6</f>
        <v>118</v>
      </c>
      <c r="K6" s="20">
        <f>彙整班表!K6</f>
        <v>358</v>
      </c>
      <c r="L6" s="20">
        <f>彙整班表!L6</f>
        <v>376</v>
      </c>
      <c r="M6" s="20">
        <f>彙整班表!M6</f>
        <v>295</v>
      </c>
      <c r="N6" s="20">
        <f>彙整班表!N6</f>
        <v>105</v>
      </c>
      <c r="O6" s="20">
        <f>彙整班表!O6</f>
        <v>96</v>
      </c>
      <c r="P6" s="20">
        <f>彙整班表!P6</f>
        <v>99</v>
      </c>
      <c r="Q6" s="20">
        <f>彙整班表!Q6</f>
        <v>156</v>
      </c>
      <c r="R6" s="20">
        <f>彙整班表!R6</f>
        <v>394</v>
      </c>
      <c r="S6" s="20">
        <f>彙整班表!S6</f>
        <v>415</v>
      </c>
      <c r="T6" s="20">
        <f>彙整班表!T6</f>
        <v>161</v>
      </c>
      <c r="U6" s="20">
        <f>彙整班表!U6</f>
        <v>100</v>
      </c>
      <c r="V6" s="20">
        <f>彙整班表!V6</f>
        <v>61</v>
      </c>
      <c r="W6" s="20">
        <f>彙整班表!W6</f>
        <v>79</v>
      </c>
      <c r="X6" s="20">
        <f>彙整班表!X6</f>
        <v>63</v>
      </c>
      <c r="Y6" s="20">
        <f>彙整班表!Y6</f>
        <v>97</v>
      </c>
      <c r="Z6" s="20">
        <f>彙整班表!Z6</f>
        <v>395</v>
      </c>
      <c r="AA6" s="20">
        <f>彙整班表!AA6</f>
        <v>128</v>
      </c>
      <c r="AB6" s="20">
        <f>彙整班表!AB6</f>
        <v>41</v>
      </c>
      <c r="AC6" s="20">
        <f>彙整班表!AC6</f>
        <v>55</v>
      </c>
      <c r="AD6" s="20">
        <f>彙整班表!AD6</f>
        <v>66</v>
      </c>
      <c r="AE6" s="20">
        <f>彙整班表!AE6</f>
        <v>199</v>
      </c>
      <c r="AF6" s="20">
        <f>彙整班表!AF6</f>
        <v>292</v>
      </c>
      <c r="AG6" s="20">
        <f>彙整班表!AG6</f>
        <v>355</v>
      </c>
      <c r="AH6" s="20">
        <f>彙整班表!AH6</f>
        <v>93</v>
      </c>
      <c r="AI6" s="20">
        <f>彙整班表!AI6</f>
        <v>31</v>
      </c>
      <c r="AJ6" s="20">
        <f>彙整班表!AJ6</f>
        <v>48</v>
      </c>
      <c r="AK6" s="20">
        <f>彙整班表!AK6</f>
        <v>52</v>
      </c>
      <c r="AL6" s="21">
        <f>彙整班表!AL6</f>
        <v>38</v>
      </c>
    </row>
    <row r="7" spans="1:38" s="12" customFormat="1" ht="34.5" customHeight="1">
      <c r="A7" s="256" t="str">
        <f>彙整班表!A7</f>
        <v>預估早餐客數</v>
      </c>
      <c r="B7" s="257"/>
      <c r="C7" s="257"/>
      <c r="D7" s="257"/>
      <c r="E7" s="257"/>
      <c r="F7" s="257"/>
      <c r="G7" s="241"/>
      <c r="H7" s="20">
        <f>彙整班表!H7</f>
        <v>43</v>
      </c>
      <c r="I7" s="20">
        <f>彙整班表!I7</f>
        <v>43</v>
      </c>
      <c r="J7" s="20">
        <f>彙整班表!J7</f>
        <v>43</v>
      </c>
      <c r="K7" s="20">
        <f>彙整班表!K7</f>
        <v>43</v>
      </c>
      <c r="L7" s="20">
        <f>彙整班表!L7</f>
        <v>43</v>
      </c>
      <c r="M7" s="20">
        <f>彙整班表!M7</f>
        <v>45</v>
      </c>
      <c r="N7" s="20">
        <f>彙整班表!N7</f>
        <v>45</v>
      </c>
      <c r="O7" s="20">
        <f>彙整班表!O7</f>
        <v>48</v>
      </c>
      <c r="P7" s="20">
        <f>彙整班表!P7</f>
        <v>48</v>
      </c>
      <c r="Q7" s="20">
        <f>彙整班表!Q7</f>
        <v>52</v>
      </c>
      <c r="R7" s="20">
        <f>彙整班表!R7</f>
        <v>66</v>
      </c>
      <c r="S7" s="20">
        <f>彙整班表!S7</f>
        <v>109</v>
      </c>
      <c r="T7" s="20">
        <f>彙整班表!T7</f>
        <v>44</v>
      </c>
      <c r="U7" s="20">
        <f>彙整班表!U7</f>
        <v>87</v>
      </c>
      <c r="V7" s="20">
        <f>彙整班表!V7</f>
        <v>54</v>
      </c>
      <c r="W7" s="20">
        <f>彙整班表!W7</f>
        <v>22</v>
      </c>
      <c r="X7" s="20">
        <f>彙整班表!X7</f>
        <v>24</v>
      </c>
      <c r="Y7" s="20">
        <f>彙整班表!Y7</f>
        <v>36</v>
      </c>
      <c r="Z7" s="20">
        <f>彙整班表!Z7</f>
        <v>32</v>
      </c>
      <c r="AA7" s="20">
        <f>彙整班表!AA7</f>
        <v>14</v>
      </c>
      <c r="AB7" s="20">
        <f>彙整班表!AB7</f>
        <v>46</v>
      </c>
      <c r="AC7" s="20">
        <f>彙整班表!AC7</f>
        <v>29</v>
      </c>
      <c r="AD7" s="20">
        <f>彙整班表!AD7</f>
        <v>38</v>
      </c>
      <c r="AE7" s="20">
        <f>彙整班表!AE7</f>
        <v>59</v>
      </c>
      <c r="AF7" s="20">
        <f>彙整班表!AF7</f>
        <v>175</v>
      </c>
      <c r="AG7" s="20">
        <f>彙整班表!AG7</f>
        <v>218</v>
      </c>
      <c r="AH7" s="20">
        <f>彙整班表!AH7</f>
        <v>236</v>
      </c>
      <c r="AI7" s="20">
        <f>彙整班表!AI7</f>
        <v>53</v>
      </c>
      <c r="AJ7" s="20">
        <f>彙整班表!AJ7</f>
        <v>9</v>
      </c>
      <c r="AK7" s="20">
        <f>彙整班表!AK7</f>
        <v>16</v>
      </c>
      <c r="AL7" s="21">
        <f>彙整班表!AL7</f>
        <v>10</v>
      </c>
    </row>
    <row r="8" spans="1:38" s="12" customFormat="1" ht="33.75" customHeight="1">
      <c r="A8" s="29" t="s">
        <v>68</v>
      </c>
      <c r="B8" s="20" t="s">
        <v>168</v>
      </c>
      <c r="C8" s="26"/>
      <c r="D8" s="20" t="s">
        <v>46</v>
      </c>
      <c r="E8" s="20">
        <v>3521</v>
      </c>
      <c r="F8" s="20" t="s">
        <v>460</v>
      </c>
      <c r="G8" s="20" t="s">
        <v>446</v>
      </c>
      <c r="H8" s="172" t="s">
        <v>483</v>
      </c>
      <c r="I8" s="172" t="s">
        <v>535</v>
      </c>
      <c r="J8" s="172" t="s">
        <v>483</v>
      </c>
      <c r="K8" s="172" t="s">
        <v>483</v>
      </c>
      <c r="L8" s="172" t="s">
        <v>535</v>
      </c>
      <c r="M8" s="172" t="s">
        <v>535</v>
      </c>
      <c r="N8" s="172" t="s">
        <v>535</v>
      </c>
      <c r="O8" s="172" t="s">
        <v>535</v>
      </c>
      <c r="P8" s="173" t="s">
        <v>481</v>
      </c>
      <c r="Q8" s="172" t="s">
        <v>535</v>
      </c>
      <c r="R8" s="172" t="s">
        <v>535</v>
      </c>
      <c r="S8" s="172" t="s">
        <v>535</v>
      </c>
      <c r="T8" s="172" t="s">
        <v>483</v>
      </c>
      <c r="U8" s="173" t="s">
        <v>481</v>
      </c>
      <c r="V8" s="172" t="s">
        <v>535</v>
      </c>
      <c r="W8" s="172" t="s">
        <v>535</v>
      </c>
      <c r="X8" s="172" t="s">
        <v>535</v>
      </c>
      <c r="Y8" s="172" t="s">
        <v>535</v>
      </c>
      <c r="Z8" s="172" t="s">
        <v>535</v>
      </c>
      <c r="AA8" s="173" t="s">
        <v>481</v>
      </c>
      <c r="AB8" s="172" t="s">
        <v>535</v>
      </c>
      <c r="AC8" s="172" t="s">
        <v>535</v>
      </c>
      <c r="AD8" s="172" t="s">
        <v>535</v>
      </c>
      <c r="AE8" s="173" t="s">
        <v>481</v>
      </c>
      <c r="AF8" s="172" t="s">
        <v>535</v>
      </c>
      <c r="AG8" s="172" t="s">
        <v>535</v>
      </c>
      <c r="AH8" s="172" t="s">
        <v>535</v>
      </c>
      <c r="AI8" s="172" t="s">
        <v>483</v>
      </c>
      <c r="AJ8" s="172" t="s">
        <v>535</v>
      </c>
      <c r="AK8" s="172" t="s">
        <v>535</v>
      </c>
      <c r="AL8" s="172" t="s">
        <v>535</v>
      </c>
    </row>
    <row r="9" spans="1:38" s="109" customFormat="1" ht="34.5" customHeight="1">
      <c r="A9" s="29" t="s">
        <v>68</v>
      </c>
      <c r="B9" s="20" t="s">
        <v>168</v>
      </c>
      <c r="C9" s="26"/>
      <c r="D9" s="20" t="s">
        <v>159</v>
      </c>
      <c r="E9" s="20">
        <v>3347</v>
      </c>
      <c r="F9" s="20" t="s">
        <v>96</v>
      </c>
      <c r="G9" s="20" t="s">
        <v>160</v>
      </c>
      <c r="H9" s="52" t="s">
        <v>540</v>
      </c>
      <c r="I9" s="52" t="s">
        <v>540</v>
      </c>
      <c r="J9" s="52" t="s">
        <v>540</v>
      </c>
      <c r="K9" s="52" t="s">
        <v>540</v>
      </c>
      <c r="L9" s="52" t="s">
        <v>540</v>
      </c>
      <c r="M9" s="52" t="s">
        <v>540</v>
      </c>
      <c r="N9" s="52" t="s">
        <v>540</v>
      </c>
      <c r="O9" s="52" t="s">
        <v>483</v>
      </c>
      <c r="P9" s="52" t="s">
        <v>540</v>
      </c>
      <c r="Q9" s="172" t="s">
        <v>483</v>
      </c>
      <c r="R9" s="52" t="s">
        <v>540</v>
      </c>
      <c r="S9" s="52" t="s">
        <v>540</v>
      </c>
      <c r="T9" s="171" t="s">
        <v>481</v>
      </c>
      <c r="U9" s="52" t="s">
        <v>540</v>
      </c>
      <c r="V9" s="52" t="s">
        <v>540</v>
      </c>
      <c r="W9" s="52" t="s">
        <v>540</v>
      </c>
      <c r="X9" s="52" t="s">
        <v>481</v>
      </c>
      <c r="Y9" s="52" t="s">
        <v>481</v>
      </c>
      <c r="Z9" s="52" t="s">
        <v>540</v>
      </c>
      <c r="AA9" s="52" t="s">
        <v>540</v>
      </c>
      <c r="AB9" s="52" t="s">
        <v>540</v>
      </c>
      <c r="AC9" s="52" t="s">
        <v>483</v>
      </c>
      <c r="AD9" s="171" t="s">
        <v>481</v>
      </c>
      <c r="AE9" s="52" t="s">
        <v>540</v>
      </c>
      <c r="AF9" s="52" t="s">
        <v>540</v>
      </c>
      <c r="AG9" s="52" t="s">
        <v>540</v>
      </c>
      <c r="AH9" s="52" t="s">
        <v>540</v>
      </c>
      <c r="AI9" s="52" t="s">
        <v>540</v>
      </c>
      <c r="AJ9" s="52" t="s">
        <v>483</v>
      </c>
      <c r="AK9" s="171" t="s">
        <v>481</v>
      </c>
      <c r="AL9" s="52" t="s">
        <v>540</v>
      </c>
    </row>
    <row r="10" spans="1:38" s="12" customFormat="1" ht="34.5" customHeight="1">
      <c r="A10" s="29" t="s">
        <v>68</v>
      </c>
      <c r="B10" s="20" t="s">
        <v>168</v>
      </c>
      <c r="C10" s="26"/>
      <c r="D10" s="20" t="s">
        <v>159</v>
      </c>
      <c r="E10" s="182">
        <v>3553</v>
      </c>
      <c r="F10" s="182" t="s">
        <v>320</v>
      </c>
      <c r="G10" s="182" t="s">
        <v>562</v>
      </c>
      <c r="H10" s="100" t="s">
        <v>577</v>
      </c>
      <c r="I10" s="52" t="s">
        <v>577</v>
      </c>
      <c r="J10" s="52" t="s">
        <v>480</v>
      </c>
      <c r="K10" s="52" t="s">
        <v>577</v>
      </c>
      <c r="L10" s="52" t="s">
        <v>577</v>
      </c>
      <c r="M10" s="52" t="s">
        <v>483</v>
      </c>
      <c r="N10" s="52" t="s">
        <v>577</v>
      </c>
      <c r="O10" s="52" t="s">
        <v>577</v>
      </c>
      <c r="P10" s="52" t="s">
        <v>480</v>
      </c>
      <c r="Q10" s="52" t="s">
        <v>577</v>
      </c>
      <c r="R10" s="52" t="s">
        <v>577</v>
      </c>
      <c r="S10" s="52" t="s">
        <v>577</v>
      </c>
      <c r="T10" s="52" t="s">
        <v>483</v>
      </c>
      <c r="U10" s="52" t="s">
        <v>577</v>
      </c>
      <c r="V10" s="52" t="s">
        <v>577</v>
      </c>
      <c r="W10" s="52" t="s">
        <v>480</v>
      </c>
      <c r="X10" s="52" t="s">
        <v>577</v>
      </c>
      <c r="Y10" s="52" t="s">
        <v>577</v>
      </c>
      <c r="Z10" s="52" t="s">
        <v>577</v>
      </c>
      <c r="AA10" s="52" t="s">
        <v>577</v>
      </c>
      <c r="AB10" s="52" t="s">
        <v>483</v>
      </c>
      <c r="AC10" s="52" t="s">
        <v>577</v>
      </c>
      <c r="AD10" s="100" t="s">
        <v>577</v>
      </c>
      <c r="AE10" s="52" t="s">
        <v>480</v>
      </c>
      <c r="AF10" s="52" t="s">
        <v>577</v>
      </c>
      <c r="AG10" s="52" t="s">
        <v>577</v>
      </c>
      <c r="AH10" s="52" t="s">
        <v>483</v>
      </c>
      <c r="AI10" s="52" t="s">
        <v>577</v>
      </c>
      <c r="AJ10" s="52" t="s">
        <v>577</v>
      </c>
      <c r="AK10" s="52" t="s">
        <v>577</v>
      </c>
      <c r="AL10" s="52" t="s">
        <v>577</v>
      </c>
    </row>
    <row r="11" spans="1:38" s="12" customFormat="1" ht="34.5" customHeight="1">
      <c r="A11" s="29" t="s">
        <v>68</v>
      </c>
      <c r="B11" s="20" t="s">
        <v>168</v>
      </c>
      <c r="C11" s="26"/>
      <c r="D11" s="20" t="s">
        <v>159</v>
      </c>
      <c r="E11" s="182">
        <v>3557</v>
      </c>
      <c r="F11" s="182" t="s">
        <v>456</v>
      </c>
      <c r="G11" s="182" t="s">
        <v>593</v>
      </c>
      <c r="H11" s="135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172" t="s">
        <v>484</v>
      </c>
      <c r="V11" s="52" t="s">
        <v>577</v>
      </c>
      <c r="W11" s="52" t="s">
        <v>483</v>
      </c>
      <c r="X11" s="52" t="s">
        <v>577</v>
      </c>
      <c r="Y11" s="52" t="s">
        <v>577</v>
      </c>
      <c r="Z11" s="52" t="s">
        <v>577</v>
      </c>
      <c r="AA11" s="171" t="s">
        <v>481</v>
      </c>
      <c r="AB11" s="52" t="s">
        <v>577</v>
      </c>
      <c r="AC11" s="52" t="s">
        <v>577</v>
      </c>
      <c r="AD11" s="52" t="s">
        <v>577</v>
      </c>
      <c r="AE11" s="52" t="s">
        <v>577</v>
      </c>
      <c r="AF11" s="52" t="s">
        <v>483</v>
      </c>
      <c r="AG11" s="52" t="s">
        <v>577</v>
      </c>
      <c r="AH11" s="52" t="s">
        <v>577</v>
      </c>
      <c r="AI11" s="171" t="s">
        <v>481</v>
      </c>
      <c r="AJ11" s="52" t="s">
        <v>577</v>
      </c>
      <c r="AK11" s="52" t="s">
        <v>577</v>
      </c>
      <c r="AL11" s="52" t="s">
        <v>577</v>
      </c>
    </row>
    <row r="12" spans="1:38" s="12" customFormat="1" ht="34.5" customHeight="1">
      <c r="A12" s="97" t="s">
        <v>58</v>
      </c>
      <c r="B12" s="52" t="s">
        <v>168</v>
      </c>
      <c r="C12" s="52" t="s">
        <v>85</v>
      </c>
      <c r="D12" s="52" t="s">
        <v>82</v>
      </c>
      <c r="E12" s="120">
        <v>3470</v>
      </c>
      <c r="F12" s="120" t="s">
        <v>284</v>
      </c>
      <c r="G12" s="98" t="s">
        <v>283</v>
      </c>
      <c r="H12" s="172" t="s">
        <v>484</v>
      </c>
      <c r="I12" s="172" t="s">
        <v>482</v>
      </c>
      <c r="J12" s="172" t="s">
        <v>480</v>
      </c>
      <c r="K12" s="172" t="s">
        <v>484</v>
      </c>
      <c r="L12" s="172" t="s">
        <v>484</v>
      </c>
      <c r="M12" s="172" t="s">
        <v>484</v>
      </c>
      <c r="N12" s="172" t="s">
        <v>484</v>
      </c>
      <c r="O12" s="172" t="s">
        <v>482</v>
      </c>
      <c r="P12" s="172" t="s">
        <v>480</v>
      </c>
      <c r="Q12" s="172" t="s">
        <v>484</v>
      </c>
      <c r="R12" s="172" t="s">
        <v>484</v>
      </c>
      <c r="S12" s="172" t="s">
        <v>484</v>
      </c>
      <c r="T12" s="172" t="s">
        <v>484</v>
      </c>
      <c r="U12" s="172" t="s">
        <v>484</v>
      </c>
      <c r="V12" s="172" t="s">
        <v>482</v>
      </c>
      <c r="W12" s="172" t="s">
        <v>484</v>
      </c>
      <c r="X12" s="172" t="s">
        <v>484</v>
      </c>
      <c r="Y12" s="172" t="s">
        <v>480</v>
      </c>
      <c r="Z12" s="172" t="s">
        <v>484</v>
      </c>
      <c r="AA12" s="172" t="s">
        <v>484</v>
      </c>
      <c r="AB12" s="172" t="s">
        <v>484</v>
      </c>
      <c r="AC12" s="172" t="s">
        <v>484</v>
      </c>
      <c r="AD12" s="172" t="s">
        <v>482</v>
      </c>
      <c r="AE12" s="172" t="s">
        <v>484</v>
      </c>
      <c r="AF12" s="172" t="s">
        <v>484</v>
      </c>
      <c r="AG12" s="172" t="s">
        <v>484</v>
      </c>
      <c r="AH12" s="172" t="s">
        <v>484</v>
      </c>
      <c r="AI12" s="172" t="s">
        <v>480</v>
      </c>
      <c r="AJ12" s="172" t="s">
        <v>509</v>
      </c>
      <c r="AK12" s="172" t="s">
        <v>484</v>
      </c>
      <c r="AL12" s="172" t="s">
        <v>484</v>
      </c>
    </row>
    <row r="13" spans="1:38" s="12" customFormat="1" ht="34.5" customHeight="1">
      <c r="A13" s="97" t="s">
        <v>58</v>
      </c>
      <c r="B13" s="52" t="s">
        <v>168</v>
      </c>
      <c r="C13" s="52" t="s">
        <v>85</v>
      </c>
      <c r="D13" s="52" t="s">
        <v>82</v>
      </c>
      <c r="E13" s="120">
        <v>3418</v>
      </c>
      <c r="F13" s="120" t="s">
        <v>581</v>
      </c>
      <c r="G13" s="98" t="s">
        <v>580</v>
      </c>
      <c r="H13" s="183"/>
      <c r="I13" s="183"/>
      <c r="J13" s="172" t="s">
        <v>583</v>
      </c>
      <c r="K13" s="172" t="s">
        <v>583</v>
      </c>
      <c r="L13" s="172" t="s">
        <v>583</v>
      </c>
      <c r="M13" s="172" t="s">
        <v>583</v>
      </c>
      <c r="N13" s="172" t="s">
        <v>482</v>
      </c>
      <c r="O13" s="172" t="s">
        <v>583</v>
      </c>
      <c r="P13" s="172" t="s">
        <v>583</v>
      </c>
      <c r="Q13" s="172" t="s">
        <v>480</v>
      </c>
      <c r="R13" s="172" t="s">
        <v>583</v>
      </c>
      <c r="S13" s="172" t="s">
        <v>583</v>
      </c>
      <c r="T13" s="172" t="s">
        <v>583</v>
      </c>
      <c r="U13" s="172" t="s">
        <v>482</v>
      </c>
      <c r="V13" s="172" t="s">
        <v>583</v>
      </c>
      <c r="W13" s="172" t="s">
        <v>583</v>
      </c>
      <c r="X13" s="172" t="s">
        <v>480</v>
      </c>
      <c r="Y13" s="172" t="s">
        <v>583</v>
      </c>
      <c r="Z13" s="172" t="s">
        <v>583</v>
      </c>
      <c r="AA13" s="172" t="s">
        <v>583</v>
      </c>
      <c r="AB13" s="172" t="s">
        <v>482</v>
      </c>
      <c r="AC13" s="172" t="s">
        <v>583</v>
      </c>
      <c r="AD13" s="172" t="s">
        <v>583</v>
      </c>
      <c r="AE13" s="172" t="s">
        <v>480</v>
      </c>
      <c r="AF13" s="172" t="s">
        <v>583</v>
      </c>
      <c r="AG13" s="172" t="s">
        <v>583</v>
      </c>
      <c r="AH13" s="172" t="s">
        <v>583</v>
      </c>
      <c r="AI13" s="172" t="s">
        <v>583</v>
      </c>
      <c r="AJ13" s="172" t="s">
        <v>583</v>
      </c>
      <c r="AK13" s="172" t="s">
        <v>482</v>
      </c>
      <c r="AL13" s="172" t="s">
        <v>480</v>
      </c>
    </row>
    <row r="14" spans="1:38" s="12" customFormat="1" ht="34.5" customHeight="1">
      <c r="A14" s="95" t="s">
        <v>68</v>
      </c>
      <c r="B14" s="52" t="s">
        <v>168</v>
      </c>
      <c r="C14" s="52" t="s">
        <v>85</v>
      </c>
      <c r="D14" s="52" t="s">
        <v>86</v>
      </c>
      <c r="E14" s="52">
        <v>3222</v>
      </c>
      <c r="F14" s="52" t="s">
        <v>87</v>
      </c>
      <c r="G14" s="52" t="s">
        <v>88</v>
      </c>
      <c r="H14" s="172" t="s">
        <v>482</v>
      </c>
      <c r="I14" s="172" t="s">
        <v>484</v>
      </c>
      <c r="J14" s="172" t="s">
        <v>484</v>
      </c>
      <c r="K14" s="172" t="s">
        <v>482</v>
      </c>
      <c r="L14" s="172" t="s">
        <v>484</v>
      </c>
      <c r="M14" s="172" t="s">
        <v>484</v>
      </c>
      <c r="N14" s="172" t="s">
        <v>523</v>
      </c>
      <c r="O14" s="172" t="s">
        <v>484</v>
      </c>
      <c r="P14" s="172" t="s">
        <v>480</v>
      </c>
      <c r="Q14" s="172" t="s">
        <v>484</v>
      </c>
      <c r="R14" s="172" t="s">
        <v>484</v>
      </c>
      <c r="S14" s="172" t="s">
        <v>484</v>
      </c>
      <c r="T14" s="172" t="s">
        <v>480</v>
      </c>
      <c r="U14" s="172" t="s">
        <v>523</v>
      </c>
      <c r="V14" s="172" t="s">
        <v>484</v>
      </c>
      <c r="W14" s="172" t="s">
        <v>484</v>
      </c>
      <c r="X14" s="172" t="s">
        <v>480</v>
      </c>
      <c r="Y14" s="172" t="s">
        <v>484</v>
      </c>
      <c r="Z14" s="172" t="s">
        <v>484</v>
      </c>
      <c r="AA14" s="172" t="s">
        <v>482</v>
      </c>
      <c r="AB14" s="172" t="s">
        <v>484</v>
      </c>
      <c r="AC14" s="172" t="s">
        <v>484</v>
      </c>
      <c r="AD14" s="172" t="s">
        <v>509</v>
      </c>
      <c r="AE14" s="172" t="s">
        <v>480</v>
      </c>
      <c r="AF14" s="172" t="s">
        <v>484</v>
      </c>
      <c r="AG14" s="172" t="s">
        <v>484</v>
      </c>
      <c r="AH14" s="172" t="s">
        <v>484</v>
      </c>
      <c r="AI14" s="172" t="s">
        <v>484</v>
      </c>
      <c r="AJ14" s="172" t="s">
        <v>482</v>
      </c>
      <c r="AK14" s="172" t="s">
        <v>484</v>
      </c>
      <c r="AL14" s="151" t="s">
        <v>509</v>
      </c>
    </row>
    <row r="15" spans="1:38" s="12" customFormat="1" ht="34.5" customHeight="1">
      <c r="A15" s="95" t="s">
        <v>68</v>
      </c>
      <c r="B15" s="52" t="s">
        <v>168</v>
      </c>
      <c r="C15" s="52" t="s">
        <v>85</v>
      </c>
      <c r="D15" s="52" t="s">
        <v>86</v>
      </c>
      <c r="E15" s="52">
        <v>3229</v>
      </c>
      <c r="F15" s="52" t="s">
        <v>89</v>
      </c>
      <c r="G15" s="52" t="s">
        <v>90</v>
      </c>
      <c r="H15" s="172" t="s">
        <v>484</v>
      </c>
      <c r="I15" s="172" t="s">
        <v>484</v>
      </c>
      <c r="J15" s="172" t="s">
        <v>482</v>
      </c>
      <c r="K15" s="6" t="s">
        <v>509</v>
      </c>
      <c r="L15" s="172" t="s">
        <v>484</v>
      </c>
      <c r="M15" s="172" t="s">
        <v>484</v>
      </c>
      <c r="N15" s="172" t="s">
        <v>482</v>
      </c>
      <c r="O15" s="172" t="s">
        <v>484</v>
      </c>
      <c r="P15" s="172" t="s">
        <v>484</v>
      </c>
      <c r="Q15" s="172" t="s">
        <v>480</v>
      </c>
      <c r="R15" s="172" t="s">
        <v>484</v>
      </c>
      <c r="S15" s="172" t="s">
        <v>484</v>
      </c>
      <c r="T15" s="172" t="s">
        <v>484</v>
      </c>
      <c r="U15" s="172" t="s">
        <v>484</v>
      </c>
      <c r="V15" s="172" t="s">
        <v>480</v>
      </c>
      <c r="W15" s="172" t="s">
        <v>482</v>
      </c>
      <c r="X15" s="172" t="s">
        <v>484</v>
      </c>
      <c r="Y15" s="172" t="s">
        <v>484</v>
      </c>
      <c r="Z15" s="172" t="s">
        <v>480</v>
      </c>
      <c r="AA15" s="172" t="s">
        <v>484</v>
      </c>
      <c r="AB15" s="172" t="s">
        <v>484</v>
      </c>
      <c r="AC15" s="172" t="s">
        <v>484</v>
      </c>
      <c r="AD15" s="172" t="s">
        <v>484</v>
      </c>
      <c r="AE15" s="172" t="s">
        <v>480</v>
      </c>
      <c r="AF15" s="172" t="s">
        <v>484</v>
      </c>
      <c r="AG15" s="172" t="s">
        <v>484</v>
      </c>
      <c r="AH15" s="172" t="s">
        <v>484</v>
      </c>
      <c r="AI15" s="172" t="s">
        <v>484</v>
      </c>
      <c r="AJ15" s="172" t="s">
        <v>482</v>
      </c>
      <c r="AK15" s="172" t="s">
        <v>509</v>
      </c>
      <c r="AL15" s="172" t="s">
        <v>484</v>
      </c>
    </row>
    <row r="16" spans="1:38" s="12" customFormat="1" ht="34.5" customHeight="1">
      <c r="A16" s="95" t="s">
        <v>68</v>
      </c>
      <c r="B16" s="52" t="s">
        <v>168</v>
      </c>
      <c r="C16" s="52" t="s">
        <v>85</v>
      </c>
      <c r="D16" s="52" t="s">
        <v>86</v>
      </c>
      <c r="E16" s="52">
        <v>3304</v>
      </c>
      <c r="F16" s="52" t="s">
        <v>91</v>
      </c>
      <c r="G16" s="52" t="s">
        <v>92</v>
      </c>
      <c r="H16" s="172" t="s">
        <v>480</v>
      </c>
      <c r="I16" s="172" t="s">
        <v>480</v>
      </c>
      <c r="J16" s="172" t="s">
        <v>484</v>
      </c>
      <c r="K16" s="172" t="s">
        <v>484</v>
      </c>
      <c r="L16" s="172" t="s">
        <v>484</v>
      </c>
      <c r="M16" s="172" t="s">
        <v>484</v>
      </c>
      <c r="N16" s="172" t="s">
        <v>484</v>
      </c>
      <c r="O16" s="172" t="s">
        <v>484</v>
      </c>
      <c r="P16" s="172" t="s">
        <v>509</v>
      </c>
      <c r="Q16" s="172" t="s">
        <v>484</v>
      </c>
      <c r="R16" s="172" t="s">
        <v>484</v>
      </c>
      <c r="S16" s="172" t="s">
        <v>484</v>
      </c>
      <c r="T16" s="172" t="s">
        <v>483</v>
      </c>
      <c r="U16" s="172" t="s">
        <v>482</v>
      </c>
      <c r="V16" s="172" t="s">
        <v>509</v>
      </c>
      <c r="W16" s="172" t="s">
        <v>484</v>
      </c>
      <c r="X16" s="172" t="s">
        <v>484</v>
      </c>
      <c r="Y16" s="172" t="s">
        <v>480</v>
      </c>
      <c r="Z16" s="172" t="s">
        <v>484</v>
      </c>
      <c r="AA16" s="172" t="s">
        <v>484</v>
      </c>
      <c r="AB16" s="172" t="s">
        <v>484</v>
      </c>
      <c r="AC16" s="172" t="s">
        <v>480</v>
      </c>
      <c r="AD16" s="172" t="s">
        <v>484</v>
      </c>
      <c r="AE16" s="172" t="s">
        <v>484</v>
      </c>
      <c r="AF16" s="172" t="s">
        <v>484</v>
      </c>
      <c r="AG16" s="172" t="s">
        <v>484</v>
      </c>
      <c r="AH16" s="172" t="s">
        <v>482</v>
      </c>
      <c r="AI16" s="172" t="s">
        <v>482</v>
      </c>
      <c r="AJ16" s="172" t="s">
        <v>484</v>
      </c>
      <c r="AK16" s="172" t="s">
        <v>484</v>
      </c>
      <c r="AL16" s="151" t="s">
        <v>509</v>
      </c>
    </row>
    <row r="17" spans="1:38" s="12" customFormat="1" ht="34.5" customHeight="1">
      <c r="A17" s="95" t="s">
        <v>68</v>
      </c>
      <c r="B17" s="52" t="s">
        <v>168</v>
      </c>
      <c r="C17" s="52" t="s">
        <v>85</v>
      </c>
      <c r="D17" s="52" t="s">
        <v>86</v>
      </c>
      <c r="E17" s="11">
        <v>3501</v>
      </c>
      <c r="F17" s="11" t="s">
        <v>336</v>
      </c>
      <c r="G17" s="11" t="s">
        <v>333</v>
      </c>
      <c r="H17" s="172" t="s">
        <v>484</v>
      </c>
      <c r="I17" s="172" t="s">
        <v>482</v>
      </c>
      <c r="J17" s="172" t="s">
        <v>480</v>
      </c>
      <c r="K17" s="172" t="s">
        <v>484</v>
      </c>
      <c r="L17" s="172" t="s">
        <v>484</v>
      </c>
      <c r="M17" s="172" t="s">
        <v>484</v>
      </c>
      <c r="N17" s="172" t="s">
        <v>484</v>
      </c>
      <c r="O17" s="172" t="s">
        <v>482</v>
      </c>
      <c r="P17" s="172" t="s">
        <v>484</v>
      </c>
      <c r="Q17" s="172" t="s">
        <v>484</v>
      </c>
      <c r="R17" s="172" t="s">
        <v>480</v>
      </c>
      <c r="S17" s="172" t="s">
        <v>484</v>
      </c>
      <c r="T17" s="172" t="s">
        <v>484</v>
      </c>
      <c r="U17" s="172" t="s">
        <v>484</v>
      </c>
      <c r="V17" s="172" t="s">
        <v>484</v>
      </c>
      <c r="W17" s="172" t="s">
        <v>480</v>
      </c>
      <c r="X17" s="172" t="s">
        <v>482</v>
      </c>
      <c r="Y17" s="172" t="s">
        <v>512</v>
      </c>
      <c r="Z17" s="172" t="s">
        <v>512</v>
      </c>
      <c r="AA17" s="172" t="s">
        <v>512</v>
      </c>
      <c r="AB17" s="172" t="s">
        <v>512</v>
      </c>
      <c r="AC17" s="172" t="s">
        <v>512</v>
      </c>
      <c r="AD17" s="172" t="s">
        <v>512</v>
      </c>
      <c r="AE17" s="172" t="s">
        <v>512</v>
      </c>
      <c r="AF17" s="172" t="s">
        <v>512</v>
      </c>
      <c r="AG17" s="172" t="s">
        <v>512</v>
      </c>
      <c r="AH17" s="172" t="s">
        <v>480</v>
      </c>
      <c r="AI17" s="172" t="s">
        <v>482</v>
      </c>
      <c r="AJ17" s="172" t="s">
        <v>484</v>
      </c>
      <c r="AK17" s="172" t="s">
        <v>484</v>
      </c>
      <c r="AL17" s="151" t="s">
        <v>484</v>
      </c>
    </row>
    <row r="18" spans="1:38" s="12" customFormat="1" ht="34.5" customHeight="1">
      <c r="A18" s="95" t="s">
        <v>68</v>
      </c>
      <c r="B18" s="52" t="s">
        <v>168</v>
      </c>
      <c r="C18" s="52" t="s">
        <v>85</v>
      </c>
      <c r="D18" s="52" t="s">
        <v>86</v>
      </c>
      <c r="E18" s="11">
        <v>3402</v>
      </c>
      <c r="F18" s="11" t="s">
        <v>573</v>
      </c>
      <c r="G18" s="11" t="s">
        <v>572</v>
      </c>
      <c r="H18" s="172" t="s">
        <v>484</v>
      </c>
      <c r="I18" s="172" t="s">
        <v>482</v>
      </c>
      <c r="J18" s="172" t="s">
        <v>484</v>
      </c>
      <c r="K18" s="172" t="s">
        <v>484</v>
      </c>
      <c r="L18" s="172" t="s">
        <v>484</v>
      </c>
      <c r="M18" s="172" t="s">
        <v>484</v>
      </c>
      <c r="N18" s="172" t="s">
        <v>484</v>
      </c>
      <c r="O18" s="172" t="s">
        <v>484</v>
      </c>
      <c r="P18" s="172" t="s">
        <v>482</v>
      </c>
      <c r="Q18" s="172" t="s">
        <v>480</v>
      </c>
      <c r="R18" s="172" t="s">
        <v>484</v>
      </c>
      <c r="S18" s="172" t="s">
        <v>484</v>
      </c>
      <c r="T18" s="172" t="s">
        <v>484</v>
      </c>
      <c r="U18" s="172" t="s">
        <v>484</v>
      </c>
      <c r="V18" s="172" t="s">
        <v>484</v>
      </c>
      <c r="W18" s="172" t="s">
        <v>482</v>
      </c>
      <c r="X18" s="172" t="s">
        <v>480</v>
      </c>
      <c r="Y18" s="172" t="s">
        <v>484</v>
      </c>
      <c r="Z18" s="172" t="s">
        <v>484</v>
      </c>
      <c r="AA18" s="172" t="s">
        <v>484</v>
      </c>
      <c r="AB18" s="172" t="s">
        <v>484</v>
      </c>
      <c r="AC18" s="172" t="s">
        <v>484</v>
      </c>
      <c r="AD18" s="172" t="s">
        <v>482</v>
      </c>
      <c r="AE18" s="172" t="s">
        <v>480</v>
      </c>
      <c r="AF18" s="172" t="s">
        <v>484</v>
      </c>
      <c r="AG18" s="172" t="s">
        <v>484</v>
      </c>
      <c r="AH18" s="172" t="s">
        <v>484</v>
      </c>
      <c r="AI18" s="172" t="s">
        <v>484</v>
      </c>
      <c r="AJ18" s="172" t="s">
        <v>484</v>
      </c>
      <c r="AK18" s="172" t="s">
        <v>480</v>
      </c>
      <c r="AL18" s="151" t="s">
        <v>484</v>
      </c>
    </row>
    <row r="19" spans="1:38" s="12" customFormat="1" ht="34.5" customHeight="1">
      <c r="A19" s="95" t="s">
        <v>68</v>
      </c>
      <c r="B19" s="52" t="s">
        <v>168</v>
      </c>
      <c r="C19" s="52" t="s">
        <v>85</v>
      </c>
      <c r="D19" s="52" t="s">
        <v>86</v>
      </c>
      <c r="E19" s="146">
        <v>3558</v>
      </c>
      <c r="F19" s="11" t="s">
        <v>595</v>
      </c>
      <c r="G19" s="11" t="s">
        <v>594</v>
      </c>
      <c r="H19" s="183"/>
      <c r="I19" s="183"/>
      <c r="J19" s="183"/>
      <c r="K19" s="183"/>
      <c r="L19" s="183"/>
      <c r="M19" s="183"/>
      <c r="N19" s="183"/>
      <c r="O19" s="183"/>
      <c r="P19" s="183"/>
      <c r="Q19" s="183"/>
      <c r="R19" s="183"/>
      <c r="S19" s="183"/>
      <c r="T19" s="183"/>
      <c r="U19" s="172" t="s">
        <v>484</v>
      </c>
      <c r="V19" s="172" t="s">
        <v>484</v>
      </c>
      <c r="W19" s="172" t="s">
        <v>484</v>
      </c>
      <c r="X19" s="172" t="s">
        <v>482</v>
      </c>
      <c r="Y19" s="172" t="s">
        <v>484</v>
      </c>
      <c r="Z19" s="172" t="s">
        <v>484</v>
      </c>
      <c r="AA19" s="172" t="s">
        <v>484</v>
      </c>
      <c r="AB19" s="172" t="s">
        <v>480</v>
      </c>
      <c r="AC19" s="172" t="s">
        <v>484</v>
      </c>
      <c r="AD19" s="172" t="s">
        <v>484</v>
      </c>
      <c r="AE19" s="172" t="s">
        <v>484</v>
      </c>
      <c r="AF19" s="172" t="s">
        <v>480</v>
      </c>
      <c r="AG19" s="172" t="s">
        <v>484</v>
      </c>
      <c r="AH19" s="172" t="s">
        <v>484</v>
      </c>
      <c r="AI19" s="172" t="s">
        <v>484</v>
      </c>
      <c r="AJ19" s="172" t="s">
        <v>482</v>
      </c>
      <c r="AK19" s="172" t="s">
        <v>484</v>
      </c>
      <c r="AL19" s="172" t="s">
        <v>484</v>
      </c>
    </row>
    <row r="20" spans="1:38" s="12" customFormat="1" ht="34.5" hidden="1" customHeight="1">
      <c r="A20" s="95" t="s">
        <v>68</v>
      </c>
      <c r="B20" s="52" t="s">
        <v>168</v>
      </c>
      <c r="C20" s="52" t="s">
        <v>85</v>
      </c>
      <c r="D20" s="52" t="s">
        <v>245</v>
      </c>
      <c r="E20" s="146">
        <v>3506</v>
      </c>
      <c r="F20" s="251" t="s">
        <v>350</v>
      </c>
      <c r="G20" s="252"/>
      <c r="H20" s="52"/>
      <c r="I20" s="156"/>
      <c r="J20" s="52"/>
      <c r="K20" s="156"/>
      <c r="L20" s="52"/>
      <c r="M20" s="156"/>
      <c r="N20" s="52"/>
      <c r="O20" s="52"/>
      <c r="P20" s="156"/>
      <c r="Q20" s="52"/>
      <c r="R20" s="52"/>
      <c r="S20" s="156"/>
      <c r="T20" s="52"/>
      <c r="U20" s="52"/>
      <c r="V20" s="52"/>
      <c r="W20" s="156"/>
      <c r="X20" s="52"/>
      <c r="Y20" s="156"/>
      <c r="Z20" s="52"/>
      <c r="AA20" s="52"/>
      <c r="AB20" s="156"/>
      <c r="AC20" s="52"/>
      <c r="AD20" s="156"/>
      <c r="AE20" s="52"/>
      <c r="AF20" s="52"/>
      <c r="AG20" s="52"/>
      <c r="AH20" s="156"/>
      <c r="AI20" s="156"/>
      <c r="AJ20" s="157"/>
      <c r="AK20" s="52"/>
      <c r="AL20" s="52"/>
    </row>
    <row r="21" spans="1:38" s="12" customFormat="1" ht="34.5" hidden="1" customHeight="1">
      <c r="A21" s="95" t="s">
        <v>68</v>
      </c>
      <c r="B21" s="52" t="s">
        <v>168</v>
      </c>
      <c r="C21" s="52" t="s">
        <v>85</v>
      </c>
      <c r="D21" s="52" t="s">
        <v>245</v>
      </c>
      <c r="E21" s="51">
        <v>3507</v>
      </c>
      <c r="F21" s="253" t="s">
        <v>351</v>
      </c>
      <c r="G21" s="254"/>
      <c r="H21" s="52"/>
      <c r="I21" s="52"/>
      <c r="J21" s="52"/>
      <c r="K21" s="52"/>
      <c r="L21" s="156"/>
      <c r="M21" s="52"/>
      <c r="N21" s="52"/>
      <c r="O21" s="52"/>
      <c r="P21" s="52"/>
      <c r="Q21" s="52"/>
      <c r="R21" s="156"/>
      <c r="S21" s="156"/>
      <c r="T21" s="52"/>
      <c r="U21" s="156"/>
      <c r="V21" s="52"/>
      <c r="W21" s="156"/>
      <c r="X21" s="156"/>
      <c r="Y21" s="52"/>
      <c r="Z21" s="52"/>
      <c r="AA21" s="156"/>
      <c r="AB21" s="156"/>
      <c r="AC21" s="156"/>
      <c r="AD21" s="52"/>
      <c r="AE21" s="52"/>
      <c r="AF21" s="156"/>
      <c r="AG21" s="156"/>
      <c r="AH21" s="52"/>
      <c r="AI21" s="52"/>
      <c r="AJ21" s="52"/>
      <c r="AK21" s="52"/>
      <c r="AL21" s="52"/>
    </row>
    <row r="22" spans="1:38" s="12" customFormat="1" ht="34.5" hidden="1" customHeight="1">
      <c r="A22" s="95" t="s">
        <v>68</v>
      </c>
      <c r="B22" s="52" t="s">
        <v>168</v>
      </c>
      <c r="C22" s="52" t="s">
        <v>85</v>
      </c>
      <c r="D22" s="52" t="s">
        <v>245</v>
      </c>
      <c r="E22" s="51">
        <v>3508</v>
      </c>
      <c r="F22" s="253" t="s">
        <v>352</v>
      </c>
      <c r="G22" s="254"/>
      <c r="H22" s="52"/>
      <c r="I22" s="52"/>
      <c r="J22" s="156"/>
      <c r="K22" s="52"/>
      <c r="L22" s="52"/>
      <c r="M22" s="156"/>
      <c r="N22" s="156"/>
      <c r="O22" s="52"/>
      <c r="P22" s="52"/>
      <c r="Q22" s="156"/>
      <c r="R22" s="156"/>
      <c r="S22" s="52"/>
      <c r="T22" s="156"/>
      <c r="U22" s="52"/>
      <c r="V22" s="156"/>
      <c r="W22" s="52"/>
      <c r="X22" s="52"/>
      <c r="Y22" s="52"/>
      <c r="Z22" s="52"/>
      <c r="AA22" s="156"/>
      <c r="AB22" s="52"/>
      <c r="AC22" s="156"/>
      <c r="AD22" s="52"/>
      <c r="AE22" s="156"/>
      <c r="AF22" s="52"/>
      <c r="AG22" s="156"/>
      <c r="AH22" s="52"/>
      <c r="AI22" s="156"/>
      <c r="AJ22" s="52"/>
      <c r="AK22" s="52"/>
      <c r="AL22" s="52"/>
    </row>
    <row r="23" spans="1:38" s="12" customFormat="1" ht="34.5" hidden="1" customHeight="1">
      <c r="A23" s="95" t="s">
        <v>68</v>
      </c>
      <c r="B23" s="52" t="s">
        <v>168</v>
      </c>
      <c r="C23" s="52" t="s">
        <v>85</v>
      </c>
      <c r="D23" s="52" t="s">
        <v>245</v>
      </c>
      <c r="E23" s="51">
        <v>3509</v>
      </c>
      <c r="F23" s="253" t="s">
        <v>353</v>
      </c>
      <c r="G23" s="254"/>
      <c r="H23" s="156"/>
      <c r="I23" s="52"/>
      <c r="J23" s="52"/>
      <c r="K23" s="156"/>
      <c r="L23" s="156"/>
      <c r="M23" s="156"/>
      <c r="N23" s="52"/>
      <c r="O23" s="52"/>
      <c r="P23" s="52"/>
      <c r="Q23" s="52"/>
      <c r="R23" s="156"/>
      <c r="S23" s="156"/>
      <c r="T23" s="156"/>
      <c r="U23" s="52"/>
      <c r="V23" s="156"/>
      <c r="W23" s="52"/>
      <c r="X23" s="156"/>
      <c r="Y23" s="52"/>
      <c r="Z23" s="156"/>
      <c r="AA23" s="52"/>
      <c r="AB23" s="156"/>
      <c r="AC23" s="52"/>
      <c r="AD23" s="156"/>
      <c r="AE23" s="52"/>
      <c r="AF23" s="52"/>
      <c r="AG23" s="156"/>
      <c r="AH23" s="156"/>
      <c r="AI23" s="52"/>
      <c r="AJ23" s="52"/>
      <c r="AK23" s="52"/>
      <c r="AL23" s="156"/>
    </row>
    <row r="24" spans="1:38" s="12" customFormat="1" ht="34.5" customHeight="1">
      <c r="A24" s="95" t="s">
        <v>68</v>
      </c>
      <c r="B24" s="52" t="s">
        <v>168</v>
      </c>
      <c r="C24" s="11" t="s">
        <v>155</v>
      </c>
      <c r="D24" s="52" t="s">
        <v>158</v>
      </c>
      <c r="E24" s="52">
        <v>3163</v>
      </c>
      <c r="F24" s="52" t="s">
        <v>93</v>
      </c>
      <c r="G24" s="52" t="s">
        <v>94</v>
      </c>
      <c r="H24" s="51" t="s">
        <v>537</v>
      </c>
      <c r="I24" s="51" t="s">
        <v>537</v>
      </c>
      <c r="J24" s="113" t="s">
        <v>481</v>
      </c>
      <c r="K24" s="51" t="s">
        <v>537</v>
      </c>
      <c r="L24" s="51" t="s">
        <v>537</v>
      </c>
      <c r="M24" s="51" t="s">
        <v>537</v>
      </c>
      <c r="N24" s="147" t="s">
        <v>483</v>
      </c>
      <c r="O24" s="51" t="s">
        <v>537</v>
      </c>
      <c r="P24" s="51" t="s">
        <v>537</v>
      </c>
      <c r="Q24" s="113" t="s">
        <v>481</v>
      </c>
      <c r="R24" s="147" t="s">
        <v>483</v>
      </c>
      <c r="S24" s="147" t="s">
        <v>478</v>
      </c>
      <c r="T24" s="147" t="s">
        <v>478</v>
      </c>
      <c r="U24" s="147" t="s">
        <v>478</v>
      </c>
      <c r="V24" s="51" t="s">
        <v>537</v>
      </c>
      <c r="W24" s="51" t="s">
        <v>537</v>
      </c>
      <c r="X24" s="147" t="s">
        <v>483</v>
      </c>
      <c r="Y24" s="51" t="s">
        <v>537</v>
      </c>
      <c r="Z24" s="51" t="s">
        <v>537</v>
      </c>
      <c r="AA24" s="51" t="s">
        <v>537</v>
      </c>
      <c r="AB24" s="113" t="s">
        <v>481</v>
      </c>
      <c r="AC24" s="51" t="s">
        <v>537</v>
      </c>
      <c r="AD24" s="51" t="s">
        <v>537</v>
      </c>
      <c r="AE24" s="51" t="s">
        <v>537</v>
      </c>
      <c r="AF24" s="113" t="s">
        <v>481</v>
      </c>
      <c r="AG24" s="51" t="s">
        <v>537</v>
      </c>
      <c r="AH24" s="51" t="s">
        <v>537</v>
      </c>
      <c r="AI24" s="51" t="s">
        <v>537</v>
      </c>
      <c r="AJ24" s="147" t="s">
        <v>483</v>
      </c>
      <c r="AK24" s="51" t="s">
        <v>537</v>
      </c>
      <c r="AL24" s="51" t="s">
        <v>537</v>
      </c>
    </row>
    <row r="25" spans="1:38" s="102" customFormat="1" ht="34.5" customHeight="1" thickBot="1">
      <c r="A25" s="106" t="s">
        <v>68</v>
      </c>
      <c r="B25" s="96" t="s">
        <v>168</v>
      </c>
      <c r="C25" s="16" t="s">
        <v>155</v>
      </c>
      <c r="D25" s="96" t="s">
        <v>158</v>
      </c>
      <c r="E25" s="16">
        <v>3403</v>
      </c>
      <c r="F25" s="16" t="s">
        <v>156</v>
      </c>
      <c r="G25" s="16" t="s">
        <v>157</v>
      </c>
      <c r="H25" s="168" t="s">
        <v>537</v>
      </c>
      <c r="I25" s="169" t="s">
        <v>481</v>
      </c>
      <c r="J25" s="168" t="s">
        <v>537</v>
      </c>
      <c r="K25" s="168" t="s">
        <v>537</v>
      </c>
      <c r="L25" s="170" t="s">
        <v>478</v>
      </c>
      <c r="M25" s="170" t="s">
        <v>483</v>
      </c>
      <c r="N25" s="168" t="s">
        <v>537</v>
      </c>
      <c r="O25" s="168" t="s">
        <v>537</v>
      </c>
      <c r="P25" s="169" t="s">
        <v>481</v>
      </c>
      <c r="Q25" s="168" t="s">
        <v>537</v>
      </c>
      <c r="R25" s="168" t="s">
        <v>537</v>
      </c>
      <c r="S25" s="168" t="s">
        <v>537</v>
      </c>
      <c r="T25" s="168" t="s">
        <v>537</v>
      </c>
      <c r="U25" s="168" t="s">
        <v>537</v>
      </c>
      <c r="V25" s="168" t="s">
        <v>537</v>
      </c>
      <c r="W25" s="168" t="s">
        <v>537</v>
      </c>
      <c r="X25" s="168" t="s">
        <v>537</v>
      </c>
      <c r="Y25" s="170" t="s">
        <v>483</v>
      </c>
      <c r="Z25" s="170" t="s">
        <v>478</v>
      </c>
      <c r="AA25" s="170" t="s">
        <v>478</v>
      </c>
      <c r="AB25" s="168" t="s">
        <v>537</v>
      </c>
      <c r="AC25" s="168" t="s">
        <v>537</v>
      </c>
      <c r="AD25" s="170" t="s">
        <v>483</v>
      </c>
      <c r="AE25" s="168" t="s">
        <v>537</v>
      </c>
      <c r="AF25" s="168" t="s">
        <v>537</v>
      </c>
      <c r="AG25" s="169" t="s">
        <v>481</v>
      </c>
      <c r="AH25" s="169" t="s">
        <v>481</v>
      </c>
      <c r="AI25" s="168" t="s">
        <v>537</v>
      </c>
      <c r="AJ25" s="168" t="s">
        <v>537</v>
      </c>
      <c r="AK25" s="170" t="s">
        <v>483</v>
      </c>
      <c r="AL25" s="168" t="s">
        <v>537</v>
      </c>
    </row>
    <row r="26" spans="1:38" s="12" customFormat="1" ht="34.5" customHeight="1">
      <c r="A26" s="255" t="s">
        <v>536</v>
      </c>
      <c r="B26" s="255"/>
      <c r="C26" s="255"/>
      <c r="D26" s="255"/>
      <c r="E26" s="255"/>
      <c r="F26" s="255"/>
      <c r="G26" s="255"/>
      <c r="H26" s="143">
        <f t="shared" ref="H26:AL26" si="0">COUNTIFS(H$8:H$25,"08~17")</f>
        <v>2</v>
      </c>
      <c r="I26" s="143">
        <f t="shared" si="0"/>
        <v>2</v>
      </c>
      <c r="J26" s="143">
        <f t="shared" si="0"/>
        <v>1</v>
      </c>
      <c r="K26" s="143">
        <f t="shared" si="0"/>
        <v>2</v>
      </c>
      <c r="L26" s="143">
        <f t="shared" si="0"/>
        <v>2</v>
      </c>
      <c r="M26" s="143">
        <f t="shared" si="0"/>
        <v>1</v>
      </c>
      <c r="N26" s="143">
        <f t="shared" si="0"/>
        <v>2</v>
      </c>
      <c r="O26" s="143">
        <f t="shared" si="0"/>
        <v>1</v>
      </c>
      <c r="P26" s="143">
        <f t="shared" si="0"/>
        <v>1</v>
      </c>
      <c r="Q26" s="143">
        <f t="shared" si="0"/>
        <v>1</v>
      </c>
      <c r="R26" s="143">
        <f t="shared" si="0"/>
        <v>2</v>
      </c>
      <c r="S26" s="143">
        <f t="shared" si="0"/>
        <v>2</v>
      </c>
      <c r="T26" s="143">
        <f t="shared" si="0"/>
        <v>0</v>
      </c>
      <c r="U26" s="143">
        <f t="shared" si="0"/>
        <v>2</v>
      </c>
      <c r="V26" s="143">
        <f t="shared" si="0"/>
        <v>3</v>
      </c>
      <c r="W26" s="143">
        <f t="shared" si="0"/>
        <v>1</v>
      </c>
      <c r="X26" s="143">
        <f t="shared" si="0"/>
        <v>2</v>
      </c>
      <c r="Y26" s="143">
        <f t="shared" si="0"/>
        <v>2</v>
      </c>
      <c r="Z26" s="143">
        <f t="shared" si="0"/>
        <v>3</v>
      </c>
      <c r="AA26" s="143">
        <f t="shared" si="0"/>
        <v>2</v>
      </c>
      <c r="AB26" s="143">
        <f t="shared" si="0"/>
        <v>2</v>
      </c>
      <c r="AC26" s="143">
        <f t="shared" si="0"/>
        <v>2</v>
      </c>
      <c r="AD26" s="143">
        <f t="shared" si="0"/>
        <v>2</v>
      </c>
      <c r="AE26" s="143">
        <f t="shared" si="0"/>
        <v>2</v>
      </c>
      <c r="AF26" s="143">
        <f t="shared" si="0"/>
        <v>2</v>
      </c>
      <c r="AG26" s="143">
        <f t="shared" si="0"/>
        <v>3</v>
      </c>
      <c r="AH26" s="143">
        <f t="shared" si="0"/>
        <v>2</v>
      </c>
      <c r="AI26" s="143">
        <f t="shared" si="0"/>
        <v>2</v>
      </c>
      <c r="AJ26" s="143">
        <f t="shared" si="0"/>
        <v>2</v>
      </c>
      <c r="AK26" s="143">
        <f t="shared" si="0"/>
        <v>2</v>
      </c>
      <c r="AL26" s="143">
        <f t="shared" si="0"/>
        <v>3</v>
      </c>
    </row>
    <row r="27" spans="1:38" s="12" customFormat="1" ht="34.5" customHeight="1">
      <c r="A27" s="250" t="s">
        <v>534</v>
      </c>
      <c r="B27" s="250"/>
      <c r="C27" s="250"/>
      <c r="D27" s="250"/>
      <c r="E27" s="250"/>
      <c r="F27" s="250"/>
      <c r="G27" s="250"/>
      <c r="H27" s="143">
        <f t="shared" ref="H27:AL27" si="1">COUNTIFS(H$8:H$25,"09~  17.5")</f>
        <v>4</v>
      </c>
      <c r="I27" s="143">
        <f t="shared" si="1"/>
        <v>3</v>
      </c>
      <c r="J27" s="143">
        <f t="shared" si="1"/>
        <v>3</v>
      </c>
      <c r="K27" s="143">
        <f t="shared" si="1"/>
        <v>4</v>
      </c>
      <c r="L27" s="143">
        <f t="shared" si="1"/>
        <v>7</v>
      </c>
      <c r="M27" s="143">
        <f t="shared" si="1"/>
        <v>7</v>
      </c>
      <c r="N27" s="143">
        <f t="shared" si="1"/>
        <v>5</v>
      </c>
      <c r="O27" s="143">
        <f t="shared" si="1"/>
        <v>5</v>
      </c>
      <c r="P27" s="143">
        <f t="shared" si="1"/>
        <v>2</v>
      </c>
      <c r="Q27" s="143">
        <f t="shared" si="1"/>
        <v>5</v>
      </c>
      <c r="R27" s="143">
        <f t="shared" si="1"/>
        <v>6</v>
      </c>
      <c r="S27" s="143">
        <f t="shared" si="1"/>
        <v>7</v>
      </c>
      <c r="T27" s="143">
        <f t="shared" si="1"/>
        <v>4</v>
      </c>
      <c r="U27" s="143">
        <f t="shared" si="1"/>
        <v>6</v>
      </c>
      <c r="V27" s="143">
        <f t="shared" si="1"/>
        <v>5</v>
      </c>
      <c r="W27" s="143">
        <f t="shared" si="1"/>
        <v>5</v>
      </c>
      <c r="X27" s="143">
        <f t="shared" si="1"/>
        <v>4</v>
      </c>
      <c r="Y27" s="143">
        <f t="shared" si="1"/>
        <v>5</v>
      </c>
      <c r="Z27" s="143">
        <f t="shared" si="1"/>
        <v>6</v>
      </c>
      <c r="AA27" s="143">
        <f t="shared" si="1"/>
        <v>5</v>
      </c>
      <c r="AB27" s="143">
        <f t="shared" si="1"/>
        <v>6</v>
      </c>
      <c r="AC27" s="143">
        <f t="shared" si="1"/>
        <v>6</v>
      </c>
      <c r="AD27" s="143">
        <f t="shared" si="1"/>
        <v>4</v>
      </c>
      <c r="AE27" s="143">
        <f t="shared" si="1"/>
        <v>3</v>
      </c>
      <c r="AF27" s="143">
        <f t="shared" si="1"/>
        <v>6</v>
      </c>
      <c r="AG27" s="143">
        <f t="shared" si="1"/>
        <v>7</v>
      </c>
      <c r="AH27" s="143">
        <f t="shared" si="1"/>
        <v>6</v>
      </c>
      <c r="AI27" s="143">
        <f t="shared" si="1"/>
        <v>4</v>
      </c>
      <c r="AJ27" s="143">
        <f t="shared" si="1"/>
        <v>4</v>
      </c>
      <c r="AK27" s="143">
        <f t="shared" si="1"/>
        <v>6</v>
      </c>
      <c r="AL27" s="143">
        <f t="shared" si="1"/>
        <v>6</v>
      </c>
    </row>
    <row r="28" spans="1:38" s="12" customFormat="1" ht="34.5" customHeight="1">
      <c r="A28" s="249" t="s">
        <v>552</v>
      </c>
      <c r="B28" s="250"/>
      <c r="C28" s="250"/>
      <c r="D28" s="250"/>
      <c r="E28" s="250"/>
      <c r="F28" s="250"/>
      <c r="G28" s="250"/>
      <c r="H28" s="143">
        <f t="shared" ref="H28:AL28" si="2">COUNTIFS(H$8:H$25,"09~18.5")</f>
        <v>2</v>
      </c>
      <c r="I28" s="143">
        <f t="shared" si="2"/>
        <v>1</v>
      </c>
      <c r="J28" s="143">
        <f t="shared" si="2"/>
        <v>1</v>
      </c>
      <c r="K28" s="143">
        <f t="shared" si="2"/>
        <v>2</v>
      </c>
      <c r="L28" s="143">
        <f t="shared" si="2"/>
        <v>1</v>
      </c>
      <c r="M28" s="143">
        <f t="shared" si="2"/>
        <v>1</v>
      </c>
      <c r="N28" s="143">
        <f t="shared" si="2"/>
        <v>1</v>
      </c>
      <c r="O28" s="143">
        <f t="shared" si="2"/>
        <v>2</v>
      </c>
      <c r="P28" s="143">
        <f t="shared" si="2"/>
        <v>1</v>
      </c>
      <c r="Q28" s="143">
        <f t="shared" si="2"/>
        <v>1</v>
      </c>
      <c r="R28" s="143">
        <f t="shared" si="2"/>
        <v>1</v>
      </c>
      <c r="S28" s="143">
        <f t="shared" si="2"/>
        <v>1</v>
      </c>
      <c r="T28" s="143">
        <f t="shared" si="2"/>
        <v>1</v>
      </c>
      <c r="U28" s="143">
        <f t="shared" si="2"/>
        <v>1</v>
      </c>
      <c r="V28" s="143">
        <f t="shared" si="2"/>
        <v>2</v>
      </c>
      <c r="W28" s="143">
        <f t="shared" si="2"/>
        <v>2</v>
      </c>
      <c r="X28" s="143">
        <f t="shared" si="2"/>
        <v>1</v>
      </c>
      <c r="Y28" s="143">
        <f t="shared" si="2"/>
        <v>1</v>
      </c>
      <c r="Z28" s="143">
        <f t="shared" si="2"/>
        <v>1</v>
      </c>
      <c r="AA28" s="143">
        <f t="shared" si="2"/>
        <v>1</v>
      </c>
      <c r="AB28" s="143">
        <f t="shared" si="2"/>
        <v>1</v>
      </c>
      <c r="AC28" s="143">
        <f t="shared" si="2"/>
        <v>2</v>
      </c>
      <c r="AD28" s="143">
        <f t="shared" si="2"/>
        <v>1</v>
      </c>
      <c r="AE28" s="143">
        <f t="shared" si="2"/>
        <v>2</v>
      </c>
      <c r="AF28" s="143">
        <f t="shared" si="2"/>
        <v>1</v>
      </c>
      <c r="AG28" s="143">
        <f t="shared" si="2"/>
        <v>1</v>
      </c>
      <c r="AH28" s="143">
        <f t="shared" si="2"/>
        <v>1</v>
      </c>
      <c r="AI28" s="143">
        <f t="shared" si="2"/>
        <v>2</v>
      </c>
      <c r="AJ28" s="143">
        <f t="shared" si="2"/>
        <v>1</v>
      </c>
      <c r="AK28" s="143">
        <f t="shared" si="2"/>
        <v>1</v>
      </c>
      <c r="AL28" s="143">
        <f t="shared" si="2"/>
        <v>2</v>
      </c>
    </row>
    <row r="29" spans="1:38" s="12" customFormat="1" ht="34.5" customHeight="1" thickBot="1">
      <c r="A29" s="248" t="s">
        <v>532</v>
      </c>
      <c r="B29" s="248"/>
      <c r="C29" s="248"/>
      <c r="D29" s="248"/>
      <c r="E29" s="248"/>
      <c r="F29" s="248"/>
      <c r="G29" s="248"/>
      <c r="H29" s="96">
        <f t="shared" ref="H29:AL29" si="3">COUNTIFS(H$8:H$25,"休")+COUNTIFS(H$8:H$25,"例")+COUNTIFS(H$8:H$25,"春")+COUNTIFS(H$8:H$25,"年")+COUNTIFS(H$8:H$25,"事")</f>
        <v>3</v>
      </c>
      <c r="I29" s="96">
        <f t="shared" si="3"/>
        <v>5</v>
      </c>
      <c r="J29" s="96">
        <f t="shared" si="3"/>
        <v>6</v>
      </c>
      <c r="K29" s="96">
        <f t="shared" si="3"/>
        <v>3</v>
      </c>
      <c r="L29" s="96">
        <f t="shared" si="3"/>
        <v>1</v>
      </c>
      <c r="M29" s="96">
        <f t="shared" si="3"/>
        <v>2</v>
      </c>
      <c r="N29" s="96">
        <f t="shared" si="3"/>
        <v>4</v>
      </c>
      <c r="O29" s="96">
        <f t="shared" si="3"/>
        <v>3</v>
      </c>
      <c r="P29" s="96">
        <f t="shared" si="3"/>
        <v>7</v>
      </c>
      <c r="Q29" s="96">
        <f t="shared" si="3"/>
        <v>5</v>
      </c>
      <c r="R29" s="96">
        <f t="shared" si="3"/>
        <v>2</v>
      </c>
      <c r="S29" s="96">
        <f t="shared" si="3"/>
        <v>1</v>
      </c>
      <c r="T29" s="96">
        <f t="shared" si="3"/>
        <v>6</v>
      </c>
      <c r="U29" s="96">
        <f t="shared" si="3"/>
        <v>5</v>
      </c>
      <c r="V29" s="96">
        <f t="shared" si="3"/>
        <v>3</v>
      </c>
      <c r="W29" s="96">
        <f t="shared" si="3"/>
        <v>5</v>
      </c>
      <c r="X29" s="96">
        <f t="shared" si="3"/>
        <v>7</v>
      </c>
      <c r="Y29" s="96">
        <f t="shared" si="3"/>
        <v>5</v>
      </c>
      <c r="Z29" s="96">
        <f t="shared" si="3"/>
        <v>3</v>
      </c>
      <c r="AA29" s="96">
        <f t="shared" si="3"/>
        <v>5</v>
      </c>
      <c r="AB29" s="96">
        <f t="shared" si="3"/>
        <v>5</v>
      </c>
      <c r="AC29" s="96">
        <f t="shared" si="3"/>
        <v>3</v>
      </c>
      <c r="AD29" s="96">
        <f t="shared" si="3"/>
        <v>6</v>
      </c>
      <c r="AE29" s="96">
        <f t="shared" si="3"/>
        <v>7</v>
      </c>
      <c r="AF29" s="96">
        <f t="shared" si="3"/>
        <v>4</v>
      </c>
      <c r="AG29" s="96">
        <f t="shared" si="3"/>
        <v>2</v>
      </c>
      <c r="AH29" s="96">
        <f t="shared" si="3"/>
        <v>4</v>
      </c>
      <c r="AI29" s="96">
        <f t="shared" si="3"/>
        <v>5</v>
      </c>
      <c r="AJ29" s="96">
        <f t="shared" si="3"/>
        <v>6</v>
      </c>
      <c r="AK29" s="96">
        <f t="shared" si="3"/>
        <v>5</v>
      </c>
      <c r="AL29" s="96">
        <f t="shared" si="3"/>
        <v>3</v>
      </c>
    </row>
    <row r="30" spans="1:38"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</row>
    <row r="32" spans="1:38" s="6" customFormat="1" ht="21">
      <c r="B32" s="5"/>
      <c r="C32" s="5"/>
      <c r="D32" s="5"/>
      <c r="G32" s="5" t="s">
        <v>8</v>
      </c>
      <c r="O32" s="5" t="s">
        <v>9</v>
      </c>
      <c r="R32" s="5"/>
      <c r="X32" s="5" t="s">
        <v>10</v>
      </c>
      <c r="AF32" s="5"/>
      <c r="AG32" s="5"/>
      <c r="AH32" s="5"/>
    </row>
    <row r="33" spans="1:34" s="6" customFormat="1" ht="21">
      <c r="B33" s="5"/>
      <c r="C33" s="5"/>
      <c r="D33" s="5"/>
      <c r="G33" s="5"/>
      <c r="O33" s="5"/>
      <c r="R33" s="5"/>
      <c r="X33" s="5"/>
      <c r="AF33" s="5"/>
      <c r="AG33" s="5"/>
      <c r="AH33" s="5"/>
    </row>
    <row r="34" spans="1:34" s="6" customFormat="1" ht="21">
      <c r="B34" s="5"/>
      <c r="C34" s="5"/>
      <c r="D34" s="5"/>
      <c r="G34" s="5"/>
      <c r="O34" s="5"/>
      <c r="R34" s="5"/>
      <c r="X34" s="5"/>
      <c r="AF34" s="5"/>
      <c r="AG34" s="5"/>
      <c r="AH34" s="5"/>
    </row>
    <row r="35" spans="1:34" s="6" customFormat="1" ht="21"/>
    <row r="36" spans="1:34" s="6" customFormat="1" ht="21">
      <c r="A36" s="7" t="s">
        <v>5</v>
      </c>
      <c r="B36" s="8" t="s">
        <v>6</v>
      </c>
      <c r="C36" s="7" t="s">
        <v>7</v>
      </c>
    </row>
    <row r="37" spans="1:34" s="6" customFormat="1" ht="21">
      <c r="A37" s="6" t="s">
        <v>22</v>
      </c>
      <c r="B37" s="9">
        <v>0.375</v>
      </c>
      <c r="C37" s="9">
        <v>0.75</v>
      </c>
      <c r="E37" s="19" t="s">
        <v>11</v>
      </c>
      <c r="F37" s="19"/>
      <c r="G37" s="19"/>
      <c r="H37" s="19"/>
      <c r="I37" s="19"/>
      <c r="J37" s="19"/>
      <c r="K37" s="19"/>
      <c r="L37" s="19"/>
    </row>
    <row r="38" spans="1:34" s="6" customFormat="1" ht="21"/>
    <row r="39" spans="1:34" s="6" customFormat="1" ht="21"/>
    <row r="40" spans="1:34" s="6" customFormat="1" ht="21">
      <c r="A40" s="225" t="s">
        <v>13</v>
      </c>
      <c r="B40" s="225"/>
      <c r="C40" s="225"/>
      <c r="D40" s="225"/>
      <c r="E40" s="225"/>
      <c r="F40" s="225"/>
      <c r="G40" s="225"/>
      <c r="H40" s="225"/>
      <c r="I40" s="225"/>
      <c r="J40" s="225"/>
      <c r="K40" s="225"/>
      <c r="L40" s="225"/>
      <c r="M40" s="225"/>
      <c r="N40" s="225"/>
      <c r="O40" s="225"/>
      <c r="P40" s="225"/>
      <c r="Q40" s="225"/>
      <c r="R40" s="225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</row>
    <row r="41" spans="1:34" s="6" customFormat="1" ht="21">
      <c r="A41" s="225"/>
      <c r="B41" s="225"/>
      <c r="C41" s="225"/>
      <c r="D41" s="225"/>
      <c r="E41" s="225"/>
      <c r="F41" s="225"/>
      <c r="G41" s="225"/>
      <c r="H41" s="225"/>
      <c r="I41" s="225"/>
      <c r="J41" s="225"/>
      <c r="K41" s="225"/>
      <c r="L41" s="225"/>
      <c r="M41" s="225"/>
      <c r="N41" s="225"/>
      <c r="O41" s="225"/>
      <c r="P41" s="225"/>
      <c r="Q41" s="225"/>
      <c r="R41" s="225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</row>
    <row r="42" spans="1:34" s="6" customFormat="1" ht="21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</row>
    <row r="43" spans="1:34" s="6" customFormat="1" ht="21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</row>
    <row r="44" spans="1:34" s="6" customFormat="1" ht="21">
      <c r="A44" s="226" t="s">
        <v>12</v>
      </c>
      <c r="B44" s="226"/>
      <c r="C44" s="226"/>
      <c r="D44" s="226"/>
      <c r="E44" s="10"/>
    </row>
    <row r="45" spans="1:34" s="6" customFormat="1" ht="21"/>
  </sheetData>
  <sheetProtection algorithmName="SHA-512" hashValue="2GX1ATU3PLXVoR794rDNkDGsdN84dEhXrm/pS4iOJzDQnMmWvZMHtO2VNzLDmYecyrV2qZUJfmcgWoegapUpew==" saltValue="jtSZhrOo2I+bxd7pQOqIuQ==" spinCount="100000" sheet="1" selectLockedCells="1" selectUnlockedCells="1"/>
  <mergeCells count="23">
    <mergeCell ref="A6:G6"/>
    <mergeCell ref="A7:G7"/>
    <mergeCell ref="A5:G5"/>
    <mergeCell ref="A1:P1"/>
    <mergeCell ref="Q1:AL1"/>
    <mergeCell ref="A2:G2"/>
    <mergeCell ref="A3:A4"/>
    <mergeCell ref="B3:B4"/>
    <mergeCell ref="C3:C4"/>
    <mergeCell ref="D3:D4"/>
    <mergeCell ref="E3:E4"/>
    <mergeCell ref="F3:F4"/>
    <mergeCell ref="G3:G4"/>
    <mergeCell ref="A40:R41"/>
    <mergeCell ref="A44:D44"/>
    <mergeCell ref="F20:G20"/>
    <mergeCell ref="F21:G21"/>
    <mergeCell ref="F22:G22"/>
    <mergeCell ref="F23:G23"/>
    <mergeCell ref="A26:G26"/>
    <mergeCell ref="A27:G27"/>
    <mergeCell ref="A28:G28"/>
    <mergeCell ref="A29:G29"/>
  </mergeCells>
  <phoneticPr fontId="22" type="noConversion"/>
  <pageMargins left="0.23622047244094491" right="0.23622047244094491" top="0.74803149606299213" bottom="0.74803149606299213" header="0.31496062992125984" footer="0.31496062992125984"/>
  <pageSetup paperSize="8" scale="39" fitToHeight="0" orientation="landscape" r:id="rId1"/>
  <headerFooter>
    <oddHeader>&amp;L&amp;20限公司內部員工管理專用單&amp;R&amp;"微軟正黑體,標準"112年10月18日版</oddHead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5D0DB-0AFE-410F-A3EC-BE32F613695B}">
  <sheetPr codeName="工作表19">
    <pageSetUpPr fitToPage="1"/>
  </sheetPr>
  <dimension ref="A1:AL69"/>
  <sheetViews>
    <sheetView tabSelected="1" zoomScale="44" zoomScaleNormal="44" workbookViewId="0">
      <pane xSplit="7" ySplit="3" topLeftCell="H24" activePane="bottomRight" state="frozen"/>
      <selection pane="topRight" activeCell="H1" sqref="H1"/>
      <selection pane="bottomLeft" activeCell="A4" sqref="A4"/>
      <selection pane="bottomRight" activeCell="W46" sqref="W46"/>
    </sheetView>
  </sheetViews>
  <sheetFormatPr defaultRowHeight="15.75"/>
  <cols>
    <col min="1" max="1" width="38.75" style="1" customWidth="1"/>
    <col min="2" max="2" width="10.25" style="1" customWidth="1"/>
    <col min="3" max="3" width="10.75" style="1" customWidth="1"/>
    <col min="4" max="4" width="11.75" style="1" customWidth="1"/>
    <col min="5" max="5" width="9.75" style="1" customWidth="1"/>
    <col min="6" max="6" width="14.625" style="1" bestFit="1" customWidth="1"/>
    <col min="7" max="7" width="11.875" style="1" bestFit="1" customWidth="1"/>
    <col min="8" max="38" width="13.625" style="1" customWidth="1"/>
    <col min="39" max="16384" width="9" style="1"/>
  </cols>
  <sheetData>
    <row r="1" spans="1:38" ht="37.5" customHeight="1" thickBot="1">
      <c r="A1" s="227">
        <f>彙整班表!A1</f>
        <v>7</v>
      </c>
      <c r="B1" s="228"/>
      <c r="C1" s="228"/>
      <c r="D1" s="228"/>
      <c r="E1" s="228"/>
      <c r="F1" s="228"/>
      <c r="G1" s="228"/>
      <c r="H1" s="228"/>
      <c r="I1" s="228"/>
      <c r="J1" s="228"/>
      <c r="K1" s="228"/>
      <c r="L1" s="228"/>
      <c r="M1" s="228"/>
      <c r="N1" s="228"/>
      <c r="O1" s="228"/>
      <c r="P1" s="228"/>
      <c r="Q1" s="239" t="s">
        <v>161</v>
      </c>
      <c r="R1" s="239"/>
      <c r="S1" s="239"/>
      <c r="T1" s="239"/>
      <c r="U1" s="239"/>
      <c r="V1" s="239"/>
      <c r="W1" s="239"/>
      <c r="X1" s="239"/>
      <c r="Y1" s="239"/>
      <c r="Z1" s="239"/>
      <c r="AA1" s="239"/>
      <c r="AB1" s="239"/>
      <c r="AC1" s="239"/>
      <c r="AD1" s="239"/>
      <c r="AE1" s="239"/>
      <c r="AF1" s="239"/>
      <c r="AG1" s="239"/>
      <c r="AH1" s="239"/>
      <c r="AI1" s="239"/>
      <c r="AJ1" s="239"/>
      <c r="AK1" s="239"/>
      <c r="AL1" s="236"/>
    </row>
    <row r="2" spans="1:38" ht="21" customHeight="1">
      <c r="A2" s="231" t="s">
        <v>0</v>
      </c>
      <c r="B2" s="232"/>
      <c r="C2" s="232"/>
      <c r="D2" s="232"/>
      <c r="E2" s="232"/>
      <c r="F2" s="232"/>
      <c r="G2" s="232"/>
      <c r="H2" s="13"/>
      <c r="I2" s="2"/>
      <c r="J2" s="2"/>
      <c r="K2" s="2"/>
      <c r="L2" s="2"/>
      <c r="M2" s="2"/>
      <c r="N2" s="2"/>
      <c r="O2" s="13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3"/>
    </row>
    <row r="3" spans="1:38" s="4" customFormat="1" ht="25.5" customHeight="1">
      <c r="A3" s="219" t="s">
        <v>165</v>
      </c>
      <c r="B3" s="220" t="s">
        <v>1</v>
      </c>
      <c r="C3" s="220" t="s">
        <v>16</v>
      </c>
      <c r="D3" s="220" t="s">
        <v>2</v>
      </c>
      <c r="E3" s="221" t="s">
        <v>3</v>
      </c>
      <c r="F3" s="220" t="s">
        <v>4</v>
      </c>
      <c r="G3" s="223" t="s">
        <v>14</v>
      </c>
      <c r="H3" s="14">
        <v>1</v>
      </c>
      <c r="I3" s="14">
        <v>2</v>
      </c>
      <c r="J3" s="14">
        <v>3</v>
      </c>
      <c r="K3" s="14">
        <v>4</v>
      </c>
      <c r="L3" s="14">
        <v>5</v>
      </c>
      <c r="M3" s="14">
        <v>6</v>
      </c>
      <c r="N3" s="14">
        <v>7</v>
      </c>
      <c r="O3" s="14">
        <v>8</v>
      </c>
      <c r="P3" s="14">
        <v>9</v>
      </c>
      <c r="Q3" s="14">
        <v>10</v>
      </c>
      <c r="R3" s="14">
        <v>11</v>
      </c>
      <c r="S3" s="14">
        <v>12</v>
      </c>
      <c r="T3" s="14">
        <v>13</v>
      </c>
      <c r="U3" s="14">
        <v>14</v>
      </c>
      <c r="V3" s="14">
        <v>15</v>
      </c>
      <c r="W3" s="14">
        <v>16</v>
      </c>
      <c r="X3" s="14">
        <v>17</v>
      </c>
      <c r="Y3" s="14">
        <v>18</v>
      </c>
      <c r="Z3" s="14">
        <v>19</v>
      </c>
      <c r="AA3" s="14">
        <v>20</v>
      </c>
      <c r="AB3" s="14">
        <v>21</v>
      </c>
      <c r="AC3" s="14">
        <v>22</v>
      </c>
      <c r="AD3" s="14">
        <v>23</v>
      </c>
      <c r="AE3" s="14">
        <v>24</v>
      </c>
      <c r="AF3" s="14">
        <v>25</v>
      </c>
      <c r="AG3" s="14">
        <v>26</v>
      </c>
      <c r="AH3" s="14">
        <v>27</v>
      </c>
      <c r="AI3" s="14">
        <v>28</v>
      </c>
      <c r="AJ3" s="14">
        <v>29</v>
      </c>
      <c r="AK3" s="14">
        <v>30</v>
      </c>
      <c r="AL3" s="23">
        <v>31</v>
      </c>
    </row>
    <row r="4" spans="1:38" s="4" customFormat="1" ht="27" customHeight="1">
      <c r="A4" s="219"/>
      <c r="B4" s="220"/>
      <c r="C4" s="220"/>
      <c r="D4" s="220"/>
      <c r="E4" s="222"/>
      <c r="F4" s="220"/>
      <c r="G4" s="224"/>
      <c r="H4" s="117">
        <f>彙整班表!H4</f>
        <v>45839</v>
      </c>
      <c r="I4" s="117">
        <f>彙整班表!I4</f>
        <v>45840</v>
      </c>
      <c r="J4" s="117">
        <f>彙整班表!J4</f>
        <v>45841</v>
      </c>
      <c r="K4" s="117">
        <f>彙整班表!K4</f>
        <v>45842</v>
      </c>
      <c r="L4" s="117">
        <f>彙整班表!L4</f>
        <v>45843</v>
      </c>
      <c r="M4" s="117">
        <f>彙整班表!M4</f>
        <v>45844</v>
      </c>
      <c r="N4" s="117">
        <f>彙整班表!N4</f>
        <v>45845</v>
      </c>
      <c r="O4" s="117">
        <f>彙整班表!O4</f>
        <v>45846</v>
      </c>
      <c r="P4" s="117">
        <f>彙整班表!P4</f>
        <v>45847</v>
      </c>
      <c r="Q4" s="117">
        <f>彙整班表!Q4</f>
        <v>45848</v>
      </c>
      <c r="R4" s="117">
        <f>彙整班表!R4</f>
        <v>45849</v>
      </c>
      <c r="S4" s="117">
        <f>彙整班表!S4</f>
        <v>45850</v>
      </c>
      <c r="T4" s="117">
        <f>彙整班表!T4</f>
        <v>45851</v>
      </c>
      <c r="U4" s="117">
        <f>彙整班表!U4</f>
        <v>45852</v>
      </c>
      <c r="V4" s="117">
        <f>彙整班表!V4</f>
        <v>45853</v>
      </c>
      <c r="W4" s="117">
        <f>彙整班表!W4</f>
        <v>45854</v>
      </c>
      <c r="X4" s="117">
        <f>彙整班表!X4</f>
        <v>45855</v>
      </c>
      <c r="Y4" s="117">
        <f>彙整班表!Y4</f>
        <v>45856</v>
      </c>
      <c r="Z4" s="117">
        <f>彙整班表!Z4</f>
        <v>45857</v>
      </c>
      <c r="AA4" s="117">
        <f>彙整班表!AA4</f>
        <v>45858</v>
      </c>
      <c r="AB4" s="117">
        <f>彙整班表!AB4</f>
        <v>45859</v>
      </c>
      <c r="AC4" s="117">
        <f>彙整班表!AC4</f>
        <v>45860</v>
      </c>
      <c r="AD4" s="117">
        <f>彙整班表!AD4</f>
        <v>45861</v>
      </c>
      <c r="AE4" s="117">
        <f>彙整班表!AE4</f>
        <v>45862</v>
      </c>
      <c r="AF4" s="117">
        <f>彙整班表!AF4</f>
        <v>45863</v>
      </c>
      <c r="AG4" s="117">
        <f>彙整班表!AG4</f>
        <v>45864</v>
      </c>
      <c r="AH4" s="117">
        <f>彙整班表!AH4</f>
        <v>45865</v>
      </c>
      <c r="AI4" s="117">
        <f>彙整班表!AI4</f>
        <v>45866</v>
      </c>
      <c r="AJ4" s="117">
        <f>彙整班表!AJ4</f>
        <v>45867</v>
      </c>
      <c r="AK4" s="117">
        <f>彙整班表!AK4</f>
        <v>45868</v>
      </c>
      <c r="AL4" s="117">
        <f>彙整班表!AL4</f>
        <v>45869</v>
      </c>
    </row>
    <row r="5" spans="1:38" s="12" customFormat="1" ht="34.5" customHeight="1">
      <c r="A5" s="256" t="str">
        <f>彙整班表!A5</f>
        <v>住房率</v>
      </c>
      <c r="B5" s="257"/>
      <c r="C5" s="257"/>
      <c r="D5" s="257"/>
      <c r="E5" s="257"/>
      <c r="F5" s="257"/>
      <c r="G5" s="241"/>
      <c r="H5" s="37">
        <f>彙整班表!H5</f>
        <v>0.19639999999999999</v>
      </c>
      <c r="I5" s="37">
        <f>彙整班表!I5</f>
        <v>0.24490000000000001</v>
      </c>
      <c r="J5" s="37">
        <f>彙整班表!J5</f>
        <v>0.3175</v>
      </c>
      <c r="K5" s="37">
        <f>彙整班表!K5</f>
        <v>0.87219999999999998</v>
      </c>
      <c r="L5" s="37">
        <f>彙整班表!L5</f>
        <v>0.91300000000000003</v>
      </c>
      <c r="M5" s="37">
        <f>彙整班表!M5</f>
        <v>0.88570000000000004</v>
      </c>
      <c r="N5" s="37">
        <f>彙整班表!N5</f>
        <v>0.61</v>
      </c>
      <c r="O5" s="37">
        <f>彙整班表!O5</f>
        <v>0.432</v>
      </c>
      <c r="P5" s="37">
        <f>彙整班表!P5</f>
        <v>0.40429999999999999</v>
      </c>
      <c r="Q5" s="37">
        <f>彙整班表!Q5</f>
        <v>0.50560000000000005</v>
      </c>
      <c r="R5" s="37">
        <f>彙整班表!R5</f>
        <v>0.90480000000000005</v>
      </c>
      <c r="S5" s="37">
        <f>彙整班表!S5</f>
        <v>0.95240000000000002</v>
      </c>
      <c r="T5" s="37">
        <f>彙整班表!T5</f>
        <v>0.87849999999999995</v>
      </c>
      <c r="U5" s="37">
        <f>彙整班表!U5</f>
        <v>0.53149999999999997</v>
      </c>
      <c r="V5" s="37">
        <f>彙整班表!V5</f>
        <v>0.26569999999999999</v>
      </c>
      <c r="W5" s="37">
        <f>彙整班表!W5</f>
        <v>0.30409999999999998</v>
      </c>
      <c r="X5" s="37">
        <f>彙整班表!X5</f>
        <v>0.2291</v>
      </c>
      <c r="Y5" s="37">
        <f>彙整班表!Y5</f>
        <v>0.2366</v>
      </c>
      <c r="Z5" s="37">
        <f>彙整班表!Z5</f>
        <v>0.89139999999999997</v>
      </c>
      <c r="AA5" s="37">
        <f>彙整班表!AA5</f>
        <v>0.31390000000000001</v>
      </c>
      <c r="AB5" s="37">
        <f>彙整班表!AB5</f>
        <v>0.13</v>
      </c>
      <c r="AC5" s="37">
        <f>彙整班表!AC5</f>
        <v>0.16589999999999999</v>
      </c>
      <c r="AD5" s="37">
        <f>彙整班表!AD5</f>
        <v>0.20599999999999999</v>
      </c>
      <c r="AE5" s="37">
        <f>彙整班表!AE5</f>
        <v>0.5605</v>
      </c>
      <c r="AF5" s="37">
        <f>彙整班表!AF5</f>
        <v>0.76790000000000003</v>
      </c>
      <c r="AG5" s="37">
        <f>彙整班表!AG5</f>
        <v>1.0223</v>
      </c>
      <c r="AH5" s="37">
        <f>彙整班表!AH5</f>
        <v>0.31879999999999997</v>
      </c>
      <c r="AI5" s="37">
        <f>彙整班表!AI5</f>
        <v>0.12559999999999999</v>
      </c>
      <c r="AJ5" s="37">
        <f>彙整班表!AJ5</f>
        <v>0.15939999999999999</v>
      </c>
      <c r="AK5" s="37">
        <f>彙整班表!AK5</f>
        <v>0.1691</v>
      </c>
      <c r="AL5" s="53">
        <f>彙整班表!AL5</f>
        <v>0.1353</v>
      </c>
    </row>
    <row r="6" spans="1:38" s="12" customFormat="1" ht="34.5" customHeight="1">
      <c r="A6" s="256" t="str">
        <f>彙整班表!A6</f>
        <v>預估房客人數</v>
      </c>
      <c r="B6" s="257"/>
      <c r="C6" s="257"/>
      <c r="D6" s="257"/>
      <c r="E6" s="257"/>
      <c r="F6" s="257"/>
      <c r="G6" s="241"/>
      <c r="H6" s="20">
        <f>彙整班表!H6</f>
        <v>76</v>
      </c>
      <c r="I6" s="20">
        <f>彙整班表!I6</f>
        <v>87</v>
      </c>
      <c r="J6" s="20">
        <f>彙整班表!J6</f>
        <v>118</v>
      </c>
      <c r="K6" s="20">
        <f>彙整班表!K6</f>
        <v>358</v>
      </c>
      <c r="L6" s="20">
        <f>彙整班表!L6</f>
        <v>376</v>
      </c>
      <c r="M6" s="20">
        <f>彙整班表!M6</f>
        <v>295</v>
      </c>
      <c r="N6" s="20">
        <f>彙整班表!N6</f>
        <v>105</v>
      </c>
      <c r="O6" s="20">
        <f>彙整班表!O6</f>
        <v>96</v>
      </c>
      <c r="P6" s="20">
        <f>彙整班表!P6</f>
        <v>99</v>
      </c>
      <c r="Q6" s="20">
        <f>彙整班表!Q6</f>
        <v>156</v>
      </c>
      <c r="R6" s="20">
        <f>彙整班表!R6</f>
        <v>394</v>
      </c>
      <c r="S6" s="20">
        <f>彙整班表!S6</f>
        <v>415</v>
      </c>
      <c r="T6" s="20">
        <f>彙整班表!T6</f>
        <v>161</v>
      </c>
      <c r="U6" s="20">
        <f>彙整班表!U6</f>
        <v>100</v>
      </c>
      <c r="V6" s="20">
        <f>彙整班表!V6</f>
        <v>61</v>
      </c>
      <c r="W6" s="20">
        <f>彙整班表!W6</f>
        <v>79</v>
      </c>
      <c r="X6" s="20">
        <f>彙整班表!X6</f>
        <v>63</v>
      </c>
      <c r="Y6" s="20">
        <f>彙整班表!Y6</f>
        <v>97</v>
      </c>
      <c r="Z6" s="20">
        <f>彙整班表!Z6</f>
        <v>395</v>
      </c>
      <c r="AA6" s="20">
        <f>彙整班表!AA6</f>
        <v>128</v>
      </c>
      <c r="AB6" s="20">
        <f>彙整班表!AB6</f>
        <v>41</v>
      </c>
      <c r="AC6" s="20">
        <f>彙整班表!AC6</f>
        <v>55</v>
      </c>
      <c r="AD6" s="20">
        <f>彙整班表!AD6</f>
        <v>66</v>
      </c>
      <c r="AE6" s="20">
        <f>彙整班表!AE6</f>
        <v>199</v>
      </c>
      <c r="AF6" s="20">
        <f>彙整班表!AF6</f>
        <v>292</v>
      </c>
      <c r="AG6" s="20">
        <f>彙整班表!AG6</f>
        <v>355</v>
      </c>
      <c r="AH6" s="20">
        <f>彙整班表!AH6</f>
        <v>93</v>
      </c>
      <c r="AI6" s="20">
        <f>彙整班表!AI6</f>
        <v>31</v>
      </c>
      <c r="AJ6" s="20">
        <f>彙整班表!AJ6</f>
        <v>48</v>
      </c>
      <c r="AK6" s="20">
        <f>彙整班表!AK6</f>
        <v>52</v>
      </c>
      <c r="AL6" s="21">
        <f>彙整班表!AL6</f>
        <v>38</v>
      </c>
    </row>
    <row r="7" spans="1:38" s="12" customFormat="1" ht="34.5" customHeight="1">
      <c r="A7" s="256" t="str">
        <f>彙整班表!A7</f>
        <v>預估早餐客數</v>
      </c>
      <c r="B7" s="257"/>
      <c r="C7" s="257"/>
      <c r="D7" s="257"/>
      <c r="E7" s="257"/>
      <c r="F7" s="257"/>
      <c r="G7" s="241"/>
      <c r="H7" s="20">
        <f>彙整班表!H7</f>
        <v>43</v>
      </c>
      <c r="I7" s="20">
        <f>彙整班表!I7</f>
        <v>43</v>
      </c>
      <c r="J7" s="20">
        <f>彙整班表!J7</f>
        <v>43</v>
      </c>
      <c r="K7" s="20">
        <f>彙整班表!K7</f>
        <v>43</v>
      </c>
      <c r="L7" s="20">
        <f>彙整班表!L7</f>
        <v>43</v>
      </c>
      <c r="M7" s="20">
        <f>彙整班表!M7</f>
        <v>45</v>
      </c>
      <c r="N7" s="20">
        <f>彙整班表!N7</f>
        <v>45</v>
      </c>
      <c r="O7" s="20">
        <f>彙整班表!O7</f>
        <v>48</v>
      </c>
      <c r="P7" s="20">
        <f>彙整班表!P7</f>
        <v>48</v>
      </c>
      <c r="Q7" s="20">
        <f>彙整班表!Q7</f>
        <v>52</v>
      </c>
      <c r="R7" s="20">
        <f>彙整班表!R7</f>
        <v>66</v>
      </c>
      <c r="S7" s="20">
        <f>彙整班表!S7</f>
        <v>109</v>
      </c>
      <c r="T7" s="20">
        <f>彙整班表!T7</f>
        <v>44</v>
      </c>
      <c r="U7" s="20">
        <f>彙整班表!U7</f>
        <v>87</v>
      </c>
      <c r="V7" s="20">
        <f>彙整班表!V7</f>
        <v>54</v>
      </c>
      <c r="W7" s="20">
        <f>彙整班表!W7</f>
        <v>22</v>
      </c>
      <c r="X7" s="20">
        <f>彙整班表!X7</f>
        <v>24</v>
      </c>
      <c r="Y7" s="20">
        <f>彙整班表!Y7</f>
        <v>36</v>
      </c>
      <c r="Z7" s="20">
        <f>彙整班表!Z7</f>
        <v>32</v>
      </c>
      <c r="AA7" s="20">
        <f>彙整班表!AA7</f>
        <v>14</v>
      </c>
      <c r="AB7" s="20">
        <f>彙整班表!AB7</f>
        <v>46</v>
      </c>
      <c r="AC7" s="20">
        <f>彙整班表!AC7</f>
        <v>29</v>
      </c>
      <c r="AD7" s="20">
        <f>彙整班表!AD7</f>
        <v>38</v>
      </c>
      <c r="AE7" s="20">
        <f>彙整班表!AE7</f>
        <v>59</v>
      </c>
      <c r="AF7" s="20">
        <f>彙整班表!AF7</f>
        <v>175</v>
      </c>
      <c r="AG7" s="20">
        <f>彙整班表!AG7</f>
        <v>218</v>
      </c>
      <c r="AH7" s="20">
        <f>彙整班表!AH7</f>
        <v>236</v>
      </c>
      <c r="AI7" s="20">
        <f>彙整班表!AI7</f>
        <v>53</v>
      </c>
      <c r="AJ7" s="20">
        <f>彙整班表!AJ7</f>
        <v>9</v>
      </c>
      <c r="AK7" s="20">
        <f>彙整班表!AK7</f>
        <v>16</v>
      </c>
      <c r="AL7" s="21">
        <f>彙整班表!AL7</f>
        <v>10</v>
      </c>
    </row>
    <row r="8" spans="1:38" s="12" customFormat="1" ht="34.5" customHeight="1">
      <c r="A8" s="20" t="s">
        <v>95</v>
      </c>
      <c r="B8" s="26"/>
      <c r="C8" s="26"/>
      <c r="D8" s="11" t="s">
        <v>216</v>
      </c>
      <c r="E8" s="20">
        <v>3533</v>
      </c>
      <c r="F8" s="20" t="s">
        <v>500</v>
      </c>
      <c r="G8" s="20" t="s">
        <v>499</v>
      </c>
      <c r="H8" s="164" t="s">
        <v>554</v>
      </c>
      <c r="I8" s="164" t="s">
        <v>554</v>
      </c>
      <c r="J8" s="164" t="s">
        <v>554</v>
      </c>
      <c r="K8" s="164" t="s">
        <v>554</v>
      </c>
      <c r="L8" s="164" t="s">
        <v>554</v>
      </c>
      <c r="M8" s="175" t="s">
        <v>482</v>
      </c>
      <c r="N8" s="175" t="s">
        <v>480</v>
      </c>
      <c r="O8" s="164" t="s">
        <v>554</v>
      </c>
      <c r="P8" s="164" t="s">
        <v>554</v>
      </c>
      <c r="Q8" s="164" t="s">
        <v>554</v>
      </c>
      <c r="R8" s="164" t="s">
        <v>554</v>
      </c>
      <c r="S8" s="164" t="s">
        <v>554</v>
      </c>
      <c r="T8" s="175" t="s">
        <v>482</v>
      </c>
      <c r="U8" s="164" t="s">
        <v>554</v>
      </c>
      <c r="V8" s="164" t="s">
        <v>554</v>
      </c>
      <c r="W8" s="164" t="s">
        <v>554</v>
      </c>
      <c r="X8" s="164" t="s">
        <v>554</v>
      </c>
      <c r="Y8" s="164" t="s">
        <v>554</v>
      </c>
      <c r="Z8" s="175" t="s">
        <v>480</v>
      </c>
      <c r="AA8" s="164" t="s">
        <v>554</v>
      </c>
      <c r="AB8" s="175" t="s">
        <v>480</v>
      </c>
      <c r="AC8" s="164" t="s">
        <v>554</v>
      </c>
      <c r="AD8" s="164" t="s">
        <v>554</v>
      </c>
      <c r="AE8" s="175" t="s">
        <v>482</v>
      </c>
      <c r="AF8" s="164" t="s">
        <v>554</v>
      </c>
      <c r="AG8" s="164" t="s">
        <v>554</v>
      </c>
      <c r="AH8" s="175" t="s">
        <v>482</v>
      </c>
      <c r="AI8" s="175" t="s">
        <v>480</v>
      </c>
      <c r="AJ8" s="164" t="s">
        <v>554</v>
      </c>
      <c r="AK8" s="164" t="s">
        <v>554</v>
      </c>
      <c r="AL8" s="164" t="s">
        <v>554</v>
      </c>
    </row>
    <row r="9" spans="1:38" s="12" customFormat="1" ht="34.5" customHeight="1">
      <c r="A9" s="20" t="s">
        <v>95</v>
      </c>
      <c r="B9" s="187"/>
      <c r="C9" s="26"/>
      <c r="D9" s="120" t="s">
        <v>596</v>
      </c>
      <c r="E9" s="20">
        <v>3559</v>
      </c>
      <c r="F9" s="20" t="s">
        <v>598</v>
      </c>
      <c r="G9" s="20" t="s">
        <v>597</v>
      </c>
      <c r="H9" s="188"/>
      <c r="I9" s="188"/>
      <c r="J9" s="188"/>
      <c r="K9" s="188"/>
      <c r="L9" s="188"/>
      <c r="M9" s="185"/>
      <c r="N9" s="185"/>
      <c r="O9" s="188"/>
      <c r="P9" s="188"/>
      <c r="Q9" s="188"/>
      <c r="R9" s="188"/>
      <c r="S9" s="188"/>
      <c r="T9" s="185"/>
      <c r="U9" s="188"/>
      <c r="V9" s="188"/>
      <c r="W9" s="188"/>
      <c r="X9" s="164" t="s">
        <v>479</v>
      </c>
      <c r="Y9" s="175" t="s">
        <v>549</v>
      </c>
      <c r="Z9" s="175" t="s">
        <v>480</v>
      </c>
      <c r="AA9" s="175" t="s">
        <v>482</v>
      </c>
      <c r="AB9" s="175" t="s">
        <v>549</v>
      </c>
      <c r="AC9" s="175" t="s">
        <v>549</v>
      </c>
      <c r="AD9" s="175" t="s">
        <v>549</v>
      </c>
      <c r="AE9" s="175" t="s">
        <v>549</v>
      </c>
      <c r="AF9" s="175" t="s">
        <v>549</v>
      </c>
      <c r="AG9" s="175" t="s">
        <v>480</v>
      </c>
      <c r="AH9" s="175" t="s">
        <v>482</v>
      </c>
      <c r="AI9" s="175" t="s">
        <v>549</v>
      </c>
      <c r="AJ9" s="175" t="s">
        <v>549</v>
      </c>
      <c r="AK9" s="175" t="s">
        <v>549</v>
      </c>
      <c r="AL9" s="175" t="s">
        <v>549</v>
      </c>
    </row>
    <row r="10" spans="1:38" s="12" customFormat="1" ht="6.75" customHeight="1">
      <c r="A10" s="20"/>
      <c r="B10" s="145"/>
      <c r="C10" s="52"/>
      <c r="D10" s="120"/>
      <c r="E10" s="20"/>
      <c r="F10" s="20"/>
      <c r="G10" s="20"/>
      <c r="H10" s="52"/>
      <c r="I10" s="52"/>
      <c r="J10" s="52"/>
      <c r="K10" s="52"/>
      <c r="L10" s="52"/>
      <c r="M10" s="52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2"/>
      <c r="AD10" s="52"/>
      <c r="AE10" s="52"/>
      <c r="AF10" s="52"/>
      <c r="AG10" s="52"/>
      <c r="AH10" s="52"/>
      <c r="AI10" s="52"/>
      <c r="AJ10" s="52"/>
      <c r="AK10" s="52"/>
      <c r="AL10" s="158"/>
    </row>
    <row r="11" spans="1:38" s="4" customFormat="1" ht="27" customHeight="1">
      <c r="A11" s="20" t="s">
        <v>448</v>
      </c>
      <c r="B11" s="52" t="s">
        <v>449</v>
      </c>
      <c r="C11" s="26"/>
      <c r="D11" s="20" t="s">
        <v>29</v>
      </c>
      <c r="E11" s="20">
        <v>3469</v>
      </c>
      <c r="F11" s="20" t="s">
        <v>278</v>
      </c>
      <c r="G11" s="20" t="s">
        <v>277</v>
      </c>
      <c r="H11" s="52" t="s">
        <v>549</v>
      </c>
      <c r="I11" s="175" t="s">
        <v>549</v>
      </c>
      <c r="J11" s="175" t="s">
        <v>549</v>
      </c>
      <c r="K11" s="175" t="s">
        <v>549</v>
      </c>
      <c r="L11" s="175" t="s">
        <v>480</v>
      </c>
      <c r="M11" s="175" t="s">
        <v>482</v>
      </c>
      <c r="N11" s="175" t="s">
        <v>549</v>
      </c>
      <c r="O11" s="175" t="s">
        <v>549</v>
      </c>
      <c r="P11" s="175" t="s">
        <v>549</v>
      </c>
      <c r="Q11" s="175" t="s">
        <v>549</v>
      </c>
      <c r="R11" s="175" t="s">
        <v>549</v>
      </c>
      <c r="S11" s="175" t="s">
        <v>480</v>
      </c>
      <c r="T11" s="175" t="s">
        <v>482</v>
      </c>
      <c r="U11" s="175" t="s">
        <v>549</v>
      </c>
      <c r="V11" s="175" t="s">
        <v>549</v>
      </c>
      <c r="W11" s="175" t="s">
        <v>549</v>
      </c>
      <c r="X11" s="175" t="s">
        <v>549</v>
      </c>
      <c r="Y11" s="175" t="s">
        <v>549</v>
      </c>
      <c r="Z11" s="175" t="s">
        <v>480</v>
      </c>
      <c r="AA11" s="175" t="s">
        <v>482</v>
      </c>
      <c r="AB11" s="175" t="s">
        <v>549</v>
      </c>
      <c r="AC11" s="175" t="s">
        <v>549</v>
      </c>
      <c r="AD11" s="175" t="s">
        <v>549</v>
      </c>
      <c r="AE11" s="175" t="s">
        <v>549</v>
      </c>
      <c r="AF11" s="175" t="s">
        <v>549</v>
      </c>
      <c r="AG11" s="175" t="s">
        <v>480</v>
      </c>
      <c r="AH11" s="175" t="s">
        <v>482</v>
      </c>
      <c r="AI11" s="175" t="s">
        <v>549</v>
      </c>
      <c r="AJ11" s="175" t="s">
        <v>549</v>
      </c>
      <c r="AK11" s="175" t="s">
        <v>549</v>
      </c>
      <c r="AL11" s="175" t="s">
        <v>549</v>
      </c>
    </row>
    <row r="12" spans="1:38" s="4" customFormat="1" ht="27" customHeight="1">
      <c r="A12" s="20" t="s">
        <v>448</v>
      </c>
      <c r="B12" s="52" t="s">
        <v>449</v>
      </c>
      <c r="C12" s="26"/>
      <c r="D12" s="20" t="s">
        <v>18</v>
      </c>
      <c r="E12" s="20">
        <v>3548</v>
      </c>
      <c r="F12" s="20" t="s">
        <v>518</v>
      </c>
      <c r="G12" s="20" t="s">
        <v>519</v>
      </c>
      <c r="H12" s="52" t="s">
        <v>549</v>
      </c>
      <c r="I12" s="175" t="s">
        <v>549</v>
      </c>
      <c r="J12" s="175" t="s">
        <v>549</v>
      </c>
      <c r="K12" s="175" t="s">
        <v>549</v>
      </c>
      <c r="L12" s="185" t="s">
        <v>480</v>
      </c>
      <c r="M12" s="185" t="s">
        <v>482</v>
      </c>
      <c r="N12" s="185" t="s">
        <v>549</v>
      </c>
      <c r="O12" s="185" t="s">
        <v>549</v>
      </c>
      <c r="P12" s="185" t="s">
        <v>549</v>
      </c>
      <c r="Q12" s="185" t="s">
        <v>549</v>
      </c>
      <c r="R12" s="185" t="s">
        <v>549</v>
      </c>
      <c r="S12" s="185" t="s">
        <v>480</v>
      </c>
      <c r="T12" s="185" t="s">
        <v>482</v>
      </c>
      <c r="U12" s="185" t="s">
        <v>549</v>
      </c>
      <c r="V12" s="185" t="s">
        <v>549</v>
      </c>
      <c r="W12" s="185" t="s">
        <v>549</v>
      </c>
      <c r="X12" s="185" t="s">
        <v>549</v>
      </c>
      <c r="Y12" s="185" t="s">
        <v>549</v>
      </c>
      <c r="Z12" s="185" t="s">
        <v>480</v>
      </c>
      <c r="AA12" s="185" t="s">
        <v>482</v>
      </c>
      <c r="AB12" s="185" t="s">
        <v>549</v>
      </c>
      <c r="AC12" s="185" t="s">
        <v>549</v>
      </c>
      <c r="AD12" s="185" t="s">
        <v>549</v>
      </c>
      <c r="AE12" s="185" t="s">
        <v>549</v>
      </c>
      <c r="AF12" s="185" t="s">
        <v>549</v>
      </c>
      <c r="AG12" s="185" t="s">
        <v>480</v>
      </c>
      <c r="AH12" s="185" t="s">
        <v>482</v>
      </c>
      <c r="AI12" s="185" t="s">
        <v>549</v>
      </c>
      <c r="AJ12" s="185" t="s">
        <v>549</v>
      </c>
      <c r="AK12" s="185" t="s">
        <v>549</v>
      </c>
      <c r="AL12" s="185" t="s">
        <v>549</v>
      </c>
    </row>
    <row r="13" spans="1:38" s="4" customFormat="1" ht="12" customHeight="1">
      <c r="A13" s="20"/>
      <c r="B13" s="20"/>
      <c r="C13" s="20"/>
      <c r="D13" s="20"/>
      <c r="E13" s="20"/>
      <c r="F13" s="20"/>
      <c r="G13" s="20"/>
      <c r="H13" s="158"/>
      <c r="I13" s="158"/>
      <c r="J13" s="158"/>
      <c r="K13" s="158"/>
      <c r="L13" s="158"/>
      <c r="M13" s="158"/>
      <c r="N13" s="158"/>
      <c r="O13" s="158"/>
      <c r="P13" s="158"/>
      <c r="Q13" s="158"/>
      <c r="R13" s="158"/>
      <c r="S13" s="158"/>
      <c r="T13" s="158"/>
      <c r="U13" s="158"/>
      <c r="V13" s="158"/>
      <c r="W13" s="158"/>
      <c r="X13" s="158"/>
      <c r="Y13" s="158"/>
      <c r="Z13" s="158"/>
      <c r="AA13" s="158"/>
      <c r="AB13" s="158"/>
      <c r="AC13" s="158"/>
      <c r="AD13" s="158"/>
      <c r="AE13" s="158"/>
      <c r="AF13" s="158"/>
      <c r="AG13" s="158"/>
      <c r="AH13" s="158"/>
      <c r="AI13" s="158"/>
      <c r="AJ13" s="158"/>
      <c r="AK13" s="158"/>
      <c r="AL13" s="158"/>
    </row>
    <row r="14" spans="1:38" s="4" customFormat="1" ht="27" customHeight="1">
      <c r="A14" s="52" t="s">
        <v>448</v>
      </c>
      <c r="B14" s="52" t="s">
        <v>450</v>
      </c>
      <c r="C14" s="52" t="s">
        <v>455</v>
      </c>
      <c r="D14" s="11" t="s">
        <v>32</v>
      </c>
      <c r="E14" s="52">
        <v>3416</v>
      </c>
      <c r="F14" s="52" t="s">
        <v>456</v>
      </c>
      <c r="G14" s="52" t="s">
        <v>457</v>
      </c>
      <c r="H14" s="158" t="s">
        <v>555</v>
      </c>
      <c r="I14" s="158" t="s">
        <v>555</v>
      </c>
      <c r="J14" s="158" t="s">
        <v>557</v>
      </c>
      <c r="K14" s="158" t="s">
        <v>556</v>
      </c>
      <c r="L14" s="158" t="s">
        <v>555</v>
      </c>
      <c r="M14" s="158" t="s">
        <v>555</v>
      </c>
      <c r="N14" s="158" t="s">
        <v>556</v>
      </c>
      <c r="O14" s="158" t="s">
        <v>556</v>
      </c>
      <c r="P14" s="158" t="s">
        <v>556</v>
      </c>
      <c r="Q14" s="158" t="s">
        <v>556</v>
      </c>
      <c r="R14" s="158" t="s">
        <v>483</v>
      </c>
      <c r="S14" s="158" t="s">
        <v>481</v>
      </c>
      <c r="T14" s="158" t="s">
        <v>556</v>
      </c>
      <c r="U14" s="158" t="s">
        <v>556</v>
      </c>
      <c r="V14" s="159" t="s">
        <v>556</v>
      </c>
      <c r="W14" s="159" t="s">
        <v>556</v>
      </c>
      <c r="X14" s="158" t="s">
        <v>483</v>
      </c>
      <c r="Y14" s="158" t="s">
        <v>556</v>
      </c>
      <c r="Z14" s="158" t="s">
        <v>556</v>
      </c>
      <c r="AA14" s="158" t="s">
        <v>481</v>
      </c>
      <c r="AB14" s="158" t="s">
        <v>481</v>
      </c>
      <c r="AC14" s="158" t="s">
        <v>556</v>
      </c>
      <c r="AD14" s="158" t="s">
        <v>556</v>
      </c>
      <c r="AE14" s="158" t="s">
        <v>556</v>
      </c>
      <c r="AF14" s="158" t="s">
        <v>556</v>
      </c>
      <c r="AG14" s="158" t="s">
        <v>483</v>
      </c>
      <c r="AH14" s="158" t="s">
        <v>481</v>
      </c>
      <c r="AI14" s="158" t="s">
        <v>556</v>
      </c>
      <c r="AJ14" s="158" t="s">
        <v>556</v>
      </c>
      <c r="AK14" s="158" t="s">
        <v>556</v>
      </c>
      <c r="AL14" s="158" t="s">
        <v>483</v>
      </c>
    </row>
    <row r="15" spans="1:38" s="4" customFormat="1" ht="30" customHeight="1">
      <c r="A15" s="52" t="s">
        <v>448</v>
      </c>
      <c r="B15" s="52" t="s">
        <v>450</v>
      </c>
      <c r="C15" s="52" t="s">
        <v>453</v>
      </c>
      <c r="D15" s="20" t="s">
        <v>18</v>
      </c>
      <c r="E15" s="20">
        <v>3520</v>
      </c>
      <c r="F15" s="20" t="s">
        <v>437</v>
      </c>
      <c r="G15" s="20" t="s">
        <v>436</v>
      </c>
      <c r="H15" s="158" t="s">
        <v>556</v>
      </c>
      <c r="I15" s="158" t="s">
        <v>556</v>
      </c>
      <c r="J15" s="158" t="s">
        <v>582</v>
      </c>
      <c r="K15" s="158" t="s">
        <v>483</v>
      </c>
      <c r="L15" s="158" t="s">
        <v>556</v>
      </c>
      <c r="M15" s="158" t="s">
        <v>556</v>
      </c>
      <c r="N15" s="158" t="s">
        <v>556</v>
      </c>
      <c r="O15" s="159" t="s">
        <v>556</v>
      </c>
      <c r="P15" s="158" t="s">
        <v>483</v>
      </c>
      <c r="Q15" s="158" t="s">
        <v>481</v>
      </c>
      <c r="R15" s="158" t="s">
        <v>556</v>
      </c>
      <c r="S15" s="158" t="s">
        <v>556</v>
      </c>
      <c r="T15" s="158" t="s">
        <v>556</v>
      </c>
      <c r="U15" s="158" t="s">
        <v>481</v>
      </c>
      <c r="V15" s="158" t="s">
        <v>556</v>
      </c>
      <c r="W15" s="158" t="s">
        <v>556</v>
      </c>
      <c r="X15" s="158" t="s">
        <v>556</v>
      </c>
      <c r="Y15" s="158" t="s">
        <v>556</v>
      </c>
      <c r="Z15" s="158" t="s">
        <v>481</v>
      </c>
      <c r="AA15" s="158" t="s">
        <v>556</v>
      </c>
      <c r="AB15" s="158" t="s">
        <v>556</v>
      </c>
      <c r="AC15" s="158" t="s">
        <v>556</v>
      </c>
      <c r="AD15" s="158" t="s">
        <v>556</v>
      </c>
      <c r="AE15" s="158" t="s">
        <v>483</v>
      </c>
      <c r="AF15" s="158" t="s">
        <v>556</v>
      </c>
      <c r="AG15" s="158" t="s">
        <v>556</v>
      </c>
      <c r="AH15" s="158" t="s">
        <v>556</v>
      </c>
      <c r="AI15" s="158" t="s">
        <v>481</v>
      </c>
      <c r="AJ15" s="158" t="s">
        <v>483</v>
      </c>
      <c r="AK15" s="158" t="s">
        <v>556</v>
      </c>
      <c r="AL15" s="158" t="s">
        <v>556</v>
      </c>
    </row>
    <row r="16" spans="1:38" s="4" customFormat="1" ht="30" customHeight="1">
      <c r="A16" s="52" t="s">
        <v>448</v>
      </c>
      <c r="B16" s="52" t="s">
        <v>450</v>
      </c>
      <c r="C16" s="52" t="s">
        <v>453</v>
      </c>
      <c r="D16" s="11" t="s">
        <v>459</v>
      </c>
      <c r="E16" s="20">
        <v>3549</v>
      </c>
      <c r="F16" s="20" t="s">
        <v>559</v>
      </c>
      <c r="G16" s="20" t="s">
        <v>558</v>
      </c>
      <c r="H16" s="158" t="s">
        <v>556</v>
      </c>
      <c r="I16" s="158" t="s">
        <v>556</v>
      </c>
      <c r="J16" s="158" t="s">
        <v>556</v>
      </c>
      <c r="K16" s="158" t="s">
        <v>483</v>
      </c>
      <c r="L16" s="158" t="s">
        <v>556</v>
      </c>
      <c r="M16" s="158" t="s">
        <v>556</v>
      </c>
      <c r="N16" s="158" t="s">
        <v>556</v>
      </c>
      <c r="O16" s="159" t="s">
        <v>556</v>
      </c>
      <c r="P16" s="158" t="s">
        <v>556</v>
      </c>
      <c r="Q16" s="158" t="s">
        <v>481</v>
      </c>
      <c r="R16" s="158" t="s">
        <v>556</v>
      </c>
      <c r="S16" s="158" t="s">
        <v>556</v>
      </c>
      <c r="T16" s="158" t="s">
        <v>556</v>
      </c>
      <c r="U16" s="158" t="s">
        <v>483</v>
      </c>
      <c r="V16" s="158" t="s">
        <v>556</v>
      </c>
      <c r="W16" s="158" t="s">
        <v>556</v>
      </c>
      <c r="X16" s="158" t="s">
        <v>556</v>
      </c>
      <c r="Y16" s="158" t="s">
        <v>481</v>
      </c>
      <c r="Z16" s="189" t="s">
        <v>483</v>
      </c>
      <c r="AA16" s="189" t="s">
        <v>481</v>
      </c>
      <c r="AB16" s="189" t="s">
        <v>481</v>
      </c>
      <c r="AC16" s="189" t="s">
        <v>556</v>
      </c>
      <c r="AD16" s="189" t="s">
        <v>556</v>
      </c>
      <c r="AE16" s="189" t="s">
        <v>483</v>
      </c>
      <c r="AF16" s="189" t="s">
        <v>556</v>
      </c>
      <c r="AG16" s="189" t="s">
        <v>556</v>
      </c>
      <c r="AH16" s="189" t="s">
        <v>556</v>
      </c>
      <c r="AI16" s="189" t="s">
        <v>556</v>
      </c>
      <c r="AJ16" s="189" t="s">
        <v>481</v>
      </c>
      <c r="AK16" s="189" t="s">
        <v>556</v>
      </c>
      <c r="AL16" s="189" t="s">
        <v>556</v>
      </c>
    </row>
    <row r="17" spans="1:38" s="4" customFormat="1" ht="30" customHeight="1">
      <c r="A17" s="52" t="s">
        <v>448</v>
      </c>
      <c r="B17" s="52" t="s">
        <v>450</v>
      </c>
      <c r="C17" s="52" t="s">
        <v>455</v>
      </c>
      <c r="D17" s="52" t="s">
        <v>454</v>
      </c>
      <c r="E17" s="20">
        <v>3440</v>
      </c>
      <c r="F17" s="52" t="s">
        <v>602</v>
      </c>
      <c r="G17" s="20" t="s">
        <v>600</v>
      </c>
      <c r="H17" s="189"/>
      <c r="I17" s="189"/>
      <c r="J17" s="189"/>
      <c r="K17" s="189"/>
      <c r="L17" s="189"/>
      <c r="M17" s="189"/>
      <c r="N17" s="189"/>
      <c r="O17" s="190"/>
      <c r="P17" s="189"/>
      <c r="Q17" s="189"/>
      <c r="R17" s="189"/>
      <c r="S17" s="189"/>
      <c r="T17" s="189"/>
      <c r="U17" s="189"/>
      <c r="V17" s="189"/>
      <c r="W17" s="158" t="s">
        <v>556</v>
      </c>
      <c r="X17" s="158" t="s">
        <v>556</v>
      </c>
      <c r="Y17" s="158" t="s">
        <v>556</v>
      </c>
      <c r="Z17" s="158" t="s">
        <v>481</v>
      </c>
      <c r="AA17" s="158" t="s">
        <v>556</v>
      </c>
      <c r="AB17" s="158" t="s">
        <v>556</v>
      </c>
      <c r="AC17" s="158" t="s">
        <v>556</v>
      </c>
      <c r="AD17" s="158" t="s">
        <v>483</v>
      </c>
      <c r="AE17" s="158" t="s">
        <v>556</v>
      </c>
      <c r="AF17" s="158" t="s">
        <v>556</v>
      </c>
      <c r="AG17" s="158" t="s">
        <v>556</v>
      </c>
      <c r="AH17" s="158" t="s">
        <v>481</v>
      </c>
      <c r="AI17" s="158" t="s">
        <v>556</v>
      </c>
      <c r="AJ17" s="158" t="s">
        <v>556</v>
      </c>
      <c r="AK17" s="158" t="s">
        <v>556</v>
      </c>
      <c r="AL17" s="158" t="s">
        <v>483</v>
      </c>
    </row>
    <row r="18" spans="1:38" s="4" customFormat="1" ht="31.5" customHeight="1">
      <c r="A18" s="52" t="s">
        <v>448</v>
      </c>
      <c r="B18" s="52" t="s">
        <v>450</v>
      </c>
      <c r="C18" s="52" t="s">
        <v>455</v>
      </c>
      <c r="D18" s="52" t="s">
        <v>454</v>
      </c>
      <c r="E18" s="52">
        <v>3458</v>
      </c>
      <c r="F18" s="52" t="s">
        <v>458</v>
      </c>
      <c r="G18" s="52" t="s">
        <v>263</v>
      </c>
      <c r="H18" s="159" t="s">
        <v>556</v>
      </c>
      <c r="I18" s="158" t="s">
        <v>483</v>
      </c>
      <c r="J18" s="159" t="s">
        <v>556</v>
      </c>
      <c r="K18" s="159" t="s">
        <v>556</v>
      </c>
      <c r="L18" s="159" t="s">
        <v>556</v>
      </c>
      <c r="M18" s="159" t="s">
        <v>556</v>
      </c>
      <c r="N18" s="158" t="s">
        <v>481</v>
      </c>
      <c r="O18" s="159" t="s">
        <v>556</v>
      </c>
      <c r="P18" s="159" t="s">
        <v>556</v>
      </c>
      <c r="Q18" s="158" t="s">
        <v>483</v>
      </c>
      <c r="R18" s="159" t="s">
        <v>556</v>
      </c>
      <c r="S18" s="159" t="s">
        <v>556</v>
      </c>
      <c r="T18" s="158" t="s">
        <v>481</v>
      </c>
      <c r="U18" s="159" t="s">
        <v>556</v>
      </c>
      <c r="V18" s="158" t="s">
        <v>481</v>
      </c>
      <c r="W18" s="159" t="s">
        <v>556</v>
      </c>
      <c r="X18" s="159" t="s">
        <v>556</v>
      </c>
      <c r="Y18" s="159" t="s">
        <v>556</v>
      </c>
      <c r="Z18" s="159" t="s">
        <v>556</v>
      </c>
      <c r="AA18" s="158" t="s">
        <v>483</v>
      </c>
      <c r="AB18" s="159" t="s">
        <v>556</v>
      </c>
      <c r="AC18" s="159" t="s">
        <v>556</v>
      </c>
      <c r="AD18" s="159" t="s">
        <v>556</v>
      </c>
      <c r="AE18" s="159" t="s">
        <v>556</v>
      </c>
      <c r="AF18" s="159" t="s">
        <v>556</v>
      </c>
      <c r="AG18" s="158" t="s">
        <v>483</v>
      </c>
      <c r="AH18" s="159" t="s">
        <v>556</v>
      </c>
      <c r="AI18" s="159" t="s">
        <v>556</v>
      </c>
      <c r="AJ18" s="159" t="s">
        <v>556</v>
      </c>
      <c r="AK18" s="158" t="s">
        <v>481</v>
      </c>
      <c r="AL18" s="159" t="s">
        <v>556</v>
      </c>
    </row>
    <row r="19" spans="1:38" s="4" customFormat="1" ht="30.75" customHeight="1">
      <c r="A19" s="52" t="s">
        <v>448</v>
      </c>
      <c r="B19" s="52" t="s">
        <v>450</v>
      </c>
      <c r="C19" s="52" t="s">
        <v>455</v>
      </c>
      <c r="D19" s="11" t="s">
        <v>459</v>
      </c>
      <c r="E19" s="52">
        <v>3432</v>
      </c>
      <c r="F19" s="52" t="s">
        <v>222</v>
      </c>
      <c r="G19" s="52" t="s">
        <v>232</v>
      </c>
      <c r="H19" s="159" t="s">
        <v>556</v>
      </c>
      <c r="I19" s="159" t="s">
        <v>556</v>
      </c>
      <c r="J19" s="158" t="s">
        <v>483</v>
      </c>
      <c r="K19" s="159" t="s">
        <v>556</v>
      </c>
      <c r="L19" s="159" t="s">
        <v>556</v>
      </c>
      <c r="M19" s="158" t="s">
        <v>481</v>
      </c>
      <c r="N19" s="159" t="s">
        <v>556</v>
      </c>
      <c r="O19" s="159" t="s">
        <v>556</v>
      </c>
      <c r="P19" s="159" t="s">
        <v>556</v>
      </c>
      <c r="Q19" s="159" t="s">
        <v>556</v>
      </c>
      <c r="R19" s="158" t="s">
        <v>481</v>
      </c>
      <c r="S19" s="159" t="s">
        <v>556</v>
      </c>
      <c r="T19" s="159" t="s">
        <v>556</v>
      </c>
      <c r="U19" s="159" t="s">
        <v>556</v>
      </c>
      <c r="V19" s="159" t="s">
        <v>556</v>
      </c>
      <c r="W19" s="159" t="s">
        <v>556</v>
      </c>
      <c r="X19" s="158" t="s">
        <v>483</v>
      </c>
      <c r="Y19" s="159" t="s">
        <v>556</v>
      </c>
      <c r="Z19" s="159" t="s">
        <v>556</v>
      </c>
      <c r="AA19" s="159" t="s">
        <v>556</v>
      </c>
      <c r="AB19" s="159" t="s">
        <v>556</v>
      </c>
      <c r="AC19" s="158" t="s">
        <v>481</v>
      </c>
      <c r="AD19" s="158" t="s">
        <v>481</v>
      </c>
      <c r="AE19" s="159" t="s">
        <v>556</v>
      </c>
      <c r="AF19" s="159" t="s">
        <v>556</v>
      </c>
      <c r="AG19" s="159" t="s">
        <v>556</v>
      </c>
      <c r="AH19" s="159" t="s">
        <v>556</v>
      </c>
      <c r="AI19" s="158" t="s">
        <v>483</v>
      </c>
      <c r="AJ19" s="158" t="s">
        <v>483</v>
      </c>
      <c r="AK19" s="159" t="s">
        <v>523</v>
      </c>
      <c r="AL19" s="158" t="s">
        <v>556</v>
      </c>
    </row>
    <row r="20" spans="1:38" s="12" customFormat="1" ht="33" customHeight="1">
      <c r="A20" s="20" t="s">
        <v>95</v>
      </c>
      <c r="B20" s="52" t="s">
        <v>450</v>
      </c>
      <c r="C20" s="20" t="s">
        <v>107</v>
      </c>
      <c r="D20" s="20" t="s">
        <v>108</v>
      </c>
      <c r="E20" s="20">
        <v>3313</v>
      </c>
      <c r="F20" s="20" t="s">
        <v>109</v>
      </c>
      <c r="G20" s="118" t="s">
        <v>110</v>
      </c>
      <c r="H20" s="119" t="s">
        <v>564</v>
      </c>
      <c r="I20" s="119" t="s">
        <v>564</v>
      </c>
      <c r="J20" s="158" t="s">
        <v>483</v>
      </c>
      <c r="K20" s="119" t="s">
        <v>564</v>
      </c>
      <c r="L20" s="119" t="s">
        <v>564</v>
      </c>
      <c r="M20" s="119" t="s">
        <v>564</v>
      </c>
      <c r="N20" s="158" t="s">
        <v>481</v>
      </c>
      <c r="O20" s="119" t="s">
        <v>564</v>
      </c>
      <c r="P20" s="158" t="s">
        <v>483</v>
      </c>
      <c r="Q20" s="119" t="s">
        <v>564</v>
      </c>
      <c r="R20" s="119" t="s">
        <v>564</v>
      </c>
      <c r="S20" s="119" t="s">
        <v>564</v>
      </c>
      <c r="T20" s="158" t="s">
        <v>481</v>
      </c>
      <c r="U20" s="119" t="s">
        <v>564</v>
      </c>
      <c r="V20" s="119" t="s">
        <v>564</v>
      </c>
      <c r="W20" s="119" t="s">
        <v>564</v>
      </c>
      <c r="X20" s="158" t="s">
        <v>483</v>
      </c>
      <c r="Y20" s="119" t="s">
        <v>523</v>
      </c>
      <c r="Z20" s="158" t="s">
        <v>481</v>
      </c>
      <c r="AA20" s="119" t="s">
        <v>564</v>
      </c>
      <c r="AB20" s="119" t="s">
        <v>564</v>
      </c>
      <c r="AC20" s="119" t="s">
        <v>564</v>
      </c>
      <c r="AD20" s="119" t="s">
        <v>564</v>
      </c>
      <c r="AE20" s="119" t="s">
        <v>564</v>
      </c>
      <c r="AF20" s="158" t="s">
        <v>483</v>
      </c>
      <c r="AG20" s="119" t="s">
        <v>564</v>
      </c>
      <c r="AH20" s="119" t="s">
        <v>564</v>
      </c>
      <c r="AI20" s="119" t="s">
        <v>564</v>
      </c>
      <c r="AJ20" s="119" t="s">
        <v>564</v>
      </c>
      <c r="AK20" s="158" t="s">
        <v>481</v>
      </c>
      <c r="AL20" s="119" t="s">
        <v>564</v>
      </c>
    </row>
    <row r="21" spans="1:38" s="12" customFormat="1" ht="33" customHeight="1">
      <c r="A21" s="20" t="s">
        <v>95</v>
      </c>
      <c r="B21" s="52" t="s">
        <v>450</v>
      </c>
      <c r="C21" s="20" t="s">
        <v>107</v>
      </c>
      <c r="D21" s="20" t="s">
        <v>108</v>
      </c>
      <c r="E21" s="20">
        <v>3493</v>
      </c>
      <c r="F21" s="20" t="s">
        <v>324</v>
      </c>
      <c r="G21" s="11" t="s">
        <v>323</v>
      </c>
      <c r="H21" s="159" t="s">
        <v>523</v>
      </c>
      <c r="I21" s="159" t="s">
        <v>523</v>
      </c>
      <c r="J21" s="119" t="s">
        <v>563</v>
      </c>
      <c r="K21" s="159" t="s">
        <v>523</v>
      </c>
      <c r="L21" s="158" t="s">
        <v>483</v>
      </c>
      <c r="M21" s="119" t="s">
        <v>563</v>
      </c>
      <c r="N21" s="119" t="s">
        <v>563</v>
      </c>
      <c r="O21" s="158" t="s">
        <v>481</v>
      </c>
      <c r="P21" s="119" t="s">
        <v>563</v>
      </c>
      <c r="Q21" s="119" t="s">
        <v>563</v>
      </c>
      <c r="R21" s="158" t="s">
        <v>483</v>
      </c>
      <c r="S21" s="158" t="s">
        <v>481</v>
      </c>
      <c r="T21" s="119" t="s">
        <v>563</v>
      </c>
      <c r="U21" s="119" t="s">
        <v>563</v>
      </c>
      <c r="V21" s="158" t="s">
        <v>483</v>
      </c>
      <c r="W21" s="119" t="s">
        <v>563</v>
      </c>
      <c r="X21" s="119" t="s">
        <v>563</v>
      </c>
      <c r="Y21" s="119" t="s">
        <v>563</v>
      </c>
      <c r="Z21" s="119" t="s">
        <v>563</v>
      </c>
      <c r="AA21" s="158" t="s">
        <v>481</v>
      </c>
      <c r="AB21" s="119" t="s">
        <v>563</v>
      </c>
      <c r="AC21" s="119" t="s">
        <v>563</v>
      </c>
      <c r="AD21" s="158" t="s">
        <v>483</v>
      </c>
      <c r="AE21" s="158" t="s">
        <v>481</v>
      </c>
      <c r="AF21" s="119" t="s">
        <v>563</v>
      </c>
      <c r="AG21" s="119" t="s">
        <v>563</v>
      </c>
      <c r="AH21" s="119" t="s">
        <v>478</v>
      </c>
      <c r="AI21" s="119" t="s">
        <v>478</v>
      </c>
      <c r="AJ21" s="119" t="s">
        <v>478</v>
      </c>
      <c r="AK21" s="119" t="s">
        <v>563</v>
      </c>
      <c r="AL21" s="119" t="s">
        <v>563</v>
      </c>
    </row>
    <row r="22" spans="1:38" s="12" customFormat="1" ht="33" customHeight="1">
      <c r="A22" s="20" t="s">
        <v>95</v>
      </c>
      <c r="B22" s="52" t="s">
        <v>450</v>
      </c>
      <c r="C22" s="20" t="s">
        <v>107</v>
      </c>
      <c r="D22" s="20" t="s">
        <v>108</v>
      </c>
      <c r="E22" s="182">
        <v>3554</v>
      </c>
      <c r="F22" s="20" t="s">
        <v>584</v>
      </c>
      <c r="G22" s="12" t="s">
        <v>578</v>
      </c>
      <c r="H22" s="119" t="s">
        <v>563</v>
      </c>
      <c r="I22" s="119" t="s">
        <v>563</v>
      </c>
      <c r="J22" s="119" t="s">
        <v>579</v>
      </c>
      <c r="K22" s="119" t="s">
        <v>563</v>
      </c>
      <c r="L22" s="119" t="s">
        <v>563</v>
      </c>
      <c r="M22" s="158" t="s">
        <v>483</v>
      </c>
      <c r="N22" s="119" t="s">
        <v>579</v>
      </c>
      <c r="O22" s="119" t="s">
        <v>563</v>
      </c>
      <c r="P22" s="119" t="s">
        <v>579</v>
      </c>
      <c r="Q22" s="158" t="s">
        <v>481</v>
      </c>
      <c r="R22" s="119" t="s">
        <v>563</v>
      </c>
      <c r="S22" s="119" t="s">
        <v>563</v>
      </c>
      <c r="T22" s="119" t="s">
        <v>579</v>
      </c>
      <c r="U22" s="158" t="s">
        <v>483</v>
      </c>
      <c r="V22" s="119" t="s">
        <v>563</v>
      </c>
      <c r="W22" s="158" t="s">
        <v>481</v>
      </c>
      <c r="X22" s="119" t="s">
        <v>579</v>
      </c>
      <c r="Y22" s="119" t="s">
        <v>579</v>
      </c>
      <c r="Z22" s="119" t="s">
        <v>579</v>
      </c>
      <c r="AA22" s="119" t="s">
        <v>563</v>
      </c>
      <c r="AB22" s="158" t="s">
        <v>483</v>
      </c>
      <c r="AC22" s="158" t="s">
        <v>481</v>
      </c>
      <c r="AD22" s="119" t="s">
        <v>563</v>
      </c>
      <c r="AE22" s="119" t="s">
        <v>563</v>
      </c>
      <c r="AF22" s="119" t="s">
        <v>579</v>
      </c>
      <c r="AG22" s="158" t="s">
        <v>483</v>
      </c>
      <c r="AH22" s="119" t="s">
        <v>563</v>
      </c>
      <c r="AI22" s="119" t="s">
        <v>563</v>
      </c>
      <c r="AJ22" s="119" t="s">
        <v>563</v>
      </c>
      <c r="AK22" s="119" t="s">
        <v>579</v>
      </c>
      <c r="AL22" s="158" t="s">
        <v>481</v>
      </c>
    </row>
    <row r="23" spans="1:38" s="4" customFormat="1" ht="13.5" customHeight="1">
      <c r="A23" s="130"/>
      <c r="B23" s="131"/>
      <c r="C23" s="131"/>
      <c r="D23" s="131"/>
      <c r="E23" s="132"/>
      <c r="F23" s="131"/>
      <c r="G23" s="133"/>
      <c r="H23" s="158"/>
      <c r="I23" s="158"/>
      <c r="J23" s="158"/>
      <c r="K23" s="158"/>
      <c r="L23" s="158"/>
      <c r="M23" s="158"/>
      <c r="N23" s="158"/>
      <c r="O23" s="158"/>
      <c r="P23" s="158"/>
      <c r="Q23" s="158"/>
      <c r="R23" s="158"/>
      <c r="S23" s="158"/>
      <c r="T23" s="158"/>
      <c r="U23" s="158"/>
      <c r="V23" s="158"/>
      <c r="W23" s="158"/>
      <c r="X23" s="158"/>
      <c r="Y23" s="158"/>
      <c r="Z23" s="158"/>
      <c r="AA23" s="158"/>
      <c r="AB23" s="158"/>
      <c r="AC23" s="158"/>
      <c r="AD23" s="158"/>
      <c r="AE23" s="158"/>
      <c r="AF23" s="158"/>
      <c r="AG23" s="158"/>
      <c r="AH23" s="158"/>
      <c r="AI23" s="158"/>
      <c r="AJ23" s="158"/>
      <c r="AK23" s="158"/>
      <c r="AL23" s="158"/>
    </row>
    <row r="24" spans="1:38" s="4" customFormat="1" ht="37.5" customHeight="1">
      <c r="A24" s="52" t="s">
        <v>448</v>
      </c>
      <c r="B24" s="52" t="s">
        <v>244</v>
      </c>
      <c r="C24" s="26"/>
      <c r="D24" s="52" t="s">
        <v>504</v>
      </c>
      <c r="E24" s="52">
        <v>3405</v>
      </c>
      <c r="F24" s="52" t="s">
        <v>451</v>
      </c>
      <c r="G24" s="52" t="s">
        <v>452</v>
      </c>
      <c r="H24" s="164" t="s">
        <v>491</v>
      </c>
      <c r="I24" s="164" t="s">
        <v>480</v>
      </c>
      <c r="J24" s="164" t="s">
        <v>491</v>
      </c>
      <c r="K24" s="164" t="s">
        <v>491</v>
      </c>
      <c r="L24" s="164" t="s">
        <v>491</v>
      </c>
      <c r="M24" s="164" t="s">
        <v>491</v>
      </c>
      <c r="N24" s="164" t="s">
        <v>491</v>
      </c>
      <c r="O24" s="164" t="s">
        <v>482</v>
      </c>
      <c r="P24" s="164" t="s">
        <v>480</v>
      </c>
      <c r="Q24" s="164" t="s">
        <v>482</v>
      </c>
      <c r="R24" s="164" t="s">
        <v>491</v>
      </c>
      <c r="S24" s="164" t="s">
        <v>491</v>
      </c>
      <c r="T24" s="164" t="s">
        <v>491</v>
      </c>
      <c r="U24" s="164" t="s">
        <v>480</v>
      </c>
      <c r="V24" s="164" t="s">
        <v>491</v>
      </c>
      <c r="W24" s="164" t="s">
        <v>491</v>
      </c>
      <c r="X24" s="164" t="s">
        <v>491</v>
      </c>
      <c r="Y24" s="164" t="s">
        <v>491</v>
      </c>
      <c r="Z24" s="164" t="s">
        <v>491</v>
      </c>
      <c r="AA24" s="164" t="s">
        <v>480</v>
      </c>
      <c r="AB24" s="164" t="s">
        <v>482</v>
      </c>
      <c r="AC24" s="164" t="s">
        <v>491</v>
      </c>
      <c r="AD24" s="164" t="s">
        <v>491</v>
      </c>
      <c r="AE24" s="164" t="s">
        <v>491</v>
      </c>
      <c r="AF24" s="164" t="s">
        <v>491</v>
      </c>
      <c r="AG24" s="164" t="s">
        <v>482</v>
      </c>
      <c r="AH24" s="164" t="s">
        <v>491</v>
      </c>
      <c r="AI24" s="164" t="s">
        <v>491</v>
      </c>
      <c r="AJ24" s="164" t="s">
        <v>491</v>
      </c>
      <c r="AK24" s="164" t="s">
        <v>491</v>
      </c>
      <c r="AL24" s="179" t="s">
        <v>491</v>
      </c>
    </row>
    <row r="25" spans="1:38" s="4" customFormat="1" ht="37.5" customHeight="1">
      <c r="A25" s="52" t="s">
        <v>448</v>
      </c>
      <c r="B25" s="52" t="s">
        <v>244</v>
      </c>
      <c r="C25" s="26"/>
      <c r="D25" s="52" t="s">
        <v>46</v>
      </c>
      <c r="E25" s="52">
        <v>3541</v>
      </c>
      <c r="F25" s="52" t="s">
        <v>508</v>
      </c>
      <c r="G25" s="52" t="s">
        <v>507</v>
      </c>
      <c r="H25" s="164" t="s">
        <v>480</v>
      </c>
      <c r="I25" s="164" t="s">
        <v>590</v>
      </c>
      <c r="J25" s="180" t="s">
        <v>492</v>
      </c>
      <c r="K25" s="180" t="s">
        <v>492</v>
      </c>
      <c r="L25" s="180" t="s">
        <v>492</v>
      </c>
      <c r="M25" s="180" t="s">
        <v>492</v>
      </c>
      <c r="N25" s="180" t="s">
        <v>482</v>
      </c>
      <c r="O25" s="164" t="s">
        <v>590</v>
      </c>
      <c r="P25" s="164" t="s">
        <v>590</v>
      </c>
      <c r="Q25" s="164" t="s">
        <v>590</v>
      </c>
      <c r="R25" s="180" t="s">
        <v>492</v>
      </c>
      <c r="S25" s="180" t="s">
        <v>492</v>
      </c>
      <c r="T25" s="180" t="s">
        <v>492</v>
      </c>
      <c r="U25" s="164" t="s">
        <v>590</v>
      </c>
      <c r="V25" s="180" t="s">
        <v>482</v>
      </c>
      <c r="W25" s="180" t="s">
        <v>491</v>
      </c>
      <c r="X25" s="180" t="s">
        <v>491</v>
      </c>
      <c r="Y25" s="180" t="s">
        <v>492</v>
      </c>
      <c r="Z25" s="180" t="s">
        <v>492</v>
      </c>
      <c r="AA25" s="180" t="s">
        <v>480</v>
      </c>
      <c r="AB25" s="164" t="s">
        <v>590</v>
      </c>
      <c r="AC25" s="180" t="s">
        <v>492</v>
      </c>
      <c r="AD25" s="180" t="s">
        <v>482</v>
      </c>
      <c r="AE25" s="180" t="s">
        <v>480</v>
      </c>
      <c r="AF25" s="180" t="s">
        <v>482</v>
      </c>
      <c r="AG25" s="164" t="s">
        <v>590</v>
      </c>
      <c r="AH25" s="180" t="s">
        <v>492</v>
      </c>
      <c r="AI25" s="180" t="s">
        <v>492</v>
      </c>
      <c r="AJ25" s="180" t="s">
        <v>492</v>
      </c>
      <c r="AK25" s="180" t="s">
        <v>492</v>
      </c>
      <c r="AL25" s="180" t="s">
        <v>480</v>
      </c>
    </row>
    <row r="26" spans="1:38" s="12" customFormat="1" ht="34.5" customHeight="1">
      <c r="A26" s="52" t="s">
        <v>95</v>
      </c>
      <c r="B26" s="52" t="s">
        <v>244</v>
      </c>
      <c r="C26" s="26"/>
      <c r="D26" s="52" t="s">
        <v>18</v>
      </c>
      <c r="E26" s="52">
        <v>3439</v>
      </c>
      <c r="F26" s="52" t="s">
        <v>241</v>
      </c>
      <c r="G26" s="52" t="s">
        <v>240</v>
      </c>
      <c r="H26" s="164" t="s">
        <v>492</v>
      </c>
      <c r="I26" s="164" t="s">
        <v>492</v>
      </c>
      <c r="J26" s="164" t="s">
        <v>492</v>
      </c>
      <c r="K26" s="164" t="s">
        <v>591</v>
      </c>
      <c r="L26" s="164" t="s">
        <v>539</v>
      </c>
      <c r="M26" s="164" t="s">
        <v>492</v>
      </c>
      <c r="N26" s="164" t="s">
        <v>480</v>
      </c>
      <c r="O26" s="164" t="s">
        <v>480</v>
      </c>
      <c r="P26" s="164" t="s">
        <v>492</v>
      </c>
      <c r="Q26" s="164" t="s">
        <v>492</v>
      </c>
      <c r="R26" s="164" t="s">
        <v>492</v>
      </c>
      <c r="S26" s="164" t="s">
        <v>492</v>
      </c>
      <c r="T26" s="164" t="s">
        <v>482</v>
      </c>
      <c r="U26" s="164" t="s">
        <v>480</v>
      </c>
      <c r="V26" s="164" t="s">
        <v>492</v>
      </c>
      <c r="W26" s="164" t="s">
        <v>492</v>
      </c>
      <c r="X26" s="164" t="s">
        <v>492</v>
      </c>
      <c r="Y26" s="164" t="s">
        <v>482</v>
      </c>
      <c r="Z26" s="164" t="s">
        <v>492</v>
      </c>
      <c r="AA26" s="164" t="s">
        <v>492</v>
      </c>
      <c r="AB26" s="164" t="s">
        <v>492</v>
      </c>
      <c r="AC26" s="164" t="s">
        <v>480</v>
      </c>
      <c r="AD26" s="164" t="s">
        <v>492</v>
      </c>
      <c r="AE26" s="164" t="s">
        <v>492</v>
      </c>
      <c r="AF26" s="164" t="s">
        <v>492</v>
      </c>
      <c r="AG26" s="180" t="s">
        <v>492</v>
      </c>
      <c r="AH26" s="164" t="s">
        <v>482</v>
      </c>
      <c r="AI26" s="164" t="s">
        <v>482</v>
      </c>
      <c r="AJ26" s="164" t="s">
        <v>492</v>
      </c>
      <c r="AK26" s="180" t="s">
        <v>492</v>
      </c>
      <c r="AL26" s="164" t="s">
        <v>492</v>
      </c>
    </row>
    <row r="27" spans="1:38" s="12" customFormat="1" ht="34.5" customHeight="1">
      <c r="A27" s="52" t="s">
        <v>95</v>
      </c>
      <c r="B27" s="52" t="s">
        <v>244</v>
      </c>
      <c r="C27" s="26"/>
      <c r="D27" s="52" t="s">
        <v>18</v>
      </c>
      <c r="E27" s="52">
        <v>2469</v>
      </c>
      <c r="F27" s="52" t="s">
        <v>259</v>
      </c>
      <c r="G27" s="52" t="s">
        <v>258</v>
      </c>
      <c r="H27" s="164" t="s">
        <v>491</v>
      </c>
      <c r="I27" s="164" t="s">
        <v>491</v>
      </c>
      <c r="J27" s="164" t="s">
        <v>480</v>
      </c>
      <c r="K27" s="164" t="s">
        <v>491</v>
      </c>
      <c r="L27" s="164" t="s">
        <v>491</v>
      </c>
      <c r="M27" s="164" t="s">
        <v>491</v>
      </c>
      <c r="N27" s="164" t="s">
        <v>482</v>
      </c>
      <c r="O27" s="164" t="s">
        <v>491</v>
      </c>
      <c r="P27" s="164" t="s">
        <v>491</v>
      </c>
      <c r="Q27" s="164" t="s">
        <v>491</v>
      </c>
      <c r="R27" s="164" t="s">
        <v>591</v>
      </c>
      <c r="S27" s="164" t="s">
        <v>491</v>
      </c>
      <c r="T27" s="164" t="s">
        <v>491</v>
      </c>
      <c r="U27" s="164" t="s">
        <v>491</v>
      </c>
      <c r="V27" s="164" t="s">
        <v>482</v>
      </c>
      <c r="W27" s="164" t="s">
        <v>491</v>
      </c>
      <c r="X27" s="164" t="s">
        <v>491</v>
      </c>
      <c r="Y27" s="164" t="s">
        <v>491</v>
      </c>
      <c r="Z27" s="164" t="s">
        <v>480</v>
      </c>
      <c r="AA27" s="164" t="s">
        <v>491</v>
      </c>
      <c r="AB27" s="164" t="s">
        <v>491</v>
      </c>
      <c r="AC27" s="164" t="s">
        <v>491</v>
      </c>
      <c r="AD27" s="164" t="s">
        <v>482</v>
      </c>
      <c r="AE27" s="164" t="s">
        <v>480</v>
      </c>
      <c r="AF27" s="164" t="s">
        <v>480</v>
      </c>
      <c r="AG27" s="164" t="s">
        <v>491</v>
      </c>
      <c r="AH27" s="164" t="s">
        <v>491</v>
      </c>
      <c r="AI27" s="164" t="s">
        <v>482</v>
      </c>
      <c r="AJ27" s="164" t="s">
        <v>491</v>
      </c>
      <c r="AK27" s="164" t="s">
        <v>491</v>
      </c>
      <c r="AL27" s="164" t="s">
        <v>491</v>
      </c>
    </row>
    <row r="28" spans="1:38" s="12" customFormat="1" ht="34.5" customHeight="1">
      <c r="A28" s="52" t="s">
        <v>95</v>
      </c>
      <c r="B28" s="52" t="s">
        <v>244</v>
      </c>
      <c r="C28" s="26"/>
      <c r="D28" s="52" t="s">
        <v>18</v>
      </c>
      <c r="E28" s="52">
        <v>3471</v>
      </c>
      <c r="F28" s="52" t="s">
        <v>267</v>
      </c>
      <c r="G28" s="52" t="s">
        <v>266</v>
      </c>
      <c r="H28" s="164" t="s">
        <v>492</v>
      </c>
      <c r="I28" s="164" t="s">
        <v>480</v>
      </c>
      <c r="J28" s="164" t="s">
        <v>482</v>
      </c>
      <c r="K28" s="164" t="s">
        <v>492</v>
      </c>
      <c r="L28" s="164" t="s">
        <v>492</v>
      </c>
      <c r="M28" s="164" t="s">
        <v>492</v>
      </c>
      <c r="N28" s="164" t="s">
        <v>492</v>
      </c>
      <c r="O28" s="164" t="s">
        <v>492</v>
      </c>
      <c r="P28" s="164" t="s">
        <v>480</v>
      </c>
      <c r="Q28" s="164" t="s">
        <v>492</v>
      </c>
      <c r="R28" s="164" t="s">
        <v>492</v>
      </c>
      <c r="S28" s="164" t="s">
        <v>492</v>
      </c>
      <c r="T28" s="164" t="s">
        <v>492</v>
      </c>
      <c r="U28" s="164" t="s">
        <v>492</v>
      </c>
      <c r="V28" s="164" t="s">
        <v>482</v>
      </c>
      <c r="W28" s="164" t="s">
        <v>492</v>
      </c>
      <c r="X28" s="164" t="s">
        <v>492</v>
      </c>
      <c r="Y28" s="164" t="s">
        <v>492</v>
      </c>
      <c r="Z28" s="164" t="s">
        <v>480</v>
      </c>
      <c r="AA28" s="164" t="s">
        <v>492</v>
      </c>
      <c r="AB28" s="164" t="s">
        <v>482</v>
      </c>
      <c r="AC28" s="164" t="s">
        <v>492</v>
      </c>
      <c r="AD28" s="164" t="s">
        <v>492</v>
      </c>
      <c r="AE28" s="164" t="s">
        <v>492</v>
      </c>
      <c r="AF28" s="164" t="s">
        <v>492</v>
      </c>
      <c r="AG28" s="180" t="s">
        <v>480</v>
      </c>
      <c r="AH28" s="180" t="s">
        <v>492</v>
      </c>
      <c r="AI28" s="164" t="s">
        <v>492</v>
      </c>
      <c r="AJ28" s="164" t="s">
        <v>482</v>
      </c>
      <c r="AK28" s="180" t="s">
        <v>492</v>
      </c>
      <c r="AL28" s="181" t="s">
        <v>492</v>
      </c>
    </row>
    <row r="29" spans="1:38" s="12" customFormat="1" ht="34.5" customHeight="1">
      <c r="A29" s="52" t="s">
        <v>95</v>
      </c>
      <c r="B29" s="52" t="s">
        <v>244</v>
      </c>
      <c r="C29" s="26"/>
      <c r="D29" s="52" t="s">
        <v>82</v>
      </c>
      <c r="E29" s="52">
        <v>3322</v>
      </c>
      <c r="F29" s="52" t="s">
        <v>97</v>
      </c>
      <c r="G29" s="52" t="s">
        <v>98</v>
      </c>
      <c r="H29" s="164" t="s">
        <v>480</v>
      </c>
      <c r="I29" s="164" t="s">
        <v>491</v>
      </c>
      <c r="J29" s="164" t="s">
        <v>491</v>
      </c>
      <c r="K29" s="164" t="s">
        <v>491</v>
      </c>
      <c r="L29" s="164" t="s">
        <v>491</v>
      </c>
      <c r="M29" s="164" t="s">
        <v>491</v>
      </c>
      <c r="N29" s="164" t="s">
        <v>482</v>
      </c>
      <c r="O29" s="164" t="s">
        <v>480</v>
      </c>
      <c r="P29" s="164" t="s">
        <v>491</v>
      </c>
      <c r="Q29" s="164" t="s">
        <v>491</v>
      </c>
      <c r="R29" s="164" t="s">
        <v>491</v>
      </c>
      <c r="S29" s="164" t="s">
        <v>491</v>
      </c>
      <c r="T29" s="164" t="s">
        <v>491</v>
      </c>
      <c r="U29" s="164" t="s">
        <v>491</v>
      </c>
      <c r="V29" s="164" t="s">
        <v>482</v>
      </c>
      <c r="W29" s="164" t="s">
        <v>480</v>
      </c>
      <c r="X29" s="164" t="s">
        <v>544</v>
      </c>
      <c r="Y29" s="164" t="s">
        <v>544</v>
      </c>
      <c r="Z29" s="164" t="s">
        <v>491</v>
      </c>
      <c r="AA29" s="164" t="s">
        <v>491</v>
      </c>
      <c r="AB29" s="164" t="s">
        <v>491</v>
      </c>
      <c r="AC29" s="164" t="s">
        <v>482</v>
      </c>
      <c r="AD29" s="164" t="s">
        <v>491</v>
      </c>
      <c r="AE29" s="164" t="s">
        <v>491</v>
      </c>
      <c r="AF29" s="164" t="s">
        <v>491</v>
      </c>
      <c r="AG29" s="164" t="s">
        <v>491</v>
      </c>
      <c r="AH29" s="164" t="s">
        <v>491</v>
      </c>
      <c r="AI29" s="164" t="s">
        <v>491</v>
      </c>
      <c r="AJ29" s="164" t="s">
        <v>480</v>
      </c>
      <c r="AK29" s="164" t="s">
        <v>482</v>
      </c>
      <c r="AL29" s="181" t="s">
        <v>491</v>
      </c>
    </row>
    <row r="30" spans="1:38" s="12" customFormat="1" ht="34.5" customHeight="1">
      <c r="A30" s="52" t="s">
        <v>95</v>
      </c>
      <c r="B30" s="52" t="s">
        <v>244</v>
      </c>
      <c r="C30" s="26"/>
      <c r="D30" s="52" t="s">
        <v>82</v>
      </c>
      <c r="E30" s="52">
        <v>3431</v>
      </c>
      <c r="F30" s="52" t="s">
        <v>222</v>
      </c>
      <c r="G30" s="52" t="s">
        <v>221</v>
      </c>
      <c r="H30" s="164" t="s">
        <v>491</v>
      </c>
      <c r="I30" s="164" t="s">
        <v>480</v>
      </c>
      <c r="J30" s="164" t="s">
        <v>491</v>
      </c>
      <c r="K30" s="164" t="s">
        <v>491</v>
      </c>
      <c r="L30" s="164" t="s">
        <v>491</v>
      </c>
      <c r="M30" s="164" t="s">
        <v>491</v>
      </c>
      <c r="N30" s="164" t="s">
        <v>491</v>
      </c>
      <c r="O30" s="164" t="s">
        <v>491</v>
      </c>
      <c r="P30" s="164" t="s">
        <v>482</v>
      </c>
      <c r="Q30" s="164" t="s">
        <v>491</v>
      </c>
      <c r="R30" s="164" t="s">
        <v>491</v>
      </c>
      <c r="S30" s="164" t="s">
        <v>491</v>
      </c>
      <c r="T30" s="164" t="s">
        <v>480</v>
      </c>
      <c r="U30" s="164" t="s">
        <v>491</v>
      </c>
      <c r="V30" s="164" t="s">
        <v>491</v>
      </c>
      <c r="W30" s="164" t="s">
        <v>482</v>
      </c>
      <c r="X30" s="164" t="s">
        <v>480</v>
      </c>
      <c r="Y30" s="164" t="s">
        <v>491</v>
      </c>
      <c r="Z30" s="164" t="s">
        <v>491</v>
      </c>
      <c r="AA30" s="164" t="s">
        <v>482</v>
      </c>
      <c r="AB30" s="164" t="s">
        <v>491</v>
      </c>
      <c r="AC30" s="164" t="s">
        <v>491</v>
      </c>
      <c r="AD30" s="164" t="s">
        <v>491</v>
      </c>
      <c r="AE30" s="164" t="s">
        <v>491</v>
      </c>
      <c r="AF30" s="164" t="s">
        <v>491</v>
      </c>
      <c r="AG30" s="164" t="s">
        <v>480</v>
      </c>
      <c r="AH30" s="164" t="s">
        <v>482</v>
      </c>
      <c r="AI30" s="164" t="s">
        <v>491</v>
      </c>
      <c r="AJ30" s="164" t="s">
        <v>491</v>
      </c>
      <c r="AK30" s="164" t="s">
        <v>491</v>
      </c>
      <c r="AL30" s="181" t="s">
        <v>491</v>
      </c>
    </row>
    <row r="31" spans="1:38" s="12" customFormat="1" ht="34.5" hidden="1" customHeight="1">
      <c r="A31" s="20" t="s">
        <v>95</v>
      </c>
      <c r="B31" s="20" t="s">
        <v>244</v>
      </c>
      <c r="C31" s="26"/>
      <c r="D31" s="11" t="s">
        <v>245</v>
      </c>
      <c r="E31" s="52">
        <v>3514</v>
      </c>
      <c r="F31" s="258" t="s">
        <v>354</v>
      </c>
      <c r="G31" s="259"/>
      <c r="H31" s="119"/>
      <c r="I31" s="119"/>
      <c r="J31" s="119"/>
      <c r="K31" s="119"/>
      <c r="L31" s="119"/>
      <c r="M31" s="119"/>
      <c r="N31" s="119"/>
      <c r="O31" s="162"/>
      <c r="P31" s="119"/>
      <c r="Q31" s="119"/>
      <c r="R31" s="119"/>
      <c r="S31" s="119"/>
      <c r="T31" s="119"/>
      <c r="U31" s="119"/>
      <c r="V31" s="119"/>
      <c r="W31" s="119"/>
      <c r="X31" s="162"/>
      <c r="Y31" s="119"/>
      <c r="Z31" s="119"/>
      <c r="AA31" s="119"/>
      <c r="AB31" s="160"/>
      <c r="AC31" s="160"/>
      <c r="AD31" s="119"/>
      <c r="AE31" s="119"/>
      <c r="AF31" s="119"/>
      <c r="AG31" s="119"/>
      <c r="AH31" s="119"/>
      <c r="AI31" s="163"/>
      <c r="AJ31" s="163"/>
      <c r="AK31" s="163"/>
      <c r="AL31" s="163"/>
    </row>
    <row r="32" spans="1:38" s="12" customFormat="1" ht="34.5" hidden="1" customHeight="1">
      <c r="A32" s="20" t="s">
        <v>95</v>
      </c>
      <c r="B32" s="20" t="s">
        <v>244</v>
      </c>
      <c r="C32" s="26"/>
      <c r="D32" s="11" t="s">
        <v>245</v>
      </c>
      <c r="E32" s="52">
        <v>3515</v>
      </c>
      <c r="F32" s="258" t="s">
        <v>355</v>
      </c>
      <c r="G32" s="259"/>
      <c r="H32" s="119"/>
      <c r="I32" s="119"/>
      <c r="J32" s="119"/>
      <c r="K32" s="119"/>
      <c r="L32" s="162"/>
      <c r="M32" s="119"/>
      <c r="N32" s="119"/>
      <c r="O32" s="119"/>
      <c r="P32" s="119"/>
      <c r="Q32" s="119"/>
      <c r="R32" s="119"/>
      <c r="S32" s="119"/>
      <c r="T32" s="119"/>
      <c r="U32" s="119"/>
      <c r="V32" s="119"/>
      <c r="W32" s="119"/>
      <c r="X32" s="119"/>
      <c r="Y32" s="119"/>
      <c r="Z32" s="119"/>
      <c r="AA32" s="119"/>
      <c r="AB32" s="119"/>
      <c r="AC32" s="119"/>
      <c r="AD32" s="119"/>
      <c r="AE32" s="119"/>
      <c r="AF32" s="119"/>
      <c r="AG32" s="119"/>
      <c r="AH32" s="119"/>
      <c r="AI32" s="163"/>
      <c r="AJ32" s="163"/>
      <c r="AK32" s="163"/>
      <c r="AL32" s="163"/>
    </row>
    <row r="33" spans="1:38" s="12" customFormat="1" ht="34.5" customHeight="1">
      <c r="A33" s="249" t="s">
        <v>528</v>
      </c>
      <c r="B33" s="250"/>
      <c r="C33" s="250"/>
      <c r="D33" s="250"/>
      <c r="E33" s="250"/>
      <c r="F33" s="250"/>
      <c r="G33" s="250"/>
      <c r="H33" s="143">
        <f>COUNTIFS(H$24:H$31,"6.5-15")</f>
        <v>3</v>
      </c>
      <c r="I33" s="143">
        <f>COUNTIFS(I$24:I$31,"6.5-15")</f>
        <v>2</v>
      </c>
      <c r="J33" s="143">
        <f>COUNTIFS(J$24:J$31,"6.5-15")</f>
        <v>3</v>
      </c>
      <c r="K33" s="143">
        <f>COUNTIFS(K$24:K$31,"6.5-15")</f>
        <v>4</v>
      </c>
      <c r="L33" s="143">
        <f>COUNTIFS(L$24:L$31,"6.5-15")</f>
        <v>4</v>
      </c>
      <c r="M33" s="143">
        <f>COUNTIFS(M$24:M$31,"6.5-15")</f>
        <v>4</v>
      </c>
      <c r="N33" s="143">
        <f>COUNTIFS(N$24:N$31,"6.5-15")</f>
        <v>2</v>
      </c>
      <c r="O33" s="143">
        <f>COUNTIFS(O$24:O$31,"6.5-15")</f>
        <v>2</v>
      </c>
      <c r="P33" s="143">
        <f>COUNTIFS(P$24:P$31,"6.5-15")</f>
        <v>2</v>
      </c>
      <c r="Q33" s="143">
        <f>COUNTIFS(Q$24:Q$31,"6.5-15")</f>
        <v>3</v>
      </c>
      <c r="R33" s="143">
        <f>COUNTIFS(R$24:R$31,"6.5-15")</f>
        <v>3</v>
      </c>
      <c r="S33" s="143">
        <f>COUNTIFS(S$24:S$31,"6.5-15")</f>
        <v>4</v>
      </c>
      <c r="T33" s="143">
        <f>COUNTIFS(T$24:T$31,"6.5-15")</f>
        <v>3</v>
      </c>
      <c r="U33" s="143">
        <f>COUNTIFS(U$24:U$31,"6.5-15")</f>
        <v>3</v>
      </c>
      <c r="V33" s="143">
        <f>COUNTIFS(V$24:V$31,"6.5-15")</f>
        <v>2</v>
      </c>
      <c r="W33" s="143">
        <f>COUNTIFS(W$24:W$31,"6.5-15")</f>
        <v>3</v>
      </c>
      <c r="X33" s="143">
        <f>COUNTIFS(X$24:X$31,"6.5-15")</f>
        <v>3</v>
      </c>
      <c r="Y33" s="143">
        <f>COUNTIFS(Y$24:Y$31,"6.5-15")</f>
        <v>3</v>
      </c>
      <c r="Z33" s="143">
        <f>COUNTIFS(Z$24:Z$31,"6.5-15")</f>
        <v>3</v>
      </c>
      <c r="AA33" s="143">
        <f>COUNTIFS(AA$24:AA$31,"6.5-15")</f>
        <v>2</v>
      </c>
      <c r="AB33" s="143">
        <f>COUNTIFS(AB$24:AB$31,"6.5-15")</f>
        <v>3</v>
      </c>
      <c r="AC33" s="143">
        <f>COUNTIFS(AC$24:AC$31,"6.5-15")</f>
        <v>3</v>
      </c>
      <c r="AD33" s="143">
        <f>COUNTIFS(AD$24:AD$31,"6.5-15")</f>
        <v>3</v>
      </c>
      <c r="AE33" s="143">
        <f>COUNTIFS(AE$24:AE$31,"6.5-15")</f>
        <v>3</v>
      </c>
      <c r="AF33" s="143">
        <f>COUNTIFS(AF$24:AF$31,"6.5-15")</f>
        <v>3</v>
      </c>
      <c r="AG33" s="143">
        <f>COUNTIFS(AG$24:AG$31,"6.5-15")</f>
        <v>2</v>
      </c>
      <c r="AH33" s="143">
        <f>COUNTIFS(AH$24:AH$31,"6.5-15")</f>
        <v>3</v>
      </c>
      <c r="AI33" s="143">
        <f>COUNTIFS(AI$24:AI$31,"6.5-15")</f>
        <v>3</v>
      </c>
      <c r="AJ33" s="143">
        <f>COUNTIFS(AJ$24:AJ$31,"6.5-15")</f>
        <v>3</v>
      </c>
      <c r="AK33" s="143">
        <f>COUNTIFS(AK$24:AK$31,"6.5-15")</f>
        <v>3</v>
      </c>
      <c r="AL33" s="143">
        <f>COUNTIFS(AL$24:AL$31,"6.5-15")</f>
        <v>4</v>
      </c>
    </row>
    <row r="34" spans="1:38" s="12" customFormat="1" ht="34.5" customHeight="1">
      <c r="A34" s="249" t="s">
        <v>530</v>
      </c>
      <c r="B34" s="250"/>
      <c r="C34" s="250"/>
      <c r="D34" s="250"/>
      <c r="E34" s="250"/>
      <c r="F34" s="250"/>
      <c r="G34" s="250"/>
      <c r="H34" s="143">
        <f>COUNTIFS(H$24:H$31,"13.5-22")</f>
        <v>2</v>
      </c>
      <c r="I34" s="143">
        <f>COUNTIFS(I$24:I$31,"13.5-22")</f>
        <v>1</v>
      </c>
      <c r="J34" s="143">
        <f>COUNTIFS(J$24:J$31,"13.5-22")</f>
        <v>2</v>
      </c>
      <c r="K34" s="143">
        <f>COUNTIFS(K$24:K$31,"13.5-22")</f>
        <v>2</v>
      </c>
      <c r="L34" s="143">
        <f>COUNTIFS(L$24:L$31,"13.5-22")</f>
        <v>2</v>
      </c>
      <c r="M34" s="143">
        <f>COUNTIFS(M$24:M$31,"13.5-22")</f>
        <v>3</v>
      </c>
      <c r="N34" s="143">
        <f>COUNTIFS(N$24:N$31,"13.5-22")</f>
        <v>1</v>
      </c>
      <c r="O34" s="143">
        <f>COUNTIFS(O$24:O$31,"13.5-22")</f>
        <v>1</v>
      </c>
      <c r="P34" s="143">
        <f>COUNTIFS(P$24:P$31,"13.5-22")</f>
        <v>1</v>
      </c>
      <c r="Q34" s="143">
        <f>COUNTIFS(Q$24:Q$31,"13.5-22")</f>
        <v>2</v>
      </c>
      <c r="R34" s="143">
        <f>COUNTIFS(R$24:R$31,"13.5-22")</f>
        <v>3</v>
      </c>
      <c r="S34" s="143">
        <f>COUNTIFS(S$24:S$31,"13.5-22")</f>
        <v>3</v>
      </c>
      <c r="T34" s="143">
        <f>COUNTIFS(T$24:T$31,"13.5-22")</f>
        <v>2</v>
      </c>
      <c r="U34" s="143">
        <f>COUNTIFS(U$24:U$31,"13.5-22")</f>
        <v>1</v>
      </c>
      <c r="V34" s="143">
        <f>COUNTIFS(V$24:V$31,"13.5-22")</f>
        <v>1</v>
      </c>
      <c r="W34" s="143">
        <f>COUNTIFS(W$24:W$31,"13.5-22")</f>
        <v>2</v>
      </c>
      <c r="X34" s="143">
        <f>COUNTIFS(X$24:X$31,"13.5-22")</f>
        <v>2</v>
      </c>
      <c r="Y34" s="143">
        <f>COUNTIFS(Y$24:Y$31,"13.5-22")</f>
        <v>2</v>
      </c>
      <c r="Z34" s="143">
        <f>COUNTIFS(Z$24:Z$31,"13.5-22")</f>
        <v>2</v>
      </c>
      <c r="AA34" s="143">
        <f>COUNTIFS(AA$24:AA$31,"13.5-22")</f>
        <v>2</v>
      </c>
      <c r="AB34" s="143">
        <f>COUNTIFS(AB$24:AB$31,"13.5-22")</f>
        <v>1</v>
      </c>
      <c r="AC34" s="143">
        <f>COUNTIFS(AC$24:AC$31,"13.5-22")</f>
        <v>2</v>
      </c>
      <c r="AD34" s="143">
        <f>COUNTIFS(AD$24:AD$31,"13.5-22")</f>
        <v>2</v>
      </c>
      <c r="AE34" s="143">
        <f>COUNTIFS(AE$24:AE$31,"13.5-22")</f>
        <v>2</v>
      </c>
      <c r="AF34" s="143">
        <f>COUNTIFS(AF$24:AF$31,"13.5-22")</f>
        <v>2</v>
      </c>
      <c r="AG34" s="143">
        <f>COUNTIFS(AG$24:AG$31,"13.5-22")</f>
        <v>1</v>
      </c>
      <c r="AH34" s="143">
        <f>COUNTIFS(AH$24:AH$31,"13.5-22")</f>
        <v>2</v>
      </c>
      <c r="AI34" s="143">
        <f>COUNTIFS(AI$24:AI$31,"13.5-22")</f>
        <v>2</v>
      </c>
      <c r="AJ34" s="143">
        <f>COUNTIFS(AJ$24:AJ$31,"13.5-22")</f>
        <v>2</v>
      </c>
      <c r="AK34" s="143">
        <f>COUNTIFS(AK$24:AK$31,"13.5-22")</f>
        <v>3</v>
      </c>
      <c r="AL34" s="143">
        <f>COUNTIFS(AL$24:AL$31,"13.5-22")</f>
        <v>2</v>
      </c>
    </row>
    <row r="35" spans="1:38" s="12" customFormat="1" ht="34.5" customHeight="1" thickBot="1">
      <c r="A35" s="248" t="s">
        <v>532</v>
      </c>
      <c r="B35" s="248"/>
      <c r="C35" s="248"/>
      <c r="D35" s="248"/>
      <c r="E35" s="248"/>
      <c r="F35" s="248"/>
      <c r="G35" s="248"/>
      <c r="H35" s="96">
        <f>COUNTIFS(H$24:H$31,"休")+COUNTIFS(H$24:H$31,"例")+COUNTIFS(H$24:H$30,"春")+COUNTIFS(H$24:H$31,"年")+COUNTIFS(H$24:H$31,"事")+COUNTIFS(H$24:H$31,"生理")</f>
        <v>2</v>
      </c>
      <c r="I35" s="96">
        <f>COUNTIFS(I$24:I$31,"休")+COUNTIFS(I$24:I$31,"例")+COUNTIFS(I$24:I$30,"春")+COUNTIFS(I$24:I$31,"年")+COUNTIFS(I$24:I$31,"事")+COUNTIFS(I$24:I$31,"生理")</f>
        <v>3</v>
      </c>
      <c r="J35" s="96">
        <f>COUNTIFS(J$24:J$31,"休")+COUNTIFS(J$24:J$31,"例")+COUNTIFS(J$24:J$30,"春")+COUNTIFS(J$24:J$31,"年")+COUNTIFS(J$24:J$31,"事")+COUNTIFS(J$24:J$31,"生理")</f>
        <v>2</v>
      </c>
      <c r="K35" s="96">
        <f>COUNTIFS(K$24:K$31,"休")+COUNTIFS(K$24:K$31,"例")+COUNTIFS(K$24:K$30,"春")+COUNTIFS(K$24:K$31,"年")+COUNTIFS(K$24:K$31,"事")+COUNTIFS(K$24:K$31,"生理")</f>
        <v>1</v>
      </c>
      <c r="L35" s="96">
        <f>COUNTIFS(L$24:L$31,"休")+COUNTIFS(L$24:L$31,"例")+COUNTIFS(L$24:L$30,"春")+COUNTIFS(L$24:L$31,"年")+COUNTIFS(L$24:L$31,"事")+COUNTIFS(L$24:L$31,"生理")</f>
        <v>1</v>
      </c>
      <c r="M35" s="96">
        <f>COUNTIFS(M$24:M$31,"休")+COUNTIFS(M$24:M$31,"例")+COUNTIFS(M$24:M$30,"春")+COUNTIFS(M$24:M$31,"年")+COUNTIFS(M$24:M$31,"事")+COUNTIFS(M$24:M$31,"生理")</f>
        <v>0</v>
      </c>
      <c r="N35" s="96">
        <f>COUNTIFS(N$24:N$31,"休")+COUNTIFS(N$24:N$31,"例")+COUNTIFS(N$24:N$30,"春")+COUNTIFS(N$24:N$31,"年")+COUNTIFS(N$24:N$31,"事")+COUNTIFS(N$24:N$31,"生理")</f>
        <v>4</v>
      </c>
      <c r="O35" s="96">
        <f>COUNTIFS(O$24:O$31,"休")+COUNTIFS(O$24:O$31,"例")+COUNTIFS(O$24:O$30,"春")+COUNTIFS(O$24:O$31,"年")+COUNTIFS(O$24:O$31,"事")+COUNTIFS(O$24:O$31,"生理")</f>
        <v>3</v>
      </c>
      <c r="P35" s="96">
        <f>COUNTIFS(P$24:P$31,"休")+COUNTIFS(P$24:P$31,"例")+COUNTIFS(P$24:P$30,"春")+COUNTIFS(P$24:P$31,"年")+COUNTIFS(P$24:P$31,"事")+COUNTIFS(P$24:P$31,"生理")</f>
        <v>3</v>
      </c>
      <c r="Q35" s="96">
        <f>COUNTIFS(Q$24:Q$31,"休")+COUNTIFS(Q$24:Q$31,"例")+COUNTIFS(Q$24:Q$30,"春")+COUNTIFS(Q$24:Q$31,"年")+COUNTIFS(Q$24:Q$31,"事")+COUNTIFS(Q$24:Q$31,"生理")</f>
        <v>1</v>
      </c>
      <c r="R35" s="96">
        <f>COUNTIFS(R$24:R$31,"休")+COUNTIFS(R$24:R$31,"例")+COUNTIFS(R$24:R$30,"春")+COUNTIFS(R$24:R$31,"年")+COUNTIFS(R$24:R$31,"事")+COUNTIFS(R$24:R$31,"生理")</f>
        <v>1</v>
      </c>
      <c r="S35" s="96">
        <f>COUNTIFS(S$24:S$31,"休")+COUNTIFS(S$24:S$31,"例")+COUNTIFS(S$24:S$30,"春")+COUNTIFS(S$24:S$31,"年")+COUNTIFS(S$24:S$31,"事")+COUNTIFS(S$24:S$31,"生理")</f>
        <v>0</v>
      </c>
      <c r="T35" s="96">
        <f>COUNTIFS(T$24:T$31,"休")+COUNTIFS(T$24:T$31,"例")+COUNTIFS(T$24:T$30,"春")+COUNTIFS(T$24:T$31,"年")+COUNTIFS(T$24:T$31,"事")+COUNTIFS(T$24:T$31,"生理")</f>
        <v>2</v>
      </c>
      <c r="U35" s="96">
        <f>COUNTIFS(U$24:U$31,"休")+COUNTIFS(U$24:U$31,"例")+COUNTIFS(U$24:U$30,"春")+COUNTIFS(U$24:U$31,"年")+COUNTIFS(U$24:U$31,"事")+COUNTIFS(U$24:U$31,"生理")</f>
        <v>2</v>
      </c>
      <c r="V35" s="96">
        <f>COUNTIFS(V$24:V$31,"休")+COUNTIFS(V$24:V$31,"例")+COUNTIFS(V$24:V$30,"春")+COUNTIFS(V$24:V$31,"年")+COUNTIFS(V$24:V$31,"事")+COUNTIFS(V$24:V$31,"生理")</f>
        <v>4</v>
      </c>
      <c r="W35" s="96">
        <f>COUNTIFS(W$24:W$31,"休")+COUNTIFS(W$24:W$31,"例")+COUNTIFS(W$24:W$30,"春")+COUNTIFS(W$24:W$31,"年")+COUNTIFS(W$24:W$31,"事")+COUNTIFS(W$24:W$31,"生理")</f>
        <v>2</v>
      </c>
      <c r="X35" s="96">
        <f>COUNTIFS(X$24:X$31,"休")+COUNTIFS(X$24:X$31,"例")+COUNTIFS(X$24:X$30,"春")+COUNTIFS(X$24:X$31,"年")+COUNTIFS(X$24:X$31,"事")+COUNTIFS(X$24:X$31,"生理")</f>
        <v>1</v>
      </c>
      <c r="Y35" s="96">
        <f>COUNTIFS(Y$24:Y$31,"休")+COUNTIFS(Y$24:Y$31,"例")+COUNTIFS(Y$24:Y$30,"春")+COUNTIFS(Y$24:Y$31,"年")+COUNTIFS(Y$24:Y$31,"事")+COUNTIFS(Y$24:Y$31,"生理")</f>
        <v>1</v>
      </c>
      <c r="Z35" s="96">
        <f>COUNTIFS(Z$24:Z$31,"休")+COUNTIFS(Z$24:Z$31,"例")+COUNTIFS(Z$24:Z$30,"春")+COUNTIFS(Z$24:Z$31,"年")+COUNTIFS(Z$24:Z$31,"事")+COUNTIFS(Z$24:Z$31,"生理")</f>
        <v>2</v>
      </c>
      <c r="AA35" s="96">
        <f>COUNTIFS(AA$24:AA$31,"休")+COUNTIFS(AA$24:AA$31,"例")+COUNTIFS(AA$24:AA$30,"春")+COUNTIFS(AA$24:AA$31,"年")+COUNTIFS(AA$24:AA$31,"事")+COUNTIFS(AA$24:AA$31,"生理")</f>
        <v>3</v>
      </c>
      <c r="AB35" s="96">
        <f>COUNTIFS(AB$24:AB$31,"休")+COUNTIFS(AB$24:AB$31,"例")+COUNTIFS(AB$24:AB$30,"春")+COUNTIFS(AB$24:AB$31,"年")+COUNTIFS(AB$24:AB$31,"事")+COUNTIFS(AB$24:AB$31,"生理")</f>
        <v>2</v>
      </c>
      <c r="AC35" s="96">
        <f>COUNTIFS(AC$24:AC$31,"休")+COUNTIFS(AC$24:AC$31,"例")+COUNTIFS(AC$24:AC$30,"春")+COUNTIFS(AC$24:AC$31,"年")+COUNTIFS(AC$24:AC$31,"事")+COUNTIFS(AC$24:AC$31,"生理")</f>
        <v>2</v>
      </c>
      <c r="AD35" s="96">
        <f>COUNTIFS(AD$24:AD$31,"休")+COUNTIFS(AD$24:AD$31,"例")+COUNTIFS(AD$24:AD$30,"春")+COUNTIFS(AD$24:AD$31,"年")+COUNTIFS(AD$24:AD$31,"事")+COUNTIFS(AD$24:AD$31,"生理")</f>
        <v>2</v>
      </c>
      <c r="AE35" s="96">
        <f>COUNTIFS(AE$24:AE$31,"休")+COUNTIFS(AE$24:AE$31,"例")+COUNTIFS(AE$24:AE$30,"春")+COUNTIFS(AE$24:AE$31,"年")+COUNTIFS(AE$24:AE$31,"事")+COUNTIFS(AE$24:AE$31,"生理")</f>
        <v>2</v>
      </c>
      <c r="AF35" s="96">
        <f>COUNTIFS(AF$24:AF$31,"休")+COUNTIFS(AF$24:AF$31,"例")+COUNTIFS(AF$24:AF$30,"春")+COUNTIFS(AF$24:AF$31,"年")+COUNTIFS(AF$24:AF$31,"事")+COUNTIFS(AF$24:AF$31,"生理")</f>
        <v>2</v>
      </c>
      <c r="AG35" s="96">
        <f>COUNTIFS(AG$24:AG$31,"休")+COUNTIFS(AG$24:AG$31,"例")+COUNTIFS(AG$24:AG$30,"春")+COUNTIFS(AG$24:AG$31,"年")+COUNTIFS(AG$24:AG$31,"事")+COUNTIFS(AG$24:AG$31,"生理")</f>
        <v>3</v>
      </c>
      <c r="AH35" s="96">
        <f>COUNTIFS(AH$24:AH$31,"休")+COUNTIFS(AH$24:AH$31,"例")+COUNTIFS(AH$24:AH$30,"春")+COUNTIFS(AH$24:AH$31,"年")+COUNTIFS(AH$24:AH$31,"事")+COUNTIFS(AH$24:AH$31,"生理")</f>
        <v>2</v>
      </c>
      <c r="AI35" s="96">
        <f>COUNTIFS(AI$24:AI$31,"休")+COUNTIFS(AI$24:AI$31,"例")+COUNTIFS(AI$24:AI$30,"春")+COUNTIFS(AI$24:AI$31,"年")+COUNTIFS(AI$24:AI$31,"事")+COUNTIFS(AI$24:AI$31,"生理")</f>
        <v>2</v>
      </c>
      <c r="AJ35" s="96">
        <f>COUNTIFS(AJ$24:AJ$31,"休")+COUNTIFS(AJ$24:AJ$31,"例")+COUNTIFS(AJ$24:AJ$30,"春")+COUNTIFS(AJ$24:AJ$31,"年")+COUNTIFS(AJ$24:AJ$31,"事")+COUNTIFS(AJ$24:AJ$31,"生理")</f>
        <v>2</v>
      </c>
      <c r="AK35" s="96">
        <f>COUNTIFS(AK$24:AK$31,"休")+COUNTIFS(AK$24:AK$31,"例")+COUNTIFS(AK$24:AK$30,"春")+COUNTIFS(AK$24:AK$31,"年")+COUNTIFS(AK$24:AK$31,"事")+COUNTIFS(AK$24:AK$31,"生理")</f>
        <v>1</v>
      </c>
      <c r="AL35" s="96">
        <f>COUNTIFS(AL$24:AL$31,"休")+COUNTIFS(AL$24:AL$31,"例")+COUNTIFS(AL$24:AL$30,"春")+COUNTIFS(AL$24:AL$31,"年")+COUNTIFS(AL$24:AL$31,"事")+COUNTIFS(AL$24:AL$31,"生理")</f>
        <v>1</v>
      </c>
    </row>
    <row r="36" spans="1:38" s="12" customFormat="1" ht="10.5" customHeight="1">
      <c r="A36" s="134"/>
      <c r="B36" s="134"/>
      <c r="C36" s="135"/>
      <c r="E36" s="100"/>
      <c r="F36" s="100"/>
      <c r="G36" s="100"/>
      <c r="H36" s="161" t="s">
        <v>551</v>
      </c>
      <c r="I36" s="161"/>
      <c r="J36" s="161"/>
      <c r="K36" s="161"/>
      <c r="L36" s="161"/>
      <c r="M36" s="161"/>
      <c r="N36" s="161"/>
      <c r="O36" s="161"/>
      <c r="P36" s="161"/>
      <c r="Q36" s="161"/>
      <c r="R36" s="161"/>
      <c r="S36" s="161"/>
      <c r="T36" s="161"/>
      <c r="U36" s="161"/>
      <c r="V36" s="161"/>
      <c r="W36" s="161"/>
      <c r="X36" s="161"/>
      <c r="Y36" s="161"/>
      <c r="Z36" s="161"/>
      <c r="AA36" s="161"/>
      <c r="AB36" s="161"/>
      <c r="AC36" s="161"/>
      <c r="AD36" s="161"/>
      <c r="AE36" s="161"/>
      <c r="AF36" s="161"/>
      <c r="AG36" s="161"/>
      <c r="AH36" s="161"/>
      <c r="AI36" s="161"/>
      <c r="AJ36" s="161"/>
      <c r="AK36" s="161"/>
      <c r="AL36" s="161"/>
    </row>
    <row r="37" spans="1:38" s="12" customFormat="1" ht="34.5" customHeight="1">
      <c r="A37" s="52" t="s">
        <v>95</v>
      </c>
      <c r="B37" s="52" t="s">
        <v>248</v>
      </c>
      <c r="C37" s="26"/>
      <c r="D37" s="52" t="s">
        <v>223</v>
      </c>
      <c r="E37" s="52">
        <v>3426</v>
      </c>
      <c r="F37" s="52" t="s">
        <v>235</v>
      </c>
      <c r="G37" s="103" t="s">
        <v>224</v>
      </c>
      <c r="H37" s="119" t="s">
        <v>493</v>
      </c>
      <c r="I37" s="119" t="s">
        <v>493</v>
      </c>
      <c r="J37" s="119" t="s">
        <v>523</v>
      </c>
      <c r="K37" s="119" t="s">
        <v>493</v>
      </c>
      <c r="L37" s="119" t="s">
        <v>493</v>
      </c>
      <c r="M37" s="119" t="s">
        <v>493</v>
      </c>
      <c r="N37" s="119" t="s">
        <v>482</v>
      </c>
      <c r="O37" s="119" t="s">
        <v>480</v>
      </c>
      <c r="P37" s="119" t="s">
        <v>493</v>
      </c>
      <c r="Q37" s="119" t="s">
        <v>493</v>
      </c>
      <c r="R37" s="119" t="s">
        <v>493</v>
      </c>
      <c r="S37" s="119" t="s">
        <v>493</v>
      </c>
      <c r="T37" s="119" t="s">
        <v>482</v>
      </c>
      <c r="U37" s="119" t="s">
        <v>480</v>
      </c>
      <c r="V37" s="119" t="s">
        <v>493</v>
      </c>
      <c r="W37" s="119" t="s">
        <v>493</v>
      </c>
      <c r="X37" s="119" t="s">
        <v>493</v>
      </c>
      <c r="Y37" s="119" t="s">
        <v>493</v>
      </c>
      <c r="Z37" s="119" t="s">
        <v>493</v>
      </c>
      <c r="AA37" s="119" t="s">
        <v>493</v>
      </c>
      <c r="AB37" s="164" t="s">
        <v>482</v>
      </c>
      <c r="AC37" s="119" t="s">
        <v>480</v>
      </c>
      <c r="AD37" s="164" t="s">
        <v>493</v>
      </c>
      <c r="AE37" s="119" t="s">
        <v>493</v>
      </c>
      <c r="AF37" s="119" t="s">
        <v>493</v>
      </c>
      <c r="AG37" s="119" t="s">
        <v>493</v>
      </c>
      <c r="AH37" s="119" t="s">
        <v>482</v>
      </c>
      <c r="AI37" s="119" t="s">
        <v>480</v>
      </c>
      <c r="AJ37" s="119" t="s">
        <v>493</v>
      </c>
      <c r="AK37" s="119" t="s">
        <v>493</v>
      </c>
      <c r="AL37" s="119" t="s">
        <v>493</v>
      </c>
    </row>
    <row r="38" spans="1:38" s="12" customFormat="1" ht="34.5" customHeight="1">
      <c r="A38" s="52" t="s">
        <v>95</v>
      </c>
      <c r="B38" s="52" t="s">
        <v>248</v>
      </c>
      <c r="C38" s="26"/>
      <c r="D38" s="52" t="s">
        <v>99</v>
      </c>
      <c r="E38" s="52">
        <v>3427</v>
      </c>
      <c r="F38" s="52" t="s">
        <v>41</v>
      </c>
      <c r="G38" s="103" t="s">
        <v>325</v>
      </c>
      <c r="H38" s="119" t="s">
        <v>482</v>
      </c>
      <c r="I38" s="119" t="s">
        <v>523</v>
      </c>
      <c r="J38" s="119" t="s">
        <v>493</v>
      </c>
      <c r="K38" s="119" t="s">
        <v>493</v>
      </c>
      <c r="L38" s="164" t="s">
        <v>493</v>
      </c>
      <c r="M38" s="119" t="s">
        <v>512</v>
      </c>
      <c r="N38" s="119" t="s">
        <v>512</v>
      </c>
      <c r="O38" s="119" t="s">
        <v>493</v>
      </c>
      <c r="P38" s="119" t="s">
        <v>493</v>
      </c>
      <c r="Q38" s="119" t="s">
        <v>480</v>
      </c>
      <c r="R38" s="164" t="s">
        <v>482</v>
      </c>
      <c r="S38" s="119" t="s">
        <v>480</v>
      </c>
      <c r="T38" s="119" t="s">
        <v>493</v>
      </c>
      <c r="U38" s="119" t="s">
        <v>493</v>
      </c>
      <c r="V38" s="119" t="s">
        <v>493</v>
      </c>
      <c r="W38" s="119" t="s">
        <v>512</v>
      </c>
      <c r="X38" s="119" t="s">
        <v>512</v>
      </c>
      <c r="Y38" s="119" t="s">
        <v>512</v>
      </c>
      <c r="Z38" s="119" t="s">
        <v>482</v>
      </c>
      <c r="AA38" s="119" t="s">
        <v>480</v>
      </c>
      <c r="AB38" s="119" t="s">
        <v>493</v>
      </c>
      <c r="AC38" s="119" t="s">
        <v>493</v>
      </c>
      <c r="AD38" s="119" t="s">
        <v>493</v>
      </c>
      <c r="AE38" s="119" t="s">
        <v>512</v>
      </c>
      <c r="AF38" s="119" t="s">
        <v>482</v>
      </c>
      <c r="AG38" s="119" t="s">
        <v>480</v>
      </c>
      <c r="AH38" s="119" t="s">
        <v>493</v>
      </c>
      <c r="AI38" s="119" t="s">
        <v>493</v>
      </c>
      <c r="AJ38" s="119" t="s">
        <v>512</v>
      </c>
      <c r="AK38" s="119" t="s">
        <v>512</v>
      </c>
      <c r="AL38" s="119" t="s">
        <v>512</v>
      </c>
    </row>
    <row r="39" spans="1:38" s="12" customFormat="1" ht="34.5" customHeight="1">
      <c r="A39" s="52" t="s">
        <v>95</v>
      </c>
      <c r="B39" s="52" t="s">
        <v>248</v>
      </c>
      <c r="C39" s="26"/>
      <c r="D39" s="52" t="s">
        <v>100</v>
      </c>
      <c r="E39" s="52">
        <v>3428</v>
      </c>
      <c r="F39" s="104" t="s">
        <v>231</v>
      </c>
      <c r="G39" s="103" t="s">
        <v>225</v>
      </c>
      <c r="H39" s="119" t="s">
        <v>493</v>
      </c>
      <c r="I39" s="119" t="s">
        <v>493</v>
      </c>
      <c r="J39" s="119" t="s">
        <v>493</v>
      </c>
      <c r="K39" s="119" t="s">
        <v>478</v>
      </c>
      <c r="L39" s="119" t="s">
        <v>482</v>
      </c>
      <c r="M39" s="119" t="s">
        <v>493</v>
      </c>
      <c r="N39" s="119" t="s">
        <v>493</v>
      </c>
      <c r="O39" s="119" t="s">
        <v>493</v>
      </c>
      <c r="P39" s="119" t="s">
        <v>482</v>
      </c>
      <c r="Q39" s="119" t="s">
        <v>480</v>
      </c>
      <c r="R39" s="119" t="s">
        <v>493</v>
      </c>
      <c r="S39" s="119" t="s">
        <v>493</v>
      </c>
      <c r="T39" s="119" t="s">
        <v>493</v>
      </c>
      <c r="U39" s="119" t="s">
        <v>493</v>
      </c>
      <c r="V39" s="164" t="s">
        <v>493</v>
      </c>
      <c r="W39" s="164" t="s">
        <v>493</v>
      </c>
      <c r="X39" s="119" t="s">
        <v>480</v>
      </c>
      <c r="Y39" s="119" t="s">
        <v>493</v>
      </c>
      <c r="Z39" s="119" t="s">
        <v>493</v>
      </c>
      <c r="AA39" s="119" t="s">
        <v>493</v>
      </c>
      <c r="AB39" s="119" t="s">
        <v>482</v>
      </c>
      <c r="AC39" s="119" t="s">
        <v>493</v>
      </c>
      <c r="AD39" s="119" t="s">
        <v>493</v>
      </c>
      <c r="AE39" s="119" t="s">
        <v>493</v>
      </c>
      <c r="AF39" s="119" t="s">
        <v>482</v>
      </c>
      <c r="AG39" s="119" t="s">
        <v>480</v>
      </c>
      <c r="AH39" s="119" t="s">
        <v>480</v>
      </c>
      <c r="AI39" s="119" t="s">
        <v>523</v>
      </c>
      <c r="AJ39" s="119" t="s">
        <v>493</v>
      </c>
      <c r="AK39" s="119" t="s">
        <v>493</v>
      </c>
      <c r="AL39" s="119" t="s">
        <v>493</v>
      </c>
    </row>
    <row r="40" spans="1:38" s="12" customFormat="1" ht="34.5" customHeight="1">
      <c r="A40" s="20" t="s">
        <v>95</v>
      </c>
      <c r="B40" s="52" t="s">
        <v>248</v>
      </c>
      <c r="C40" s="26"/>
      <c r="D40" s="20" t="s">
        <v>101</v>
      </c>
      <c r="E40" s="52">
        <v>3429</v>
      </c>
      <c r="F40" s="20" t="s">
        <v>227</v>
      </c>
      <c r="G40" s="118" t="s">
        <v>226</v>
      </c>
      <c r="H40" s="119" t="s">
        <v>493</v>
      </c>
      <c r="I40" s="164" t="s">
        <v>482</v>
      </c>
      <c r="J40" s="119" t="s">
        <v>493</v>
      </c>
      <c r="K40" s="119" t="s">
        <v>480</v>
      </c>
      <c r="L40" s="119" t="s">
        <v>493</v>
      </c>
      <c r="M40" s="119" t="s">
        <v>480</v>
      </c>
      <c r="N40" s="164" t="s">
        <v>493</v>
      </c>
      <c r="O40" s="119" t="s">
        <v>493</v>
      </c>
      <c r="P40" s="119" t="s">
        <v>493</v>
      </c>
      <c r="Q40" s="119" t="s">
        <v>482</v>
      </c>
      <c r="R40" s="119" t="s">
        <v>493</v>
      </c>
      <c r="S40" s="119" t="s">
        <v>493</v>
      </c>
      <c r="T40" s="119" t="s">
        <v>493</v>
      </c>
      <c r="U40" s="119" t="s">
        <v>480</v>
      </c>
      <c r="V40" s="119" t="s">
        <v>480</v>
      </c>
      <c r="W40" s="119" t="s">
        <v>493</v>
      </c>
      <c r="X40" s="119" t="s">
        <v>493</v>
      </c>
      <c r="Y40" s="119" t="s">
        <v>493</v>
      </c>
      <c r="Z40" s="119" t="s">
        <v>482</v>
      </c>
      <c r="AA40" s="119" t="s">
        <v>493</v>
      </c>
      <c r="AB40" s="119" t="s">
        <v>493</v>
      </c>
      <c r="AC40" s="119" t="s">
        <v>493</v>
      </c>
      <c r="AD40" s="119" t="s">
        <v>493</v>
      </c>
      <c r="AE40" s="119" t="s">
        <v>523</v>
      </c>
      <c r="AF40" s="119" t="s">
        <v>493</v>
      </c>
      <c r="AG40" s="119" t="s">
        <v>493</v>
      </c>
      <c r="AH40" s="119" t="s">
        <v>493</v>
      </c>
      <c r="AI40" s="119" t="s">
        <v>493</v>
      </c>
      <c r="AJ40" s="119" t="s">
        <v>482</v>
      </c>
      <c r="AK40" s="119" t="s">
        <v>493</v>
      </c>
      <c r="AL40" s="119" t="s">
        <v>493</v>
      </c>
    </row>
    <row r="41" spans="1:38" s="12" customFormat="1" ht="34.5" customHeight="1">
      <c r="A41" s="20" t="s">
        <v>95</v>
      </c>
      <c r="B41" s="52" t="s">
        <v>248</v>
      </c>
      <c r="C41" s="26"/>
      <c r="D41" s="20" t="s">
        <v>431</v>
      </c>
      <c r="E41" s="52">
        <v>3517</v>
      </c>
      <c r="F41" s="20" t="s">
        <v>432</v>
      </c>
      <c r="G41" s="103" t="s">
        <v>447</v>
      </c>
      <c r="H41" s="119" t="s">
        <v>482</v>
      </c>
      <c r="I41" s="119" t="s">
        <v>493</v>
      </c>
      <c r="J41" s="119" t="s">
        <v>493</v>
      </c>
      <c r="K41" s="119" t="s">
        <v>493</v>
      </c>
      <c r="L41" s="119" t="s">
        <v>493</v>
      </c>
      <c r="M41" s="119" t="s">
        <v>493</v>
      </c>
      <c r="N41" s="119" t="s">
        <v>493</v>
      </c>
      <c r="O41" s="119" t="s">
        <v>480</v>
      </c>
      <c r="P41" s="119" t="s">
        <v>493</v>
      </c>
      <c r="Q41" s="119" t="s">
        <v>493</v>
      </c>
      <c r="R41" s="119" t="s">
        <v>493</v>
      </c>
      <c r="S41" s="119" t="s">
        <v>482</v>
      </c>
      <c r="T41" s="119" t="s">
        <v>480</v>
      </c>
      <c r="U41" s="119" t="s">
        <v>493</v>
      </c>
      <c r="V41" s="119" t="s">
        <v>493</v>
      </c>
      <c r="W41" s="119" t="s">
        <v>480</v>
      </c>
      <c r="X41" s="119" t="s">
        <v>493</v>
      </c>
      <c r="Y41" s="119" t="s">
        <v>493</v>
      </c>
      <c r="Z41" s="119" t="s">
        <v>493</v>
      </c>
      <c r="AA41" s="119" t="s">
        <v>480</v>
      </c>
      <c r="AB41" s="164" t="s">
        <v>493</v>
      </c>
      <c r="AC41" s="164" t="s">
        <v>493</v>
      </c>
      <c r="AD41" s="119" t="s">
        <v>482</v>
      </c>
      <c r="AE41" s="119" t="s">
        <v>493</v>
      </c>
      <c r="AF41" s="119" t="s">
        <v>493</v>
      </c>
      <c r="AG41" s="119" t="s">
        <v>493</v>
      </c>
      <c r="AH41" s="119" t="s">
        <v>493</v>
      </c>
      <c r="AI41" s="119" t="s">
        <v>482</v>
      </c>
      <c r="AJ41" s="119" t="s">
        <v>493</v>
      </c>
      <c r="AK41" s="119" t="s">
        <v>493</v>
      </c>
      <c r="AL41" s="119" t="s">
        <v>493</v>
      </c>
    </row>
    <row r="42" spans="1:38" s="12" customFormat="1" ht="34.5" customHeight="1">
      <c r="A42" s="20" t="s">
        <v>95</v>
      </c>
      <c r="B42" s="52" t="s">
        <v>248</v>
      </c>
      <c r="C42" s="26"/>
      <c r="D42" s="20" t="s">
        <v>252</v>
      </c>
      <c r="E42" s="52">
        <v>3379</v>
      </c>
      <c r="F42" s="20" t="s">
        <v>254</v>
      </c>
      <c r="G42" s="118" t="s">
        <v>253</v>
      </c>
      <c r="H42" s="119" t="s">
        <v>493</v>
      </c>
      <c r="I42" s="119" t="s">
        <v>493</v>
      </c>
      <c r="J42" s="119" t="s">
        <v>493</v>
      </c>
      <c r="K42" s="119" t="s">
        <v>482</v>
      </c>
      <c r="L42" s="164" t="s">
        <v>493</v>
      </c>
      <c r="M42" s="119" t="s">
        <v>493</v>
      </c>
      <c r="N42" s="119" t="s">
        <v>493</v>
      </c>
      <c r="O42" s="119" t="s">
        <v>493</v>
      </c>
      <c r="P42" s="119" t="s">
        <v>480</v>
      </c>
      <c r="Q42" s="119" t="s">
        <v>493</v>
      </c>
      <c r="R42" s="119" t="s">
        <v>493</v>
      </c>
      <c r="S42" s="119" t="s">
        <v>493</v>
      </c>
      <c r="T42" s="119" t="s">
        <v>482</v>
      </c>
      <c r="U42" s="119" t="s">
        <v>480</v>
      </c>
      <c r="V42" s="119" t="s">
        <v>493</v>
      </c>
      <c r="W42" s="119" t="s">
        <v>493</v>
      </c>
      <c r="X42" s="119" t="s">
        <v>493</v>
      </c>
      <c r="Y42" s="119" t="s">
        <v>482</v>
      </c>
      <c r="Z42" s="119" t="s">
        <v>493</v>
      </c>
      <c r="AA42" s="119" t="s">
        <v>493</v>
      </c>
      <c r="AB42" s="119" t="s">
        <v>480</v>
      </c>
      <c r="AC42" s="119" t="s">
        <v>493</v>
      </c>
      <c r="AD42" s="119" t="s">
        <v>493</v>
      </c>
      <c r="AE42" s="119" t="s">
        <v>493</v>
      </c>
      <c r="AF42" s="119" t="s">
        <v>482</v>
      </c>
      <c r="AG42" s="119" t="s">
        <v>480</v>
      </c>
      <c r="AH42" s="119" t="s">
        <v>493</v>
      </c>
      <c r="AI42" s="119" t="s">
        <v>493</v>
      </c>
      <c r="AJ42" s="119" t="s">
        <v>493</v>
      </c>
      <c r="AK42" s="119" t="s">
        <v>523</v>
      </c>
      <c r="AL42" s="164" t="s">
        <v>493</v>
      </c>
    </row>
    <row r="43" spans="1:38" s="12" customFormat="1" ht="34.5" customHeight="1">
      <c r="A43" s="20" t="s">
        <v>95</v>
      </c>
      <c r="B43" s="52" t="s">
        <v>248</v>
      </c>
      <c r="C43" s="26"/>
      <c r="D43" s="20" t="s">
        <v>236</v>
      </c>
      <c r="E43" s="20">
        <v>3359</v>
      </c>
      <c r="F43" s="20" t="s">
        <v>102</v>
      </c>
      <c r="G43" s="118" t="s">
        <v>103</v>
      </c>
      <c r="H43" s="119" t="s">
        <v>550</v>
      </c>
      <c r="I43" s="119" t="s">
        <v>493</v>
      </c>
      <c r="J43" s="119" t="s">
        <v>550</v>
      </c>
      <c r="K43" s="119" t="s">
        <v>493</v>
      </c>
      <c r="L43" s="119" t="s">
        <v>482</v>
      </c>
      <c r="M43" s="119" t="s">
        <v>480</v>
      </c>
      <c r="N43" s="119" t="s">
        <v>493</v>
      </c>
      <c r="O43" s="119" t="s">
        <v>550</v>
      </c>
      <c r="P43" s="119" t="s">
        <v>493</v>
      </c>
      <c r="Q43" s="119" t="s">
        <v>550</v>
      </c>
      <c r="R43" s="119" t="s">
        <v>493</v>
      </c>
      <c r="S43" s="119" t="s">
        <v>482</v>
      </c>
      <c r="T43" s="119" t="s">
        <v>480</v>
      </c>
      <c r="U43" s="164" t="s">
        <v>493</v>
      </c>
      <c r="V43" s="119" t="s">
        <v>550</v>
      </c>
      <c r="W43" s="119" t="s">
        <v>493</v>
      </c>
      <c r="X43" s="119" t="s">
        <v>550</v>
      </c>
      <c r="Y43" s="119" t="s">
        <v>493</v>
      </c>
      <c r="Z43" s="119" t="s">
        <v>482</v>
      </c>
      <c r="AA43" s="119" t="s">
        <v>480</v>
      </c>
      <c r="AB43" s="164" t="s">
        <v>493</v>
      </c>
      <c r="AC43" s="119" t="s">
        <v>550</v>
      </c>
      <c r="AD43" s="119" t="s">
        <v>523</v>
      </c>
      <c r="AE43" s="119" t="s">
        <v>550</v>
      </c>
      <c r="AF43" s="119" t="s">
        <v>493</v>
      </c>
      <c r="AG43" s="119" t="s">
        <v>482</v>
      </c>
      <c r="AH43" s="119" t="s">
        <v>480</v>
      </c>
      <c r="AI43" s="119" t="s">
        <v>493</v>
      </c>
      <c r="AJ43" s="119" t="s">
        <v>550</v>
      </c>
      <c r="AK43" s="119" t="s">
        <v>493</v>
      </c>
      <c r="AL43" s="164" t="s">
        <v>493</v>
      </c>
    </row>
    <row r="44" spans="1:38" s="12" customFormat="1" ht="34.5" customHeight="1">
      <c r="A44" s="20" t="s">
        <v>95</v>
      </c>
      <c r="B44" s="52" t="s">
        <v>248</v>
      </c>
      <c r="C44" s="26"/>
      <c r="D44" s="52" t="s">
        <v>299</v>
      </c>
      <c r="E44" s="52">
        <v>3480</v>
      </c>
      <c r="F44" s="52" t="s">
        <v>300</v>
      </c>
      <c r="G44" s="103" t="s">
        <v>301</v>
      </c>
      <c r="H44" s="119" t="s">
        <v>482</v>
      </c>
      <c r="I44" s="119" t="s">
        <v>550</v>
      </c>
      <c r="J44" s="119" t="s">
        <v>480</v>
      </c>
      <c r="K44" s="119" t="s">
        <v>550</v>
      </c>
      <c r="L44" s="119" t="s">
        <v>550</v>
      </c>
      <c r="M44" s="119" t="s">
        <v>550</v>
      </c>
      <c r="N44" s="119" t="s">
        <v>550</v>
      </c>
      <c r="O44" s="119" t="s">
        <v>482</v>
      </c>
      <c r="P44" s="119" t="s">
        <v>550</v>
      </c>
      <c r="Q44" s="119" t="s">
        <v>480</v>
      </c>
      <c r="R44" s="119" t="s">
        <v>550</v>
      </c>
      <c r="S44" s="119" t="s">
        <v>550</v>
      </c>
      <c r="T44" s="119" t="s">
        <v>550</v>
      </c>
      <c r="U44" s="119" t="s">
        <v>550</v>
      </c>
      <c r="V44" s="119" t="s">
        <v>482</v>
      </c>
      <c r="W44" s="119" t="s">
        <v>550</v>
      </c>
      <c r="X44" s="119" t="s">
        <v>480</v>
      </c>
      <c r="Y44" s="119" t="s">
        <v>550</v>
      </c>
      <c r="Z44" s="119" t="s">
        <v>550</v>
      </c>
      <c r="AA44" s="119" t="s">
        <v>550</v>
      </c>
      <c r="AB44" s="119" t="s">
        <v>550</v>
      </c>
      <c r="AC44" s="119" t="s">
        <v>482</v>
      </c>
      <c r="AD44" s="119" t="s">
        <v>550</v>
      </c>
      <c r="AE44" s="119" t="s">
        <v>480</v>
      </c>
      <c r="AF44" s="119" t="s">
        <v>550</v>
      </c>
      <c r="AG44" s="119" t="s">
        <v>550</v>
      </c>
      <c r="AH44" s="119" t="s">
        <v>550</v>
      </c>
      <c r="AI44" s="119" t="s">
        <v>550</v>
      </c>
      <c r="AJ44" s="119" t="s">
        <v>523</v>
      </c>
      <c r="AK44" s="119" t="s">
        <v>550</v>
      </c>
      <c r="AL44" s="119" t="s">
        <v>550</v>
      </c>
    </row>
    <row r="45" spans="1:38" s="12" customFormat="1" ht="34.5" customHeight="1">
      <c r="A45" s="20" t="s">
        <v>95</v>
      </c>
      <c r="B45" s="52" t="s">
        <v>248</v>
      </c>
      <c r="C45" s="26"/>
      <c r="D45" s="20" t="s">
        <v>250</v>
      </c>
      <c r="E45" s="20">
        <v>3453</v>
      </c>
      <c r="F45" s="20" t="s">
        <v>255</v>
      </c>
      <c r="G45" s="118" t="s">
        <v>251</v>
      </c>
      <c r="H45" s="119" t="s">
        <v>493</v>
      </c>
      <c r="I45" s="119" t="s">
        <v>493</v>
      </c>
      <c r="J45" s="119" t="s">
        <v>493</v>
      </c>
      <c r="K45" s="119" t="s">
        <v>493</v>
      </c>
      <c r="L45" s="119" t="s">
        <v>493</v>
      </c>
      <c r="M45" s="119" t="s">
        <v>482</v>
      </c>
      <c r="N45" s="119" t="s">
        <v>480</v>
      </c>
      <c r="O45" s="119" t="s">
        <v>493</v>
      </c>
      <c r="P45" s="119" t="s">
        <v>493</v>
      </c>
      <c r="Q45" s="119" t="s">
        <v>493</v>
      </c>
      <c r="R45" s="119" t="s">
        <v>523</v>
      </c>
      <c r="S45" s="119" t="s">
        <v>493</v>
      </c>
      <c r="T45" s="164" t="s">
        <v>493</v>
      </c>
      <c r="U45" s="164" t="s">
        <v>493</v>
      </c>
      <c r="V45" s="119" t="s">
        <v>482</v>
      </c>
      <c r="W45" s="119" t="s">
        <v>480</v>
      </c>
      <c r="X45" s="119" t="s">
        <v>493</v>
      </c>
      <c r="Y45" s="119" t="s">
        <v>493</v>
      </c>
      <c r="Z45" s="119" t="s">
        <v>493</v>
      </c>
      <c r="AA45" s="119" t="s">
        <v>493</v>
      </c>
      <c r="AB45" s="119" t="s">
        <v>493</v>
      </c>
      <c r="AC45" s="119" t="s">
        <v>493</v>
      </c>
      <c r="AD45" s="119" t="s">
        <v>482</v>
      </c>
      <c r="AE45" s="119" t="s">
        <v>480</v>
      </c>
      <c r="AF45" s="119" t="s">
        <v>493</v>
      </c>
      <c r="AG45" s="119" t="s">
        <v>493</v>
      </c>
      <c r="AH45" s="119" t="s">
        <v>493</v>
      </c>
      <c r="AI45" s="119" t="s">
        <v>493</v>
      </c>
      <c r="AJ45" s="119" t="s">
        <v>493</v>
      </c>
      <c r="AK45" s="119" t="s">
        <v>482</v>
      </c>
      <c r="AL45" s="119" t="s">
        <v>480</v>
      </c>
    </row>
    <row r="46" spans="1:38" s="12" customFormat="1" ht="10.5" customHeight="1">
      <c r="A46" s="20"/>
      <c r="B46" s="20"/>
      <c r="C46" s="20"/>
      <c r="D46" s="20"/>
      <c r="E46" s="20"/>
      <c r="F46" s="20"/>
      <c r="G46" s="118"/>
      <c r="H46" s="119"/>
      <c r="I46" s="119"/>
      <c r="J46" s="119"/>
      <c r="K46" s="119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  <c r="Y46" s="119"/>
      <c r="Z46" s="119"/>
      <c r="AA46" s="119"/>
      <c r="AB46" s="119"/>
      <c r="AC46" s="119"/>
      <c r="AD46" s="119"/>
      <c r="AE46" s="119"/>
      <c r="AF46" s="119"/>
      <c r="AG46" s="119"/>
      <c r="AH46" s="119"/>
      <c r="AI46" s="119"/>
      <c r="AJ46" s="119"/>
      <c r="AK46" s="119"/>
      <c r="AL46" s="119"/>
    </row>
    <row r="47" spans="1:38" s="12" customFormat="1" ht="34.5" customHeight="1">
      <c r="A47" s="52" t="s">
        <v>95</v>
      </c>
      <c r="B47" s="52" t="s">
        <v>104</v>
      </c>
      <c r="C47" s="26"/>
      <c r="D47" s="20" t="s">
        <v>99</v>
      </c>
      <c r="E47" s="20">
        <v>3522</v>
      </c>
      <c r="F47" s="20" t="s">
        <v>439</v>
      </c>
      <c r="G47" s="118" t="s">
        <v>438</v>
      </c>
      <c r="H47" s="164" t="s">
        <v>482</v>
      </c>
      <c r="I47" s="164" t="s">
        <v>496</v>
      </c>
      <c r="J47" s="164" t="s">
        <v>496</v>
      </c>
      <c r="K47" s="164" t="s">
        <v>495</v>
      </c>
      <c r="L47" s="164" t="s">
        <v>495</v>
      </c>
      <c r="M47" s="164" t="s">
        <v>564</v>
      </c>
      <c r="N47" s="164" t="s">
        <v>482</v>
      </c>
      <c r="O47" s="164" t="s">
        <v>496</v>
      </c>
      <c r="P47" s="164" t="s">
        <v>564</v>
      </c>
      <c r="Q47" s="164" t="s">
        <v>564</v>
      </c>
      <c r="R47" s="165" t="s">
        <v>495</v>
      </c>
      <c r="S47" s="165" t="s">
        <v>495</v>
      </c>
      <c r="T47" s="164" t="s">
        <v>564</v>
      </c>
      <c r="U47" s="164" t="s">
        <v>482</v>
      </c>
      <c r="V47" s="164" t="s">
        <v>496</v>
      </c>
      <c r="W47" s="164" t="s">
        <v>494</v>
      </c>
      <c r="X47" s="164" t="s">
        <v>564</v>
      </c>
      <c r="Y47" s="164" t="s">
        <v>480</v>
      </c>
      <c r="Z47" s="164" t="s">
        <v>494</v>
      </c>
      <c r="AA47" s="164" t="s">
        <v>496</v>
      </c>
      <c r="AB47" s="164" t="s">
        <v>496</v>
      </c>
      <c r="AC47" s="164" t="s">
        <v>496</v>
      </c>
      <c r="AD47" s="164" t="s">
        <v>482</v>
      </c>
      <c r="AE47" s="164" t="s">
        <v>480</v>
      </c>
      <c r="AF47" s="164" t="s">
        <v>564</v>
      </c>
      <c r="AG47" s="164" t="s">
        <v>564</v>
      </c>
      <c r="AH47" s="164" t="s">
        <v>564</v>
      </c>
      <c r="AI47" s="164" t="s">
        <v>480</v>
      </c>
      <c r="AJ47" s="164" t="s">
        <v>496</v>
      </c>
      <c r="AK47" s="164" t="s">
        <v>566</v>
      </c>
      <c r="AL47" s="164" t="s">
        <v>480</v>
      </c>
    </row>
    <row r="48" spans="1:38" s="12" customFormat="1" ht="34.5" customHeight="1">
      <c r="A48" s="52" t="s">
        <v>95</v>
      </c>
      <c r="B48" s="52" t="s">
        <v>104</v>
      </c>
      <c r="C48" s="26"/>
      <c r="D48" s="52" t="s">
        <v>82</v>
      </c>
      <c r="E48" s="52">
        <v>3381</v>
      </c>
      <c r="F48" s="52" t="s">
        <v>105</v>
      </c>
      <c r="G48" s="103" t="s">
        <v>106</v>
      </c>
      <c r="H48" s="164" t="s">
        <v>494</v>
      </c>
      <c r="I48" s="164" t="s">
        <v>494</v>
      </c>
      <c r="J48" s="164" t="s">
        <v>482</v>
      </c>
      <c r="K48" s="164" t="s">
        <v>566</v>
      </c>
      <c r="L48" s="164" t="s">
        <v>494</v>
      </c>
      <c r="M48" s="164" t="s">
        <v>494</v>
      </c>
      <c r="N48" s="164" t="s">
        <v>494</v>
      </c>
      <c r="O48" s="164" t="s">
        <v>480</v>
      </c>
      <c r="P48" s="164" t="s">
        <v>494</v>
      </c>
      <c r="Q48" s="164" t="s">
        <v>494</v>
      </c>
      <c r="R48" s="164" t="s">
        <v>494</v>
      </c>
      <c r="S48" s="164" t="s">
        <v>482</v>
      </c>
      <c r="T48" s="164" t="s">
        <v>523</v>
      </c>
      <c r="U48" s="164" t="s">
        <v>494</v>
      </c>
      <c r="V48" s="164" t="s">
        <v>482</v>
      </c>
      <c r="W48" s="164" t="s">
        <v>480</v>
      </c>
      <c r="X48" s="164" t="s">
        <v>494</v>
      </c>
      <c r="Y48" s="164" t="s">
        <v>494</v>
      </c>
      <c r="Z48" s="164" t="s">
        <v>494</v>
      </c>
      <c r="AA48" s="164" t="s">
        <v>494</v>
      </c>
      <c r="AB48" s="164" t="s">
        <v>494</v>
      </c>
      <c r="AC48" s="164" t="s">
        <v>480</v>
      </c>
      <c r="AD48" s="164" t="s">
        <v>494</v>
      </c>
      <c r="AE48" s="164" t="s">
        <v>494</v>
      </c>
      <c r="AF48" s="164" t="s">
        <v>494</v>
      </c>
      <c r="AG48" s="164" t="s">
        <v>494</v>
      </c>
      <c r="AH48" s="164" t="s">
        <v>494</v>
      </c>
      <c r="AI48" s="164" t="s">
        <v>480</v>
      </c>
      <c r="AJ48" s="164" t="s">
        <v>494</v>
      </c>
      <c r="AK48" s="164" t="s">
        <v>494</v>
      </c>
      <c r="AL48" s="164" t="s">
        <v>482</v>
      </c>
    </row>
    <row r="49" spans="1:38" s="12" customFormat="1" ht="34.5" customHeight="1">
      <c r="A49" s="20" t="s">
        <v>95</v>
      </c>
      <c r="B49" s="20" t="s">
        <v>104</v>
      </c>
      <c r="C49" s="26"/>
      <c r="D49" s="52" t="s">
        <v>82</v>
      </c>
      <c r="E49" s="20">
        <v>3519</v>
      </c>
      <c r="F49" s="52" t="s">
        <v>243</v>
      </c>
      <c r="G49" s="103" t="s">
        <v>461</v>
      </c>
      <c r="H49" s="164" t="s">
        <v>480</v>
      </c>
      <c r="I49" s="164" t="s">
        <v>494</v>
      </c>
      <c r="J49" s="164" t="s">
        <v>494</v>
      </c>
      <c r="K49" s="164" t="s">
        <v>494</v>
      </c>
      <c r="L49" s="164" t="s">
        <v>494</v>
      </c>
      <c r="M49" s="164" t="s">
        <v>480</v>
      </c>
      <c r="N49" s="164" t="s">
        <v>494</v>
      </c>
      <c r="O49" s="164" t="s">
        <v>494</v>
      </c>
      <c r="P49" s="164" t="s">
        <v>566</v>
      </c>
      <c r="Q49" s="165" t="s">
        <v>482</v>
      </c>
      <c r="R49" s="164" t="s">
        <v>494</v>
      </c>
      <c r="S49" s="164" t="s">
        <v>494</v>
      </c>
      <c r="T49" s="164" t="s">
        <v>494</v>
      </c>
      <c r="U49" s="164" t="s">
        <v>494</v>
      </c>
      <c r="V49" s="164" t="s">
        <v>494</v>
      </c>
      <c r="W49" s="164" t="s">
        <v>494</v>
      </c>
      <c r="X49" s="164" t="s">
        <v>482</v>
      </c>
      <c r="Y49" s="164" t="s">
        <v>545</v>
      </c>
      <c r="Z49" s="164" t="s">
        <v>494</v>
      </c>
      <c r="AA49" s="164" t="s">
        <v>494</v>
      </c>
      <c r="AB49" s="164" t="s">
        <v>482</v>
      </c>
      <c r="AC49" s="164" t="s">
        <v>494</v>
      </c>
      <c r="AD49" s="164" t="s">
        <v>482</v>
      </c>
      <c r="AE49" s="164" t="s">
        <v>480</v>
      </c>
      <c r="AF49" s="164" t="s">
        <v>494</v>
      </c>
      <c r="AG49" s="164" t="s">
        <v>494</v>
      </c>
      <c r="AH49" s="164" t="s">
        <v>494</v>
      </c>
      <c r="AI49" s="164" t="s">
        <v>494</v>
      </c>
      <c r="AJ49" s="164" t="s">
        <v>480</v>
      </c>
      <c r="AK49" s="164" t="s">
        <v>494</v>
      </c>
      <c r="AL49" s="164" t="s">
        <v>494</v>
      </c>
    </row>
    <row r="50" spans="1:38" s="12" customFormat="1" ht="34.5" customHeight="1">
      <c r="A50" s="52" t="s">
        <v>95</v>
      </c>
      <c r="B50" s="52" t="s">
        <v>104</v>
      </c>
      <c r="C50" s="26"/>
      <c r="D50" s="52" t="s">
        <v>82</v>
      </c>
      <c r="E50" s="113">
        <v>3542</v>
      </c>
      <c r="F50" s="113" t="s">
        <v>516</v>
      </c>
      <c r="G50" s="147" t="s">
        <v>517</v>
      </c>
      <c r="H50" s="165" t="s">
        <v>494</v>
      </c>
      <c r="I50" s="165" t="s">
        <v>482</v>
      </c>
      <c r="J50" s="165" t="s">
        <v>494</v>
      </c>
      <c r="K50" s="165" t="s">
        <v>494</v>
      </c>
      <c r="L50" s="165" t="s">
        <v>494</v>
      </c>
      <c r="M50" s="165" t="s">
        <v>494</v>
      </c>
      <c r="N50" s="165" t="s">
        <v>480</v>
      </c>
      <c r="O50" s="165" t="s">
        <v>494</v>
      </c>
      <c r="P50" s="165" t="s">
        <v>494</v>
      </c>
      <c r="Q50" s="165" t="s">
        <v>494</v>
      </c>
      <c r="R50" s="164" t="s">
        <v>566</v>
      </c>
      <c r="S50" s="165" t="s">
        <v>494</v>
      </c>
      <c r="T50" s="165" t="s">
        <v>494</v>
      </c>
      <c r="U50" s="165" t="s">
        <v>482</v>
      </c>
      <c r="V50" s="165" t="s">
        <v>494</v>
      </c>
      <c r="W50" s="165" t="s">
        <v>494</v>
      </c>
      <c r="X50" s="165" t="s">
        <v>494</v>
      </c>
      <c r="Y50" s="165" t="s">
        <v>482</v>
      </c>
      <c r="Z50" s="165" t="s">
        <v>480</v>
      </c>
      <c r="AA50" s="165" t="s">
        <v>480</v>
      </c>
      <c r="AB50" s="165" t="s">
        <v>494</v>
      </c>
      <c r="AC50" s="165" t="s">
        <v>494</v>
      </c>
      <c r="AD50" s="165" t="s">
        <v>494</v>
      </c>
      <c r="AE50" s="165" t="s">
        <v>494</v>
      </c>
      <c r="AF50" s="165" t="s">
        <v>482</v>
      </c>
      <c r="AG50" s="165" t="s">
        <v>494</v>
      </c>
      <c r="AH50" s="165" t="s">
        <v>494</v>
      </c>
      <c r="AI50" s="165" t="s">
        <v>494</v>
      </c>
      <c r="AJ50" s="165" t="s">
        <v>494</v>
      </c>
      <c r="AK50" s="165" t="s">
        <v>480</v>
      </c>
      <c r="AL50" s="165" t="s">
        <v>494</v>
      </c>
    </row>
    <row r="51" spans="1:38" s="12" customFormat="1" ht="34.5" customHeight="1">
      <c r="A51" s="52" t="s">
        <v>95</v>
      </c>
      <c r="B51" s="52" t="s">
        <v>104</v>
      </c>
      <c r="C51" s="26"/>
      <c r="D51" s="52" t="s">
        <v>82</v>
      </c>
      <c r="E51" s="113">
        <v>3543</v>
      </c>
      <c r="F51" s="113" t="s">
        <v>525</v>
      </c>
      <c r="G51" s="167" t="s">
        <v>524</v>
      </c>
      <c r="H51" s="165" t="s">
        <v>482</v>
      </c>
      <c r="I51" s="165" t="s">
        <v>546</v>
      </c>
      <c r="J51" s="165" t="s">
        <v>546</v>
      </c>
      <c r="K51" s="165" t="s">
        <v>546</v>
      </c>
      <c r="L51" s="165" t="s">
        <v>482</v>
      </c>
      <c r="M51" s="165" t="s">
        <v>546</v>
      </c>
      <c r="N51" s="165" t="s">
        <v>546</v>
      </c>
      <c r="O51" s="165" t="s">
        <v>546</v>
      </c>
      <c r="P51" s="165" t="s">
        <v>546</v>
      </c>
      <c r="Q51" s="165" t="s">
        <v>546</v>
      </c>
      <c r="R51" s="164" t="s">
        <v>480</v>
      </c>
      <c r="S51" s="165" t="s">
        <v>546</v>
      </c>
      <c r="T51" s="165" t="s">
        <v>546</v>
      </c>
      <c r="U51" s="165" t="s">
        <v>546</v>
      </c>
      <c r="V51" s="165" t="s">
        <v>546</v>
      </c>
      <c r="W51" s="165" t="s">
        <v>482</v>
      </c>
      <c r="X51" s="164" t="s">
        <v>480</v>
      </c>
      <c r="Y51" s="165" t="s">
        <v>546</v>
      </c>
      <c r="Z51" s="165" t="s">
        <v>546</v>
      </c>
      <c r="AA51" s="165" t="s">
        <v>546</v>
      </c>
      <c r="AB51" s="165" t="s">
        <v>546</v>
      </c>
      <c r="AC51" s="165" t="s">
        <v>480</v>
      </c>
      <c r="AD51" s="165" t="s">
        <v>546</v>
      </c>
      <c r="AE51" s="165" t="s">
        <v>546</v>
      </c>
      <c r="AF51" s="165" t="s">
        <v>546</v>
      </c>
      <c r="AG51" s="165" t="s">
        <v>482</v>
      </c>
      <c r="AH51" s="165" t="s">
        <v>546</v>
      </c>
      <c r="AI51" s="165" t="s">
        <v>546</v>
      </c>
      <c r="AJ51" s="165" t="s">
        <v>480</v>
      </c>
      <c r="AK51" s="165" t="s">
        <v>546</v>
      </c>
      <c r="AL51" s="165" t="s">
        <v>546</v>
      </c>
    </row>
    <row r="52" spans="1:38" s="12" customFormat="1" ht="34.5" customHeight="1">
      <c r="A52" s="52" t="s">
        <v>95</v>
      </c>
      <c r="B52" s="52" t="s">
        <v>104</v>
      </c>
      <c r="C52" s="26"/>
      <c r="D52" s="52" t="s">
        <v>82</v>
      </c>
      <c r="E52" s="113">
        <v>3552</v>
      </c>
      <c r="F52" s="113" t="s">
        <v>548</v>
      </c>
      <c r="G52" s="167" t="s">
        <v>547</v>
      </c>
      <c r="H52" s="165" t="s">
        <v>546</v>
      </c>
      <c r="I52" s="165" t="s">
        <v>546</v>
      </c>
      <c r="J52" s="165" t="s">
        <v>546</v>
      </c>
      <c r="K52" s="165" t="s">
        <v>482</v>
      </c>
      <c r="L52" s="165" t="s">
        <v>546</v>
      </c>
      <c r="M52" s="165" t="s">
        <v>546</v>
      </c>
      <c r="N52" s="165" t="s">
        <v>546</v>
      </c>
      <c r="O52" s="165" t="s">
        <v>546</v>
      </c>
      <c r="P52" s="165" t="s">
        <v>546</v>
      </c>
      <c r="Q52" s="165" t="s">
        <v>482</v>
      </c>
      <c r="R52" s="165" t="s">
        <v>546</v>
      </c>
      <c r="S52" s="165" t="s">
        <v>495</v>
      </c>
      <c r="T52" s="165" t="s">
        <v>480</v>
      </c>
      <c r="U52" s="165" t="s">
        <v>480</v>
      </c>
      <c r="V52" s="165" t="s">
        <v>495</v>
      </c>
      <c r="W52" s="165" t="s">
        <v>546</v>
      </c>
      <c r="X52" s="165" t="s">
        <v>546</v>
      </c>
      <c r="Y52" s="165" t="s">
        <v>480</v>
      </c>
      <c r="Z52" s="165" t="s">
        <v>592</v>
      </c>
      <c r="AA52" s="165" t="s">
        <v>592</v>
      </c>
      <c r="AB52" s="165" t="s">
        <v>495</v>
      </c>
      <c r="AC52" s="165" t="s">
        <v>495</v>
      </c>
      <c r="AD52" s="260" t="s">
        <v>546</v>
      </c>
      <c r="AE52" s="165" t="s">
        <v>480</v>
      </c>
      <c r="AF52" s="165" t="s">
        <v>546</v>
      </c>
      <c r="AG52" s="165" t="s">
        <v>546</v>
      </c>
      <c r="AH52" s="165" t="s">
        <v>495</v>
      </c>
      <c r="AI52" s="260" t="s">
        <v>546</v>
      </c>
      <c r="AJ52" s="165" t="s">
        <v>546</v>
      </c>
      <c r="AK52" s="165" t="s">
        <v>482</v>
      </c>
      <c r="AL52" s="165" t="s">
        <v>482</v>
      </c>
    </row>
    <row r="53" spans="1:38" s="12" customFormat="1" ht="34.5" customHeight="1">
      <c r="A53" s="52" t="s">
        <v>95</v>
      </c>
      <c r="B53" s="52" t="s">
        <v>104</v>
      </c>
      <c r="C53" s="26"/>
      <c r="D53" s="52" t="s">
        <v>82</v>
      </c>
      <c r="E53" s="113">
        <v>3555</v>
      </c>
      <c r="F53" s="113" t="s">
        <v>588</v>
      </c>
      <c r="G53" s="167" t="s">
        <v>589</v>
      </c>
      <c r="H53" s="186"/>
      <c r="I53" s="186"/>
      <c r="J53" s="186"/>
      <c r="K53" s="186"/>
      <c r="L53" s="186"/>
      <c r="M53" s="186"/>
      <c r="N53" s="165" t="s">
        <v>496</v>
      </c>
      <c r="O53" s="164" t="s">
        <v>480</v>
      </c>
      <c r="P53" s="165" t="s">
        <v>482</v>
      </c>
      <c r="Q53" s="165" t="s">
        <v>546</v>
      </c>
      <c r="R53" s="165" t="s">
        <v>546</v>
      </c>
      <c r="S53" s="165" t="s">
        <v>546</v>
      </c>
      <c r="T53" s="165" t="s">
        <v>546</v>
      </c>
      <c r="U53" s="165" t="s">
        <v>546</v>
      </c>
      <c r="V53" s="165" t="s">
        <v>480</v>
      </c>
      <c r="W53" s="165" t="s">
        <v>495</v>
      </c>
      <c r="X53" s="165" t="s">
        <v>495</v>
      </c>
      <c r="Y53" s="165" t="s">
        <v>495</v>
      </c>
      <c r="Z53" s="165" t="s">
        <v>495</v>
      </c>
      <c r="AA53" s="165" t="s">
        <v>546</v>
      </c>
      <c r="AB53" s="165" t="s">
        <v>480</v>
      </c>
      <c r="AC53" s="165" t="s">
        <v>495</v>
      </c>
      <c r="AD53" s="165" t="s">
        <v>495</v>
      </c>
      <c r="AE53" s="165" t="s">
        <v>495</v>
      </c>
      <c r="AF53" s="165" t="s">
        <v>482</v>
      </c>
      <c r="AG53" s="165" t="s">
        <v>495</v>
      </c>
      <c r="AH53" s="165" t="s">
        <v>482</v>
      </c>
      <c r="AI53" s="165" t="s">
        <v>546</v>
      </c>
      <c r="AJ53" s="165" t="s">
        <v>495</v>
      </c>
      <c r="AK53" s="165" t="s">
        <v>495</v>
      </c>
      <c r="AL53" s="165" t="s">
        <v>495</v>
      </c>
    </row>
    <row r="54" spans="1:38" s="12" customFormat="1" ht="34.5" customHeight="1" thickBot="1">
      <c r="A54" s="114" t="s">
        <v>95</v>
      </c>
      <c r="B54" s="114" t="s">
        <v>104</v>
      </c>
      <c r="C54" s="112"/>
      <c r="D54" s="96" t="s">
        <v>294</v>
      </c>
      <c r="E54" s="96">
        <v>3479</v>
      </c>
      <c r="F54" s="96" t="s">
        <v>296</v>
      </c>
      <c r="G54" s="136" t="s">
        <v>295</v>
      </c>
      <c r="H54" s="166" t="s">
        <v>565</v>
      </c>
      <c r="I54" s="166" t="s">
        <v>496</v>
      </c>
      <c r="J54" s="166" t="s">
        <v>496</v>
      </c>
      <c r="K54" s="166" t="s">
        <v>496</v>
      </c>
      <c r="L54" s="166" t="s">
        <v>496</v>
      </c>
      <c r="M54" s="166" t="s">
        <v>496</v>
      </c>
      <c r="N54" s="166" t="s">
        <v>480</v>
      </c>
      <c r="O54" s="166" t="s">
        <v>482</v>
      </c>
      <c r="P54" s="166" t="s">
        <v>496</v>
      </c>
      <c r="Q54" s="166" t="s">
        <v>496</v>
      </c>
      <c r="R54" s="166" t="s">
        <v>496</v>
      </c>
      <c r="S54" s="166" t="s">
        <v>496</v>
      </c>
      <c r="T54" s="166" t="s">
        <v>496</v>
      </c>
      <c r="U54" s="166" t="s">
        <v>480</v>
      </c>
      <c r="V54" s="166" t="s">
        <v>482</v>
      </c>
      <c r="W54" s="166" t="s">
        <v>496</v>
      </c>
      <c r="X54" s="166" t="s">
        <v>496</v>
      </c>
      <c r="Y54" s="166" t="s">
        <v>496</v>
      </c>
      <c r="Z54" s="166" t="s">
        <v>496</v>
      </c>
      <c r="AA54" s="166" t="s">
        <v>496</v>
      </c>
      <c r="AB54" s="166" t="s">
        <v>480</v>
      </c>
      <c r="AC54" s="166" t="s">
        <v>482</v>
      </c>
      <c r="AD54" s="166" t="s">
        <v>496</v>
      </c>
      <c r="AE54" s="166" t="s">
        <v>496</v>
      </c>
      <c r="AF54" s="166" t="s">
        <v>496</v>
      </c>
      <c r="AG54" s="166" t="s">
        <v>496</v>
      </c>
      <c r="AH54" s="166" t="s">
        <v>496</v>
      </c>
      <c r="AI54" s="166" t="s">
        <v>480</v>
      </c>
      <c r="AJ54" s="166" t="s">
        <v>482</v>
      </c>
      <c r="AK54" s="166" t="s">
        <v>496</v>
      </c>
      <c r="AL54" s="166" t="s">
        <v>496</v>
      </c>
    </row>
    <row r="55" spans="1:38" s="12" customFormat="1" ht="23.25">
      <c r="B55" s="99"/>
      <c r="C55" s="100"/>
      <c r="D55" s="101"/>
    </row>
    <row r="56" spans="1:38" s="6" customFormat="1" ht="21">
      <c r="B56" s="5"/>
      <c r="C56" s="5"/>
      <c r="D56" s="5"/>
      <c r="G56" s="5" t="s">
        <v>8</v>
      </c>
      <c r="O56" s="5" t="s">
        <v>9</v>
      </c>
      <c r="R56" s="5"/>
      <c r="X56" s="5" t="s">
        <v>10</v>
      </c>
      <c r="AF56" s="5"/>
      <c r="AG56" s="5"/>
      <c r="AH56" s="5"/>
    </row>
    <row r="57" spans="1:38" s="6" customFormat="1" ht="21">
      <c r="B57" s="5"/>
      <c r="C57" s="5"/>
      <c r="D57" s="5"/>
      <c r="G57" s="5"/>
      <c r="O57" s="5"/>
      <c r="R57" s="5"/>
      <c r="X57" s="5"/>
      <c r="AF57" s="5"/>
      <c r="AG57" s="5"/>
      <c r="AH57" s="5"/>
    </row>
    <row r="58" spans="1:38" s="6" customFormat="1" ht="21">
      <c r="B58" s="5"/>
      <c r="C58" s="5"/>
      <c r="D58" s="5"/>
      <c r="G58" s="5"/>
      <c r="O58" s="5"/>
      <c r="R58" s="5"/>
      <c r="X58" s="5"/>
      <c r="AF58" s="5"/>
      <c r="AG58" s="5"/>
      <c r="AH58" s="5"/>
    </row>
    <row r="59" spans="1:38" s="6" customFormat="1" ht="21"/>
    <row r="60" spans="1:38" s="6" customFormat="1" ht="21">
      <c r="A60" s="7" t="s">
        <v>5</v>
      </c>
      <c r="B60" s="8" t="s">
        <v>6</v>
      </c>
      <c r="C60" s="7" t="s">
        <v>7</v>
      </c>
    </row>
    <row r="61" spans="1:38" s="6" customFormat="1" ht="21">
      <c r="A61" s="6" t="s">
        <v>22</v>
      </c>
      <c r="B61" s="9" t="s">
        <v>428</v>
      </c>
      <c r="C61" s="9">
        <v>0.75</v>
      </c>
      <c r="E61" s="19" t="s">
        <v>11</v>
      </c>
      <c r="F61" s="19"/>
      <c r="G61" s="19"/>
      <c r="H61" s="19"/>
      <c r="I61" s="19"/>
      <c r="J61" s="19"/>
      <c r="K61" s="19"/>
      <c r="L61" s="19"/>
    </row>
    <row r="62" spans="1:38" s="6" customFormat="1" ht="21"/>
    <row r="63" spans="1:38" s="6" customFormat="1" ht="21"/>
    <row r="64" spans="1:38" s="6" customFormat="1" ht="21">
      <c r="A64" s="225" t="s">
        <v>13</v>
      </c>
      <c r="B64" s="225"/>
      <c r="C64" s="225"/>
      <c r="D64" s="225"/>
      <c r="E64" s="225"/>
      <c r="F64" s="225"/>
      <c r="G64" s="225"/>
      <c r="H64" s="225"/>
      <c r="I64" s="225"/>
      <c r="J64" s="225"/>
      <c r="K64" s="225"/>
      <c r="L64" s="225"/>
      <c r="M64" s="225"/>
      <c r="N64" s="225"/>
      <c r="O64" s="225"/>
      <c r="P64" s="225"/>
      <c r="Q64" s="225"/>
      <c r="R64" s="225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</row>
    <row r="65" spans="1:29" s="6" customFormat="1" ht="21">
      <c r="A65" s="225"/>
      <c r="B65" s="225"/>
      <c r="C65" s="225"/>
      <c r="D65" s="225"/>
      <c r="E65" s="225"/>
      <c r="F65" s="225"/>
      <c r="G65" s="225"/>
      <c r="H65" s="225"/>
      <c r="I65" s="225"/>
      <c r="J65" s="225"/>
      <c r="K65" s="225"/>
      <c r="L65" s="225"/>
      <c r="M65" s="225"/>
      <c r="N65" s="225"/>
      <c r="O65" s="225"/>
      <c r="P65" s="225"/>
      <c r="Q65" s="225"/>
      <c r="R65" s="225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</row>
    <row r="66" spans="1:29" s="6" customFormat="1" ht="21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</row>
    <row r="67" spans="1:29" s="6" customFormat="1" ht="21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</row>
    <row r="68" spans="1:29" s="6" customFormat="1" ht="21">
      <c r="A68" s="226" t="s">
        <v>12</v>
      </c>
      <c r="B68" s="226"/>
      <c r="C68" s="226"/>
      <c r="D68" s="226"/>
      <c r="E68" s="10"/>
    </row>
    <row r="69" spans="1:29" s="6" customFormat="1" ht="21"/>
  </sheetData>
  <sheetProtection algorithmName="SHA-512" hashValue="5ivAWsXQT5uENSHO/OWLC8n9a3whwG+/FJIGitRzLv0ptD2s3fGwraGV+Jh4Ru0R7dSGJirb5iexyBsu4pYrUQ==" saltValue="NreFNKWd2FiKQR+KiE6hSw==" spinCount="100000" sheet="1" selectLockedCells="1" selectUnlockedCells="1"/>
  <mergeCells count="20">
    <mergeCell ref="A6:G6"/>
    <mergeCell ref="A68:D68"/>
    <mergeCell ref="F31:G31"/>
    <mergeCell ref="F32:G32"/>
    <mergeCell ref="A64:R65"/>
    <mergeCell ref="A7:G7"/>
    <mergeCell ref="A34:G34"/>
    <mergeCell ref="A35:G35"/>
    <mergeCell ref="A33:G33"/>
    <mergeCell ref="A5:G5"/>
    <mergeCell ref="A1:P1"/>
    <mergeCell ref="Q1:AL1"/>
    <mergeCell ref="A2:G2"/>
    <mergeCell ref="A3:A4"/>
    <mergeCell ref="B3:B4"/>
    <mergeCell ref="C3:C4"/>
    <mergeCell ref="D3:D4"/>
    <mergeCell ref="E3:E4"/>
    <mergeCell ref="F3:F4"/>
    <mergeCell ref="G3:G4"/>
  </mergeCells>
  <phoneticPr fontId="22" type="noConversion"/>
  <conditionalFormatting sqref="H10:AL10 H31:AL36">
    <cfRule type="cellIs" dxfId="7" priority="5" operator="equal">
      <formula>"例"</formula>
    </cfRule>
    <cfRule type="cellIs" dxfId="6" priority="6" operator="equal">
      <formula>"休"</formula>
    </cfRule>
  </conditionalFormatting>
  <conditionalFormatting sqref="R47:S47">
    <cfRule type="cellIs" dxfId="5" priority="3" operator="equal">
      <formula>"例"</formula>
    </cfRule>
    <cfRule type="cellIs" dxfId="4" priority="4" operator="equal">
      <formula>"休"</formula>
    </cfRule>
  </conditionalFormatting>
  <conditionalFormatting sqref="U8:Y8 AC8:AD8 AF8:AG8 AJ8:AL8 H8:L9 O8:S9 U9:X9 H13:AL13 H23:AL23 H46:AL46 H51:AL53">
    <cfRule type="cellIs" dxfId="3" priority="7" operator="equal">
      <formula>"例"</formula>
    </cfRule>
    <cfRule type="cellIs" dxfId="2" priority="8" operator="equal">
      <formula>"休"</formula>
    </cfRule>
  </conditionalFormatting>
  <conditionalFormatting sqref="AA8">
    <cfRule type="cellIs" dxfId="1" priority="1" operator="equal">
      <formula>"例"</formula>
    </cfRule>
    <cfRule type="cellIs" dxfId="0" priority="2" operator="equal">
      <formula>"休"</formula>
    </cfRule>
  </conditionalFormatting>
  <pageMargins left="0.23622047244094491" right="0.23622047244094491" top="0.74803149606299213" bottom="0.74803149606299213" header="0.31496062992125984" footer="0.31496062992125984"/>
  <pageSetup paperSize="8" scale="38" fitToHeight="0" orientation="landscape" r:id="rId1"/>
  <headerFooter>
    <oddHeader>&amp;L&amp;20限公司內部員工管理專用單&amp;R&amp;"微軟正黑體,標準"112年10月18日版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BFDEB-30CC-4995-B8F5-68447D24887B}">
  <sheetPr codeName="工作表2">
    <tabColor rgb="FFFF0000"/>
  </sheetPr>
  <dimension ref="A1:P103"/>
  <sheetViews>
    <sheetView workbookViewId="0">
      <selection activeCell="G6" sqref="G6"/>
    </sheetView>
  </sheetViews>
  <sheetFormatPr defaultColWidth="11" defaultRowHeight="15.75"/>
  <cols>
    <col min="1" max="2" width="10.875" style="39" customWidth="1"/>
    <col min="3" max="3" width="10.875" style="85" customWidth="1"/>
    <col min="4" max="8" width="10.875" style="39" customWidth="1"/>
    <col min="9" max="10" width="3.375" style="39" customWidth="1"/>
    <col min="11" max="16384" width="11" style="39"/>
  </cols>
  <sheetData>
    <row r="1" spans="1:10" ht="15.75" customHeight="1">
      <c r="A1" s="191" t="s">
        <v>170</v>
      </c>
      <c r="B1" s="192"/>
      <c r="C1" s="192"/>
      <c r="D1" s="192"/>
      <c r="E1" s="192"/>
      <c r="F1" s="192"/>
      <c r="G1" s="192"/>
      <c r="H1" s="193"/>
      <c r="I1" s="38"/>
      <c r="J1" s="38"/>
    </row>
    <row r="2" spans="1:10" ht="15.75" customHeight="1">
      <c r="A2" s="194"/>
      <c r="B2" s="195"/>
      <c r="C2" s="195"/>
      <c r="D2" s="195"/>
      <c r="E2" s="195"/>
      <c r="F2" s="195"/>
      <c r="G2" s="195"/>
      <c r="H2" s="196"/>
      <c r="I2" s="38"/>
      <c r="J2" s="38"/>
    </row>
    <row r="3" spans="1:10" ht="15.75" customHeight="1">
      <c r="A3" s="197" t="s">
        <v>121</v>
      </c>
      <c r="B3" s="199" t="s">
        <v>171</v>
      </c>
      <c r="C3" s="201" t="s">
        <v>172</v>
      </c>
      <c r="D3" s="200" t="s">
        <v>173</v>
      </c>
      <c r="E3" s="200" t="s">
        <v>122</v>
      </c>
      <c r="F3" s="200" t="s">
        <v>174</v>
      </c>
      <c r="G3" s="200" t="s">
        <v>175</v>
      </c>
      <c r="H3" s="203" t="s">
        <v>123</v>
      </c>
      <c r="I3" s="38"/>
      <c r="J3" s="38"/>
    </row>
    <row r="4" spans="1:10" ht="15.75" customHeight="1">
      <c r="A4" s="198"/>
      <c r="B4" s="200"/>
      <c r="C4" s="202"/>
      <c r="D4" s="200"/>
      <c r="E4" s="200"/>
      <c r="F4" s="200"/>
      <c r="G4" s="200"/>
      <c r="H4" s="203"/>
      <c r="I4" s="40"/>
      <c r="J4" s="40"/>
    </row>
    <row r="5" spans="1:10" ht="16.5">
      <c r="A5" s="60" t="s">
        <v>136</v>
      </c>
      <c r="B5" s="61" t="s">
        <v>137</v>
      </c>
      <c r="C5" s="74" t="s">
        <v>176</v>
      </c>
      <c r="D5" s="61" t="s">
        <v>177</v>
      </c>
      <c r="E5" s="63">
        <v>0.33333333333333331</v>
      </c>
      <c r="F5" s="45" t="s">
        <v>124</v>
      </c>
      <c r="G5" s="45" t="s">
        <v>124</v>
      </c>
      <c r="H5" s="64">
        <v>0.5</v>
      </c>
      <c r="I5" s="40"/>
      <c r="J5" s="40"/>
    </row>
    <row r="6" spans="1:10" ht="157.5">
      <c r="A6" s="65" t="s">
        <v>178</v>
      </c>
      <c r="B6" s="49" t="s">
        <v>179</v>
      </c>
      <c r="C6" s="74" t="s">
        <v>180</v>
      </c>
      <c r="D6" s="66" t="s">
        <v>220</v>
      </c>
      <c r="E6" s="46">
        <v>0.375</v>
      </c>
      <c r="F6" s="45">
        <v>0.5</v>
      </c>
      <c r="G6" s="45">
        <v>0.54166666666666663</v>
      </c>
      <c r="H6" s="67">
        <v>0.75</v>
      </c>
      <c r="I6" s="40"/>
      <c r="J6" s="40"/>
    </row>
    <row r="7" spans="1:10" ht="15.75" customHeight="1">
      <c r="A7" s="65" t="s">
        <v>133</v>
      </c>
      <c r="B7" s="41" t="s">
        <v>134</v>
      </c>
      <c r="C7" s="68" t="s">
        <v>181</v>
      </c>
      <c r="D7" s="69" t="s">
        <v>182</v>
      </c>
      <c r="E7" s="43">
        <v>0.29166666666666669</v>
      </c>
      <c r="F7" s="42" t="s">
        <v>124</v>
      </c>
      <c r="G7" s="42" t="s">
        <v>124</v>
      </c>
      <c r="H7" s="70">
        <v>0.66666666666666663</v>
      </c>
      <c r="I7" s="40"/>
      <c r="J7" s="40"/>
    </row>
    <row r="8" spans="1:10" ht="15.75" customHeight="1">
      <c r="A8" s="71" t="s">
        <v>143</v>
      </c>
      <c r="B8" s="44" t="s">
        <v>145</v>
      </c>
      <c r="C8" s="74" t="s">
        <v>183</v>
      </c>
      <c r="D8" s="69" t="s">
        <v>182</v>
      </c>
      <c r="E8" s="42">
        <v>0.54166666666666663</v>
      </c>
      <c r="F8" s="42" t="s">
        <v>124</v>
      </c>
      <c r="G8" s="42" t="s">
        <v>124</v>
      </c>
      <c r="H8" s="72">
        <v>0.91666666666666663</v>
      </c>
      <c r="I8" s="40"/>
      <c r="J8" s="40"/>
    </row>
    <row r="9" spans="1:10" ht="15.75" customHeight="1">
      <c r="A9" s="71" t="s">
        <v>145</v>
      </c>
      <c r="B9" s="44" t="s">
        <v>148</v>
      </c>
      <c r="C9" s="74" t="s">
        <v>185</v>
      </c>
      <c r="D9" s="69" t="s">
        <v>182</v>
      </c>
      <c r="E9" s="42">
        <v>0.58333333333333337</v>
      </c>
      <c r="F9" s="42" t="s">
        <v>124</v>
      </c>
      <c r="G9" s="42" t="s">
        <v>124</v>
      </c>
      <c r="H9" s="72">
        <v>0.95833333333333337</v>
      </c>
      <c r="I9" s="40"/>
      <c r="J9" s="40"/>
    </row>
    <row r="10" spans="1:10" ht="15.75" customHeight="1">
      <c r="A10" s="71" t="s">
        <v>150</v>
      </c>
      <c r="B10" s="44" t="s">
        <v>154</v>
      </c>
      <c r="C10" s="68" t="s">
        <v>184</v>
      </c>
      <c r="D10" s="69" t="s">
        <v>182</v>
      </c>
      <c r="E10" s="42">
        <v>0.9375</v>
      </c>
      <c r="F10" s="42" t="s">
        <v>124</v>
      </c>
      <c r="G10" s="42" t="s">
        <v>124</v>
      </c>
      <c r="H10" s="70">
        <v>0.3125</v>
      </c>
      <c r="I10" s="40"/>
      <c r="J10" s="40"/>
    </row>
    <row r="11" spans="1:10" ht="15.75" customHeight="1">
      <c r="A11" s="73" t="s">
        <v>128</v>
      </c>
      <c r="B11" s="44" t="s">
        <v>132</v>
      </c>
      <c r="C11" s="74" t="s">
        <v>186</v>
      </c>
      <c r="D11" s="44" t="s">
        <v>187</v>
      </c>
      <c r="E11" s="43">
        <v>0.29166666666666669</v>
      </c>
      <c r="F11" s="42" t="s">
        <v>124</v>
      </c>
      <c r="G11" s="42" t="s">
        <v>124</v>
      </c>
      <c r="H11" s="70">
        <v>0.64583333333333337</v>
      </c>
      <c r="I11" s="40"/>
      <c r="J11" s="40"/>
    </row>
    <row r="12" spans="1:10" ht="15.75" customHeight="1">
      <c r="A12" s="73" t="s">
        <v>140</v>
      </c>
      <c r="B12" s="41" t="s">
        <v>141</v>
      </c>
      <c r="C12" s="74" t="s">
        <v>188</v>
      </c>
      <c r="D12" s="44" t="s">
        <v>187</v>
      </c>
      <c r="E12" s="43">
        <v>0.47916666666666669</v>
      </c>
      <c r="F12" s="42" t="s">
        <v>124</v>
      </c>
      <c r="G12" s="42" t="s">
        <v>124</v>
      </c>
      <c r="H12" s="70">
        <v>0.83333333333333337</v>
      </c>
      <c r="I12" s="40"/>
      <c r="J12" s="40"/>
    </row>
    <row r="13" spans="1:10" ht="15.75" customHeight="1">
      <c r="A13" s="73" t="s">
        <v>147</v>
      </c>
      <c r="B13" s="41" t="s">
        <v>149</v>
      </c>
      <c r="C13" s="74" t="s">
        <v>189</v>
      </c>
      <c r="D13" s="44" t="s">
        <v>187</v>
      </c>
      <c r="E13" s="43">
        <v>0.60416666666666663</v>
      </c>
      <c r="F13" s="42" t="s">
        <v>124</v>
      </c>
      <c r="G13" s="42" t="s">
        <v>124</v>
      </c>
      <c r="H13" s="70">
        <v>0.95833333333333337</v>
      </c>
      <c r="I13" s="40"/>
      <c r="J13" s="40"/>
    </row>
    <row r="14" spans="1:10" ht="15.75" customHeight="1">
      <c r="A14" s="73" t="s">
        <v>152</v>
      </c>
      <c r="B14" s="41" t="s">
        <v>153</v>
      </c>
      <c r="C14" s="74" t="s">
        <v>190</v>
      </c>
      <c r="D14" s="44" t="s">
        <v>187</v>
      </c>
      <c r="E14" s="43">
        <v>0.9375</v>
      </c>
      <c r="F14" s="42" t="s">
        <v>124</v>
      </c>
      <c r="G14" s="42" t="s">
        <v>124</v>
      </c>
      <c r="H14" s="70">
        <v>0.29166666666666669</v>
      </c>
      <c r="I14" s="40"/>
      <c r="J14" s="40"/>
    </row>
    <row r="15" spans="1:10" ht="15.75" customHeight="1">
      <c r="A15" s="93" t="s">
        <v>125</v>
      </c>
      <c r="B15" s="44" t="s">
        <v>209</v>
      </c>
      <c r="C15" s="74" t="s">
        <v>191</v>
      </c>
      <c r="D15" s="44" t="s">
        <v>192</v>
      </c>
      <c r="E15" s="43">
        <v>0.33333333333333331</v>
      </c>
      <c r="F15" s="42" t="s">
        <v>124</v>
      </c>
      <c r="G15" s="42" t="s">
        <v>124</v>
      </c>
      <c r="H15" s="70">
        <v>0.70833333333333337</v>
      </c>
      <c r="I15" s="40"/>
      <c r="J15" s="40"/>
    </row>
    <row r="16" spans="1:10" ht="15.75" customHeight="1">
      <c r="A16" s="93" t="s">
        <v>211</v>
      </c>
      <c r="B16" s="44" t="s">
        <v>210</v>
      </c>
      <c r="C16" s="74" t="s">
        <v>289</v>
      </c>
      <c r="D16" s="44" t="s">
        <v>192</v>
      </c>
      <c r="E16" s="43">
        <v>0.35416666666666669</v>
      </c>
      <c r="F16" s="42" t="s">
        <v>124</v>
      </c>
      <c r="G16" s="42" t="s">
        <v>124</v>
      </c>
      <c r="H16" s="70">
        <v>0.72916666666666663</v>
      </c>
      <c r="I16" s="40"/>
      <c r="J16" s="40"/>
    </row>
    <row r="17" spans="1:16" ht="15.75" customHeight="1">
      <c r="A17" s="73" t="s">
        <v>132</v>
      </c>
      <c r="B17" s="44" t="s">
        <v>138</v>
      </c>
      <c r="C17" s="74" t="s">
        <v>196</v>
      </c>
      <c r="D17" s="44" t="s">
        <v>195</v>
      </c>
      <c r="E17" s="43">
        <v>0.375</v>
      </c>
      <c r="F17" s="42" t="s">
        <v>124</v>
      </c>
      <c r="G17" s="42" t="s">
        <v>124</v>
      </c>
      <c r="H17" s="70">
        <v>0.72916666666666663</v>
      </c>
      <c r="I17" s="40"/>
      <c r="J17" s="40"/>
    </row>
    <row r="18" spans="1:16" ht="15.75" customHeight="1">
      <c r="A18" s="65" t="s">
        <v>133</v>
      </c>
      <c r="B18" s="44" t="s">
        <v>257</v>
      </c>
      <c r="C18" s="74" t="s">
        <v>193</v>
      </c>
      <c r="D18" s="44" t="s">
        <v>197</v>
      </c>
      <c r="E18" s="43">
        <v>0.29166666666666669</v>
      </c>
      <c r="F18" s="42" t="s">
        <v>124</v>
      </c>
      <c r="G18" s="42" t="s">
        <v>124</v>
      </c>
      <c r="H18" s="70">
        <v>0.66666666666666663</v>
      </c>
      <c r="I18" s="40"/>
      <c r="J18" s="40"/>
    </row>
    <row r="19" spans="1:16" ht="15.75" customHeight="1">
      <c r="A19" s="71" t="s">
        <v>143</v>
      </c>
      <c r="B19" s="44" t="s">
        <v>145</v>
      </c>
      <c r="C19" s="74" t="s">
        <v>194</v>
      </c>
      <c r="D19" s="44" t="s">
        <v>197</v>
      </c>
      <c r="E19" s="42">
        <v>0.54166666666666663</v>
      </c>
      <c r="F19" s="42" t="s">
        <v>124</v>
      </c>
      <c r="G19" s="42" t="s">
        <v>124</v>
      </c>
      <c r="H19" s="72">
        <v>0.91666666666666663</v>
      </c>
      <c r="I19" s="40"/>
      <c r="J19" s="40"/>
    </row>
    <row r="20" spans="1:16" ht="15.75" customHeight="1">
      <c r="A20" s="75" t="s">
        <v>126</v>
      </c>
      <c r="B20" s="44" t="s">
        <v>139</v>
      </c>
      <c r="C20" s="74" t="s">
        <v>290</v>
      </c>
      <c r="D20" s="44" t="s">
        <v>198</v>
      </c>
      <c r="E20" s="43">
        <v>0.375</v>
      </c>
      <c r="F20" s="42" t="s">
        <v>124</v>
      </c>
      <c r="G20" s="42" t="s">
        <v>124</v>
      </c>
      <c r="H20" s="70">
        <v>0.77083333333333337</v>
      </c>
      <c r="I20" s="40"/>
      <c r="J20" s="40"/>
    </row>
    <row r="21" spans="1:16" s="77" customFormat="1" ht="15.75" customHeight="1">
      <c r="A21" s="94" t="s">
        <v>256</v>
      </c>
      <c r="B21" s="41" t="s">
        <v>151</v>
      </c>
      <c r="C21" s="74" t="s">
        <v>199</v>
      </c>
      <c r="D21" s="47" t="s">
        <v>213</v>
      </c>
      <c r="E21" s="46">
        <v>0.41666666666666669</v>
      </c>
      <c r="F21" s="45">
        <v>0.625</v>
      </c>
      <c r="G21" s="45">
        <v>0.72916666666666663</v>
      </c>
      <c r="H21" s="67">
        <v>0.89583333333333337</v>
      </c>
      <c r="I21" s="76"/>
      <c r="J21" s="76"/>
      <c r="L21" s="39"/>
      <c r="M21" s="39"/>
      <c r="N21" s="39"/>
      <c r="O21" s="39"/>
      <c r="P21" s="39"/>
    </row>
    <row r="22" spans="1:16" s="77" customFormat="1" ht="15.75" customHeight="1">
      <c r="A22" s="116"/>
      <c r="B22" s="41" t="s">
        <v>317</v>
      </c>
      <c r="C22" s="74" t="s">
        <v>318</v>
      </c>
      <c r="D22" s="47" t="s">
        <v>213</v>
      </c>
      <c r="E22" s="46">
        <v>0.47916666666666669</v>
      </c>
      <c r="F22" s="42" t="s">
        <v>124</v>
      </c>
      <c r="G22" s="42" t="s">
        <v>124</v>
      </c>
      <c r="H22" s="67">
        <v>0.91666666666666663</v>
      </c>
      <c r="I22" s="76"/>
      <c r="J22" s="76"/>
      <c r="L22" s="39"/>
      <c r="M22" s="39"/>
      <c r="N22" s="39"/>
      <c r="O22" s="39"/>
      <c r="P22" s="39"/>
    </row>
    <row r="23" spans="1:16" s="77" customFormat="1" ht="15.75" customHeight="1">
      <c r="A23" s="71" t="s">
        <v>124</v>
      </c>
      <c r="B23" s="89" t="s">
        <v>217</v>
      </c>
      <c r="C23" s="74" t="s">
        <v>214</v>
      </c>
      <c r="D23" s="47" t="s">
        <v>212</v>
      </c>
      <c r="E23" s="46">
        <v>0.41666666666666669</v>
      </c>
      <c r="F23" s="45">
        <v>0.60416666666666663</v>
      </c>
      <c r="G23" s="45">
        <v>0.70833333333333337</v>
      </c>
      <c r="H23" s="67">
        <v>0.875</v>
      </c>
      <c r="I23" s="76"/>
      <c r="J23" s="76"/>
      <c r="L23" s="39"/>
      <c r="M23" s="39"/>
      <c r="N23" s="39"/>
      <c r="O23" s="39"/>
      <c r="P23" s="39"/>
    </row>
    <row r="24" spans="1:16" s="77" customFormat="1" ht="15.75" customHeight="1">
      <c r="A24" s="71" t="s">
        <v>124</v>
      </c>
      <c r="B24" s="89" t="s">
        <v>292</v>
      </c>
      <c r="C24" s="122" t="s">
        <v>215</v>
      </c>
      <c r="D24" s="90" t="s">
        <v>291</v>
      </c>
      <c r="E24" s="91">
        <v>0.41666666666666669</v>
      </c>
      <c r="F24" s="92">
        <v>0.58333333333333337</v>
      </c>
      <c r="G24" s="92">
        <v>0.6875</v>
      </c>
      <c r="H24" s="67">
        <v>0.875</v>
      </c>
      <c r="I24" s="76"/>
      <c r="J24" s="76"/>
      <c r="L24" s="39"/>
      <c r="M24" s="39"/>
      <c r="N24" s="39"/>
      <c r="O24" s="39"/>
      <c r="P24" s="39"/>
    </row>
    <row r="25" spans="1:16" s="77" customFormat="1" ht="15.75" customHeight="1">
      <c r="A25" s="71"/>
      <c r="B25" s="121" t="s">
        <v>346</v>
      </c>
      <c r="C25" s="74" t="s">
        <v>200</v>
      </c>
      <c r="D25" s="44" t="s">
        <v>201</v>
      </c>
      <c r="E25" s="91">
        <v>0.25</v>
      </c>
      <c r="F25" s="92" t="s">
        <v>343</v>
      </c>
      <c r="G25" s="92" t="s">
        <v>343</v>
      </c>
      <c r="H25" s="67">
        <v>0.60416666666666663</v>
      </c>
      <c r="I25" s="76"/>
      <c r="J25" s="76"/>
      <c r="L25" s="39"/>
      <c r="M25" s="39"/>
      <c r="N25" s="39"/>
      <c r="O25" s="39"/>
      <c r="P25" s="39"/>
    </row>
    <row r="26" spans="1:16" ht="15.75" customHeight="1">
      <c r="A26" s="65" t="s">
        <v>127</v>
      </c>
      <c r="B26" s="44" t="s">
        <v>131</v>
      </c>
      <c r="C26" s="74" t="s">
        <v>311</v>
      </c>
      <c r="D26" s="44" t="s">
        <v>201</v>
      </c>
      <c r="E26" s="43">
        <v>0.27083333333333331</v>
      </c>
      <c r="F26" s="42" t="s">
        <v>124</v>
      </c>
      <c r="G26" s="42" t="s">
        <v>124</v>
      </c>
      <c r="H26" s="70">
        <v>0.625</v>
      </c>
      <c r="I26" s="40"/>
      <c r="J26" s="40"/>
    </row>
    <row r="27" spans="1:16" ht="15.75" customHeight="1">
      <c r="A27" s="73" t="s">
        <v>144</v>
      </c>
      <c r="B27" s="41" t="s">
        <v>146</v>
      </c>
      <c r="C27" s="74" t="s">
        <v>345</v>
      </c>
      <c r="D27" s="41" t="s">
        <v>201</v>
      </c>
      <c r="E27" s="43">
        <v>0.5625</v>
      </c>
      <c r="F27" s="42" t="s">
        <v>124</v>
      </c>
      <c r="G27" s="42" t="s">
        <v>124</v>
      </c>
      <c r="H27" s="70">
        <v>0.91666666666666663</v>
      </c>
      <c r="I27" s="40"/>
      <c r="J27" s="40"/>
      <c r="K27" s="77"/>
    </row>
    <row r="28" spans="1:16" ht="15.75" customHeight="1">
      <c r="A28" s="65" t="s">
        <v>129</v>
      </c>
      <c r="B28" s="44" t="s">
        <v>130</v>
      </c>
      <c r="C28" s="74" t="s">
        <v>202</v>
      </c>
      <c r="D28" s="44" t="s">
        <v>203</v>
      </c>
      <c r="E28" s="42">
        <v>0.22916666666666666</v>
      </c>
      <c r="F28" s="42" t="s">
        <v>124</v>
      </c>
      <c r="G28" s="42" t="s">
        <v>124</v>
      </c>
      <c r="H28" s="72">
        <v>0.58333333333333337</v>
      </c>
      <c r="I28" s="40"/>
      <c r="J28" s="40"/>
    </row>
    <row r="29" spans="1:16" ht="15.75" customHeight="1">
      <c r="A29" s="73" t="s">
        <v>140</v>
      </c>
      <c r="B29" s="41" t="s">
        <v>141</v>
      </c>
      <c r="C29" s="74" t="s">
        <v>309</v>
      </c>
      <c r="D29" s="49" t="s">
        <v>203</v>
      </c>
      <c r="E29" s="46">
        <v>0.47916666666666669</v>
      </c>
      <c r="F29" s="45" t="s">
        <v>124</v>
      </c>
      <c r="G29" s="45" t="s">
        <v>124</v>
      </c>
      <c r="H29" s="67">
        <v>0.79166666666666663</v>
      </c>
      <c r="I29" s="40"/>
      <c r="J29" s="40"/>
    </row>
    <row r="30" spans="1:16" ht="15.75" customHeight="1">
      <c r="A30" s="41" t="s">
        <v>142</v>
      </c>
      <c r="B30" s="41" t="s">
        <v>293</v>
      </c>
      <c r="C30" s="74" t="s">
        <v>310</v>
      </c>
      <c r="D30" s="44" t="s">
        <v>203</v>
      </c>
      <c r="E30" s="43">
        <v>0.52083333333333337</v>
      </c>
      <c r="F30" s="42" t="s">
        <v>124</v>
      </c>
      <c r="G30" s="42" t="s">
        <v>124</v>
      </c>
      <c r="H30" s="70">
        <v>0.875</v>
      </c>
      <c r="I30" s="40"/>
      <c r="J30" s="40"/>
    </row>
    <row r="31" spans="1:16" ht="15.75" customHeight="1">
      <c r="A31" s="73" t="s">
        <v>128</v>
      </c>
      <c r="B31" s="44" t="s">
        <v>132</v>
      </c>
      <c r="C31" s="74" t="s">
        <v>204</v>
      </c>
      <c r="D31" s="44" t="s">
        <v>205</v>
      </c>
      <c r="E31" s="43">
        <v>0.29166666666666669</v>
      </c>
      <c r="F31" s="42" t="s">
        <v>124</v>
      </c>
      <c r="G31" s="42" t="s">
        <v>124</v>
      </c>
      <c r="H31" s="70">
        <v>0.64583333333333337</v>
      </c>
      <c r="I31" s="40"/>
      <c r="J31" s="40"/>
    </row>
    <row r="32" spans="1:16" ht="15.75" customHeight="1">
      <c r="A32" s="73" t="s">
        <v>316</v>
      </c>
      <c r="B32" s="41" t="s">
        <v>315</v>
      </c>
      <c r="C32" s="74" t="s">
        <v>206</v>
      </c>
      <c r="D32" s="44" t="s">
        <v>205</v>
      </c>
      <c r="E32" s="43">
        <v>0.52083333333333337</v>
      </c>
      <c r="F32" s="42" t="s">
        <v>124</v>
      </c>
      <c r="G32" s="42" t="s">
        <v>124</v>
      </c>
      <c r="H32" s="70">
        <v>0.875</v>
      </c>
      <c r="I32" s="40"/>
      <c r="J32" s="40"/>
    </row>
    <row r="33" spans="1:10" ht="15.75" hidden="1" customHeight="1">
      <c r="A33" s="78" t="s">
        <v>125</v>
      </c>
      <c r="B33" s="79" t="s">
        <v>135</v>
      </c>
      <c r="C33" s="123" t="s">
        <v>207</v>
      </c>
      <c r="D33" s="81" t="s">
        <v>208</v>
      </c>
      <c r="E33" s="82">
        <v>0.33333333333333331</v>
      </c>
      <c r="F33" s="83" t="s">
        <v>124</v>
      </c>
      <c r="G33" s="83" t="s">
        <v>124</v>
      </c>
      <c r="H33" s="84">
        <v>0.70833333333333337</v>
      </c>
      <c r="I33" s="40"/>
      <c r="J33" s="40"/>
    </row>
    <row r="34" spans="1:10" ht="15.75" customHeight="1">
      <c r="I34" s="40"/>
      <c r="J34" s="40"/>
    </row>
    <row r="35" spans="1:10" ht="15.75" customHeight="1">
      <c r="I35" s="40"/>
      <c r="J35" s="40"/>
    </row>
    <row r="36" spans="1:10" s="77" customFormat="1" ht="15.75" customHeight="1">
      <c r="C36" s="85"/>
      <c r="I36" s="76"/>
      <c r="J36" s="76"/>
    </row>
    <row r="37" spans="1:10" ht="15.75" customHeight="1">
      <c r="I37" s="40"/>
      <c r="J37" s="40"/>
    </row>
    <row r="38" spans="1:10" ht="15.75" customHeight="1">
      <c r="I38" s="40"/>
      <c r="J38" s="40"/>
    </row>
    <row r="39" spans="1:10" ht="15.75" customHeight="1">
      <c r="I39" s="40"/>
      <c r="J39" s="40"/>
    </row>
    <row r="40" spans="1:10" ht="15.75" customHeight="1">
      <c r="I40" s="40"/>
      <c r="J40" s="40"/>
    </row>
    <row r="41" spans="1:10" ht="15.75" customHeight="1">
      <c r="I41" s="40"/>
      <c r="J41" s="40"/>
    </row>
    <row r="42" spans="1:10" ht="15.75" customHeight="1">
      <c r="I42" s="40"/>
      <c r="J42" s="40"/>
    </row>
    <row r="43" spans="1:10" ht="15.75" customHeight="1">
      <c r="I43" s="40"/>
      <c r="J43" s="40"/>
    </row>
    <row r="44" spans="1:10" ht="15.75" customHeight="1">
      <c r="I44" s="40"/>
      <c r="J44" s="40"/>
    </row>
    <row r="45" spans="1:10" ht="15.75" customHeight="1">
      <c r="I45" s="40"/>
      <c r="J45" s="40"/>
    </row>
    <row r="46" spans="1:10" ht="15.75" customHeight="1">
      <c r="I46" s="40"/>
      <c r="J46" s="40"/>
    </row>
    <row r="47" spans="1:10" ht="15.75" customHeight="1">
      <c r="A47" s="86"/>
      <c r="B47" s="48"/>
      <c r="F47" s="87"/>
      <c r="G47" s="87"/>
      <c r="I47" s="40"/>
      <c r="J47" s="40"/>
    </row>
    <row r="48" spans="1:10" ht="15.75" customHeight="1">
      <c r="I48" s="40"/>
      <c r="J48" s="40"/>
    </row>
    <row r="49" spans="9:10" ht="15.75" customHeight="1">
      <c r="I49" s="40"/>
      <c r="J49" s="40"/>
    </row>
    <row r="50" spans="9:10" ht="15.75" customHeight="1">
      <c r="I50" s="40"/>
      <c r="J50" s="40"/>
    </row>
    <row r="51" spans="9:10" ht="15.75" customHeight="1">
      <c r="I51" s="40"/>
      <c r="J51" s="40"/>
    </row>
    <row r="52" spans="9:10" ht="15.75" customHeight="1">
      <c r="I52" s="40"/>
      <c r="J52" s="40"/>
    </row>
    <row r="53" spans="9:10" ht="15.75" customHeight="1">
      <c r="I53" s="40"/>
      <c r="J53" s="40"/>
    </row>
    <row r="54" spans="9:10" ht="15.75" customHeight="1">
      <c r="I54" s="40"/>
      <c r="J54" s="40"/>
    </row>
    <row r="55" spans="9:10" ht="15.75" customHeight="1">
      <c r="I55" s="40"/>
      <c r="J55" s="40"/>
    </row>
    <row r="56" spans="9:10" ht="15.75" customHeight="1">
      <c r="I56" s="40"/>
      <c r="J56" s="40"/>
    </row>
    <row r="57" spans="9:10" ht="15.75" customHeight="1">
      <c r="I57" s="40"/>
      <c r="J57" s="40"/>
    </row>
    <row r="58" spans="9:10" ht="15.75" customHeight="1">
      <c r="I58" s="40"/>
      <c r="J58" s="40"/>
    </row>
    <row r="59" spans="9:10" ht="15.75" customHeight="1">
      <c r="I59" s="40"/>
      <c r="J59" s="40"/>
    </row>
    <row r="60" spans="9:10" ht="15.75" customHeight="1">
      <c r="I60" s="40"/>
      <c r="J60" s="40"/>
    </row>
    <row r="61" spans="9:10" ht="15.75" customHeight="1">
      <c r="I61" s="40"/>
      <c r="J61" s="40"/>
    </row>
    <row r="62" spans="9:10" ht="15.75" customHeight="1">
      <c r="I62" s="48"/>
      <c r="J62" s="48"/>
    </row>
    <row r="63" spans="9:10" ht="15.75" customHeight="1">
      <c r="I63" s="48"/>
      <c r="J63" s="48"/>
    </row>
    <row r="64" spans="9:10" ht="15.75" customHeight="1">
      <c r="I64" s="48"/>
      <c r="J64" s="48"/>
    </row>
    <row r="65" spans="9:10" ht="15.75" customHeight="1">
      <c r="I65" s="48"/>
      <c r="J65" s="48"/>
    </row>
    <row r="66" spans="9:10" ht="15.75" customHeight="1">
      <c r="I66" s="48"/>
      <c r="J66" s="48"/>
    </row>
    <row r="67" spans="9:10" ht="15.75" customHeight="1">
      <c r="I67" s="48"/>
      <c r="J67" s="48"/>
    </row>
    <row r="68" spans="9:10" ht="15.75" customHeight="1">
      <c r="I68" s="48"/>
      <c r="J68" s="48"/>
    </row>
    <row r="69" spans="9:10" ht="15.75" customHeight="1">
      <c r="I69" s="48"/>
      <c r="J69" s="48"/>
    </row>
    <row r="70" spans="9:10" ht="15.75" customHeight="1">
      <c r="I70" s="48"/>
      <c r="J70" s="48"/>
    </row>
    <row r="71" spans="9:10" ht="15.75" customHeight="1">
      <c r="I71" s="48"/>
      <c r="J71" s="48"/>
    </row>
    <row r="72" spans="9:10" ht="15.75" customHeight="1">
      <c r="I72" s="48"/>
      <c r="J72" s="48"/>
    </row>
    <row r="73" spans="9:10" ht="15.75" customHeight="1">
      <c r="I73" s="48"/>
      <c r="J73" s="48"/>
    </row>
    <row r="74" spans="9:10" ht="15.75" customHeight="1">
      <c r="I74" s="48"/>
      <c r="J74" s="48"/>
    </row>
    <row r="75" spans="9:10" ht="15.75" customHeight="1">
      <c r="I75" s="48"/>
      <c r="J75" s="48"/>
    </row>
    <row r="76" spans="9:10" ht="15.75" customHeight="1">
      <c r="I76" s="48"/>
      <c r="J76" s="48"/>
    </row>
    <row r="77" spans="9:10" ht="15.75" customHeight="1">
      <c r="I77" s="48"/>
      <c r="J77" s="48"/>
    </row>
    <row r="78" spans="9:10" ht="15.75" customHeight="1">
      <c r="I78" s="48"/>
      <c r="J78" s="48"/>
    </row>
    <row r="79" spans="9:10" ht="15.75" customHeight="1">
      <c r="I79" s="48"/>
      <c r="J79" s="48"/>
    </row>
    <row r="80" spans="9:10" ht="15.75" customHeight="1">
      <c r="I80" s="48"/>
      <c r="J80" s="48"/>
    </row>
    <row r="81" spans="9:10" ht="15.75" customHeight="1">
      <c r="I81" s="48"/>
      <c r="J81" s="48"/>
    </row>
    <row r="82" spans="9:10" ht="15.75" customHeight="1">
      <c r="I82" s="48"/>
      <c r="J82" s="48"/>
    </row>
    <row r="83" spans="9:10" ht="15.75" customHeight="1">
      <c r="I83" s="48"/>
      <c r="J83" s="48"/>
    </row>
    <row r="84" spans="9:10" ht="15.75" customHeight="1">
      <c r="I84" s="48"/>
      <c r="J84" s="48"/>
    </row>
    <row r="85" spans="9:10" ht="15.75" customHeight="1">
      <c r="I85" s="48"/>
      <c r="J85" s="48"/>
    </row>
    <row r="86" spans="9:10" ht="15.75" customHeight="1">
      <c r="I86" s="48"/>
      <c r="J86" s="48"/>
    </row>
    <row r="87" spans="9:10" ht="15.75" customHeight="1">
      <c r="I87" s="48"/>
      <c r="J87" s="48"/>
    </row>
    <row r="88" spans="9:10" ht="15.75" customHeight="1">
      <c r="I88" s="48"/>
      <c r="J88" s="48"/>
    </row>
    <row r="89" spans="9:10" ht="15.75" customHeight="1">
      <c r="I89" s="48"/>
      <c r="J89" s="48"/>
    </row>
    <row r="90" spans="9:10" ht="15.75" customHeight="1">
      <c r="I90" s="48"/>
      <c r="J90" s="48"/>
    </row>
    <row r="91" spans="9:10" ht="15.75" customHeight="1">
      <c r="I91" s="48"/>
      <c r="J91" s="48"/>
    </row>
    <row r="92" spans="9:10" ht="15.75" customHeight="1">
      <c r="I92" s="48"/>
      <c r="J92" s="48"/>
    </row>
    <row r="93" spans="9:10" ht="15.75" customHeight="1">
      <c r="I93" s="50"/>
      <c r="J93" s="50"/>
    </row>
    <row r="94" spans="9:10" ht="15.75" customHeight="1">
      <c r="I94" s="50"/>
      <c r="J94" s="50"/>
    </row>
    <row r="95" spans="9:10" ht="15.75" customHeight="1">
      <c r="I95" s="50"/>
      <c r="J95" s="50"/>
    </row>
    <row r="96" spans="9:10" ht="15.75" customHeight="1">
      <c r="I96" s="50"/>
      <c r="J96" s="50"/>
    </row>
    <row r="97" spans="9:10" ht="15.75" customHeight="1">
      <c r="I97" s="50"/>
      <c r="J97" s="50"/>
    </row>
    <row r="98" spans="9:10" ht="15.75" customHeight="1">
      <c r="I98" s="50"/>
      <c r="J98" s="50"/>
    </row>
    <row r="99" spans="9:10" ht="15.75" customHeight="1">
      <c r="I99" s="50"/>
      <c r="J99" s="50"/>
    </row>
    <row r="100" spans="9:10" ht="15.75" customHeight="1">
      <c r="I100" s="50"/>
      <c r="J100" s="50"/>
    </row>
    <row r="101" spans="9:10" ht="15.75" customHeight="1">
      <c r="I101" s="50"/>
      <c r="J101" s="50"/>
    </row>
    <row r="102" spans="9:10" ht="15.75" customHeight="1">
      <c r="I102" s="50"/>
      <c r="J102" s="50"/>
    </row>
    <row r="103" spans="9:10" ht="15.75" customHeight="1">
      <c r="I103" s="50"/>
      <c r="J103" s="50"/>
    </row>
  </sheetData>
  <sheetProtection formatRows="0" insertHyperlinks="0" selectLockedCells="1" selectUnlockedCells="1"/>
  <mergeCells count="9">
    <mergeCell ref="A1:H2"/>
    <mergeCell ref="A3:A4"/>
    <mergeCell ref="B3:B4"/>
    <mergeCell ref="C3:C4"/>
    <mergeCell ref="D3:D4"/>
    <mergeCell ref="E3:E4"/>
    <mergeCell ref="F3:F4"/>
    <mergeCell ref="G3:G4"/>
    <mergeCell ref="H3:H4"/>
  </mergeCells>
  <phoneticPr fontId="2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CE0023-A737-4E8C-9B66-BF919EF518B7}">
  <sheetPr codeName="工作表3">
    <tabColor rgb="FFFF0000"/>
  </sheetPr>
  <dimension ref="A1:I121"/>
  <sheetViews>
    <sheetView topLeftCell="B4" zoomScaleNormal="100" workbookViewId="0">
      <selection activeCell="G12" sqref="G12"/>
    </sheetView>
  </sheetViews>
  <sheetFormatPr defaultColWidth="11" defaultRowHeight="15.75"/>
  <cols>
    <col min="1" max="1" width="12.75" style="39" hidden="1" customWidth="1"/>
    <col min="2" max="2" width="18.625" style="129" bestFit="1" customWidth="1"/>
    <col min="3" max="6" width="10.875" style="39" customWidth="1"/>
    <col min="7" max="7" width="10.875" style="124" customWidth="1"/>
    <col min="8" max="9" width="3.375" style="39" customWidth="1"/>
    <col min="10" max="16384" width="11" style="39"/>
  </cols>
  <sheetData>
    <row r="1" spans="1:9" ht="15.75" customHeight="1">
      <c r="A1" s="192"/>
      <c r="B1" s="192"/>
      <c r="C1" s="192"/>
      <c r="D1" s="192"/>
      <c r="E1" s="192"/>
      <c r="F1" s="192"/>
      <c r="G1" s="193"/>
      <c r="H1" s="38"/>
      <c r="I1" s="38"/>
    </row>
    <row r="2" spans="1:9" ht="15.75" customHeight="1">
      <c r="A2" s="195"/>
      <c r="B2" s="195"/>
      <c r="C2" s="195"/>
      <c r="D2" s="195"/>
      <c r="E2" s="195"/>
      <c r="F2" s="195"/>
      <c r="G2" s="196"/>
      <c r="H2" s="38"/>
      <c r="I2" s="38"/>
    </row>
    <row r="3" spans="1:9" ht="15.75" customHeight="1">
      <c r="A3" s="208" t="s">
        <v>171</v>
      </c>
      <c r="B3" s="201" t="s">
        <v>366</v>
      </c>
      <c r="C3" s="200" t="s">
        <v>173</v>
      </c>
      <c r="D3" s="200" t="s">
        <v>122</v>
      </c>
      <c r="E3" s="200" t="s">
        <v>174</v>
      </c>
      <c r="F3" s="200" t="s">
        <v>175</v>
      </c>
      <c r="G3" s="203" t="s">
        <v>123</v>
      </c>
      <c r="H3" s="38"/>
      <c r="I3" s="38"/>
    </row>
    <row r="4" spans="1:9" ht="15.75" customHeight="1">
      <c r="A4" s="209"/>
      <c r="B4" s="202"/>
      <c r="C4" s="200"/>
      <c r="D4" s="200"/>
      <c r="E4" s="200"/>
      <c r="F4" s="200"/>
      <c r="G4" s="203"/>
      <c r="H4" s="40"/>
      <c r="I4" s="40"/>
    </row>
    <row r="5" spans="1:9" ht="16.5">
      <c r="A5" s="126" t="s">
        <v>137</v>
      </c>
      <c r="B5" s="62" t="s">
        <v>337</v>
      </c>
      <c r="C5" s="61" t="s">
        <v>177</v>
      </c>
      <c r="D5" s="63">
        <v>0.33333333333333331</v>
      </c>
      <c r="E5" s="45" t="s">
        <v>124</v>
      </c>
      <c r="F5" s="45" t="s">
        <v>124</v>
      </c>
      <c r="G5" s="64">
        <v>0.5</v>
      </c>
      <c r="H5" s="40"/>
      <c r="I5" s="40"/>
    </row>
    <row r="6" spans="1:9" ht="141.75">
      <c r="A6" s="127" t="s">
        <v>179</v>
      </c>
      <c r="B6" s="62" t="s">
        <v>338</v>
      </c>
      <c r="C6" s="66" t="s">
        <v>367</v>
      </c>
      <c r="D6" s="46">
        <v>0.375</v>
      </c>
      <c r="E6" s="45">
        <v>0.5</v>
      </c>
      <c r="F6" s="45">
        <v>0.54166666666666663</v>
      </c>
      <c r="G6" s="67">
        <v>0.75</v>
      </c>
      <c r="H6" s="40"/>
      <c r="I6" s="40"/>
    </row>
    <row r="7" spans="1:9" ht="16.5">
      <c r="A7" s="127" t="s">
        <v>111</v>
      </c>
      <c r="B7" s="62" t="s">
        <v>383</v>
      </c>
      <c r="C7" s="204" t="s">
        <v>45</v>
      </c>
      <c r="D7" s="46">
        <v>0.29166666666666669</v>
      </c>
      <c r="E7" s="45"/>
      <c r="F7" s="45"/>
      <c r="G7" s="67">
        <v>0.66666666666666663</v>
      </c>
      <c r="H7" s="40"/>
      <c r="I7" s="40"/>
    </row>
    <row r="8" spans="1:9" ht="16.5">
      <c r="A8" s="127"/>
      <c r="B8" s="62" t="s">
        <v>503</v>
      </c>
      <c r="C8" s="205"/>
      <c r="D8" s="46">
        <v>0.375</v>
      </c>
      <c r="E8" s="45"/>
      <c r="F8" s="45"/>
      <c r="G8" s="67">
        <v>0.75</v>
      </c>
      <c r="H8" s="40"/>
      <c r="I8" s="40"/>
    </row>
    <row r="9" spans="1:9" ht="16.5">
      <c r="A9" s="127" t="s">
        <v>321</v>
      </c>
      <c r="B9" s="62" t="s">
        <v>384</v>
      </c>
      <c r="C9" s="205"/>
      <c r="D9" s="46">
        <v>0.58333333333333337</v>
      </c>
      <c r="E9" s="45"/>
      <c r="F9" s="45"/>
      <c r="G9" s="67">
        <v>0.95833333333333337</v>
      </c>
      <c r="H9" s="40"/>
      <c r="I9" s="40"/>
    </row>
    <row r="10" spans="1:9" ht="16.5">
      <c r="A10" s="127" t="s">
        <v>322</v>
      </c>
      <c r="B10" s="62" t="s">
        <v>385</v>
      </c>
      <c r="C10" s="206"/>
      <c r="D10" s="46">
        <v>0.9375</v>
      </c>
      <c r="E10" s="45"/>
      <c r="F10" s="45"/>
      <c r="G10" s="67">
        <v>0.3125</v>
      </c>
      <c r="H10" s="40"/>
      <c r="I10" s="40"/>
    </row>
    <row r="11" spans="1:9" ht="16.5">
      <c r="A11" s="127"/>
      <c r="B11" s="62" t="s">
        <v>522</v>
      </c>
      <c r="C11" s="204" t="s">
        <v>260</v>
      </c>
      <c r="D11" s="46">
        <v>0.29166666666666669</v>
      </c>
      <c r="E11" s="45"/>
      <c r="F11" s="45"/>
      <c r="G11" s="67">
        <v>0.66666666666666663</v>
      </c>
      <c r="H11" s="40"/>
      <c r="I11" s="40"/>
    </row>
    <row r="12" spans="1:9" ht="16.5">
      <c r="A12" s="127" t="s">
        <v>427</v>
      </c>
      <c r="B12" s="62" t="s">
        <v>394</v>
      </c>
      <c r="C12" s="205"/>
      <c r="D12" s="46">
        <v>0.5</v>
      </c>
      <c r="E12" s="45"/>
      <c r="F12" s="45"/>
      <c r="G12" s="67">
        <v>0.875</v>
      </c>
      <c r="H12" s="40"/>
      <c r="I12" s="40"/>
    </row>
    <row r="13" spans="1:9" ht="16.5">
      <c r="A13" s="127"/>
      <c r="B13" s="62" t="s">
        <v>511</v>
      </c>
      <c r="C13" s="206"/>
      <c r="D13" s="46">
        <v>0.58333333333333337</v>
      </c>
      <c r="E13" s="45"/>
      <c r="F13" s="45"/>
      <c r="G13" s="67">
        <v>0.95833333333333337</v>
      </c>
      <c r="H13" s="40"/>
      <c r="I13" s="40"/>
    </row>
    <row r="14" spans="1:9" ht="16.5">
      <c r="A14" s="127" t="s">
        <v>408</v>
      </c>
      <c r="B14" s="62" t="s">
        <v>371</v>
      </c>
      <c r="C14" s="204" t="s">
        <v>167</v>
      </c>
      <c r="D14" s="46">
        <v>0.29166666666666669</v>
      </c>
      <c r="E14" s="45" t="s">
        <v>343</v>
      </c>
      <c r="F14" s="45" t="s">
        <v>343</v>
      </c>
      <c r="G14" s="67">
        <v>0.64583333333333337</v>
      </c>
      <c r="H14" s="40"/>
      <c r="I14" s="40"/>
    </row>
    <row r="15" spans="1:9" ht="16.5">
      <c r="A15" s="127" t="s">
        <v>419</v>
      </c>
      <c r="B15" s="62" t="s">
        <v>390</v>
      </c>
      <c r="C15" s="205"/>
      <c r="D15" s="46">
        <v>0.39583333333333331</v>
      </c>
      <c r="E15" s="45" t="s">
        <v>343</v>
      </c>
      <c r="F15" s="45" t="s">
        <v>343</v>
      </c>
      <c r="G15" s="67">
        <v>0.75</v>
      </c>
      <c r="H15" s="40"/>
      <c r="I15" s="40"/>
    </row>
    <row r="16" spans="1:9" ht="16.5">
      <c r="A16" s="127" t="s">
        <v>420</v>
      </c>
      <c r="B16" s="62" t="s">
        <v>397</v>
      </c>
      <c r="C16" s="205"/>
      <c r="D16" s="46">
        <v>0.4375</v>
      </c>
      <c r="E16" s="45" t="s">
        <v>343</v>
      </c>
      <c r="F16" s="45" t="s">
        <v>343</v>
      </c>
      <c r="G16" s="67">
        <v>0.79166666666666663</v>
      </c>
      <c r="H16" s="40"/>
      <c r="I16" s="40"/>
    </row>
    <row r="17" spans="1:9" ht="16.5">
      <c r="A17" s="127" t="s">
        <v>409</v>
      </c>
      <c r="B17" s="62" t="s">
        <v>386</v>
      </c>
      <c r="C17" s="205"/>
      <c r="D17" s="46">
        <v>0.47916666666666669</v>
      </c>
      <c r="E17" s="45" t="s">
        <v>343</v>
      </c>
      <c r="F17" s="45" t="s">
        <v>343</v>
      </c>
      <c r="G17" s="67">
        <v>0.83333333333333337</v>
      </c>
      <c r="H17" s="40"/>
      <c r="I17" s="40"/>
    </row>
    <row r="18" spans="1:9" ht="16.5">
      <c r="A18" s="127" t="s">
        <v>410</v>
      </c>
      <c r="B18" s="62" t="s">
        <v>372</v>
      </c>
      <c r="C18" s="205"/>
      <c r="D18" s="46">
        <v>0.60416666666666663</v>
      </c>
      <c r="E18" s="45" t="s">
        <v>343</v>
      </c>
      <c r="F18" s="45" t="s">
        <v>343</v>
      </c>
      <c r="G18" s="67">
        <v>0.95833333333333337</v>
      </c>
      <c r="H18" s="40"/>
      <c r="I18" s="40"/>
    </row>
    <row r="19" spans="1:9" ht="16.5">
      <c r="A19" s="127" t="s">
        <v>411</v>
      </c>
      <c r="B19" s="62" t="s">
        <v>373</v>
      </c>
      <c r="C19" s="206"/>
      <c r="D19" s="46">
        <v>0.9375</v>
      </c>
      <c r="E19" s="45" t="s">
        <v>343</v>
      </c>
      <c r="F19" s="45" t="s">
        <v>343</v>
      </c>
      <c r="G19" s="67">
        <v>0.29166666666666669</v>
      </c>
      <c r="H19" s="40"/>
      <c r="I19" s="40"/>
    </row>
    <row r="20" spans="1:9" ht="16.5">
      <c r="A20" s="127" t="s">
        <v>412</v>
      </c>
      <c r="B20" s="62" t="s">
        <v>389</v>
      </c>
      <c r="C20" s="204" t="s">
        <v>168</v>
      </c>
      <c r="D20" s="46">
        <v>0.35416666666666669</v>
      </c>
      <c r="E20" s="45"/>
      <c r="F20" s="45"/>
      <c r="G20" s="67">
        <v>0.72916666666666663</v>
      </c>
      <c r="H20" s="40"/>
      <c r="I20" s="40"/>
    </row>
    <row r="21" spans="1:9" ht="16.5">
      <c r="A21" s="127" t="s">
        <v>348</v>
      </c>
      <c r="B21" s="62" t="s">
        <v>378</v>
      </c>
      <c r="C21" s="205"/>
      <c r="D21" s="46">
        <v>0.33333333333333331</v>
      </c>
      <c r="E21" s="45"/>
      <c r="F21" s="45"/>
      <c r="G21" s="67">
        <v>0.70833333333333337</v>
      </c>
      <c r="H21" s="40"/>
      <c r="I21" s="40"/>
    </row>
    <row r="22" spans="1:9" ht="16.5">
      <c r="A22" s="127" t="s">
        <v>412</v>
      </c>
      <c r="B22" s="62" t="s">
        <v>387</v>
      </c>
      <c r="C22" s="205"/>
      <c r="D22" s="46">
        <v>0.35416666666666669</v>
      </c>
      <c r="E22" s="45" t="s">
        <v>343</v>
      </c>
      <c r="F22" s="45" t="s">
        <v>343</v>
      </c>
      <c r="G22" s="67">
        <v>0.72916666666666663</v>
      </c>
      <c r="H22" s="40"/>
      <c r="I22" s="40"/>
    </row>
    <row r="23" spans="1:9" ht="16.5">
      <c r="A23" s="127" t="s">
        <v>349</v>
      </c>
      <c r="B23" s="62" t="s">
        <v>379</v>
      </c>
      <c r="C23" s="206"/>
      <c r="D23" s="46">
        <v>0.375</v>
      </c>
      <c r="E23" s="45" t="s">
        <v>343</v>
      </c>
      <c r="F23" s="45" t="s">
        <v>343</v>
      </c>
      <c r="G23" s="67">
        <v>0.72916666666666663</v>
      </c>
      <c r="H23" s="40"/>
      <c r="I23" s="40"/>
    </row>
    <row r="24" spans="1:9" ht="16.5">
      <c r="A24" s="127" t="s">
        <v>413</v>
      </c>
      <c r="B24" s="62" t="s">
        <v>388</v>
      </c>
      <c r="C24" s="204" t="s">
        <v>404</v>
      </c>
      <c r="D24" s="46">
        <v>0.29166666666666669</v>
      </c>
      <c r="E24" s="45"/>
      <c r="F24" s="45"/>
      <c r="G24" s="67">
        <v>0.66666666666666663</v>
      </c>
      <c r="H24" s="40"/>
      <c r="I24" s="40"/>
    </row>
    <row r="25" spans="1:9" ht="16.5">
      <c r="A25" s="127" t="s">
        <v>111</v>
      </c>
      <c r="B25" s="62" t="s">
        <v>380</v>
      </c>
      <c r="C25" s="205"/>
      <c r="D25" s="46">
        <v>0.375</v>
      </c>
      <c r="E25" s="45"/>
      <c r="F25" s="45"/>
      <c r="G25" s="67">
        <v>0.75</v>
      </c>
      <c r="H25" s="40"/>
      <c r="I25" s="40"/>
    </row>
    <row r="26" spans="1:9" ht="16.5">
      <c r="A26" s="127" t="s">
        <v>321</v>
      </c>
      <c r="B26" s="62" t="s">
        <v>381</v>
      </c>
      <c r="C26" s="205"/>
      <c r="D26" s="46">
        <v>0.54166666666666663</v>
      </c>
      <c r="E26" s="45"/>
      <c r="F26" s="45"/>
      <c r="G26" s="67">
        <v>0.91666666666666663</v>
      </c>
      <c r="H26" s="40"/>
      <c r="I26" s="40"/>
    </row>
    <row r="27" spans="1:9" ht="16.5">
      <c r="A27" s="127" t="s">
        <v>322</v>
      </c>
      <c r="B27" s="62" t="s">
        <v>403</v>
      </c>
      <c r="C27" s="206"/>
      <c r="D27" s="46">
        <v>0.9375</v>
      </c>
      <c r="E27" s="45"/>
      <c r="F27" s="45"/>
      <c r="G27" s="67">
        <v>0.3125</v>
      </c>
      <c r="H27" s="40"/>
      <c r="I27" s="40"/>
    </row>
    <row r="28" spans="1:9" ht="16.5">
      <c r="A28" s="127" t="s">
        <v>414</v>
      </c>
      <c r="B28" s="62" t="s">
        <v>382</v>
      </c>
      <c r="C28" s="66" t="s">
        <v>405</v>
      </c>
      <c r="D28" s="46">
        <v>0.375</v>
      </c>
      <c r="E28" s="45"/>
      <c r="F28" s="45"/>
      <c r="G28" s="67">
        <v>0.77083333333333337</v>
      </c>
      <c r="H28" s="40"/>
      <c r="I28" s="40"/>
    </row>
    <row r="29" spans="1:9" ht="16.5">
      <c r="A29" s="127" t="s">
        <v>408</v>
      </c>
      <c r="B29" s="62" t="s">
        <v>368</v>
      </c>
      <c r="C29" s="66" t="s">
        <v>370</v>
      </c>
      <c r="D29" s="46">
        <v>0.375</v>
      </c>
      <c r="E29" s="45" t="s">
        <v>343</v>
      </c>
      <c r="F29" s="45" t="s">
        <v>343</v>
      </c>
      <c r="G29" s="67">
        <v>0.72916666666666663</v>
      </c>
      <c r="H29" s="40"/>
      <c r="I29" s="40"/>
    </row>
    <row r="30" spans="1:9" ht="16.5">
      <c r="A30" s="127" t="s">
        <v>421</v>
      </c>
      <c r="B30" s="62" t="s">
        <v>399</v>
      </c>
      <c r="C30" s="66" t="s">
        <v>406</v>
      </c>
      <c r="D30" s="46">
        <v>0.41666666666666669</v>
      </c>
      <c r="E30" s="45"/>
      <c r="F30" s="45"/>
      <c r="G30" s="67">
        <v>0.79166666666666663</v>
      </c>
      <c r="H30" s="40"/>
      <c r="I30" s="40"/>
    </row>
    <row r="31" spans="1:9" ht="16.5">
      <c r="A31" s="127"/>
      <c r="B31" s="62" t="s">
        <v>445</v>
      </c>
      <c r="C31" s="204" t="s">
        <v>249</v>
      </c>
      <c r="D31" s="46">
        <v>0.33333333333333331</v>
      </c>
      <c r="E31" s="45" t="s">
        <v>343</v>
      </c>
      <c r="F31" s="45" t="s">
        <v>343</v>
      </c>
      <c r="G31" s="67">
        <v>0.6875</v>
      </c>
      <c r="H31" s="40"/>
      <c r="I31" s="40"/>
    </row>
    <row r="32" spans="1:9" ht="16.5">
      <c r="A32" s="127" t="s">
        <v>415</v>
      </c>
      <c r="B32" s="62" t="s">
        <v>375</v>
      </c>
      <c r="C32" s="205"/>
      <c r="D32" s="46">
        <v>0.47916666666666669</v>
      </c>
      <c r="E32" s="45" t="s">
        <v>343</v>
      </c>
      <c r="F32" s="45" t="s">
        <v>343</v>
      </c>
      <c r="G32" s="67">
        <v>0.83333333333333337</v>
      </c>
      <c r="H32" s="40"/>
      <c r="I32" s="40"/>
    </row>
    <row r="33" spans="1:9" ht="16.5">
      <c r="A33" s="127" t="s">
        <v>317</v>
      </c>
      <c r="B33" s="62" t="s">
        <v>374</v>
      </c>
      <c r="C33" s="206"/>
      <c r="D33" s="46">
        <v>0.4375</v>
      </c>
      <c r="E33" s="45">
        <v>0.625</v>
      </c>
      <c r="F33" s="45">
        <v>0.72916666666666663</v>
      </c>
      <c r="G33" s="67">
        <v>0.89583333333333337</v>
      </c>
      <c r="H33" s="40"/>
      <c r="I33" s="40"/>
    </row>
    <row r="34" spans="1:9" ht="16.5">
      <c r="A34" s="127" t="s">
        <v>346</v>
      </c>
      <c r="B34" s="62" t="s">
        <v>344</v>
      </c>
      <c r="C34" s="204" t="s">
        <v>407</v>
      </c>
      <c r="D34" s="46">
        <v>0.25</v>
      </c>
      <c r="E34" s="45" t="s">
        <v>343</v>
      </c>
      <c r="F34" s="45" t="s">
        <v>343</v>
      </c>
      <c r="G34" s="67">
        <v>0.60416666666666663</v>
      </c>
      <c r="H34" s="40"/>
      <c r="I34" s="40"/>
    </row>
    <row r="35" spans="1:9" ht="16.5">
      <c r="A35" s="127" t="s">
        <v>416</v>
      </c>
      <c r="B35" s="62" t="s">
        <v>341</v>
      </c>
      <c r="C35" s="205"/>
      <c r="D35" s="46">
        <v>0.27083333333333331</v>
      </c>
      <c r="E35" s="45" t="s">
        <v>343</v>
      </c>
      <c r="F35" s="45" t="s">
        <v>343</v>
      </c>
      <c r="G35" s="67">
        <v>0.625</v>
      </c>
      <c r="H35" s="40"/>
      <c r="I35" s="40"/>
    </row>
    <row r="36" spans="1:9" ht="16.5">
      <c r="A36" s="127" t="s">
        <v>422</v>
      </c>
      <c r="B36" s="62" t="s">
        <v>391</v>
      </c>
      <c r="C36" s="205"/>
      <c r="D36" s="46">
        <v>0.27083333333333331</v>
      </c>
      <c r="E36" s="45"/>
      <c r="F36" s="45"/>
      <c r="G36" s="67">
        <v>0.64583333333333337</v>
      </c>
      <c r="H36" s="40"/>
      <c r="I36" s="40"/>
    </row>
    <row r="37" spans="1:9" ht="16.5">
      <c r="A37" s="127" t="s">
        <v>417</v>
      </c>
      <c r="B37" s="62" t="s">
        <v>342</v>
      </c>
      <c r="C37" s="206"/>
      <c r="D37" s="46">
        <v>0.5625</v>
      </c>
      <c r="E37" s="45" t="s">
        <v>343</v>
      </c>
      <c r="F37" s="45" t="s">
        <v>343</v>
      </c>
      <c r="G37" s="67">
        <v>0.91666666666666663</v>
      </c>
      <c r="H37" s="40"/>
      <c r="I37" s="40"/>
    </row>
    <row r="38" spans="1:9" ht="16.5">
      <c r="A38" s="127" t="s">
        <v>423</v>
      </c>
      <c r="B38" s="62" t="s">
        <v>395</v>
      </c>
      <c r="C38" s="66"/>
      <c r="D38" s="46">
        <v>0.6875</v>
      </c>
      <c r="E38" s="45" t="s">
        <v>343</v>
      </c>
      <c r="F38" s="45" t="s">
        <v>343</v>
      </c>
      <c r="G38" s="67">
        <v>4.1666666666666664E-2</v>
      </c>
      <c r="H38" s="40"/>
      <c r="I38" s="40"/>
    </row>
    <row r="39" spans="1:9" ht="16.5">
      <c r="A39" s="127" t="s">
        <v>424</v>
      </c>
      <c r="B39" s="62" t="s">
        <v>398</v>
      </c>
      <c r="C39" s="66"/>
      <c r="D39" s="46">
        <v>0.70833333333333337</v>
      </c>
      <c r="E39" s="45" t="s">
        <v>343</v>
      </c>
      <c r="F39" s="45" t="s">
        <v>343</v>
      </c>
      <c r="G39" s="67">
        <v>6.25E-2</v>
      </c>
      <c r="H39" s="40"/>
      <c r="I39" s="40"/>
    </row>
    <row r="40" spans="1:9" ht="16.5">
      <c r="A40" s="127" t="s">
        <v>215</v>
      </c>
      <c r="B40" s="62" t="s">
        <v>501</v>
      </c>
      <c r="C40" s="204" t="s">
        <v>248</v>
      </c>
      <c r="D40" s="46">
        <v>0.375</v>
      </c>
      <c r="E40" s="45">
        <v>0.60416666666666663</v>
      </c>
      <c r="F40" s="45">
        <v>0.66666666666666663</v>
      </c>
      <c r="G40" s="67">
        <v>0.83333333333333337</v>
      </c>
      <c r="H40" s="40"/>
      <c r="I40" s="40"/>
    </row>
    <row r="41" spans="1:9" ht="16.5">
      <c r="A41" s="127" t="s">
        <v>214</v>
      </c>
      <c r="B41" s="62" t="s">
        <v>339</v>
      </c>
      <c r="C41" s="206"/>
      <c r="D41" s="46">
        <v>0.41666666666666669</v>
      </c>
      <c r="E41" s="45">
        <v>0.60416666666666663</v>
      </c>
      <c r="F41" s="45">
        <v>0.70833333333333337</v>
      </c>
      <c r="G41" s="67">
        <v>0.875</v>
      </c>
      <c r="H41" s="40"/>
      <c r="I41" s="40"/>
    </row>
    <row r="42" spans="1:9" ht="16.5">
      <c r="A42" s="127" t="s">
        <v>408</v>
      </c>
      <c r="B42" s="62" t="s">
        <v>377</v>
      </c>
      <c r="C42" s="204" t="s">
        <v>107</v>
      </c>
      <c r="D42" s="46">
        <v>0.29166666666666669</v>
      </c>
      <c r="E42" s="45" t="s">
        <v>343</v>
      </c>
      <c r="F42" s="45" t="s">
        <v>343</v>
      </c>
      <c r="G42" s="67">
        <v>0.64583333333333337</v>
      </c>
      <c r="H42" s="40"/>
      <c r="I42" s="40"/>
    </row>
    <row r="43" spans="1:9" ht="16.5">
      <c r="A43" s="127" t="s">
        <v>425</v>
      </c>
      <c r="B43" s="62" t="s">
        <v>400</v>
      </c>
      <c r="C43" s="205"/>
      <c r="D43" s="46">
        <v>0.41666666666666669</v>
      </c>
      <c r="E43" s="45" t="s">
        <v>343</v>
      </c>
      <c r="F43" s="45" t="s">
        <v>343</v>
      </c>
      <c r="G43" s="67">
        <v>0.77083333333333337</v>
      </c>
      <c r="H43" s="40"/>
      <c r="I43" s="40"/>
    </row>
    <row r="44" spans="1:9" ht="16.5">
      <c r="A44" s="127" t="s">
        <v>293</v>
      </c>
      <c r="B44" s="62" t="s">
        <v>392</v>
      </c>
      <c r="C44" s="205"/>
      <c r="D44" s="46">
        <v>0.52083333333333337</v>
      </c>
      <c r="E44" s="45" t="s">
        <v>343</v>
      </c>
      <c r="F44" s="45" t="s">
        <v>343</v>
      </c>
      <c r="G44" s="67">
        <v>0.875</v>
      </c>
      <c r="H44" s="40"/>
      <c r="I44" s="40"/>
    </row>
    <row r="45" spans="1:9" ht="16.5">
      <c r="A45" s="127" t="s">
        <v>426</v>
      </c>
      <c r="B45" s="62" t="s">
        <v>402</v>
      </c>
      <c r="C45" s="205"/>
      <c r="D45" s="46">
        <v>0.54166666666666663</v>
      </c>
      <c r="E45" s="45" t="s">
        <v>343</v>
      </c>
      <c r="F45" s="45" t="s">
        <v>343</v>
      </c>
      <c r="G45" s="67">
        <v>0.89583333333333337</v>
      </c>
      <c r="H45" s="40"/>
      <c r="I45" s="40"/>
    </row>
    <row r="46" spans="1:9" ht="16.5">
      <c r="A46" s="127" t="s">
        <v>417</v>
      </c>
      <c r="B46" s="62" t="s">
        <v>401</v>
      </c>
      <c r="C46" s="206"/>
      <c r="D46" s="46">
        <v>0.5625</v>
      </c>
      <c r="E46" s="45" t="s">
        <v>343</v>
      </c>
      <c r="F46" s="45" t="s">
        <v>343</v>
      </c>
      <c r="G46" s="67">
        <v>0.91666666666666663</v>
      </c>
      <c r="H46" s="40"/>
      <c r="I46" s="40"/>
    </row>
    <row r="47" spans="1:9" ht="16.5">
      <c r="A47" s="127" t="s">
        <v>418</v>
      </c>
      <c r="B47" s="62" t="s">
        <v>340</v>
      </c>
      <c r="C47" s="204" t="s">
        <v>104</v>
      </c>
      <c r="D47" s="46">
        <v>0.22916666666666666</v>
      </c>
      <c r="E47" s="45" t="s">
        <v>343</v>
      </c>
      <c r="F47" s="45" t="s">
        <v>343</v>
      </c>
      <c r="G47" s="67">
        <v>0.58333333333333337</v>
      </c>
      <c r="H47" s="40"/>
      <c r="I47" s="40"/>
    </row>
    <row r="48" spans="1:9" ht="16.5">
      <c r="A48" s="127" t="s">
        <v>408</v>
      </c>
      <c r="B48" s="62" t="s">
        <v>393</v>
      </c>
      <c r="C48" s="205"/>
      <c r="D48" s="46">
        <v>0.29166666666666669</v>
      </c>
      <c r="E48" s="45" t="s">
        <v>343</v>
      </c>
      <c r="F48" s="45" t="s">
        <v>343</v>
      </c>
      <c r="G48" s="67">
        <v>0.64583333333333337</v>
      </c>
      <c r="H48" s="40"/>
      <c r="I48" s="40"/>
    </row>
    <row r="49" spans="1:9" ht="16.5">
      <c r="A49" s="127" t="s">
        <v>349</v>
      </c>
      <c r="B49" s="62" t="s">
        <v>396</v>
      </c>
      <c r="C49" s="205"/>
      <c r="D49" s="46">
        <v>0.375</v>
      </c>
      <c r="E49" s="45" t="s">
        <v>343</v>
      </c>
      <c r="F49" s="45" t="s">
        <v>343</v>
      </c>
      <c r="G49" s="67">
        <v>0.72916666666666663</v>
      </c>
      <c r="H49" s="40"/>
      <c r="I49" s="40"/>
    </row>
    <row r="50" spans="1:9" ht="16.5">
      <c r="A50" s="127" t="s">
        <v>409</v>
      </c>
      <c r="B50" s="62" t="s">
        <v>347</v>
      </c>
      <c r="C50" s="205"/>
      <c r="D50" s="46">
        <v>0.47916666666666669</v>
      </c>
      <c r="E50" s="45" t="s">
        <v>343</v>
      </c>
      <c r="F50" s="45" t="s">
        <v>343</v>
      </c>
      <c r="G50" s="67">
        <v>0.83333333333333337</v>
      </c>
      <c r="H50" s="40"/>
      <c r="I50" s="40"/>
    </row>
    <row r="51" spans="1:9" ht="15.75" customHeight="1" thickBot="1">
      <c r="A51" s="128" t="s">
        <v>335</v>
      </c>
      <c r="B51" s="80" t="s">
        <v>376</v>
      </c>
      <c r="C51" s="207"/>
      <c r="D51" s="82">
        <v>0.54166666666666663</v>
      </c>
      <c r="E51" s="83" t="s">
        <v>369</v>
      </c>
      <c r="F51" s="83" t="s">
        <v>369</v>
      </c>
      <c r="G51" s="84">
        <v>0.89583333333333337</v>
      </c>
      <c r="H51" s="40"/>
      <c r="I51" s="40"/>
    </row>
    <row r="52" spans="1:9" ht="15.75" customHeight="1">
      <c r="H52" s="40"/>
      <c r="I52" s="40"/>
    </row>
    <row r="53" spans="1:9" ht="15.75" customHeight="1">
      <c r="H53" s="40"/>
      <c r="I53" s="40"/>
    </row>
    <row r="54" spans="1:9" s="77" customFormat="1" ht="15.75" customHeight="1">
      <c r="B54" s="129"/>
      <c r="G54" s="125"/>
      <c r="H54" s="76"/>
      <c r="I54" s="76"/>
    </row>
    <row r="55" spans="1:9" ht="15.75" customHeight="1">
      <c r="H55" s="40"/>
      <c r="I55" s="40"/>
    </row>
    <row r="56" spans="1:9" ht="15.75" customHeight="1">
      <c r="H56" s="40"/>
      <c r="I56" s="40"/>
    </row>
    <row r="57" spans="1:9" ht="15.75" customHeight="1">
      <c r="H57" s="40"/>
      <c r="I57" s="40"/>
    </row>
    <row r="58" spans="1:9" ht="15.75" customHeight="1">
      <c r="H58" s="40"/>
      <c r="I58" s="40"/>
    </row>
    <row r="59" spans="1:9" ht="15.75" customHeight="1">
      <c r="H59" s="40"/>
      <c r="I59" s="40"/>
    </row>
    <row r="60" spans="1:9" ht="15.75" customHeight="1">
      <c r="H60" s="40"/>
      <c r="I60" s="40"/>
    </row>
    <row r="61" spans="1:9" ht="15.75" customHeight="1">
      <c r="H61" s="40"/>
      <c r="I61" s="40"/>
    </row>
    <row r="62" spans="1:9" ht="15.75" customHeight="1">
      <c r="H62" s="40"/>
      <c r="I62" s="40"/>
    </row>
    <row r="63" spans="1:9" ht="15.75" customHeight="1">
      <c r="H63" s="40"/>
      <c r="I63" s="40"/>
    </row>
    <row r="64" spans="1:9" ht="15.75" customHeight="1">
      <c r="H64" s="40"/>
      <c r="I64" s="40"/>
    </row>
    <row r="65" spans="1:9" ht="15.75" customHeight="1">
      <c r="A65" s="48"/>
      <c r="E65" s="87"/>
      <c r="F65" s="87"/>
      <c r="H65" s="40"/>
      <c r="I65" s="40"/>
    </row>
    <row r="66" spans="1:9" ht="15.75" customHeight="1">
      <c r="H66" s="40"/>
      <c r="I66" s="40"/>
    </row>
    <row r="67" spans="1:9" ht="15.75" customHeight="1">
      <c r="H67" s="40"/>
      <c r="I67" s="40"/>
    </row>
    <row r="68" spans="1:9" ht="15.75" customHeight="1">
      <c r="H68" s="40"/>
      <c r="I68" s="40"/>
    </row>
    <row r="69" spans="1:9" ht="15.75" customHeight="1">
      <c r="H69" s="40"/>
      <c r="I69" s="40"/>
    </row>
    <row r="70" spans="1:9" ht="15.75" customHeight="1">
      <c r="H70" s="40"/>
      <c r="I70" s="40"/>
    </row>
    <row r="71" spans="1:9" ht="15.75" customHeight="1">
      <c r="H71" s="40"/>
      <c r="I71" s="40"/>
    </row>
    <row r="72" spans="1:9" ht="15.75" customHeight="1">
      <c r="H72" s="40"/>
      <c r="I72" s="40"/>
    </row>
    <row r="73" spans="1:9" ht="15.75" customHeight="1">
      <c r="H73" s="40"/>
      <c r="I73" s="40"/>
    </row>
    <row r="74" spans="1:9" ht="15.75" customHeight="1">
      <c r="H74" s="40"/>
      <c r="I74" s="40"/>
    </row>
    <row r="75" spans="1:9" ht="15.75" customHeight="1">
      <c r="H75" s="40"/>
      <c r="I75" s="40"/>
    </row>
    <row r="76" spans="1:9" ht="15.75" customHeight="1">
      <c r="H76" s="40"/>
      <c r="I76" s="40"/>
    </row>
    <row r="77" spans="1:9" ht="15.75" customHeight="1">
      <c r="H77" s="40"/>
      <c r="I77" s="40"/>
    </row>
    <row r="78" spans="1:9" ht="15.75" customHeight="1">
      <c r="H78" s="40"/>
      <c r="I78" s="40"/>
    </row>
    <row r="79" spans="1:9" ht="15.75" customHeight="1">
      <c r="H79" s="40"/>
      <c r="I79" s="40"/>
    </row>
    <row r="80" spans="1:9" ht="15.75" customHeight="1">
      <c r="H80" s="48"/>
      <c r="I80" s="48"/>
    </row>
    <row r="81" spans="8:9" ht="15.75" customHeight="1">
      <c r="H81" s="48"/>
      <c r="I81" s="48"/>
    </row>
    <row r="82" spans="8:9" ht="15.75" customHeight="1">
      <c r="H82" s="48"/>
      <c r="I82" s="48"/>
    </row>
    <row r="83" spans="8:9" ht="15.75" customHeight="1">
      <c r="H83" s="48"/>
      <c r="I83" s="48"/>
    </row>
    <row r="84" spans="8:9" ht="15.75" customHeight="1">
      <c r="H84" s="48"/>
      <c r="I84" s="48"/>
    </row>
    <row r="85" spans="8:9" ht="15.75" customHeight="1">
      <c r="H85" s="48"/>
      <c r="I85" s="48"/>
    </row>
    <row r="86" spans="8:9" ht="15.75" customHeight="1">
      <c r="H86" s="48"/>
      <c r="I86" s="48"/>
    </row>
    <row r="87" spans="8:9" ht="15.75" customHeight="1">
      <c r="H87" s="48"/>
      <c r="I87" s="48"/>
    </row>
    <row r="88" spans="8:9" ht="15.75" customHeight="1">
      <c r="H88" s="48"/>
      <c r="I88" s="48"/>
    </row>
    <row r="89" spans="8:9" ht="15.75" customHeight="1">
      <c r="H89" s="48"/>
      <c r="I89" s="48"/>
    </row>
    <row r="90" spans="8:9" ht="15.75" customHeight="1">
      <c r="H90" s="48"/>
      <c r="I90" s="48"/>
    </row>
    <row r="91" spans="8:9" ht="15.75" customHeight="1">
      <c r="H91" s="48"/>
      <c r="I91" s="48"/>
    </row>
    <row r="92" spans="8:9" ht="15.75" customHeight="1">
      <c r="H92" s="48"/>
      <c r="I92" s="48"/>
    </row>
    <row r="93" spans="8:9" ht="15.75" customHeight="1">
      <c r="H93" s="48"/>
      <c r="I93" s="48"/>
    </row>
    <row r="94" spans="8:9" ht="15.75" customHeight="1">
      <c r="H94" s="48"/>
      <c r="I94" s="48"/>
    </row>
    <row r="95" spans="8:9" ht="15.75" customHeight="1">
      <c r="H95" s="48"/>
      <c r="I95" s="48"/>
    </row>
    <row r="96" spans="8:9" ht="15.75" customHeight="1">
      <c r="H96" s="48"/>
      <c r="I96" s="48"/>
    </row>
    <row r="97" spans="8:9" ht="15.75" customHeight="1">
      <c r="H97" s="48"/>
      <c r="I97" s="48"/>
    </row>
    <row r="98" spans="8:9" ht="15.75" customHeight="1">
      <c r="H98" s="48"/>
      <c r="I98" s="48"/>
    </row>
    <row r="99" spans="8:9" ht="15.75" customHeight="1">
      <c r="H99" s="48"/>
      <c r="I99" s="48"/>
    </row>
    <row r="100" spans="8:9" ht="15.75" customHeight="1">
      <c r="H100" s="48"/>
      <c r="I100" s="48"/>
    </row>
    <row r="101" spans="8:9" ht="15.75" customHeight="1">
      <c r="H101" s="48"/>
      <c r="I101" s="48"/>
    </row>
    <row r="102" spans="8:9" ht="15.75" customHeight="1">
      <c r="H102" s="48"/>
      <c r="I102" s="48"/>
    </row>
    <row r="103" spans="8:9" ht="15.75" customHeight="1">
      <c r="H103" s="48"/>
      <c r="I103" s="48"/>
    </row>
    <row r="104" spans="8:9" ht="15.75" customHeight="1">
      <c r="H104" s="48"/>
      <c r="I104" s="48"/>
    </row>
    <row r="105" spans="8:9" ht="15.75" customHeight="1">
      <c r="H105" s="48"/>
      <c r="I105" s="48"/>
    </row>
    <row r="106" spans="8:9" ht="15.75" customHeight="1">
      <c r="H106" s="48"/>
      <c r="I106" s="48"/>
    </row>
    <row r="107" spans="8:9" ht="15.75" customHeight="1">
      <c r="H107" s="48"/>
      <c r="I107" s="48"/>
    </row>
    <row r="108" spans="8:9" ht="15.75" customHeight="1">
      <c r="H108" s="48"/>
      <c r="I108" s="48"/>
    </row>
    <row r="109" spans="8:9" ht="15.75" customHeight="1">
      <c r="H109" s="48"/>
      <c r="I109" s="48"/>
    </row>
    <row r="110" spans="8:9" ht="15.75" customHeight="1">
      <c r="H110" s="48"/>
      <c r="I110" s="48"/>
    </row>
    <row r="111" spans="8:9" ht="15.75" customHeight="1">
      <c r="H111" s="50"/>
      <c r="I111" s="50"/>
    </row>
    <row r="112" spans="8:9" ht="15.75" customHeight="1">
      <c r="H112" s="50"/>
      <c r="I112" s="50"/>
    </row>
    <row r="113" spans="8:9" ht="15.75" customHeight="1">
      <c r="H113" s="50"/>
      <c r="I113" s="50"/>
    </row>
    <row r="114" spans="8:9" ht="15.75" customHeight="1">
      <c r="H114" s="50"/>
      <c r="I114" s="50"/>
    </row>
    <row r="115" spans="8:9" ht="15.75" customHeight="1">
      <c r="H115" s="50"/>
      <c r="I115" s="50"/>
    </row>
    <row r="116" spans="8:9" ht="15.75" customHeight="1">
      <c r="H116" s="50"/>
      <c r="I116" s="50"/>
    </row>
    <row r="117" spans="8:9" ht="15.75" customHeight="1">
      <c r="H117" s="50"/>
      <c r="I117" s="50"/>
    </row>
    <row r="118" spans="8:9" ht="15.75" customHeight="1">
      <c r="H118" s="50"/>
      <c r="I118" s="50"/>
    </row>
    <row r="119" spans="8:9" ht="15.75" customHeight="1">
      <c r="H119" s="50"/>
      <c r="I119" s="50"/>
    </row>
    <row r="120" spans="8:9" ht="15.75" customHeight="1">
      <c r="H120" s="50"/>
      <c r="I120" s="50"/>
    </row>
    <row r="121" spans="8:9" ht="15.75" customHeight="1">
      <c r="H121" s="50"/>
      <c r="I121" s="50"/>
    </row>
  </sheetData>
  <sheetProtection algorithmName="SHA-512" hashValue="i+NBgmBYlrlJNsjj7pCPu4mwGSZJ/zsaXYHJijk9BexYS7i7HPd9/k94nG4nP52l7EdJ29a0INiy6czUrDO0Cw==" saltValue="0ov0ZWulg2+jD6Q8kD/waw==" spinCount="100000" sheet="1" objects="1" scenarios="1" formatRows="0" selectLockedCells="1" selectUnlockedCells="1"/>
  <mergeCells count="18">
    <mergeCell ref="A1:G2"/>
    <mergeCell ref="A3:A4"/>
    <mergeCell ref="B3:B4"/>
    <mergeCell ref="C3:C4"/>
    <mergeCell ref="D3:D4"/>
    <mergeCell ref="E3:E4"/>
    <mergeCell ref="F3:F4"/>
    <mergeCell ref="G3:G4"/>
    <mergeCell ref="C34:C37"/>
    <mergeCell ref="C40:C41"/>
    <mergeCell ref="C42:C46"/>
    <mergeCell ref="C47:C51"/>
    <mergeCell ref="C7:C10"/>
    <mergeCell ref="C14:C19"/>
    <mergeCell ref="C20:C23"/>
    <mergeCell ref="C24:C27"/>
    <mergeCell ref="C31:C33"/>
    <mergeCell ref="C11:C13"/>
  </mergeCells>
  <phoneticPr fontId="22" type="noConversion"/>
  <pageMargins left="0.7" right="0.7" top="0.75" bottom="0.75" header="0.3" footer="0.3"/>
  <pageSetup paperSize="9" scale="98" orientation="portrait" r:id="rId1"/>
  <colBreaks count="1" manualBreakCount="1">
    <brk id="8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1EB40-F8EA-4A17-B0C0-ADD1BE0DEB80}">
  <sheetPr codeName="工作表4">
    <tabColor rgb="FFFFFF00"/>
  </sheetPr>
  <dimension ref="A1:AM135"/>
  <sheetViews>
    <sheetView zoomScale="55" zoomScaleNormal="55" zoomScaleSheetLayoutView="40" zoomScalePageLayoutView="55" workbookViewId="0">
      <pane xSplit="7" ySplit="1" topLeftCell="H2" activePane="bottomRight" state="frozen"/>
      <selection pane="topRight" activeCell="H1" sqref="H1"/>
      <selection pane="bottomLeft" activeCell="A2" sqref="A2"/>
      <selection pane="bottomRight" activeCell="AM6" sqref="AM6"/>
    </sheetView>
  </sheetViews>
  <sheetFormatPr defaultRowHeight="15.75"/>
  <cols>
    <col min="1" max="1" width="38.75" style="1" customWidth="1"/>
    <col min="2" max="4" width="10.25" style="1" customWidth="1"/>
    <col min="5" max="5" width="9.75" style="1" customWidth="1"/>
    <col min="6" max="6" width="14.625" style="1" bestFit="1" customWidth="1"/>
    <col min="7" max="7" width="11.875" style="1" bestFit="1" customWidth="1"/>
    <col min="8" max="37" width="16.5" style="1" customWidth="1"/>
    <col min="38" max="38" width="12.375" style="1" customWidth="1"/>
    <col min="39" max="16384" width="9" style="1"/>
  </cols>
  <sheetData>
    <row r="1" spans="1:38" ht="37.5" customHeight="1" thickBot="1">
      <c r="A1" s="213">
        <v>7</v>
      </c>
      <c r="B1" s="214"/>
      <c r="C1" s="214"/>
      <c r="D1" s="214"/>
      <c r="E1" s="214"/>
      <c r="F1" s="214"/>
      <c r="G1" s="214"/>
      <c r="H1" s="214"/>
      <c r="I1" s="214"/>
      <c r="J1" s="214"/>
      <c r="K1" s="214"/>
      <c r="L1" s="214"/>
      <c r="M1" s="214"/>
      <c r="N1" s="214"/>
      <c r="O1" s="214"/>
      <c r="P1" s="214"/>
      <c r="Q1" s="214"/>
      <c r="R1" s="214"/>
      <c r="S1" s="214"/>
      <c r="T1" s="214"/>
      <c r="U1" s="214"/>
      <c r="V1" s="214"/>
      <c r="W1" s="214"/>
      <c r="X1" s="214"/>
      <c r="Y1" s="214"/>
      <c r="Z1" s="214"/>
      <c r="AA1" s="214"/>
      <c r="AB1" s="214"/>
      <c r="AC1" s="214"/>
      <c r="AD1" s="214"/>
      <c r="AE1" s="214"/>
      <c r="AF1" s="214"/>
      <c r="AG1" s="214"/>
      <c r="AH1" s="214"/>
      <c r="AI1" s="214"/>
      <c r="AJ1" s="214"/>
      <c r="AK1" s="214"/>
      <c r="AL1" s="215"/>
    </row>
    <row r="2" spans="1:38" ht="21" customHeight="1">
      <c r="A2" s="216" t="s">
        <v>0</v>
      </c>
      <c r="B2" s="217"/>
      <c r="C2" s="217"/>
      <c r="D2" s="217"/>
      <c r="E2" s="217"/>
      <c r="F2" s="217"/>
      <c r="G2" s="218"/>
      <c r="H2" s="13"/>
      <c r="I2" s="2"/>
      <c r="J2" s="2"/>
      <c r="K2" s="2"/>
      <c r="L2" s="2"/>
      <c r="M2" s="2"/>
      <c r="N2" s="2"/>
      <c r="O2" s="13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2"/>
    </row>
    <row r="3" spans="1:38" s="4" customFormat="1" ht="25.5" customHeight="1">
      <c r="A3" s="219" t="s">
        <v>1</v>
      </c>
      <c r="B3" s="220" t="s">
        <v>16</v>
      </c>
      <c r="C3" s="221" t="s">
        <v>17</v>
      </c>
      <c r="D3" s="220" t="s">
        <v>2</v>
      </c>
      <c r="E3" s="220" t="s">
        <v>3</v>
      </c>
      <c r="F3" s="220" t="s">
        <v>4</v>
      </c>
      <c r="G3" s="223" t="s">
        <v>14</v>
      </c>
      <c r="H3" s="14">
        <v>1</v>
      </c>
      <c r="I3" s="14">
        <v>2</v>
      </c>
      <c r="J3" s="14">
        <v>3</v>
      </c>
      <c r="K3" s="14">
        <v>4</v>
      </c>
      <c r="L3" s="14">
        <v>5</v>
      </c>
      <c r="M3" s="14">
        <v>6</v>
      </c>
      <c r="N3" s="14">
        <v>7</v>
      </c>
      <c r="O3" s="14">
        <v>8</v>
      </c>
      <c r="P3" s="14">
        <v>9</v>
      </c>
      <c r="Q3" s="14">
        <v>10</v>
      </c>
      <c r="R3" s="14">
        <v>11</v>
      </c>
      <c r="S3" s="14">
        <v>12</v>
      </c>
      <c r="T3" s="14">
        <v>13</v>
      </c>
      <c r="U3" s="14">
        <v>14</v>
      </c>
      <c r="V3" s="14">
        <v>15</v>
      </c>
      <c r="W3" s="14">
        <v>16</v>
      </c>
      <c r="X3" s="14">
        <v>17</v>
      </c>
      <c r="Y3" s="14">
        <v>18</v>
      </c>
      <c r="Z3" s="14">
        <v>19</v>
      </c>
      <c r="AA3" s="14">
        <v>20</v>
      </c>
      <c r="AB3" s="14">
        <v>21</v>
      </c>
      <c r="AC3" s="14">
        <v>22</v>
      </c>
      <c r="AD3" s="14">
        <v>23</v>
      </c>
      <c r="AE3" s="14">
        <v>24</v>
      </c>
      <c r="AF3" s="14">
        <v>25</v>
      </c>
      <c r="AG3" s="14">
        <v>26</v>
      </c>
      <c r="AH3" s="14">
        <v>27</v>
      </c>
      <c r="AI3" s="14">
        <v>28</v>
      </c>
      <c r="AJ3" s="14">
        <v>29</v>
      </c>
      <c r="AK3" s="14">
        <v>30</v>
      </c>
      <c r="AL3" s="14">
        <v>31</v>
      </c>
    </row>
    <row r="4" spans="1:38" s="4" customFormat="1" ht="27" customHeight="1">
      <c r="A4" s="219"/>
      <c r="B4" s="220"/>
      <c r="C4" s="222"/>
      <c r="D4" s="220"/>
      <c r="E4" s="220"/>
      <c r="F4" s="220"/>
      <c r="G4" s="224"/>
      <c r="H4" s="117">
        <f>DATE(2025,$A$1,H3)</f>
        <v>45839</v>
      </c>
      <c r="I4" s="117">
        <f t="shared" ref="I4:AL4" si="0">DATE(2025,$A$1,I3)</f>
        <v>45840</v>
      </c>
      <c r="J4" s="117">
        <f t="shared" si="0"/>
        <v>45841</v>
      </c>
      <c r="K4" s="117">
        <f t="shared" si="0"/>
        <v>45842</v>
      </c>
      <c r="L4" s="117">
        <f t="shared" si="0"/>
        <v>45843</v>
      </c>
      <c r="M4" s="117">
        <f t="shared" si="0"/>
        <v>45844</v>
      </c>
      <c r="N4" s="117">
        <f t="shared" si="0"/>
        <v>45845</v>
      </c>
      <c r="O4" s="117">
        <f t="shared" si="0"/>
        <v>45846</v>
      </c>
      <c r="P4" s="117">
        <f t="shared" si="0"/>
        <v>45847</v>
      </c>
      <c r="Q4" s="117">
        <f t="shared" si="0"/>
        <v>45848</v>
      </c>
      <c r="R4" s="117">
        <f t="shared" si="0"/>
        <v>45849</v>
      </c>
      <c r="S4" s="117">
        <f t="shared" si="0"/>
        <v>45850</v>
      </c>
      <c r="T4" s="117">
        <f t="shared" si="0"/>
        <v>45851</v>
      </c>
      <c r="U4" s="117">
        <f t="shared" si="0"/>
        <v>45852</v>
      </c>
      <c r="V4" s="117">
        <f t="shared" si="0"/>
        <v>45853</v>
      </c>
      <c r="W4" s="117">
        <f t="shared" si="0"/>
        <v>45854</v>
      </c>
      <c r="X4" s="117">
        <f t="shared" si="0"/>
        <v>45855</v>
      </c>
      <c r="Y4" s="117">
        <f t="shared" si="0"/>
        <v>45856</v>
      </c>
      <c r="Z4" s="117">
        <f t="shared" si="0"/>
        <v>45857</v>
      </c>
      <c r="AA4" s="117">
        <f t="shared" si="0"/>
        <v>45858</v>
      </c>
      <c r="AB4" s="117">
        <f t="shared" si="0"/>
        <v>45859</v>
      </c>
      <c r="AC4" s="117">
        <f t="shared" si="0"/>
        <v>45860</v>
      </c>
      <c r="AD4" s="117">
        <f t="shared" si="0"/>
        <v>45861</v>
      </c>
      <c r="AE4" s="117">
        <f t="shared" si="0"/>
        <v>45862</v>
      </c>
      <c r="AF4" s="117">
        <f t="shared" si="0"/>
        <v>45863</v>
      </c>
      <c r="AG4" s="117">
        <f t="shared" si="0"/>
        <v>45864</v>
      </c>
      <c r="AH4" s="117">
        <f t="shared" si="0"/>
        <v>45865</v>
      </c>
      <c r="AI4" s="117">
        <f t="shared" si="0"/>
        <v>45866</v>
      </c>
      <c r="AJ4" s="117">
        <f t="shared" si="0"/>
        <v>45867</v>
      </c>
      <c r="AK4" s="117">
        <f t="shared" si="0"/>
        <v>45868</v>
      </c>
      <c r="AL4" s="117">
        <f t="shared" si="0"/>
        <v>45869</v>
      </c>
    </row>
    <row r="5" spans="1:38" s="12" customFormat="1" ht="34.5" customHeight="1">
      <c r="A5" s="210" t="s">
        <v>26</v>
      </c>
      <c r="B5" s="211"/>
      <c r="C5" s="211"/>
      <c r="D5" s="211"/>
      <c r="E5" s="211"/>
      <c r="F5" s="211"/>
      <c r="G5" s="212"/>
      <c r="H5" s="37">
        <v>0.19639999999999999</v>
      </c>
      <c r="I5" s="37">
        <v>0.24490000000000001</v>
      </c>
      <c r="J5" s="37">
        <v>0.3175</v>
      </c>
      <c r="K5" s="37">
        <v>0.87219999999999998</v>
      </c>
      <c r="L5" s="37">
        <v>0.91300000000000003</v>
      </c>
      <c r="M5" s="37">
        <v>0.88570000000000004</v>
      </c>
      <c r="N5" s="37">
        <v>0.61</v>
      </c>
      <c r="O5" s="37">
        <v>0.432</v>
      </c>
      <c r="P5" s="37">
        <v>0.40429999999999999</v>
      </c>
      <c r="Q5" s="37">
        <v>0.50560000000000005</v>
      </c>
      <c r="R5" s="37">
        <v>0.90480000000000005</v>
      </c>
      <c r="S5" s="37">
        <v>0.95240000000000002</v>
      </c>
      <c r="T5" s="37">
        <v>0.87849999999999995</v>
      </c>
      <c r="U5" s="37">
        <v>0.53149999999999997</v>
      </c>
      <c r="V5" s="37">
        <v>0.26569999999999999</v>
      </c>
      <c r="W5" s="37">
        <v>0.30409999999999998</v>
      </c>
      <c r="X5" s="37">
        <v>0.2291</v>
      </c>
      <c r="Y5" s="37">
        <v>0.2366</v>
      </c>
      <c r="Z5" s="37">
        <v>0.89139999999999997</v>
      </c>
      <c r="AA5" s="37">
        <v>0.31390000000000001</v>
      </c>
      <c r="AB5" s="37">
        <v>0.13</v>
      </c>
      <c r="AC5" s="37">
        <v>0.16589999999999999</v>
      </c>
      <c r="AD5" s="37">
        <v>0.20599999999999999</v>
      </c>
      <c r="AE5" s="37">
        <v>0.5605</v>
      </c>
      <c r="AF5" s="37">
        <v>0.76790000000000003</v>
      </c>
      <c r="AG5" s="37">
        <v>1.0223</v>
      </c>
      <c r="AH5" s="37">
        <v>0.31879999999999997</v>
      </c>
      <c r="AI5" s="37">
        <v>0.12559999999999999</v>
      </c>
      <c r="AJ5" s="37">
        <v>0.15939999999999999</v>
      </c>
      <c r="AK5" s="37">
        <v>0.1691</v>
      </c>
      <c r="AL5" s="37">
        <v>0.1353</v>
      </c>
    </row>
    <row r="6" spans="1:38" s="12" customFormat="1" ht="34.5" customHeight="1">
      <c r="A6" s="210" t="s">
        <v>538</v>
      </c>
      <c r="B6" s="211"/>
      <c r="C6" s="211"/>
      <c r="D6" s="211"/>
      <c r="E6" s="211"/>
      <c r="F6" s="211"/>
      <c r="G6" s="212"/>
      <c r="H6" s="20">
        <v>76</v>
      </c>
      <c r="I6" s="20">
        <v>87</v>
      </c>
      <c r="J6" s="20">
        <v>118</v>
      </c>
      <c r="K6" s="20">
        <v>358</v>
      </c>
      <c r="L6" s="20">
        <v>376</v>
      </c>
      <c r="M6" s="20">
        <v>295</v>
      </c>
      <c r="N6" s="20">
        <v>105</v>
      </c>
      <c r="O6" s="20">
        <v>96</v>
      </c>
      <c r="P6" s="20">
        <v>99</v>
      </c>
      <c r="Q6" s="20">
        <v>156</v>
      </c>
      <c r="R6" s="20">
        <v>394</v>
      </c>
      <c r="S6" s="20">
        <v>415</v>
      </c>
      <c r="T6" s="20">
        <v>161</v>
      </c>
      <c r="U6" s="20">
        <v>100</v>
      </c>
      <c r="V6" s="20">
        <v>61</v>
      </c>
      <c r="W6" s="20">
        <v>79</v>
      </c>
      <c r="X6" s="20">
        <v>63</v>
      </c>
      <c r="Y6" s="20">
        <v>97</v>
      </c>
      <c r="Z6" s="20">
        <v>395</v>
      </c>
      <c r="AA6" s="20">
        <v>128</v>
      </c>
      <c r="AB6" s="20">
        <v>41</v>
      </c>
      <c r="AC6" s="20">
        <v>55</v>
      </c>
      <c r="AD6" s="20">
        <v>66</v>
      </c>
      <c r="AE6" s="20">
        <v>199</v>
      </c>
      <c r="AF6" s="20">
        <v>292</v>
      </c>
      <c r="AG6" s="20">
        <v>355</v>
      </c>
      <c r="AH6" s="20">
        <v>93</v>
      </c>
      <c r="AI6" s="20">
        <v>31</v>
      </c>
      <c r="AJ6" s="20">
        <v>48</v>
      </c>
      <c r="AK6" s="20">
        <v>52</v>
      </c>
      <c r="AL6" s="20">
        <v>38</v>
      </c>
    </row>
    <row r="7" spans="1:38" s="12" customFormat="1" ht="34.5" customHeight="1">
      <c r="A7" s="210" t="s">
        <v>515</v>
      </c>
      <c r="B7" s="211"/>
      <c r="C7" s="211"/>
      <c r="D7" s="211"/>
      <c r="E7" s="211"/>
      <c r="F7" s="211"/>
      <c r="G7" s="212"/>
      <c r="H7" s="148">
        <v>43</v>
      </c>
      <c r="I7" s="148">
        <v>43</v>
      </c>
      <c r="J7" s="148">
        <v>43</v>
      </c>
      <c r="K7" s="148">
        <v>43</v>
      </c>
      <c r="L7" s="148">
        <v>43</v>
      </c>
      <c r="M7" s="148">
        <v>45</v>
      </c>
      <c r="N7" s="148">
        <v>45</v>
      </c>
      <c r="O7" s="148">
        <v>48</v>
      </c>
      <c r="P7" s="148">
        <v>48</v>
      </c>
      <c r="Q7" s="148">
        <v>52</v>
      </c>
      <c r="R7" s="148">
        <v>66</v>
      </c>
      <c r="S7" s="148">
        <v>109</v>
      </c>
      <c r="T7" s="148">
        <v>44</v>
      </c>
      <c r="U7" s="148">
        <v>87</v>
      </c>
      <c r="V7" s="148">
        <v>54</v>
      </c>
      <c r="W7" s="148">
        <v>22</v>
      </c>
      <c r="X7" s="148">
        <v>24</v>
      </c>
      <c r="Y7" s="148">
        <v>36</v>
      </c>
      <c r="Z7" s="148">
        <v>32</v>
      </c>
      <c r="AA7" s="148">
        <v>14</v>
      </c>
      <c r="AB7" s="148">
        <v>46</v>
      </c>
      <c r="AC7" s="148">
        <v>29</v>
      </c>
      <c r="AD7" s="148">
        <v>38</v>
      </c>
      <c r="AE7" s="148">
        <v>59</v>
      </c>
      <c r="AF7" s="148">
        <v>175</v>
      </c>
      <c r="AG7" s="148">
        <v>218</v>
      </c>
      <c r="AH7" s="148">
        <v>236</v>
      </c>
      <c r="AI7" s="148">
        <v>53</v>
      </c>
      <c r="AJ7" s="148">
        <v>9</v>
      </c>
      <c r="AK7" s="148">
        <v>16</v>
      </c>
      <c r="AL7" s="20">
        <v>10</v>
      </c>
    </row>
    <row r="8" spans="1:38" s="12" customFormat="1" ht="34.5" customHeight="1">
      <c r="A8" s="210"/>
      <c r="B8" s="211"/>
      <c r="C8" s="211"/>
      <c r="D8" s="211"/>
      <c r="E8" s="211"/>
      <c r="F8" s="211"/>
      <c r="G8" s="212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</row>
    <row r="9" spans="1:38" s="35" customFormat="1" ht="34.5" hidden="1" customHeight="1">
      <c r="A9" s="32"/>
      <c r="B9" s="33"/>
      <c r="C9" s="33"/>
      <c r="D9" s="33"/>
      <c r="E9" s="33"/>
      <c r="F9" s="33"/>
      <c r="G9" s="34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</row>
    <row r="10" spans="1:38" s="12" customFormat="1" ht="34.5" customHeight="1">
      <c r="A10" s="11" t="str">
        <f>董事長室!A8</f>
        <v>董事長室</v>
      </c>
      <c r="B10" s="24">
        <f>董事長室!B8</f>
        <v>0</v>
      </c>
      <c r="C10" s="24">
        <f>董事長室!C8</f>
        <v>0</v>
      </c>
      <c r="D10" s="11" t="str">
        <f>董事長室!D8</f>
        <v>稽核-AIS</v>
      </c>
      <c r="E10" s="11">
        <f>董事長室!E8</f>
        <v>3484</v>
      </c>
      <c r="F10" s="11" t="str">
        <f>董事長室!F8</f>
        <v>Samuel</v>
      </c>
      <c r="G10" s="11" t="str">
        <f>董事長室!G8</f>
        <v>黃金昇</v>
      </c>
      <c r="H10" s="11" t="str">
        <f>董事長室!H8</f>
        <v>9-18.</v>
      </c>
      <c r="I10" s="11" t="str">
        <f>董事長室!I8</f>
        <v>9-18.</v>
      </c>
      <c r="J10" s="11" t="str">
        <f>董事長室!J8</f>
        <v>9-18.</v>
      </c>
      <c r="K10" s="11" t="str">
        <f>董事長室!K8</f>
        <v>9-18.</v>
      </c>
      <c r="L10" s="11" t="str">
        <f>董事長室!L8</f>
        <v>休</v>
      </c>
      <c r="M10" s="11" t="str">
        <f>董事長室!M8</f>
        <v>例</v>
      </c>
      <c r="N10" s="11" t="str">
        <f>董事長室!N8</f>
        <v>9-18.</v>
      </c>
      <c r="O10" s="11" t="str">
        <f>董事長室!O8</f>
        <v>9-18.</v>
      </c>
      <c r="P10" s="11" t="str">
        <f>董事長室!P8</f>
        <v>9-18.</v>
      </c>
      <c r="Q10" s="11" t="str">
        <f>董事長室!Q8</f>
        <v>9-18.</v>
      </c>
      <c r="R10" s="11" t="str">
        <f>董事長室!R8</f>
        <v>9-18.</v>
      </c>
      <c r="S10" s="11" t="str">
        <f>董事長室!S8</f>
        <v>休</v>
      </c>
      <c r="T10" s="11" t="str">
        <f>董事長室!T8</f>
        <v>例</v>
      </c>
      <c r="U10" s="11" t="str">
        <f>董事長室!U8</f>
        <v>9-18.</v>
      </c>
      <c r="V10" s="11" t="str">
        <f>董事長室!V8</f>
        <v>9-18.</v>
      </c>
      <c r="W10" s="11" t="str">
        <f>董事長室!W8</f>
        <v>9-18.</v>
      </c>
      <c r="X10" s="11" t="str">
        <f>董事長室!X8</f>
        <v>9-18.</v>
      </c>
      <c r="Y10" s="11" t="str">
        <f>董事長室!Y8</f>
        <v>9-18.</v>
      </c>
      <c r="Z10" s="11" t="str">
        <f>董事長室!Z8</f>
        <v>休</v>
      </c>
      <c r="AA10" s="11" t="str">
        <f>董事長室!AA8</f>
        <v>例</v>
      </c>
      <c r="AB10" s="11" t="str">
        <f>董事長室!AB8</f>
        <v>9-18.</v>
      </c>
      <c r="AC10" s="11" t="str">
        <f>董事長室!AC8</f>
        <v>9-18.</v>
      </c>
      <c r="AD10" s="11" t="str">
        <f>董事長室!AD8</f>
        <v>9-18.</v>
      </c>
      <c r="AE10" s="11" t="str">
        <f>董事長室!AE8</f>
        <v>9-18.</v>
      </c>
      <c r="AF10" s="11" t="str">
        <f>董事長室!AF8</f>
        <v>9-18.</v>
      </c>
      <c r="AG10" s="11" t="str">
        <f>董事長室!AG8</f>
        <v>休</v>
      </c>
      <c r="AH10" s="11" t="str">
        <f>董事長室!AH8</f>
        <v>例</v>
      </c>
      <c r="AI10" s="11" t="str">
        <f>董事長室!AI8</f>
        <v>9-18.</v>
      </c>
      <c r="AJ10" s="11" t="str">
        <f>董事長室!AJ8</f>
        <v>9-18.</v>
      </c>
      <c r="AK10" s="11" t="str">
        <f>董事長室!AK8</f>
        <v>9-18.</v>
      </c>
      <c r="AL10" s="11" t="str">
        <f>董事長室!AL8</f>
        <v>9-18.</v>
      </c>
    </row>
    <row r="11" spans="1:38" s="12" customFormat="1" ht="34.5" customHeight="1">
      <c r="A11" s="11" t="str">
        <f>總經理室!A8</f>
        <v>總經理室</v>
      </c>
      <c r="B11" s="24">
        <f>總經理室!B8</f>
        <v>0</v>
      </c>
      <c r="C11" s="24">
        <f>總經理室!C8</f>
        <v>0</v>
      </c>
      <c r="D11" s="11" t="str">
        <f>總經理室!D8</f>
        <v>總經理</v>
      </c>
      <c r="E11" s="11">
        <f>總經理室!E8</f>
        <v>3528</v>
      </c>
      <c r="F11" s="11" t="str">
        <f>總經理室!F8</f>
        <v>Jeffrey</v>
      </c>
      <c r="G11" s="11" t="str">
        <f>總經理室!G8</f>
        <v>楊富榮</v>
      </c>
      <c r="H11" s="11" t="str">
        <f>總經理室!H8</f>
        <v>9-18.</v>
      </c>
      <c r="I11" s="11" t="str">
        <f>總經理室!I8</f>
        <v>9-18.</v>
      </c>
      <c r="J11" s="11" t="str">
        <f>總經理室!J8</f>
        <v>9-18.</v>
      </c>
      <c r="K11" s="11" t="str">
        <f>總經理室!K8</f>
        <v>9-18.</v>
      </c>
      <c r="L11" s="11" t="str">
        <f>總經理室!L8</f>
        <v>休</v>
      </c>
      <c r="M11" s="11" t="str">
        <f>總經理室!M8</f>
        <v>例</v>
      </c>
      <c r="N11" s="11" t="str">
        <f>總經理室!N8</f>
        <v>9-18.</v>
      </c>
      <c r="O11" s="11" t="str">
        <f>總經理室!O8</f>
        <v>9-18.</v>
      </c>
      <c r="P11" s="11" t="str">
        <f>總經理室!P8</f>
        <v>9-18.</v>
      </c>
      <c r="Q11" s="11" t="str">
        <f>總經理室!Q8</f>
        <v>9-18.</v>
      </c>
      <c r="R11" s="11" t="str">
        <f>總經理室!R8</f>
        <v>9-18.</v>
      </c>
      <c r="S11" s="11" t="str">
        <f>總經理室!S8</f>
        <v>休</v>
      </c>
      <c r="T11" s="11" t="str">
        <f>總經理室!T8</f>
        <v>例</v>
      </c>
      <c r="U11" s="11" t="str">
        <f>總經理室!U8</f>
        <v>9-18.</v>
      </c>
      <c r="V11" s="11" t="str">
        <f>總經理室!V8</f>
        <v>9-18.</v>
      </c>
      <c r="W11" s="11" t="str">
        <f>總經理室!W8</f>
        <v>9-18.</v>
      </c>
      <c r="X11" s="11" t="str">
        <f>總經理室!X8</f>
        <v>9-18.</v>
      </c>
      <c r="Y11" s="11" t="str">
        <f>總經理室!Y8</f>
        <v>9-18.</v>
      </c>
      <c r="Z11" s="11" t="str">
        <f>總經理室!Z8</f>
        <v>休</v>
      </c>
      <c r="AA11" s="11" t="str">
        <f>總經理室!AA8</f>
        <v>例</v>
      </c>
      <c r="AB11" s="11" t="str">
        <f>總經理室!AB8</f>
        <v>9-18.</v>
      </c>
      <c r="AC11" s="11" t="str">
        <f>總經理室!AC8</f>
        <v>9-18.</v>
      </c>
      <c r="AD11" s="11" t="str">
        <f>總經理室!AD8</f>
        <v>9-18.</v>
      </c>
      <c r="AE11" s="11" t="str">
        <f>總經理室!AE8</f>
        <v>9-18.</v>
      </c>
      <c r="AF11" s="11" t="str">
        <f>總經理室!AF8</f>
        <v>9-18.</v>
      </c>
      <c r="AG11" s="11" t="str">
        <f>總經理室!AG8</f>
        <v>休</v>
      </c>
      <c r="AH11" s="11" t="str">
        <f>總經理室!AH8</f>
        <v>例</v>
      </c>
      <c r="AI11" s="11" t="str">
        <f>總經理室!AI8</f>
        <v>9-18.</v>
      </c>
      <c r="AJ11" s="11" t="str">
        <f>總經理室!AJ8</f>
        <v>9-18.</v>
      </c>
      <c r="AK11" s="11" t="str">
        <f>總經理室!AK8</f>
        <v>9-18.</v>
      </c>
      <c r="AL11" s="11" t="str">
        <f>總經理室!AL8</f>
        <v>9-18.</v>
      </c>
    </row>
    <row r="12" spans="1:38" s="12" customFormat="1" ht="34.5" customHeight="1">
      <c r="A12" s="11" t="str">
        <f>財務部!A8</f>
        <v>管理部</v>
      </c>
      <c r="B12" s="11" t="str">
        <f>財務部!B8</f>
        <v>財務部</v>
      </c>
      <c r="C12" s="24">
        <f>財務部!C8</f>
        <v>0</v>
      </c>
      <c r="D12" s="11" t="str">
        <f>財務部!D8</f>
        <v>協理</v>
      </c>
      <c r="E12" s="11">
        <f>財務部!E8</f>
        <v>3488</v>
      </c>
      <c r="F12" s="11" t="str">
        <f>財務部!F8</f>
        <v>Andy</v>
      </c>
      <c r="G12" s="11" t="str">
        <f>財務部!G8</f>
        <v>呂宇凡</v>
      </c>
      <c r="H12" s="11" t="str">
        <f>財務部!H8</f>
        <v>9-18.</v>
      </c>
      <c r="I12" s="11" t="str">
        <f>財務部!I8</f>
        <v>9-18.</v>
      </c>
      <c r="J12" s="11" t="str">
        <f>財務部!J8</f>
        <v>9-18.</v>
      </c>
      <c r="K12" s="11" t="str">
        <f>財務部!K8</f>
        <v>9-18.</v>
      </c>
      <c r="L12" s="11" t="str">
        <f>財務部!L8</f>
        <v>休</v>
      </c>
      <c r="M12" s="11" t="str">
        <f>財務部!M8</f>
        <v>例</v>
      </c>
      <c r="N12" s="11" t="str">
        <f>財務部!N8</f>
        <v>9-18.</v>
      </c>
      <c r="O12" s="11" t="str">
        <f>財務部!O8</f>
        <v>9-18.</v>
      </c>
      <c r="P12" s="11" t="str">
        <f>財務部!P8</f>
        <v>9-18.</v>
      </c>
      <c r="Q12" s="11" t="str">
        <f>財務部!Q8</f>
        <v>9-18.</v>
      </c>
      <c r="R12" s="11" t="str">
        <f>財務部!R8</f>
        <v>9-18.</v>
      </c>
      <c r="S12" s="11" t="str">
        <f>財務部!S8</f>
        <v>休</v>
      </c>
      <c r="T12" s="11" t="str">
        <f>財務部!T8</f>
        <v>例</v>
      </c>
      <c r="U12" s="11" t="str">
        <f>財務部!U8</f>
        <v>9-18.</v>
      </c>
      <c r="V12" s="11" t="str">
        <f>財務部!V8</f>
        <v>9-18.</v>
      </c>
      <c r="W12" s="11" t="str">
        <f>財務部!W8</f>
        <v>9-18.</v>
      </c>
      <c r="X12" s="11" t="str">
        <f>財務部!X8</f>
        <v>9-18.</v>
      </c>
      <c r="Y12" s="11" t="str">
        <f>財務部!Y8</f>
        <v>9-18.</v>
      </c>
      <c r="Z12" s="11" t="str">
        <f>財務部!Z8</f>
        <v>休</v>
      </c>
      <c r="AA12" s="11" t="str">
        <f>財務部!AA8</f>
        <v>例</v>
      </c>
      <c r="AB12" s="11" t="str">
        <f>財務部!AB8</f>
        <v>9-18.</v>
      </c>
      <c r="AC12" s="11" t="str">
        <f>財務部!AC8</f>
        <v>9-18.</v>
      </c>
      <c r="AD12" s="11" t="str">
        <f>財務部!AD8</f>
        <v>9-18.</v>
      </c>
      <c r="AE12" s="11" t="str">
        <f>財務部!AE8</f>
        <v>9-18.</v>
      </c>
      <c r="AF12" s="11" t="str">
        <f>財務部!AF8</f>
        <v>9-18.</v>
      </c>
      <c r="AG12" s="11" t="str">
        <f>財務部!AG8</f>
        <v>休</v>
      </c>
      <c r="AH12" s="11" t="str">
        <f>財務部!AH8</f>
        <v>例</v>
      </c>
      <c r="AI12" s="11" t="str">
        <f>財務部!AI8</f>
        <v>9-18.</v>
      </c>
      <c r="AJ12" s="11" t="str">
        <f>財務部!AJ8</f>
        <v>9-18.</v>
      </c>
      <c r="AK12" s="11" t="str">
        <f>財務部!AK8</f>
        <v>9-18.</v>
      </c>
      <c r="AL12" s="11" t="str">
        <f>財務部!AL8</f>
        <v>9-18.</v>
      </c>
    </row>
    <row r="13" spans="1:38" s="12" customFormat="1" ht="34.5" customHeight="1">
      <c r="A13" s="11" t="str">
        <f>財務部!A9</f>
        <v>管理部</v>
      </c>
      <c r="B13" s="11" t="str">
        <f>財務部!B9</f>
        <v>財務部</v>
      </c>
      <c r="C13" s="24">
        <f>財務部!C9</f>
        <v>0</v>
      </c>
      <c r="D13" s="11" t="str">
        <f>財務部!D9</f>
        <v>副理</v>
      </c>
      <c r="E13" s="11">
        <f>財務部!E9</f>
        <v>3529</v>
      </c>
      <c r="F13" s="11" t="str">
        <f>財務部!F9</f>
        <v>Ruby</v>
      </c>
      <c r="G13" s="11" t="str">
        <f>財務部!G9</f>
        <v>蘇貞如</v>
      </c>
      <c r="H13" s="11" t="str">
        <f>財務部!H9</f>
        <v>9-18.</v>
      </c>
      <c r="I13" s="11" t="str">
        <f>財務部!I9</f>
        <v>9-18.</v>
      </c>
      <c r="J13" s="11" t="str">
        <f>財務部!J9</f>
        <v>9-18.</v>
      </c>
      <c r="K13" s="11" t="str">
        <f>財務部!K9</f>
        <v>9-18.</v>
      </c>
      <c r="L13" s="11" t="str">
        <f>財務部!L9</f>
        <v>休</v>
      </c>
      <c r="M13" s="11" t="str">
        <f>財務部!M9</f>
        <v>例</v>
      </c>
      <c r="N13" s="11" t="str">
        <f>財務部!N9</f>
        <v>9-18.</v>
      </c>
      <c r="O13" s="11" t="str">
        <f>財務部!O9</f>
        <v>9-18.</v>
      </c>
      <c r="P13" s="11" t="str">
        <f>財務部!P9</f>
        <v>9-18.</v>
      </c>
      <c r="Q13" s="11" t="str">
        <f>財務部!Q9</f>
        <v>9-18.</v>
      </c>
      <c r="R13" s="11" t="str">
        <f>財務部!R9</f>
        <v>9-18.</v>
      </c>
      <c r="S13" s="11" t="str">
        <f>財務部!S9</f>
        <v>休</v>
      </c>
      <c r="T13" s="11" t="str">
        <f>財務部!T9</f>
        <v>例</v>
      </c>
      <c r="U13" s="11" t="str">
        <f>財務部!U9</f>
        <v>9-18.</v>
      </c>
      <c r="V13" s="11" t="str">
        <f>財務部!V9</f>
        <v>9-18.</v>
      </c>
      <c r="W13" s="11" t="str">
        <f>財務部!W9</f>
        <v>9-18.</v>
      </c>
      <c r="X13" s="11" t="str">
        <f>財務部!X9</f>
        <v>9-18.</v>
      </c>
      <c r="Y13" s="11" t="str">
        <f>財務部!Y9</f>
        <v>9-18.</v>
      </c>
      <c r="Z13" s="11" t="str">
        <f>財務部!Z9</f>
        <v>休</v>
      </c>
      <c r="AA13" s="11" t="str">
        <f>財務部!AA9</f>
        <v>例</v>
      </c>
      <c r="AB13" s="11" t="str">
        <f>財務部!AB9</f>
        <v>9-18.</v>
      </c>
      <c r="AC13" s="11" t="str">
        <f>財務部!AC9</f>
        <v>9-18.</v>
      </c>
      <c r="AD13" s="11" t="str">
        <f>財務部!AD9</f>
        <v>9-18.</v>
      </c>
      <c r="AE13" s="11" t="str">
        <f>財務部!AE9</f>
        <v>9-18.</v>
      </c>
      <c r="AF13" s="11" t="str">
        <f>財務部!AF9</f>
        <v>9-18.</v>
      </c>
      <c r="AG13" s="11" t="str">
        <f>財務部!AG9</f>
        <v>休</v>
      </c>
      <c r="AH13" s="11" t="str">
        <f>財務部!AH9</f>
        <v>例</v>
      </c>
      <c r="AI13" s="11" t="str">
        <f>財務部!AI9</f>
        <v>9-18.</v>
      </c>
      <c r="AJ13" s="11" t="str">
        <f>財務部!AJ9</f>
        <v>9-18.</v>
      </c>
      <c r="AK13" s="11" t="str">
        <f>財務部!AK9</f>
        <v>9-18.</v>
      </c>
      <c r="AL13" s="11" t="str">
        <f>財務部!AL9</f>
        <v>9-18.</v>
      </c>
    </row>
    <row r="14" spans="1:38" s="12" customFormat="1" ht="34.5" customHeight="1">
      <c r="A14" s="11" t="str">
        <f>財務部!A10</f>
        <v>管理部</v>
      </c>
      <c r="B14" s="11" t="str">
        <f>財務部!B10</f>
        <v>財務部</v>
      </c>
      <c r="C14" s="24" t="str">
        <f>財務部!C10</f>
        <v>會計室</v>
      </c>
      <c r="D14" s="11" t="str">
        <f>財務部!D10</f>
        <v>主任</v>
      </c>
      <c r="E14" s="11">
        <f>財務部!E10</f>
        <v>3293</v>
      </c>
      <c r="F14" s="11" t="str">
        <f>財務部!F10</f>
        <v>Shanna</v>
      </c>
      <c r="G14" s="11" t="str">
        <f>財務部!G10</f>
        <v>江品萱</v>
      </c>
      <c r="H14" s="11" t="str">
        <f>財務部!H10</f>
        <v>9-18.</v>
      </c>
      <c r="I14" s="11" t="str">
        <f>財務部!I10</f>
        <v>9-18.</v>
      </c>
      <c r="J14" s="11" t="str">
        <f>財務部!J10</f>
        <v>9-18.</v>
      </c>
      <c r="K14" s="11" t="str">
        <f>財務部!K10</f>
        <v>9-18.</v>
      </c>
      <c r="L14" s="11" t="str">
        <f>財務部!L10</f>
        <v>休</v>
      </c>
      <c r="M14" s="11" t="str">
        <f>財務部!M10</f>
        <v>例</v>
      </c>
      <c r="N14" s="11" t="str">
        <f>財務部!N10</f>
        <v>9-18.</v>
      </c>
      <c r="O14" s="11" t="str">
        <f>財務部!O10</f>
        <v>9-18.</v>
      </c>
      <c r="P14" s="11" t="str">
        <f>財務部!P10</f>
        <v>9-18.</v>
      </c>
      <c r="Q14" s="11" t="str">
        <f>財務部!Q10</f>
        <v>9-18.</v>
      </c>
      <c r="R14" s="11" t="str">
        <f>財務部!R10</f>
        <v>9-18.</v>
      </c>
      <c r="S14" s="11" t="str">
        <f>財務部!S10</f>
        <v>休</v>
      </c>
      <c r="T14" s="11" t="str">
        <f>財務部!T10</f>
        <v>例</v>
      </c>
      <c r="U14" s="11" t="str">
        <f>財務部!U10</f>
        <v>9-18.</v>
      </c>
      <c r="V14" s="11" t="str">
        <f>財務部!V10</f>
        <v>9-18.</v>
      </c>
      <c r="W14" s="11" t="str">
        <f>財務部!W10</f>
        <v>9-18.</v>
      </c>
      <c r="X14" s="11" t="str">
        <f>財務部!X10</f>
        <v>9-18.</v>
      </c>
      <c r="Y14" s="11" t="str">
        <f>財務部!Y10</f>
        <v>9-18.</v>
      </c>
      <c r="Z14" s="11" t="str">
        <f>財務部!Z10</f>
        <v>休</v>
      </c>
      <c r="AA14" s="11" t="str">
        <f>財務部!AA10</f>
        <v>例</v>
      </c>
      <c r="AB14" s="11" t="str">
        <f>財務部!AB10</f>
        <v>9-18.</v>
      </c>
      <c r="AC14" s="11" t="str">
        <f>財務部!AC10</f>
        <v>9-18.</v>
      </c>
      <c r="AD14" s="11" t="str">
        <f>財務部!AD10</f>
        <v>9-18.</v>
      </c>
      <c r="AE14" s="11" t="str">
        <f>財務部!AE10</f>
        <v>9-18.</v>
      </c>
      <c r="AF14" s="11" t="str">
        <f>財務部!AF10</f>
        <v>9-18.</v>
      </c>
      <c r="AG14" s="11" t="str">
        <f>財務部!AG10</f>
        <v>休</v>
      </c>
      <c r="AH14" s="11" t="str">
        <f>財務部!AH10</f>
        <v>例</v>
      </c>
      <c r="AI14" s="11" t="str">
        <f>財務部!AI10</f>
        <v>9-18.</v>
      </c>
      <c r="AJ14" s="11" t="str">
        <f>財務部!AJ10</f>
        <v>9-18.</v>
      </c>
      <c r="AK14" s="11" t="str">
        <f>財務部!AK10</f>
        <v>9-18.</v>
      </c>
      <c r="AL14" s="11" t="str">
        <f>財務部!AL10</f>
        <v>9-18.</v>
      </c>
    </row>
    <row r="15" spans="1:38" s="12" customFormat="1" ht="34.5" customHeight="1">
      <c r="A15" s="11" t="str">
        <f>財務部!A11</f>
        <v>管理部</v>
      </c>
      <c r="B15" s="11" t="str">
        <f>財務部!B11</f>
        <v>財務部</v>
      </c>
      <c r="C15" s="11" t="str">
        <f>財務部!C11</f>
        <v>會計室</v>
      </c>
      <c r="D15" s="11" t="str">
        <f>財務部!D11</f>
        <v>專員</v>
      </c>
      <c r="E15" s="11">
        <f>財務部!E11</f>
        <v>3301</v>
      </c>
      <c r="F15" s="11" t="str">
        <f>財務部!F11</f>
        <v>Joanna</v>
      </c>
      <c r="G15" s="11" t="str">
        <f>財務部!G11</f>
        <v>蕭羽晴</v>
      </c>
      <c r="H15" s="11" t="str">
        <f>財務部!H11</f>
        <v>9-18.</v>
      </c>
      <c r="I15" s="11" t="str">
        <f>財務部!I11</f>
        <v>9-18.</v>
      </c>
      <c r="J15" s="11" t="str">
        <f>財務部!J11</f>
        <v>9-18.</v>
      </c>
      <c r="K15" s="11" t="str">
        <f>財務部!K11</f>
        <v>9-18.</v>
      </c>
      <c r="L15" s="11" t="str">
        <f>財務部!L11</f>
        <v>休</v>
      </c>
      <c r="M15" s="11" t="str">
        <f>財務部!M11</f>
        <v>例</v>
      </c>
      <c r="N15" s="11" t="str">
        <f>財務部!N11</f>
        <v>9-18.</v>
      </c>
      <c r="O15" s="11" t="str">
        <f>財務部!O11</f>
        <v>9-18.</v>
      </c>
      <c r="P15" s="11" t="str">
        <f>財務部!P11</f>
        <v>9-18.</v>
      </c>
      <c r="Q15" s="11" t="str">
        <f>財務部!Q11</f>
        <v>9-18.</v>
      </c>
      <c r="R15" s="11" t="str">
        <f>財務部!R11</f>
        <v>9-18.</v>
      </c>
      <c r="S15" s="11" t="str">
        <f>財務部!S11</f>
        <v>休</v>
      </c>
      <c r="T15" s="11" t="str">
        <f>財務部!T11</f>
        <v>例</v>
      </c>
      <c r="U15" s="11" t="str">
        <f>財務部!U11</f>
        <v>9-18.</v>
      </c>
      <c r="V15" s="11" t="str">
        <f>財務部!V11</f>
        <v>9-18.</v>
      </c>
      <c r="W15" s="11" t="str">
        <f>財務部!W11</f>
        <v>9-18.</v>
      </c>
      <c r="X15" s="11" t="str">
        <f>財務部!X11</f>
        <v>9-18.</v>
      </c>
      <c r="Y15" s="11" t="str">
        <f>財務部!Y11</f>
        <v>9-18.</v>
      </c>
      <c r="Z15" s="11" t="str">
        <f>財務部!Z11</f>
        <v>休</v>
      </c>
      <c r="AA15" s="11" t="str">
        <f>財務部!AA11</f>
        <v>例</v>
      </c>
      <c r="AB15" s="11" t="str">
        <f>財務部!AB11</f>
        <v>9-18.</v>
      </c>
      <c r="AC15" s="11" t="str">
        <f>財務部!AC11</f>
        <v>9-18.</v>
      </c>
      <c r="AD15" s="11" t="str">
        <f>財務部!AD11</f>
        <v>9-18.</v>
      </c>
      <c r="AE15" s="11" t="str">
        <f>財務部!AE11</f>
        <v>9-18.</v>
      </c>
      <c r="AF15" s="11" t="str">
        <f>財務部!AF11</f>
        <v>9-18.</v>
      </c>
      <c r="AG15" s="11" t="str">
        <f>財務部!AG11</f>
        <v>休</v>
      </c>
      <c r="AH15" s="11" t="str">
        <f>財務部!AH11</f>
        <v>例</v>
      </c>
      <c r="AI15" s="11" t="str">
        <f>財務部!AI11</f>
        <v>9-18.</v>
      </c>
      <c r="AJ15" s="11" t="str">
        <f>財務部!AJ11</f>
        <v>9-18.</v>
      </c>
      <c r="AK15" s="11" t="str">
        <f>財務部!AK11</f>
        <v>9-18.</v>
      </c>
      <c r="AL15" s="11" t="str">
        <f>財務部!AL11</f>
        <v>9-18.</v>
      </c>
    </row>
    <row r="16" spans="1:38" s="12" customFormat="1" ht="34.5" customHeight="1">
      <c r="A16" s="11" t="str">
        <f>財務部!A12</f>
        <v>管理部</v>
      </c>
      <c r="B16" s="11" t="str">
        <f>財務部!B12</f>
        <v>財務部</v>
      </c>
      <c r="C16" s="11" t="str">
        <f>財務部!C12</f>
        <v>會計室</v>
      </c>
      <c r="D16" s="11" t="str">
        <f>財務部!D12</f>
        <v>專員</v>
      </c>
      <c r="E16" s="11">
        <f>財務部!E12</f>
        <v>3321</v>
      </c>
      <c r="F16" s="11" t="str">
        <f>財務部!F12</f>
        <v>Nancy</v>
      </c>
      <c r="G16" s="11" t="str">
        <f>財務部!G12</f>
        <v>林宥諍</v>
      </c>
      <c r="H16" s="11" t="str">
        <f>財務部!H12</f>
        <v>9-18.</v>
      </c>
      <c r="I16" s="11" t="str">
        <f>財務部!I12</f>
        <v>9-18.</v>
      </c>
      <c r="J16" s="11" t="str">
        <f>財務部!J12</f>
        <v>9-18.</v>
      </c>
      <c r="K16" s="11" t="str">
        <f>財務部!K12</f>
        <v>9-18.</v>
      </c>
      <c r="L16" s="11" t="str">
        <f>財務部!L12</f>
        <v>休</v>
      </c>
      <c r="M16" s="11" t="str">
        <f>財務部!M12</f>
        <v>例</v>
      </c>
      <c r="N16" s="11" t="str">
        <f>財務部!N12</f>
        <v>9-18.</v>
      </c>
      <c r="O16" s="11" t="str">
        <f>財務部!O12</f>
        <v>9-18.</v>
      </c>
      <c r="P16" s="11" t="str">
        <f>財務部!P12</f>
        <v>9-18.</v>
      </c>
      <c r="Q16" s="11" t="str">
        <f>財務部!Q12</f>
        <v>9-18.</v>
      </c>
      <c r="R16" s="11" t="str">
        <f>財務部!R12</f>
        <v>9-18.</v>
      </c>
      <c r="S16" s="11" t="str">
        <f>財務部!S12</f>
        <v>休</v>
      </c>
      <c r="T16" s="11" t="str">
        <f>財務部!T12</f>
        <v>例</v>
      </c>
      <c r="U16" s="11" t="str">
        <f>財務部!U12</f>
        <v>9-18.</v>
      </c>
      <c r="V16" s="11" t="str">
        <f>財務部!V12</f>
        <v>9-18.</v>
      </c>
      <c r="W16" s="11" t="str">
        <f>財務部!W12</f>
        <v>9-18.</v>
      </c>
      <c r="X16" s="11" t="str">
        <f>財務部!X12</f>
        <v>9-18.</v>
      </c>
      <c r="Y16" s="11" t="str">
        <f>財務部!Y12</f>
        <v>9-18.</v>
      </c>
      <c r="Z16" s="11" t="str">
        <f>財務部!Z12</f>
        <v>休</v>
      </c>
      <c r="AA16" s="11" t="str">
        <f>財務部!AA12</f>
        <v>例</v>
      </c>
      <c r="AB16" s="11" t="str">
        <f>財務部!AB12</f>
        <v>端</v>
      </c>
      <c r="AC16" s="11" t="str">
        <f>財務部!AC12</f>
        <v>9-18.</v>
      </c>
      <c r="AD16" s="11" t="str">
        <f>財務部!AD12</f>
        <v>9-18.</v>
      </c>
      <c r="AE16" s="11" t="str">
        <f>財務部!AE12</f>
        <v>9-18.</v>
      </c>
      <c r="AF16" s="11" t="str">
        <f>財務部!AF12</f>
        <v>9-18.</v>
      </c>
      <c r="AG16" s="11" t="str">
        <f>財務部!AG12</f>
        <v>休</v>
      </c>
      <c r="AH16" s="11" t="str">
        <f>財務部!AH12</f>
        <v>例</v>
      </c>
      <c r="AI16" s="11" t="str">
        <f>財務部!AI12</f>
        <v>9-18.</v>
      </c>
      <c r="AJ16" s="11" t="str">
        <f>財務部!AJ12</f>
        <v>9-18.</v>
      </c>
      <c r="AK16" s="11" t="str">
        <f>財務部!AK12</f>
        <v>9-18.</v>
      </c>
      <c r="AL16" s="11" t="str">
        <f>財務部!AL12</f>
        <v>9-18.</v>
      </c>
    </row>
    <row r="17" spans="1:38" s="12" customFormat="1" ht="34.5" customHeight="1">
      <c r="A17" s="11" t="str">
        <f>財務部!A13</f>
        <v>管理部</v>
      </c>
      <c r="B17" s="11" t="str">
        <f>財務部!B13</f>
        <v>財務部</v>
      </c>
      <c r="C17" s="11" t="str">
        <f>財務部!C13</f>
        <v>會計室</v>
      </c>
      <c r="D17" s="11" t="str">
        <f>財務部!D13</f>
        <v>專員</v>
      </c>
      <c r="E17" s="11">
        <f>財務部!E13</f>
        <v>3526</v>
      </c>
      <c r="F17" s="11" t="str">
        <f>財務部!F13</f>
        <v>Elly</v>
      </c>
      <c r="G17" s="11" t="str">
        <f>財務部!G13</f>
        <v>祁恩伊</v>
      </c>
      <c r="H17" s="11" t="str">
        <f>財務部!H13</f>
        <v>9-18.</v>
      </c>
      <c r="I17" s="11" t="str">
        <f>財務部!I13</f>
        <v>9-18.</v>
      </c>
      <c r="J17" s="11" t="str">
        <f>財務部!J13</f>
        <v>9-18.</v>
      </c>
      <c r="K17" s="11" t="str">
        <f>財務部!K13</f>
        <v>9-18.</v>
      </c>
      <c r="L17" s="11" t="str">
        <f>財務部!L13</f>
        <v>休</v>
      </c>
      <c r="M17" s="11" t="str">
        <f>財務部!M13</f>
        <v>例</v>
      </c>
      <c r="N17" s="11" t="str">
        <f>財務部!N13</f>
        <v>9-18.</v>
      </c>
      <c r="O17" s="11" t="str">
        <f>財務部!O13</f>
        <v>9-18.</v>
      </c>
      <c r="P17" s="11" t="str">
        <f>財務部!P13</f>
        <v>9-18.</v>
      </c>
      <c r="Q17" s="11" t="str">
        <f>財務部!Q13</f>
        <v>9-18.</v>
      </c>
      <c r="R17" s="11" t="str">
        <f>財務部!R13</f>
        <v>9-18.</v>
      </c>
      <c r="S17" s="11" t="str">
        <f>財務部!S13</f>
        <v>休</v>
      </c>
      <c r="T17" s="11" t="str">
        <f>財務部!T13</f>
        <v>例</v>
      </c>
      <c r="U17" s="11" t="str">
        <f>財務部!U13</f>
        <v>9-18.</v>
      </c>
      <c r="V17" s="11" t="str">
        <f>財務部!V13</f>
        <v>9-18.</v>
      </c>
      <c r="W17" s="11" t="str">
        <f>財務部!W13</f>
        <v>9-18.</v>
      </c>
      <c r="X17" s="11" t="str">
        <f>財務部!X13</f>
        <v>9-18.</v>
      </c>
      <c r="Y17" s="11" t="str">
        <f>財務部!Y13</f>
        <v>9-18.</v>
      </c>
      <c r="Z17" s="11" t="str">
        <f>財務部!Z13</f>
        <v>休</v>
      </c>
      <c r="AA17" s="11" t="str">
        <f>財務部!AA13</f>
        <v>例</v>
      </c>
      <c r="AB17" s="11" t="str">
        <f>財務部!AB13</f>
        <v>9-18.</v>
      </c>
      <c r="AC17" s="11" t="str">
        <f>財務部!AC13</f>
        <v>9-18.</v>
      </c>
      <c r="AD17" s="11" t="str">
        <f>財務部!AD13</f>
        <v>9-18.</v>
      </c>
      <c r="AE17" s="11" t="str">
        <f>財務部!AE13</f>
        <v>9-18.</v>
      </c>
      <c r="AF17" s="11" t="str">
        <f>財務部!AF13</f>
        <v>9-18.</v>
      </c>
      <c r="AG17" s="11" t="str">
        <f>財務部!AG13</f>
        <v>休</v>
      </c>
      <c r="AH17" s="11" t="str">
        <f>財務部!AH13</f>
        <v>例</v>
      </c>
      <c r="AI17" s="11" t="str">
        <f>財務部!AI13</f>
        <v>9-18.</v>
      </c>
      <c r="AJ17" s="11" t="str">
        <f>財務部!AJ13</f>
        <v>9-18.</v>
      </c>
      <c r="AK17" s="11" t="str">
        <f>財務部!AK13</f>
        <v>9-18.</v>
      </c>
      <c r="AL17" s="11" t="str">
        <f>財務部!AL13</f>
        <v>9-18.</v>
      </c>
    </row>
    <row r="18" spans="1:38" s="12" customFormat="1" ht="34.5" customHeight="1">
      <c r="A18" s="11" t="str">
        <f>財務部!A14</f>
        <v>管理部</v>
      </c>
      <c r="B18" s="11" t="str">
        <f>財務部!B14</f>
        <v>財務部</v>
      </c>
      <c r="C18" s="11" t="str">
        <f>財務部!C14</f>
        <v>倉庫組</v>
      </c>
      <c r="D18" s="11" t="str">
        <f>財務部!D14</f>
        <v>驗收專員</v>
      </c>
      <c r="E18" s="11">
        <f>財務部!E14</f>
        <v>3523</v>
      </c>
      <c r="F18" s="11" t="str">
        <f>財務部!F14</f>
        <v>Alan</v>
      </c>
      <c r="G18" s="11" t="str">
        <f>財務部!G14</f>
        <v>楊巽皓</v>
      </c>
      <c r="H18" s="11" t="str">
        <f>財務部!H14</f>
        <v>9-18.</v>
      </c>
      <c r="I18" s="11" t="str">
        <f>財務部!I14</f>
        <v>9-18.</v>
      </c>
      <c r="J18" s="11" t="str">
        <f>財務部!J14</f>
        <v>9-18.</v>
      </c>
      <c r="K18" s="11" t="str">
        <f>財務部!K14</f>
        <v>9-18.</v>
      </c>
      <c r="L18" s="11" t="str">
        <f>財務部!L14</f>
        <v>9-18.</v>
      </c>
      <c r="M18" s="11" t="str">
        <f>財務部!M14</f>
        <v>例</v>
      </c>
      <c r="N18" s="11" t="str">
        <f>財務部!N14</f>
        <v>休</v>
      </c>
      <c r="O18" s="11" t="str">
        <f>財務部!O14</f>
        <v>9-18.</v>
      </c>
      <c r="P18" s="11" t="str">
        <f>財務部!P14</f>
        <v>9-18.</v>
      </c>
      <c r="Q18" s="11" t="str">
        <f>財務部!Q14</f>
        <v>9-18.</v>
      </c>
      <c r="R18" s="11" t="str">
        <f>財務部!R14</f>
        <v>9-18.</v>
      </c>
      <c r="S18" s="11" t="str">
        <f>財務部!S14</f>
        <v>9-18.</v>
      </c>
      <c r="T18" s="11" t="str">
        <f>財務部!T14</f>
        <v>例</v>
      </c>
      <c r="U18" s="11" t="str">
        <f>財務部!U14</f>
        <v>休</v>
      </c>
      <c r="V18" s="11" t="str">
        <f>財務部!V14</f>
        <v>9-18.</v>
      </c>
      <c r="W18" s="11" t="str">
        <f>財務部!W14</f>
        <v>9-18.</v>
      </c>
      <c r="X18" s="11" t="str">
        <f>財務部!X14</f>
        <v>9-18.</v>
      </c>
      <c r="Y18" s="11" t="str">
        <f>財務部!Y14</f>
        <v>9-18.</v>
      </c>
      <c r="Z18" s="11" t="str">
        <f>財務部!Z14</f>
        <v>9-18.</v>
      </c>
      <c r="AA18" s="11" t="str">
        <f>財務部!AA14</f>
        <v>例</v>
      </c>
      <c r="AB18" s="11" t="str">
        <f>財務部!AB14</f>
        <v>休</v>
      </c>
      <c r="AC18" s="11" t="str">
        <f>財務部!AC14</f>
        <v>9-18.</v>
      </c>
      <c r="AD18" s="11" t="str">
        <f>財務部!AD14</f>
        <v>9-18.</v>
      </c>
      <c r="AE18" s="11" t="str">
        <f>財務部!AE14</f>
        <v>9-18.</v>
      </c>
      <c r="AF18" s="11" t="str">
        <f>財務部!AF14</f>
        <v>9-18.</v>
      </c>
      <c r="AG18" s="11" t="str">
        <f>財務部!AG14</f>
        <v>9-18.</v>
      </c>
      <c r="AH18" s="11" t="str">
        <f>財務部!AH14</f>
        <v>例</v>
      </c>
      <c r="AI18" s="11" t="str">
        <f>財務部!AI14</f>
        <v>休</v>
      </c>
      <c r="AJ18" s="11" t="str">
        <f>財務部!AJ14</f>
        <v>9-18.</v>
      </c>
      <c r="AK18" s="11" t="str">
        <f>財務部!AK14</f>
        <v>9-18.</v>
      </c>
      <c r="AL18" s="11" t="str">
        <f>財務部!AL14</f>
        <v>9-18.</v>
      </c>
    </row>
    <row r="19" spans="1:38" s="12" customFormat="1" ht="34.5" customHeight="1">
      <c r="A19" s="11" t="str">
        <f>採購部!A8</f>
        <v>管理部</v>
      </c>
      <c r="B19" s="11" t="str">
        <f>採購部!B8</f>
        <v>採購部</v>
      </c>
      <c r="C19" s="24" t="str">
        <f>採購部!C8</f>
        <v>採購室</v>
      </c>
      <c r="D19" s="11" t="str">
        <f>採購部!D8</f>
        <v>經理</v>
      </c>
      <c r="E19" s="11">
        <f>採購部!E8</f>
        <v>3477</v>
      </c>
      <c r="F19" s="11" t="str">
        <f>採購部!F8</f>
        <v>Orix</v>
      </c>
      <c r="G19" s="11" t="str">
        <f>採購部!G8</f>
        <v>廖純徹</v>
      </c>
      <c r="H19" s="11" t="str">
        <f>採購部!H8</f>
        <v>9-18.</v>
      </c>
      <c r="I19" s="11" t="str">
        <f>採購部!I8</f>
        <v>9-18.</v>
      </c>
      <c r="J19" s="11" t="str">
        <f>採購部!J8</f>
        <v>9-18.</v>
      </c>
      <c r="K19" s="11" t="str">
        <f>採購部!K8</f>
        <v>9-18.</v>
      </c>
      <c r="L19" s="11" t="str">
        <f>採購部!L8</f>
        <v>休</v>
      </c>
      <c r="M19" s="11" t="str">
        <f>採購部!M8</f>
        <v>例</v>
      </c>
      <c r="N19" s="11" t="str">
        <f>採購部!N8</f>
        <v>9-18.</v>
      </c>
      <c r="O19" s="11" t="str">
        <f>採購部!O8</f>
        <v>9-18.</v>
      </c>
      <c r="P19" s="11" t="str">
        <f>採購部!P8</f>
        <v>9-18.</v>
      </c>
      <c r="Q19" s="11" t="str">
        <f>採購部!Q8</f>
        <v>9-18.</v>
      </c>
      <c r="R19" s="11" t="str">
        <f>採購部!R8</f>
        <v>9-18.</v>
      </c>
      <c r="S19" s="11" t="str">
        <f>採購部!S8</f>
        <v>休</v>
      </c>
      <c r="T19" s="11" t="str">
        <f>採購部!T8</f>
        <v>例</v>
      </c>
      <c r="U19" s="11" t="str">
        <f>採購部!U8</f>
        <v>9-18.</v>
      </c>
      <c r="V19" s="11" t="str">
        <f>採購部!V8</f>
        <v>9-18.</v>
      </c>
      <c r="W19" s="11" t="str">
        <f>採購部!W8</f>
        <v>9-18.</v>
      </c>
      <c r="X19" s="11" t="str">
        <f>採購部!X8</f>
        <v>9-18.</v>
      </c>
      <c r="Y19" s="11" t="str">
        <f>採購部!Y8</f>
        <v>9-18.</v>
      </c>
      <c r="Z19" s="11" t="str">
        <f>採購部!Z8</f>
        <v>休</v>
      </c>
      <c r="AA19" s="11" t="str">
        <f>採購部!AA8</f>
        <v>例</v>
      </c>
      <c r="AB19" s="11" t="str">
        <f>採購部!AB8</f>
        <v>9-18.</v>
      </c>
      <c r="AC19" s="11" t="str">
        <f>採購部!AC8</f>
        <v>9-18.</v>
      </c>
      <c r="AD19" s="11" t="str">
        <f>採購部!AD8</f>
        <v>9-18.</v>
      </c>
      <c r="AE19" s="11" t="str">
        <f>採購部!AE8</f>
        <v>9-18.</v>
      </c>
      <c r="AF19" s="11" t="str">
        <f>採購部!AF8</f>
        <v>9-18.</v>
      </c>
      <c r="AG19" s="11" t="str">
        <f>採購部!AG8</f>
        <v>休</v>
      </c>
      <c r="AH19" s="11" t="str">
        <f>採購部!AH8</f>
        <v>例</v>
      </c>
      <c r="AI19" s="11" t="str">
        <f>採購部!AI8</f>
        <v>9-18.</v>
      </c>
      <c r="AJ19" s="11" t="str">
        <f>採購部!AJ8</f>
        <v>9-18.</v>
      </c>
      <c r="AK19" s="11" t="str">
        <f>採購部!AK8</f>
        <v>9-18.</v>
      </c>
      <c r="AL19" s="11" t="str">
        <f>採購部!AL8</f>
        <v>9-18.</v>
      </c>
    </row>
    <row r="20" spans="1:38" s="12" customFormat="1" ht="34.5" customHeight="1">
      <c r="A20" s="11" t="str">
        <f>採購部!A9</f>
        <v>管理部</v>
      </c>
      <c r="B20" s="11" t="str">
        <f>採購部!B9</f>
        <v>採購部</v>
      </c>
      <c r="C20" s="24">
        <f>採購部!C9</f>
        <v>0</v>
      </c>
      <c r="D20" s="11" t="str">
        <f>採購部!D9</f>
        <v>主任</v>
      </c>
      <c r="E20" s="11">
        <f>採購部!E9</f>
        <v>3269</v>
      </c>
      <c r="F20" s="11" t="str">
        <f>採購部!F9</f>
        <v>Chibi</v>
      </c>
      <c r="G20" s="11" t="str">
        <f>採購部!G9</f>
        <v>林采誼</v>
      </c>
      <c r="H20" s="11" t="str">
        <f>採購部!H9</f>
        <v>9-18.</v>
      </c>
      <c r="I20" s="11" t="str">
        <f>採購部!I9</f>
        <v>9-18.</v>
      </c>
      <c r="J20" s="11" t="str">
        <f>採購部!J9</f>
        <v>9-18.</v>
      </c>
      <c r="K20" s="11" t="str">
        <f>採購部!K9</f>
        <v>9-18.</v>
      </c>
      <c r="L20" s="11" t="str">
        <f>採購部!L9</f>
        <v>休</v>
      </c>
      <c r="M20" s="11" t="str">
        <f>採購部!M9</f>
        <v>例</v>
      </c>
      <c r="N20" s="11" t="str">
        <f>採購部!N9</f>
        <v>9-18.</v>
      </c>
      <c r="O20" s="11" t="str">
        <f>採購部!O9</f>
        <v>9-18.</v>
      </c>
      <c r="P20" s="11" t="str">
        <f>採購部!P9</f>
        <v>9-18.</v>
      </c>
      <c r="Q20" s="11" t="str">
        <f>採購部!Q9</f>
        <v>9-18.</v>
      </c>
      <c r="R20" s="11" t="str">
        <f>採購部!R9</f>
        <v>9-18.</v>
      </c>
      <c r="S20" s="11" t="str">
        <f>採購部!S9</f>
        <v>休</v>
      </c>
      <c r="T20" s="11" t="str">
        <f>採購部!T9</f>
        <v>例</v>
      </c>
      <c r="U20" s="11" t="str">
        <f>採購部!U9</f>
        <v>9-18.</v>
      </c>
      <c r="V20" s="11" t="str">
        <f>採購部!V9</f>
        <v>9-18.</v>
      </c>
      <c r="W20" s="11" t="str">
        <f>採購部!W9</f>
        <v>9-18.</v>
      </c>
      <c r="X20" s="11" t="str">
        <f>採購部!X9</f>
        <v>9-18.</v>
      </c>
      <c r="Y20" s="11" t="str">
        <f>採購部!Y9</f>
        <v>9-18.</v>
      </c>
      <c r="Z20" s="11" t="str">
        <f>採購部!Z9</f>
        <v>休</v>
      </c>
      <c r="AA20" s="11" t="str">
        <f>採購部!AA9</f>
        <v>例</v>
      </c>
      <c r="AB20" s="11" t="str">
        <f>採購部!AB9</f>
        <v>9-18.</v>
      </c>
      <c r="AC20" s="11" t="str">
        <f>採購部!AC9</f>
        <v>9-18.</v>
      </c>
      <c r="AD20" s="11" t="str">
        <f>採購部!AD9</f>
        <v>9-18.</v>
      </c>
      <c r="AE20" s="11" t="str">
        <f>採購部!AE9</f>
        <v>9-18.</v>
      </c>
      <c r="AF20" s="11" t="str">
        <f>採購部!AF9</f>
        <v>9-18.</v>
      </c>
      <c r="AG20" s="11" t="str">
        <f>採購部!AG9</f>
        <v>休</v>
      </c>
      <c r="AH20" s="11" t="str">
        <f>採購部!AH9</f>
        <v>例</v>
      </c>
      <c r="AI20" s="11" t="str">
        <f>採購部!AI9</f>
        <v>9-18.</v>
      </c>
      <c r="AJ20" s="11" t="str">
        <f>採購部!AJ9</f>
        <v>9-18.</v>
      </c>
      <c r="AK20" s="11" t="str">
        <f>採購部!AK9</f>
        <v>9-18.</v>
      </c>
      <c r="AL20" s="11" t="str">
        <f>採購部!AL9</f>
        <v>9-18.</v>
      </c>
    </row>
    <row r="21" spans="1:38" s="12" customFormat="1" ht="34.5" customHeight="1">
      <c r="A21" s="11" t="str">
        <f>採購部!A10</f>
        <v>管理部</v>
      </c>
      <c r="B21" s="11" t="str">
        <f>採購部!B10</f>
        <v>採購部</v>
      </c>
      <c r="C21" s="24" t="str">
        <f>採購部!C10</f>
        <v>採購室</v>
      </c>
      <c r="D21" s="11" t="str">
        <f>採購部!D10</f>
        <v>組長</v>
      </c>
      <c r="E21" s="11">
        <f>採購部!E10</f>
        <v>3481</v>
      </c>
      <c r="F21" s="11" t="str">
        <f>採購部!F10</f>
        <v>Nao</v>
      </c>
      <c r="G21" s="11" t="str">
        <f>採購部!G10</f>
        <v>張繼勻</v>
      </c>
      <c r="H21" s="11" t="str">
        <f>採購部!H10</f>
        <v>9-18.</v>
      </c>
      <c r="I21" s="11" t="str">
        <f>採購部!I10</f>
        <v>9-18.</v>
      </c>
      <c r="J21" s="11" t="str">
        <f>採購部!J10</f>
        <v>9-18.</v>
      </c>
      <c r="K21" s="11" t="str">
        <f>採購部!K10</f>
        <v>9-18.</v>
      </c>
      <c r="L21" s="11" t="str">
        <f>採購部!L10</f>
        <v>休</v>
      </c>
      <c r="M21" s="11" t="str">
        <f>採購部!M10</f>
        <v>例</v>
      </c>
      <c r="N21" s="11" t="str">
        <f>採購部!N10</f>
        <v>9-18.</v>
      </c>
      <c r="O21" s="11" t="str">
        <f>採購部!O10</f>
        <v>9-18.</v>
      </c>
      <c r="P21" s="11" t="str">
        <f>採購部!P10</f>
        <v>9-18.</v>
      </c>
      <c r="Q21" s="11" t="str">
        <f>採購部!Q10</f>
        <v>9-18.</v>
      </c>
      <c r="R21" s="11" t="str">
        <f>採購部!R10</f>
        <v>9-18.</v>
      </c>
      <c r="S21" s="11" t="str">
        <f>採購部!S10</f>
        <v>休</v>
      </c>
      <c r="T21" s="11" t="str">
        <f>採購部!T10</f>
        <v>例</v>
      </c>
      <c r="U21" s="11" t="str">
        <f>採購部!U10</f>
        <v>9-18.</v>
      </c>
      <c r="V21" s="11" t="str">
        <f>採購部!V10</f>
        <v>9-18.</v>
      </c>
      <c r="W21" s="11" t="str">
        <f>採購部!W10</f>
        <v>9-18.</v>
      </c>
      <c r="X21" s="11" t="str">
        <f>採購部!X10</f>
        <v>9-18.</v>
      </c>
      <c r="Y21" s="11" t="str">
        <f>採購部!Y10</f>
        <v>9-18.</v>
      </c>
      <c r="Z21" s="11" t="str">
        <f>採購部!Z10</f>
        <v>休</v>
      </c>
      <c r="AA21" s="11" t="str">
        <f>採購部!AA10</f>
        <v>例</v>
      </c>
      <c r="AB21" s="11" t="str">
        <f>採購部!AB10</f>
        <v>9-18.</v>
      </c>
      <c r="AC21" s="11" t="str">
        <f>採購部!AC10</f>
        <v>9-18.</v>
      </c>
      <c r="AD21" s="11" t="str">
        <f>採購部!AD10</f>
        <v>9-18.</v>
      </c>
      <c r="AE21" s="11" t="str">
        <f>採購部!AE10</f>
        <v>9-18.</v>
      </c>
      <c r="AF21" s="11" t="str">
        <f>採購部!AF10</f>
        <v>9-18.</v>
      </c>
      <c r="AG21" s="11" t="str">
        <f>採購部!AG10</f>
        <v>休</v>
      </c>
      <c r="AH21" s="11" t="str">
        <f>採購部!AH10</f>
        <v>例</v>
      </c>
      <c r="AI21" s="11" t="str">
        <f>採購部!AI10</f>
        <v>9-18.</v>
      </c>
      <c r="AJ21" s="11" t="str">
        <f>採購部!AJ10</f>
        <v>9-18.</v>
      </c>
      <c r="AK21" s="11" t="str">
        <f>採購部!AK10</f>
        <v>9-18.</v>
      </c>
      <c r="AL21" s="11" t="str">
        <f>採購部!AL10</f>
        <v>9-18.</v>
      </c>
    </row>
    <row r="22" spans="1:38" s="12" customFormat="1" ht="34.5" customHeight="1">
      <c r="A22" s="11" t="str">
        <f>工務部!A8</f>
        <v>管理部</v>
      </c>
      <c r="B22" s="11" t="str">
        <f>工務部!B8</f>
        <v>工務部</v>
      </c>
      <c r="C22" s="24">
        <f>工務部!C8</f>
        <v>0</v>
      </c>
      <c r="D22" s="11" t="str">
        <f>工務部!D8</f>
        <v>經理</v>
      </c>
      <c r="E22" s="11">
        <f>工務部!E8</f>
        <v>2920</v>
      </c>
      <c r="F22" s="11" t="str">
        <f>工務部!F8</f>
        <v>Sam</v>
      </c>
      <c r="G22" s="11" t="str">
        <f>工務部!G8</f>
        <v>黃典翔</v>
      </c>
      <c r="H22" s="11" t="str">
        <f>工務部!H8</f>
        <v>9~18</v>
      </c>
      <c r="I22" s="11" t="str">
        <f>工務部!I8</f>
        <v>9~18</v>
      </c>
      <c r="J22" s="11" t="str">
        <f>工務部!J8</f>
        <v>9~18</v>
      </c>
      <c r="K22" s="11" t="str">
        <f>工務部!K8</f>
        <v>9~18</v>
      </c>
      <c r="L22" s="11" t="str">
        <f>工務部!L8</f>
        <v>9~18</v>
      </c>
      <c r="M22" s="11" t="str">
        <f>工務部!M8</f>
        <v>休</v>
      </c>
      <c r="N22" s="11" t="str">
        <f>工務部!N8</f>
        <v>9~18</v>
      </c>
      <c r="O22" s="11" t="str">
        <f>工務部!O8</f>
        <v>9~18</v>
      </c>
      <c r="P22" s="11" t="str">
        <f>工務部!P8</f>
        <v>9~18</v>
      </c>
      <c r="Q22" s="11" t="str">
        <f>工務部!Q8</f>
        <v>9~18</v>
      </c>
      <c r="R22" s="11" t="str">
        <f>工務部!R8</f>
        <v>9~18</v>
      </c>
      <c r="S22" s="11" t="str">
        <f>工務部!S8</f>
        <v>9~18</v>
      </c>
      <c r="T22" s="11" t="str">
        <f>工務部!T8</f>
        <v>例</v>
      </c>
      <c r="U22" s="11" t="str">
        <f>工務部!U8</f>
        <v>9~18</v>
      </c>
      <c r="V22" s="11" t="str">
        <f>工務部!V8</f>
        <v>9~18</v>
      </c>
      <c r="W22" s="11" t="str">
        <f>工務部!W8</f>
        <v>休</v>
      </c>
      <c r="X22" s="11" t="str">
        <f>工務部!X8</f>
        <v>9~18</v>
      </c>
      <c r="Y22" s="11" t="str">
        <f>工務部!Y8</f>
        <v>9~18</v>
      </c>
      <c r="Z22" s="11" t="str">
        <f>工務部!Z8</f>
        <v>例</v>
      </c>
      <c r="AA22" s="11" t="str">
        <f>工務部!AA8</f>
        <v>休</v>
      </c>
      <c r="AB22" s="11" t="str">
        <f>工務部!AB8</f>
        <v>9~18</v>
      </c>
      <c r="AC22" s="11" t="str">
        <f>工務部!AC8</f>
        <v>9~18</v>
      </c>
      <c r="AD22" s="11" t="str">
        <f>工務部!AD8</f>
        <v>例</v>
      </c>
      <c r="AE22" s="11" t="str">
        <f>工務部!AE8</f>
        <v>9~18</v>
      </c>
      <c r="AF22" s="11" t="str">
        <f>工務部!AF8</f>
        <v>9~18</v>
      </c>
      <c r="AG22" s="11" t="str">
        <f>工務部!AG8</f>
        <v>9~18</v>
      </c>
      <c r="AH22" s="11" t="str">
        <f>工務部!AH8</f>
        <v>休</v>
      </c>
      <c r="AI22" s="11" t="str">
        <f>工務部!AI8</f>
        <v>9~18</v>
      </c>
      <c r="AJ22" s="11" t="str">
        <f>工務部!AJ8</f>
        <v>9~18</v>
      </c>
      <c r="AK22" s="11" t="str">
        <f>工務部!AK8</f>
        <v>例</v>
      </c>
      <c r="AL22" s="11" t="str">
        <f>工務部!AL8</f>
        <v>9~18</v>
      </c>
    </row>
    <row r="23" spans="1:38" s="12" customFormat="1" ht="34.5" customHeight="1">
      <c r="A23" s="11" t="str">
        <f>工務部!A9</f>
        <v>管理部</v>
      </c>
      <c r="B23" s="11" t="str">
        <f>工務部!B9</f>
        <v>工務部</v>
      </c>
      <c r="C23" s="24">
        <f>工務部!C9</f>
        <v>0</v>
      </c>
      <c r="D23" s="11" t="str">
        <f>工務部!D9</f>
        <v>主任</v>
      </c>
      <c r="E23" s="11">
        <f>工務部!E9</f>
        <v>3374</v>
      </c>
      <c r="F23" s="11" t="str">
        <f>工務部!F9</f>
        <v>Jason</v>
      </c>
      <c r="G23" s="11" t="str">
        <f>工務部!G9</f>
        <v>陳政漢</v>
      </c>
      <c r="H23" s="11" t="str">
        <f>工務部!H9</f>
        <v>休</v>
      </c>
      <c r="I23" s="11" t="str">
        <f>工務部!I9</f>
        <v>7~16</v>
      </c>
      <c r="J23" s="11" t="str">
        <f>工務部!J9</f>
        <v>14~23</v>
      </c>
      <c r="K23" s="11" t="str">
        <f>工務部!K9</f>
        <v>14~23</v>
      </c>
      <c r="L23" s="11" t="str">
        <f>工務部!L9</f>
        <v>例</v>
      </c>
      <c r="M23" s="11" t="str">
        <f>工務部!M9</f>
        <v>9~18</v>
      </c>
      <c r="N23" s="11" t="str">
        <f>工務部!N9</f>
        <v>7~16</v>
      </c>
      <c r="O23" s="11" t="str">
        <f>工務部!O9</f>
        <v>14~23</v>
      </c>
      <c r="P23" s="11" t="str">
        <f>工務部!P9</f>
        <v>14~23</v>
      </c>
      <c r="Q23" s="11" t="str">
        <f>工務部!Q9</f>
        <v>休</v>
      </c>
      <c r="R23" s="11" t="str">
        <f>工務部!R9</f>
        <v>7~16</v>
      </c>
      <c r="S23" s="11" t="str">
        <f>工務部!S9</f>
        <v>7~16</v>
      </c>
      <c r="T23" s="11" t="str">
        <f>工務部!T9</f>
        <v>9~18</v>
      </c>
      <c r="U23" s="11" t="str">
        <f>工務部!U9</f>
        <v>例</v>
      </c>
      <c r="V23" s="11" t="str">
        <f>工務部!V9</f>
        <v>7~16</v>
      </c>
      <c r="W23" s="11" t="str">
        <f>工務部!W9</f>
        <v>7~16</v>
      </c>
      <c r="X23" s="11" t="str">
        <f>工務部!X9</f>
        <v>7~16</v>
      </c>
      <c r="Y23" s="11" t="str">
        <f>工務部!Y9</f>
        <v>休</v>
      </c>
      <c r="Z23" s="11" t="str">
        <f>工務部!Z9</f>
        <v>7~16</v>
      </c>
      <c r="AA23" s="11" t="str">
        <f>工務部!AA9</f>
        <v>9~18</v>
      </c>
      <c r="AB23" s="11" t="str">
        <f>工務部!AB9</f>
        <v>例</v>
      </c>
      <c r="AC23" s="11" t="str">
        <f>工務部!AC9</f>
        <v>7~16</v>
      </c>
      <c r="AD23" s="11" t="str">
        <f>工務部!AD9</f>
        <v>7~16</v>
      </c>
      <c r="AE23" s="11" t="str">
        <f>工務部!AE9</f>
        <v>7~16</v>
      </c>
      <c r="AF23" s="11" t="str">
        <f>工務部!AF9</f>
        <v>7~16</v>
      </c>
      <c r="AG23" s="11" t="str">
        <f>工務部!AG9</f>
        <v>休</v>
      </c>
      <c r="AH23" s="11" t="str">
        <f>工務部!AH9</f>
        <v>7~16</v>
      </c>
      <c r="AI23" s="11" t="str">
        <f>工務部!AI9</f>
        <v>14~23</v>
      </c>
      <c r="AJ23" s="11" t="str">
        <f>工務部!AJ9</f>
        <v>例</v>
      </c>
      <c r="AK23" s="11" t="str">
        <f>工務部!AK9</f>
        <v>7~16</v>
      </c>
      <c r="AL23" s="11" t="str">
        <f>工務部!AL9</f>
        <v>7~16</v>
      </c>
    </row>
    <row r="24" spans="1:38" s="12" customFormat="1" ht="34.5" customHeight="1">
      <c r="A24" s="11" t="str">
        <f>工務部!A10</f>
        <v>管理部</v>
      </c>
      <c r="B24" s="11" t="str">
        <f>工務部!B10</f>
        <v>工務部</v>
      </c>
      <c r="C24" s="24">
        <f>工務部!C10</f>
        <v>0</v>
      </c>
      <c r="D24" s="11" t="str">
        <f>工務部!D10</f>
        <v>技術員</v>
      </c>
      <c r="E24" s="11">
        <f>工務部!E10</f>
        <v>3505</v>
      </c>
      <c r="F24" s="11" t="str">
        <f>工務部!F10</f>
        <v>Min Yao</v>
      </c>
      <c r="G24" s="11" t="str">
        <f>工務部!G10</f>
        <v>連敏堯</v>
      </c>
      <c r="H24" s="11" t="str">
        <f>工務部!H10</f>
        <v>14~23</v>
      </c>
      <c r="I24" s="11" t="str">
        <f>工務部!I10</f>
        <v>14~23</v>
      </c>
      <c r="J24" s="11" t="str">
        <f>工務部!J10</f>
        <v>休</v>
      </c>
      <c r="K24" s="11" t="str">
        <f>工務部!K10</f>
        <v>2230~0730</v>
      </c>
      <c r="L24" s="11" t="str">
        <f>工務部!L10</f>
        <v>2230~0730</v>
      </c>
      <c r="M24" s="11" t="str">
        <f>工務部!M10</f>
        <v>2230~0730</v>
      </c>
      <c r="N24" s="11" t="str">
        <f>工務部!N10</f>
        <v>例</v>
      </c>
      <c r="O24" s="11" t="str">
        <f>工務部!O10</f>
        <v>休</v>
      </c>
      <c r="P24" s="11" t="str">
        <f>工務部!P10</f>
        <v>7~16</v>
      </c>
      <c r="Q24" s="11" t="str">
        <f>工務部!Q10</f>
        <v>14~23</v>
      </c>
      <c r="R24" s="11" t="str">
        <f>工務部!R10</f>
        <v>2230~0730</v>
      </c>
      <c r="S24" s="11" t="str">
        <f>工務部!S10</f>
        <v>2230~0730</v>
      </c>
      <c r="T24" s="11" t="str">
        <f>工務部!T10</f>
        <v>例</v>
      </c>
      <c r="U24" s="11" t="str">
        <f>工務部!U10</f>
        <v>14~23</v>
      </c>
      <c r="V24" s="11" t="str">
        <f>工務部!V10</f>
        <v>14~23</v>
      </c>
      <c r="W24" s="11" t="str">
        <f>工務部!W10</f>
        <v>14~23</v>
      </c>
      <c r="X24" s="11" t="str">
        <f>工務部!X10</f>
        <v>休</v>
      </c>
      <c r="Y24" s="11" t="str">
        <f>工務部!Y10</f>
        <v>14~23</v>
      </c>
      <c r="Z24" s="11" t="str">
        <f>工務部!Z10</f>
        <v>14~23</v>
      </c>
      <c r="AA24" s="11" t="str">
        <f>工務部!AA10</f>
        <v>例</v>
      </c>
      <c r="AB24" s="11" t="str">
        <f>工務部!AB10</f>
        <v>14~23</v>
      </c>
      <c r="AC24" s="11" t="str">
        <f>工務部!AC10</f>
        <v>14~23</v>
      </c>
      <c r="AD24" s="11" t="str">
        <f>工務部!AD10</f>
        <v>14~23</v>
      </c>
      <c r="AE24" s="11" t="str">
        <f>工務部!AE10</f>
        <v>休</v>
      </c>
      <c r="AF24" s="11" t="str">
        <f>工務部!AF10</f>
        <v>14~23</v>
      </c>
      <c r="AG24" s="11" t="str">
        <f>工務部!AG10</f>
        <v>14~23</v>
      </c>
      <c r="AH24" s="11" t="str">
        <f>工務部!AH10</f>
        <v>14~23</v>
      </c>
      <c r="AI24" s="11" t="str">
        <f>工務部!AI10</f>
        <v>例</v>
      </c>
      <c r="AJ24" s="11" t="e">
        <f>工務部!#REF!</f>
        <v>#REF!</v>
      </c>
      <c r="AK24" s="11" t="e">
        <f>工務部!#REF!</f>
        <v>#REF!</v>
      </c>
      <c r="AL24" s="11" t="e">
        <f>工務部!#REF!</f>
        <v>#REF!</v>
      </c>
    </row>
    <row r="25" spans="1:38" s="12" customFormat="1" ht="34.5" customHeight="1">
      <c r="A25" s="11" t="str">
        <f>安全部!A8</f>
        <v>管理部</v>
      </c>
      <c r="B25" s="11" t="str">
        <f>安全部!B8</f>
        <v>安全部</v>
      </c>
      <c r="C25" s="24" t="e">
        <f>#REF!</f>
        <v>#REF!</v>
      </c>
      <c r="D25" s="11" t="str">
        <f>安全部!D8</f>
        <v>經理</v>
      </c>
      <c r="E25" s="11">
        <f>安全部!E8</f>
        <v>3459</v>
      </c>
      <c r="F25" s="11" t="str">
        <f>安全部!F8</f>
        <v>Mario</v>
      </c>
      <c r="G25" s="11" t="str">
        <f>安全部!G8</f>
        <v>王政琛</v>
      </c>
      <c r="H25" s="11" t="str">
        <f>安全部!H8</f>
        <v>例</v>
      </c>
      <c r="I25" s="11" t="str">
        <f>安全部!I8</f>
        <v>9-18.</v>
      </c>
      <c r="J25" s="11" t="str">
        <f>安全部!J8</f>
        <v>9-18.</v>
      </c>
      <c r="K25" s="11" t="str">
        <f>安全部!K8</f>
        <v>9-18.</v>
      </c>
      <c r="L25" s="11" t="str">
        <f>安全部!L8</f>
        <v>9-18.</v>
      </c>
      <c r="M25" s="11" t="str">
        <f>安全部!M8</f>
        <v>9-18.</v>
      </c>
      <c r="N25" s="11" t="str">
        <f>安全部!N8</f>
        <v>休</v>
      </c>
      <c r="O25" s="11" t="str">
        <f>安全部!O8</f>
        <v>9-18.</v>
      </c>
      <c r="P25" s="11" t="str">
        <f>安全部!P8</f>
        <v>9-18.</v>
      </c>
      <c r="Q25" s="11" t="str">
        <f>安全部!Q8</f>
        <v>休</v>
      </c>
      <c r="R25" s="11" t="str">
        <f>安全部!R8</f>
        <v>9-18.</v>
      </c>
      <c r="S25" s="11" t="str">
        <f>安全部!S8</f>
        <v>9-18.</v>
      </c>
      <c r="T25" s="11" t="str">
        <f>安全部!T8</f>
        <v>9-18.</v>
      </c>
      <c r="U25" s="11" t="str">
        <f>安全部!U8</f>
        <v>休</v>
      </c>
      <c r="V25" s="11" t="str">
        <f>安全部!V8</f>
        <v>9-18.</v>
      </c>
      <c r="W25" s="11" t="str">
        <f>安全部!W8</f>
        <v>9-18.</v>
      </c>
      <c r="X25" s="11" t="str">
        <f>安全部!X8</f>
        <v>9-18.</v>
      </c>
      <c r="Y25" s="11" t="str">
        <f>安全部!Y8</f>
        <v>9-18.</v>
      </c>
      <c r="Z25" s="11" t="str">
        <f>安全部!Z8</f>
        <v>例</v>
      </c>
      <c r="AA25" s="11" t="str">
        <f>安全部!AA8</f>
        <v>9-18.</v>
      </c>
      <c r="AB25" s="11" t="str">
        <f>安全部!AB8</f>
        <v>9-18.</v>
      </c>
      <c r="AC25" s="11" t="str">
        <f>安全部!AC8</f>
        <v>休</v>
      </c>
      <c r="AD25" s="11" t="str">
        <f>安全部!AD8</f>
        <v>9-18.</v>
      </c>
      <c r="AE25" s="11" t="str">
        <f>安全部!AE8</f>
        <v>9-18.</v>
      </c>
      <c r="AF25" s="11" t="str">
        <f>安全部!AF8</f>
        <v>9-18.</v>
      </c>
      <c r="AG25" s="11" t="str">
        <f>安全部!AG8</f>
        <v>例</v>
      </c>
      <c r="AH25" s="11" t="str">
        <f>安全部!AH8</f>
        <v>9-18.</v>
      </c>
      <c r="AI25" s="11" t="str">
        <f>安全部!AI8</f>
        <v>9-18.</v>
      </c>
      <c r="AJ25" s="11" t="str">
        <f>安全部!AJ8</f>
        <v>例</v>
      </c>
      <c r="AK25" s="11" t="str">
        <f>安全部!AK8</f>
        <v>9-18.</v>
      </c>
      <c r="AL25" s="11" t="str">
        <f>安全部!AL8</f>
        <v>9-18.</v>
      </c>
    </row>
    <row r="26" spans="1:38" s="12" customFormat="1" ht="34.5" customHeight="1">
      <c r="A26" s="11" t="str">
        <f>安全部!A9</f>
        <v>管理部</v>
      </c>
      <c r="B26" s="11" t="str">
        <f>安全部!B9</f>
        <v>安全部</v>
      </c>
      <c r="C26" s="24" t="e">
        <f>#REF!</f>
        <v>#REF!</v>
      </c>
      <c r="D26" s="11" t="str">
        <f>安全部!D9</f>
        <v>組長</v>
      </c>
      <c r="E26" s="11">
        <f>安全部!E9</f>
        <v>3482</v>
      </c>
      <c r="F26" s="11" t="str">
        <f>安全部!F9</f>
        <v>Bruce</v>
      </c>
      <c r="G26" s="11" t="str">
        <f>安全部!G9</f>
        <v>李大順</v>
      </c>
      <c r="H26" s="11" t="str">
        <f>安全部!H9</f>
        <v>0716</v>
      </c>
      <c r="I26" s="11" t="str">
        <f>安全部!I9</f>
        <v>0716</v>
      </c>
      <c r="J26" s="11" t="str">
        <f>安全部!J9</f>
        <v>0716</v>
      </c>
      <c r="K26" s="11" t="str">
        <f>安全部!K9</f>
        <v>0716</v>
      </c>
      <c r="L26" s="11" t="str">
        <f>安全部!L9</f>
        <v>0716</v>
      </c>
      <c r="M26" s="11" t="str">
        <f>安全部!M9</f>
        <v>例</v>
      </c>
      <c r="N26" s="11" t="str">
        <f>安全部!N9</f>
        <v>0716</v>
      </c>
      <c r="O26" s="11" t="str">
        <f>安全部!O9</f>
        <v>0716</v>
      </c>
      <c r="P26" s="11" t="str">
        <f>安全部!P9</f>
        <v>0716</v>
      </c>
      <c r="Q26" s="11" t="str">
        <f>安全部!Q9</f>
        <v>0716</v>
      </c>
      <c r="R26" s="11" t="str">
        <f>安全部!R9</f>
        <v>0716</v>
      </c>
      <c r="S26" s="11" t="str">
        <f>安全部!S9</f>
        <v>0716</v>
      </c>
      <c r="T26" s="11" t="str">
        <f>安全部!T9</f>
        <v>休</v>
      </c>
      <c r="U26" s="11" t="str">
        <f>安全部!U9</f>
        <v>0716</v>
      </c>
      <c r="V26" s="11" t="str">
        <f>安全部!V9</f>
        <v>0716</v>
      </c>
      <c r="W26" s="11" t="str">
        <f>安全部!W9</f>
        <v>0716</v>
      </c>
      <c r="X26" s="11" t="str">
        <f>安全部!X9</f>
        <v>例</v>
      </c>
      <c r="Y26" s="11" t="str">
        <f>安全部!Y9</f>
        <v>0716</v>
      </c>
      <c r="Z26" s="11" t="str">
        <f>安全部!Z9</f>
        <v>0716</v>
      </c>
      <c r="AA26" s="11" t="str">
        <f>安全部!AA9</f>
        <v>例</v>
      </c>
      <c r="AB26" s="11" t="str">
        <f>安全部!AB9</f>
        <v>0716</v>
      </c>
      <c r="AC26" s="11" t="str">
        <f>安全部!AC9</f>
        <v>0716</v>
      </c>
      <c r="AD26" s="11" t="str">
        <f>安全部!AD9</f>
        <v>休</v>
      </c>
      <c r="AE26" s="11" t="str">
        <f>安全部!AE9</f>
        <v>0716</v>
      </c>
      <c r="AF26" s="11" t="str">
        <f>安全部!AF9</f>
        <v>0716</v>
      </c>
      <c r="AG26" s="11" t="str">
        <f>安全部!AG9</f>
        <v>0716</v>
      </c>
      <c r="AH26" s="11" t="str">
        <f>安全部!AH9</f>
        <v>休</v>
      </c>
      <c r="AI26" s="11" t="str">
        <f>安全部!AI9</f>
        <v>0716</v>
      </c>
      <c r="AJ26" s="11" t="str">
        <f>安全部!AJ9</f>
        <v>0716</v>
      </c>
      <c r="AK26" s="11" t="str">
        <f>安全部!AK9</f>
        <v>休</v>
      </c>
      <c r="AL26" s="11" t="str">
        <f>安全部!AL9</f>
        <v>例</v>
      </c>
    </row>
    <row r="27" spans="1:38" s="12" customFormat="1" ht="34.5" customHeight="1">
      <c r="A27" s="11" t="str">
        <f>安全部!A10</f>
        <v>管理部</v>
      </c>
      <c r="B27" s="11" t="str">
        <f>安全部!B10</f>
        <v>安全部</v>
      </c>
      <c r="C27" s="24" t="e">
        <f>#REF!</f>
        <v>#REF!</v>
      </c>
      <c r="D27" s="11" t="str">
        <f>安全部!D10</f>
        <v>安全專員</v>
      </c>
      <c r="E27" s="11">
        <f>安全部!E10</f>
        <v>3516</v>
      </c>
      <c r="F27" s="11" t="str">
        <f>安全部!F10</f>
        <v>Derek</v>
      </c>
      <c r="G27" s="11" t="str">
        <f>安全部!G10</f>
        <v>柯軒皓</v>
      </c>
      <c r="H27" s="11">
        <f>安全部!H10</f>
        <v>1423</v>
      </c>
      <c r="I27" s="11">
        <f>安全部!I10</f>
        <v>1423</v>
      </c>
      <c r="J27" s="11">
        <f>安全部!J10</f>
        <v>1423</v>
      </c>
      <c r="K27" s="11" t="str">
        <f>安全部!K10</f>
        <v>例</v>
      </c>
      <c r="L27" s="11">
        <f>安全部!L10</f>
        <v>1423</v>
      </c>
      <c r="M27" s="11">
        <f>安全部!M10</f>
        <v>1423</v>
      </c>
      <c r="N27" s="11">
        <f>安全部!N10</f>
        <v>1423</v>
      </c>
      <c r="O27" s="11" t="str">
        <f>安全部!O10</f>
        <v>休</v>
      </c>
      <c r="P27" s="11" t="str">
        <f>安全部!P10</f>
        <v>例</v>
      </c>
      <c r="Q27" s="11">
        <f>安全部!Q10</f>
        <v>1423</v>
      </c>
      <c r="R27" s="11">
        <f>安全部!R10</f>
        <v>1423</v>
      </c>
      <c r="S27" s="11">
        <f>安全部!S10</f>
        <v>1423</v>
      </c>
      <c r="T27" s="11">
        <f>安全部!T10</f>
        <v>1423</v>
      </c>
      <c r="U27" s="11">
        <f>安全部!U10</f>
        <v>1423</v>
      </c>
      <c r="V27" s="11" t="str">
        <f>安全部!V10</f>
        <v>例</v>
      </c>
      <c r="W27" s="11">
        <f>安全部!W10</f>
        <v>1423</v>
      </c>
      <c r="X27" s="11">
        <f>安全部!X10</f>
        <v>1423</v>
      </c>
      <c r="Y27" s="11" t="str">
        <f>安全部!Y10</f>
        <v>休</v>
      </c>
      <c r="Z27" s="11">
        <f>安全部!Z10</f>
        <v>1423</v>
      </c>
      <c r="AA27" s="11">
        <f>安全部!AA10</f>
        <v>1423</v>
      </c>
      <c r="AB27" s="11" t="str">
        <f>安全部!AB10</f>
        <v>休</v>
      </c>
      <c r="AC27" s="11">
        <f>安全部!AC10</f>
        <v>1423</v>
      </c>
      <c r="AD27" s="11" t="str">
        <f>安全部!AD10</f>
        <v>休</v>
      </c>
      <c r="AE27" s="11">
        <f>安全部!AE10</f>
        <v>1423</v>
      </c>
      <c r="AF27" s="11" t="str">
        <f>安全部!AF10</f>
        <v>病</v>
      </c>
      <c r="AG27" s="11">
        <f>安全部!AG10</f>
        <v>1423</v>
      </c>
      <c r="AH27" s="11">
        <f>安全部!AH10</f>
        <v>1423</v>
      </c>
      <c r="AI27" s="11" t="str">
        <f>安全部!AI10</f>
        <v>例</v>
      </c>
      <c r="AJ27" s="11">
        <f>安全部!AJ10</f>
        <v>1423</v>
      </c>
      <c r="AK27" s="11">
        <f>安全部!AK10</f>
        <v>1423</v>
      </c>
      <c r="AL27" s="11">
        <f>安全部!AL10</f>
        <v>1423</v>
      </c>
    </row>
    <row r="28" spans="1:38" s="12" customFormat="1" ht="34.5" customHeight="1">
      <c r="A28" s="11" t="str">
        <f>人資部!A8</f>
        <v>管理部</v>
      </c>
      <c r="B28" s="11" t="str">
        <f>人資部!B8</f>
        <v>人力資源部</v>
      </c>
      <c r="C28" s="24">
        <f>人資部!C8</f>
        <v>0</v>
      </c>
      <c r="D28" s="11" t="str">
        <f>人資部!D8</f>
        <v>資深經理</v>
      </c>
      <c r="E28" s="11">
        <f>人資部!E8</f>
        <v>3468</v>
      </c>
      <c r="F28" s="11" t="str">
        <f>人資部!F8</f>
        <v>David</v>
      </c>
      <c r="G28" s="11" t="str">
        <f>人資部!G8</f>
        <v>劉倉榮</v>
      </c>
      <c r="H28" s="11" t="str">
        <f>人資部!H8</f>
        <v>9-18.</v>
      </c>
      <c r="I28" s="11" t="str">
        <f>人資部!I8</f>
        <v>9-18.</v>
      </c>
      <c r="J28" s="11" t="str">
        <f>人資部!J8</f>
        <v>9-18.</v>
      </c>
      <c r="K28" s="11" t="str">
        <f>人資部!K8</f>
        <v>9-18.</v>
      </c>
      <c r="L28" s="11" t="str">
        <f>人資部!L8</f>
        <v>休</v>
      </c>
      <c r="M28" s="11" t="str">
        <f>人資部!M8</f>
        <v>例</v>
      </c>
      <c r="N28" s="11" t="str">
        <f>人資部!N8</f>
        <v>9-18.</v>
      </c>
      <c r="O28" s="11" t="str">
        <f>人資部!O8</f>
        <v>9-18.</v>
      </c>
      <c r="P28" s="11" t="str">
        <f>人資部!P8</f>
        <v>9-18.</v>
      </c>
      <c r="Q28" s="11" t="str">
        <f>人資部!Q8</f>
        <v>9-18.</v>
      </c>
      <c r="R28" s="11" t="str">
        <f>人資部!R8</f>
        <v>9-18.</v>
      </c>
      <c r="S28" s="11" t="str">
        <f>人資部!S8</f>
        <v>休</v>
      </c>
      <c r="T28" s="11" t="str">
        <f>人資部!T8</f>
        <v>例</v>
      </c>
      <c r="U28" s="11" t="str">
        <f>人資部!U8</f>
        <v>9-18.</v>
      </c>
      <c r="V28" s="11" t="str">
        <f>人資部!V8</f>
        <v>9-18.</v>
      </c>
      <c r="W28" s="11" t="str">
        <f>人資部!W8</f>
        <v>9-18.</v>
      </c>
      <c r="X28" s="11" t="str">
        <f>人資部!X8</f>
        <v>9-18.</v>
      </c>
      <c r="Y28" s="11" t="str">
        <f>人資部!Y8</f>
        <v>9-18.</v>
      </c>
      <c r="Z28" s="11" t="str">
        <f>人資部!Z8</f>
        <v>休</v>
      </c>
      <c r="AA28" s="11" t="str">
        <f>人資部!AA8</f>
        <v>例</v>
      </c>
      <c r="AB28" s="11" t="str">
        <f>人資部!AB8</f>
        <v>9-18.</v>
      </c>
      <c r="AC28" s="11" t="str">
        <f>人資部!AC8</f>
        <v>9-18.</v>
      </c>
      <c r="AD28" s="11" t="str">
        <f>人資部!AD8</f>
        <v>9-18.</v>
      </c>
      <c r="AE28" s="11" t="str">
        <f>人資部!AE8</f>
        <v>9-18.</v>
      </c>
      <c r="AF28" s="11" t="str">
        <f>人資部!AF8</f>
        <v>9-18.</v>
      </c>
      <c r="AG28" s="11" t="str">
        <f>人資部!AG8</f>
        <v>休</v>
      </c>
      <c r="AH28" s="11" t="str">
        <f>人資部!AH8</f>
        <v>例</v>
      </c>
      <c r="AI28" s="11" t="str">
        <f>人資部!AI8</f>
        <v>9-18.</v>
      </c>
      <c r="AJ28" s="11" t="str">
        <f>人資部!AJ8</f>
        <v>9-18.</v>
      </c>
      <c r="AK28" s="11" t="str">
        <f>人資部!AK8</f>
        <v>9-18.</v>
      </c>
      <c r="AL28" s="11" t="str">
        <f>人資部!AL8</f>
        <v>9-18.</v>
      </c>
    </row>
    <row r="29" spans="1:38" s="12" customFormat="1" ht="34.5" customHeight="1">
      <c r="A29" s="11" t="str">
        <f>人資部!A9</f>
        <v>管理部</v>
      </c>
      <c r="B29" s="11" t="str">
        <f>人資部!B9</f>
        <v>人力資源部</v>
      </c>
      <c r="C29" s="11" t="str">
        <f>人資部!C9</f>
        <v>人事室</v>
      </c>
      <c r="D29" s="11" t="str">
        <f>人資部!D9</f>
        <v>專員</v>
      </c>
      <c r="E29" s="11">
        <f>人資部!E9</f>
        <v>3299</v>
      </c>
      <c r="F29" s="11" t="str">
        <f>人資部!F9</f>
        <v xml:space="preserve">Celeste </v>
      </c>
      <c r="G29" s="11" t="str">
        <f>人資部!G9</f>
        <v>楊雅媛</v>
      </c>
      <c r="H29" s="11" t="str">
        <f>人資部!H9</f>
        <v>9-18.</v>
      </c>
      <c r="I29" s="11" t="str">
        <f>人資部!I9</f>
        <v>9-18.</v>
      </c>
      <c r="J29" s="11" t="str">
        <f>人資部!J9</f>
        <v>9-18.</v>
      </c>
      <c r="K29" s="11" t="str">
        <f>人資部!K9</f>
        <v>9-18.</v>
      </c>
      <c r="L29" s="11" t="str">
        <f>人資部!L9</f>
        <v>休</v>
      </c>
      <c r="M29" s="11" t="str">
        <f>人資部!M9</f>
        <v>例</v>
      </c>
      <c r="N29" s="11" t="str">
        <f>人資部!N9</f>
        <v>9-18.</v>
      </c>
      <c r="O29" s="11" t="str">
        <f>人資部!O9</f>
        <v>9-18.</v>
      </c>
      <c r="P29" s="11" t="str">
        <f>人資部!P9</f>
        <v>9-18.</v>
      </c>
      <c r="Q29" s="11" t="str">
        <f>人資部!Q9</f>
        <v>9-18.</v>
      </c>
      <c r="R29" s="11" t="str">
        <f>人資部!R9</f>
        <v>9-18.</v>
      </c>
      <c r="S29" s="11" t="str">
        <f>人資部!S9</f>
        <v>休</v>
      </c>
      <c r="T29" s="11" t="str">
        <f>人資部!T9</f>
        <v>例</v>
      </c>
      <c r="U29" s="11" t="str">
        <f>人資部!U9</f>
        <v>9-18.</v>
      </c>
      <c r="V29" s="11" t="str">
        <f>人資部!V9</f>
        <v>9-18.</v>
      </c>
      <c r="W29" s="11" t="str">
        <f>人資部!W9</f>
        <v>9-18.</v>
      </c>
      <c r="X29" s="11" t="str">
        <f>人資部!X9</f>
        <v>9-18.</v>
      </c>
      <c r="Y29" s="11" t="str">
        <f>人資部!Y9</f>
        <v>9-18.</v>
      </c>
      <c r="Z29" s="11" t="str">
        <f>人資部!Z9</f>
        <v>休</v>
      </c>
      <c r="AA29" s="11" t="str">
        <f>人資部!AA9</f>
        <v>例</v>
      </c>
      <c r="AB29" s="11" t="str">
        <f>人資部!AB9</f>
        <v>9-18.</v>
      </c>
      <c r="AC29" s="11" t="str">
        <f>人資部!AC9</f>
        <v>9-18.</v>
      </c>
      <c r="AD29" s="11" t="str">
        <f>人資部!AD9</f>
        <v>9-18.</v>
      </c>
      <c r="AE29" s="11" t="str">
        <f>人資部!AE9</f>
        <v>9-18.</v>
      </c>
      <c r="AF29" s="11" t="str">
        <f>人資部!AF9</f>
        <v>9-18.</v>
      </c>
      <c r="AG29" s="11" t="str">
        <f>人資部!AG9</f>
        <v>休</v>
      </c>
      <c r="AH29" s="11" t="str">
        <f>人資部!AH9</f>
        <v>例</v>
      </c>
      <c r="AI29" s="11" t="str">
        <f>人資部!AI9</f>
        <v>9-18.</v>
      </c>
      <c r="AJ29" s="11" t="str">
        <f>人資部!AJ9</f>
        <v>9-18.</v>
      </c>
      <c r="AK29" s="11" t="str">
        <f>人資部!AK9</f>
        <v>9-18.</v>
      </c>
      <c r="AL29" s="11" t="str">
        <f>人資部!AL9</f>
        <v>9-18.</v>
      </c>
    </row>
    <row r="30" spans="1:38" s="12" customFormat="1" ht="34.5" customHeight="1">
      <c r="A30" s="11" t="str">
        <f>人資部!A10</f>
        <v>管理部</v>
      </c>
      <c r="B30" s="11" t="str">
        <f>人資部!B10</f>
        <v>人力資源部</v>
      </c>
      <c r="C30" s="11" t="str">
        <f>人資部!C10</f>
        <v>人事室</v>
      </c>
      <c r="D30" s="11" t="str">
        <f>人資部!D10</f>
        <v>專員</v>
      </c>
      <c r="E30" s="11">
        <f>人資部!E10</f>
        <v>3415</v>
      </c>
      <c r="F30" s="11" t="str">
        <f>人資部!F10</f>
        <v>Sandy</v>
      </c>
      <c r="G30" s="11" t="str">
        <f>人資部!G10</f>
        <v>李冠萱</v>
      </c>
      <c r="H30" s="11" t="str">
        <f>人資部!H10</f>
        <v>9-18.</v>
      </c>
      <c r="I30" s="11" t="str">
        <f>人資部!I10</f>
        <v>9-18.</v>
      </c>
      <c r="J30" s="11" t="str">
        <f>人資部!J10</f>
        <v>9-18.</v>
      </c>
      <c r="K30" s="11" t="str">
        <f>人資部!K10</f>
        <v>9-18.</v>
      </c>
      <c r="L30" s="11" t="str">
        <f>人資部!L10</f>
        <v>休</v>
      </c>
      <c r="M30" s="11" t="str">
        <f>人資部!M10</f>
        <v>例</v>
      </c>
      <c r="N30" s="11" t="str">
        <f>人資部!N10</f>
        <v>9-18.</v>
      </c>
      <c r="O30" s="11" t="str">
        <f>人資部!O10</f>
        <v>9-18.</v>
      </c>
      <c r="P30" s="11" t="str">
        <f>人資部!P10</f>
        <v>9-18.</v>
      </c>
      <c r="Q30" s="11" t="str">
        <f>人資部!Q10</f>
        <v>9-18.</v>
      </c>
      <c r="R30" s="11" t="str">
        <f>人資部!R10</f>
        <v>9-18.</v>
      </c>
      <c r="S30" s="11" t="str">
        <f>人資部!S10</f>
        <v>休</v>
      </c>
      <c r="T30" s="11" t="str">
        <f>人資部!T10</f>
        <v>例</v>
      </c>
      <c r="U30" s="11" t="str">
        <f>人資部!U10</f>
        <v>9-18.</v>
      </c>
      <c r="V30" s="11" t="str">
        <f>人資部!V10</f>
        <v>9-18.</v>
      </c>
      <c r="W30" s="11" t="str">
        <f>人資部!W10</f>
        <v>9-18.</v>
      </c>
      <c r="X30" s="11" t="str">
        <f>人資部!X10</f>
        <v>9-18.</v>
      </c>
      <c r="Y30" s="11" t="str">
        <f>人資部!Y10</f>
        <v>9-18.</v>
      </c>
      <c r="Z30" s="11" t="str">
        <f>人資部!Z10</f>
        <v>休</v>
      </c>
      <c r="AA30" s="11" t="str">
        <f>人資部!AA10</f>
        <v>例</v>
      </c>
      <c r="AB30" s="11" t="str">
        <f>人資部!AB10</f>
        <v>9-18.</v>
      </c>
      <c r="AC30" s="11" t="str">
        <f>人資部!AC10</f>
        <v>9-18.</v>
      </c>
      <c r="AD30" s="11" t="str">
        <f>人資部!AD10</f>
        <v>9-18.</v>
      </c>
      <c r="AE30" s="11" t="str">
        <f>人資部!AE10</f>
        <v>9-18.</v>
      </c>
      <c r="AF30" s="11" t="str">
        <f>人資部!AF10</f>
        <v>9-18.</v>
      </c>
      <c r="AG30" s="11" t="str">
        <f>人資部!AG10</f>
        <v>休</v>
      </c>
      <c r="AH30" s="11" t="str">
        <f>人資部!AH10</f>
        <v>例</v>
      </c>
      <c r="AI30" s="11" t="str">
        <f>人資部!AI10</f>
        <v>9-18.</v>
      </c>
      <c r="AJ30" s="11" t="str">
        <f>人資部!AJ10</f>
        <v>9-18.</v>
      </c>
      <c r="AK30" s="11" t="str">
        <f>人資部!AK10</f>
        <v>9-18.</v>
      </c>
      <c r="AL30" s="11" t="str">
        <f>人資部!AL10</f>
        <v>9-18.</v>
      </c>
    </row>
    <row r="31" spans="1:38" s="12" customFormat="1" ht="34.5" customHeight="1">
      <c r="A31" s="11" t="str">
        <f>人資部!A11</f>
        <v>管理部</v>
      </c>
      <c r="B31" s="11" t="str">
        <f>人資部!B11</f>
        <v>人力資源部</v>
      </c>
      <c r="C31" s="11" t="str">
        <f>人資部!C11</f>
        <v>食安組</v>
      </c>
      <c r="D31" s="11" t="str">
        <f>人資部!D11</f>
        <v>主任</v>
      </c>
      <c r="E31" s="11">
        <f>人資部!E11</f>
        <v>3392</v>
      </c>
      <c r="F31" s="11" t="str">
        <f>人資部!F11</f>
        <v>Yvonne</v>
      </c>
      <c r="G31" s="11" t="str">
        <f>人資部!G11</f>
        <v>何易璇</v>
      </c>
      <c r="H31" s="11" t="str">
        <f>人資部!H11</f>
        <v>9-18.</v>
      </c>
      <c r="I31" s="11" t="str">
        <f>人資部!I11</f>
        <v>9-18.</v>
      </c>
      <c r="J31" s="11" t="str">
        <f>人資部!J11</f>
        <v>9-18.</v>
      </c>
      <c r="K31" s="11" t="str">
        <f>人資部!K11</f>
        <v>9-18.</v>
      </c>
      <c r="L31" s="11" t="str">
        <f>人資部!L11</f>
        <v>休</v>
      </c>
      <c r="M31" s="11" t="str">
        <f>人資部!M11</f>
        <v>例</v>
      </c>
      <c r="N31" s="11" t="str">
        <f>人資部!N11</f>
        <v>9-18.</v>
      </c>
      <c r="O31" s="11" t="str">
        <f>人資部!O11</f>
        <v>9-18.</v>
      </c>
      <c r="P31" s="11" t="str">
        <f>人資部!P11</f>
        <v>9-18.</v>
      </c>
      <c r="Q31" s="11" t="str">
        <f>人資部!Q11</f>
        <v>9-18.</v>
      </c>
      <c r="R31" s="11" t="str">
        <f>人資部!R11</f>
        <v>9-18.</v>
      </c>
      <c r="S31" s="11" t="str">
        <f>人資部!S11</f>
        <v>休</v>
      </c>
      <c r="T31" s="11" t="str">
        <f>人資部!T11</f>
        <v>例</v>
      </c>
      <c r="U31" s="11" t="str">
        <f>人資部!U11</f>
        <v>9-18.</v>
      </c>
      <c r="V31" s="11" t="str">
        <f>人資部!V11</f>
        <v>9-18.</v>
      </c>
      <c r="W31" s="11" t="str">
        <f>人資部!W11</f>
        <v>9-18.</v>
      </c>
      <c r="X31" s="11" t="str">
        <f>人資部!X11</f>
        <v>9-18.</v>
      </c>
      <c r="Y31" s="11" t="str">
        <f>人資部!Y11</f>
        <v>9-18.</v>
      </c>
      <c r="Z31" s="11" t="str">
        <f>人資部!Z11</f>
        <v>休</v>
      </c>
      <c r="AA31" s="11" t="str">
        <f>人資部!AA11</f>
        <v>例</v>
      </c>
      <c r="AB31" s="11" t="str">
        <f>人資部!AB11</f>
        <v>9-18.</v>
      </c>
      <c r="AC31" s="11" t="str">
        <f>人資部!AC11</f>
        <v>9-18.</v>
      </c>
      <c r="AD31" s="11" t="str">
        <f>人資部!AD11</f>
        <v>9-18.</v>
      </c>
      <c r="AE31" s="11" t="str">
        <f>人資部!AE11</f>
        <v>9-18.</v>
      </c>
      <c r="AF31" s="11" t="str">
        <f>人資部!AF11</f>
        <v>9-18.</v>
      </c>
      <c r="AG31" s="11" t="str">
        <f>人資部!AG11</f>
        <v>休</v>
      </c>
      <c r="AH31" s="11" t="str">
        <f>人資部!AH11</f>
        <v>例</v>
      </c>
      <c r="AI31" s="11" t="str">
        <f>人資部!AI11</f>
        <v>9-18.</v>
      </c>
      <c r="AJ31" s="11" t="str">
        <f>人資部!AJ11</f>
        <v>9-18.</v>
      </c>
      <c r="AK31" s="11" t="str">
        <f>人資部!AK11</f>
        <v>9-18.</v>
      </c>
      <c r="AL31" s="11" t="str">
        <f>人資部!AL11</f>
        <v>9-18.</v>
      </c>
    </row>
    <row r="32" spans="1:38" s="12" customFormat="1" ht="34.5" customHeight="1">
      <c r="A32" s="11" t="str">
        <f>收益暨訂房部!A8</f>
        <v>收益暨訂房部</v>
      </c>
      <c r="B32" s="24">
        <f>收益暨訂房部!B8</f>
        <v>0</v>
      </c>
      <c r="C32" s="24">
        <f>收益暨訂房部!C8</f>
        <v>0</v>
      </c>
      <c r="D32" s="11" t="str">
        <f>收益暨訂房部!D8</f>
        <v>副理</v>
      </c>
      <c r="E32" s="11">
        <f>收益暨訂房部!E8</f>
        <v>3504</v>
      </c>
      <c r="F32" s="11" t="str">
        <f>收益暨訂房部!F8</f>
        <v>Carol</v>
      </c>
      <c r="G32" s="11" t="str">
        <f>收益暨訂房部!G8</f>
        <v>鄒詠君</v>
      </c>
      <c r="H32" s="11" t="str">
        <f>收益暨訂房部!H8</f>
        <v>9-18.</v>
      </c>
      <c r="I32" s="11" t="str">
        <f>收益暨訂房部!I8</f>
        <v>9-18.</v>
      </c>
      <c r="J32" s="11" t="str">
        <f>收益暨訂房部!J8</f>
        <v>9-18.</v>
      </c>
      <c r="K32" s="11" t="str">
        <f>收益暨訂房部!K8</f>
        <v>9-18.</v>
      </c>
      <c r="L32" s="11" t="str">
        <f>收益暨訂房部!L8</f>
        <v>休</v>
      </c>
      <c r="M32" s="11" t="str">
        <f>收益暨訂房部!M8</f>
        <v>例</v>
      </c>
      <c r="N32" s="11" t="str">
        <f>收益暨訂房部!N8</f>
        <v>9-18.</v>
      </c>
      <c r="O32" s="11" t="str">
        <f>收益暨訂房部!O8</f>
        <v>9-18.</v>
      </c>
      <c r="P32" s="11" t="str">
        <f>收益暨訂房部!P8</f>
        <v>9-18.</v>
      </c>
      <c r="Q32" s="11" t="str">
        <f>收益暨訂房部!Q8</f>
        <v>9-18.</v>
      </c>
      <c r="R32" s="11" t="str">
        <f>收益暨訂房部!R8</f>
        <v>9-18.</v>
      </c>
      <c r="S32" s="11" t="str">
        <f>收益暨訂房部!S8</f>
        <v>休</v>
      </c>
      <c r="T32" s="11" t="str">
        <f>收益暨訂房部!T8</f>
        <v>例</v>
      </c>
      <c r="U32" s="11" t="str">
        <f>收益暨訂房部!U8</f>
        <v>9-18.</v>
      </c>
      <c r="V32" s="11" t="str">
        <f>收益暨訂房部!V8</f>
        <v>9-18.</v>
      </c>
      <c r="W32" s="11" t="str">
        <f>收益暨訂房部!W8</f>
        <v>9-18.</v>
      </c>
      <c r="X32" s="11" t="str">
        <f>收益暨訂房部!X8</f>
        <v>9-18.</v>
      </c>
      <c r="Y32" s="11" t="str">
        <f>收益暨訂房部!Y8</f>
        <v>9-18.</v>
      </c>
      <c r="Z32" s="11" t="str">
        <f>收益暨訂房部!Z8</f>
        <v>休</v>
      </c>
      <c r="AA32" s="11" t="str">
        <f>收益暨訂房部!AA8</f>
        <v>例</v>
      </c>
      <c r="AB32" s="11" t="str">
        <f>收益暨訂房部!AB8</f>
        <v>9-18.</v>
      </c>
      <c r="AC32" s="11" t="str">
        <f>收益暨訂房部!AC8</f>
        <v>9-18.</v>
      </c>
      <c r="AD32" s="11" t="str">
        <f>收益暨訂房部!AD8</f>
        <v>9-18.</v>
      </c>
      <c r="AE32" s="11" t="str">
        <f>收益暨訂房部!AE8</f>
        <v>9-18.</v>
      </c>
      <c r="AF32" s="11" t="str">
        <f>收益暨訂房部!AF8</f>
        <v>9-18.</v>
      </c>
      <c r="AG32" s="11" t="str">
        <f>收益暨訂房部!AG8</f>
        <v>休</v>
      </c>
      <c r="AH32" s="11" t="str">
        <f>收益暨訂房部!AH8</f>
        <v>例</v>
      </c>
      <c r="AI32" s="11" t="str">
        <f>收益暨訂房部!AI8</f>
        <v>9-18.</v>
      </c>
      <c r="AJ32" s="11" t="str">
        <f>收益暨訂房部!AJ8</f>
        <v>9-18.</v>
      </c>
      <c r="AK32" s="11" t="str">
        <f>收益暨訂房部!AK8</f>
        <v>9-18.</v>
      </c>
      <c r="AL32" s="11" t="str">
        <f>收益暨訂房部!AL8</f>
        <v>9-18.</v>
      </c>
    </row>
    <row r="33" spans="1:39" s="12" customFormat="1" ht="34.5" customHeight="1">
      <c r="A33" s="11" t="str">
        <f>收益暨訂房部!A9</f>
        <v>收益暨訂房部</v>
      </c>
      <c r="B33" s="24">
        <f>收益暨訂房部!B9</f>
        <v>0</v>
      </c>
      <c r="C33" s="24">
        <f>收益暨訂房部!C9</f>
        <v>0</v>
      </c>
      <c r="D33" s="11" t="str">
        <f>收益暨訂房部!D9</f>
        <v>組長</v>
      </c>
      <c r="E33" s="11">
        <f>收益暨訂房部!E9</f>
        <v>3267</v>
      </c>
      <c r="F33" s="11" t="str">
        <f>收益暨訂房部!F9</f>
        <v>Jessica</v>
      </c>
      <c r="G33" s="11" t="str">
        <f>收益暨訂房部!G9</f>
        <v>劉映瑄</v>
      </c>
      <c r="H33" s="11" t="str">
        <f>收益暨訂房部!H9</f>
        <v>9-18.</v>
      </c>
      <c r="I33" s="11" t="str">
        <f>收益暨訂房部!I9</f>
        <v>9-18.</v>
      </c>
      <c r="J33" s="11" t="str">
        <f>收益暨訂房部!J9</f>
        <v>9-18.</v>
      </c>
      <c r="K33" s="11" t="str">
        <f>收益暨訂房部!K9</f>
        <v>9-18.</v>
      </c>
      <c r="L33" s="11" t="str">
        <f>收益暨訂房部!L9</f>
        <v>休</v>
      </c>
      <c r="M33" s="11" t="str">
        <f>收益暨訂房部!M9</f>
        <v>例</v>
      </c>
      <c r="N33" s="11" t="str">
        <f>收益暨訂房部!N9</f>
        <v>9-18.</v>
      </c>
      <c r="O33" s="11" t="str">
        <f>收益暨訂房部!O9</f>
        <v>9-18.</v>
      </c>
      <c r="P33" s="11" t="str">
        <f>收益暨訂房部!P9</f>
        <v>9-18.</v>
      </c>
      <c r="Q33" s="11" t="str">
        <f>收益暨訂房部!Q9</f>
        <v>9-18.</v>
      </c>
      <c r="R33" s="11" t="str">
        <f>收益暨訂房部!R9</f>
        <v>9-18.</v>
      </c>
      <c r="S33" s="11" t="str">
        <f>收益暨訂房部!S9</f>
        <v>休</v>
      </c>
      <c r="T33" s="11" t="str">
        <f>收益暨訂房部!T9</f>
        <v>例</v>
      </c>
      <c r="U33" s="11" t="str">
        <f>收益暨訂房部!U9</f>
        <v>9-18.</v>
      </c>
      <c r="V33" s="11" t="str">
        <f>收益暨訂房部!V9</f>
        <v>9-18.</v>
      </c>
      <c r="W33" s="11" t="str">
        <f>收益暨訂房部!W9</f>
        <v>9-18.</v>
      </c>
      <c r="X33" s="11" t="str">
        <f>收益暨訂房部!X9</f>
        <v>9-18.</v>
      </c>
      <c r="Y33" s="11" t="str">
        <f>收益暨訂房部!Y9</f>
        <v>9-18.</v>
      </c>
      <c r="Z33" s="11" t="str">
        <f>收益暨訂房部!Z9</f>
        <v>休</v>
      </c>
      <c r="AA33" s="11" t="str">
        <f>收益暨訂房部!AA9</f>
        <v>例</v>
      </c>
      <c r="AB33" s="11" t="str">
        <f>收益暨訂房部!AB9</f>
        <v>9-18.</v>
      </c>
      <c r="AC33" s="11" t="str">
        <f>收益暨訂房部!AC9</f>
        <v>9-18.</v>
      </c>
      <c r="AD33" s="11" t="str">
        <f>收益暨訂房部!AD9</f>
        <v>9-18.</v>
      </c>
      <c r="AE33" s="11" t="str">
        <f>收益暨訂房部!AE9</f>
        <v>9-18.</v>
      </c>
      <c r="AF33" s="11" t="str">
        <f>收益暨訂房部!AF9</f>
        <v>9-18.</v>
      </c>
      <c r="AG33" s="11" t="str">
        <f>收益暨訂房部!AG9</f>
        <v>休</v>
      </c>
      <c r="AH33" s="11" t="str">
        <f>收益暨訂房部!AH9</f>
        <v>例</v>
      </c>
      <c r="AI33" s="11" t="str">
        <f>收益暨訂房部!AI9</f>
        <v>9-18.</v>
      </c>
      <c r="AJ33" s="11" t="str">
        <f>收益暨訂房部!AJ9</f>
        <v>9-18.</v>
      </c>
      <c r="AK33" s="11" t="str">
        <f>收益暨訂房部!AK9</f>
        <v>9-18.</v>
      </c>
      <c r="AL33" s="11" t="str">
        <f>收益暨訂房部!AL9</f>
        <v>9-18.</v>
      </c>
    </row>
    <row r="34" spans="1:39" s="12" customFormat="1" ht="34.5" customHeight="1">
      <c r="A34" s="11" t="str">
        <f>客房業務部!A8</f>
        <v>客房業務部</v>
      </c>
      <c r="B34" s="24">
        <f>客房業務部!B8</f>
        <v>0</v>
      </c>
      <c r="C34" s="24">
        <f>客房業務部!C8</f>
        <v>0</v>
      </c>
      <c r="D34" s="11" t="str">
        <f>客房業務部!D8</f>
        <v>總監</v>
      </c>
      <c r="E34" s="11">
        <f>客房業務部!E8</f>
        <v>3538</v>
      </c>
      <c r="F34" s="11" t="str">
        <f>客房業務部!F8</f>
        <v>Raymond</v>
      </c>
      <c r="G34" s="11" t="str">
        <f>客房業務部!G8</f>
        <v>蕭潤偉</v>
      </c>
      <c r="H34" s="11" t="str">
        <f>客房業務部!H8</f>
        <v>9-18.</v>
      </c>
      <c r="I34" s="11" t="str">
        <f>客房業務部!I8</f>
        <v>9-18.</v>
      </c>
      <c r="J34" s="11" t="str">
        <f>客房業務部!J8</f>
        <v>9-18.</v>
      </c>
      <c r="K34" s="11" t="str">
        <f>客房業務部!K8</f>
        <v>9-18.</v>
      </c>
      <c r="L34" s="11" t="str">
        <f>客房業務部!L8</f>
        <v>休</v>
      </c>
      <c r="M34" s="11" t="str">
        <f>客房業務部!M8</f>
        <v>例</v>
      </c>
      <c r="N34" s="11" t="str">
        <f>客房業務部!N8</f>
        <v>9-18.</v>
      </c>
      <c r="O34" s="11" t="str">
        <f>客房業務部!O8</f>
        <v>9-18.</v>
      </c>
      <c r="P34" s="11" t="str">
        <f>客房業務部!P8</f>
        <v>9-18.</v>
      </c>
      <c r="Q34" s="11" t="str">
        <f>客房業務部!Q8</f>
        <v>9-18.</v>
      </c>
      <c r="R34" s="11" t="str">
        <f>客房業務部!R8</f>
        <v>9-18.</v>
      </c>
      <c r="S34" s="11" t="str">
        <f>客房業務部!S8</f>
        <v>休</v>
      </c>
      <c r="T34" s="11" t="str">
        <f>客房業務部!T8</f>
        <v>例</v>
      </c>
      <c r="U34" s="11" t="str">
        <f>客房業務部!U8</f>
        <v>9-18.</v>
      </c>
      <c r="V34" s="11" t="str">
        <f>客房業務部!V8</f>
        <v>9-18.</v>
      </c>
      <c r="W34" s="11" t="str">
        <f>客房業務部!W8</f>
        <v>9-18.</v>
      </c>
      <c r="X34" s="11" t="str">
        <f>客房業務部!X8</f>
        <v>9-18.</v>
      </c>
      <c r="Y34" s="11" t="str">
        <f>客房業務部!Y8</f>
        <v>9-18.</v>
      </c>
      <c r="Z34" s="11" t="str">
        <f>客房業務部!Z8</f>
        <v>休</v>
      </c>
      <c r="AA34" s="11" t="str">
        <f>客房業務部!AA8</f>
        <v>例</v>
      </c>
      <c r="AB34" s="11" t="str">
        <f>客房業務部!AB8</f>
        <v>9-18.</v>
      </c>
      <c r="AC34" s="11" t="str">
        <f>客房業務部!AC8</f>
        <v>9-18.</v>
      </c>
      <c r="AD34" s="11" t="str">
        <f>客房業務部!AD8</f>
        <v>9-18.</v>
      </c>
      <c r="AE34" s="11" t="str">
        <f>客房業務部!AE8</f>
        <v>事</v>
      </c>
      <c r="AF34" s="11" t="str">
        <f>客房業務部!AF8</f>
        <v>事</v>
      </c>
      <c r="AG34" s="11" t="str">
        <f>客房業務部!AG8</f>
        <v>休</v>
      </c>
      <c r="AH34" s="11" t="str">
        <f>客房業務部!AH8</f>
        <v>例</v>
      </c>
      <c r="AI34" s="11" t="str">
        <f>客房業務部!AI8</f>
        <v>9-18.</v>
      </c>
      <c r="AJ34" s="11" t="str">
        <f>客房業務部!AJ8</f>
        <v>9-18.</v>
      </c>
      <c r="AK34" s="11" t="str">
        <f>客房業務部!AK8</f>
        <v>9-18.</v>
      </c>
      <c r="AL34" s="11" t="str">
        <f>客房業務部!AL8</f>
        <v>9-18.</v>
      </c>
    </row>
    <row r="35" spans="1:39" s="12" customFormat="1" ht="44.25" hidden="1" customHeight="1">
      <c r="A35" s="11" t="e">
        <f>客房業務部!#REF!</f>
        <v>#REF!</v>
      </c>
      <c r="B35" s="24" t="e">
        <f>客房業務部!#REF!</f>
        <v>#REF!</v>
      </c>
      <c r="C35" s="24" t="e">
        <f>客房業務部!#REF!</f>
        <v>#REF!</v>
      </c>
      <c r="D35" s="11" t="e">
        <f>客房業務部!#REF!</f>
        <v>#REF!</v>
      </c>
      <c r="E35" s="11" t="e">
        <f>客房業務部!#REF!</f>
        <v>#REF!</v>
      </c>
      <c r="F35" s="11" t="e">
        <f>客房業務部!#REF!</f>
        <v>#REF!</v>
      </c>
      <c r="G35" s="11" t="e">
        <f>客房業務部!#REF!</f>
        <v>#REF!</v>
      </c>
      <c r="H35" s="11" t="e">
        <f>客房業務部!#REF!</f>
        <v>#REF!</v>
      </c>
      <c r="I35" s="11" t="e">
        <f>客房業務部!#REF!</f>
        <v>#REF!</v>
      </c>
      <c r="J35" s="11" t="e">
        <f>客房業務部!#REF!</f>
        <v>#REF!</v>
      </c>
      <c r="K35" s="11" t="e">
        <f>客房業務部!#REF!</f>
        <v>#REF!</v>
      </c>
      <c r="L35" s="11" t="e">
        <f>客房業務部!#REF!</f>
        <v>#REF!</v>
      </c>
      <c r="M35" s="11" t="e">
        <f>客房業務部!#REF!</f>
        <v>#REF!</v>
      </c>
      <c r="N35" s="11" t="e">
        <f>客房業務部!#REF!</f>
        <v>#REF!</v>
      </c>
      <c r="O35" s="11" t="e">
        <f>客房業務部!#REF!</f>
        <v>#REF!</v>
      </c>
      <c r="P35" s="11" t="e">
        <f>客房業務部!#REF!</f>
        <v>#REF!</v>
      </c>
      <c r="Q35" s="11" t="e">
        <f>客房業務部!#REF!</f>
        <v>#REF!</v>
      </c>
      <c r="R35" s="11" t="e">
        <f>客房業務部!#REF!</f>
        <v>#REF!</v>
      </c>
      <c r="S35" s="11" t="e">
        <f>客房業務部!#REF!</f>
        <v>#REF!</v>
      </c>
      <c r="T35" s="11" t="e">
        <f>客房業務部!#REF!</f>
        <v>#REF!</v>
      </c>
      <c r="U35" s="11" t="e">
        <f>客房業務部!#REF!</f>
        <v>#REF!</v>
      </c>
      <c r="V35" s="11" t="e">
        <f>客房業務部!#REF!</f>
        <v>#REF!</v>
      </c>
      <c r="W35" s="11" t="e">
        <f>客房業務部!#REF!</f>
        <v>#REF!</v>
      </c>
      <c r="X35" s="11" t="e">
        <f>客房業務部!#REF!</f>
        <v>#REF!</v>
      </c>
      <c r="Y35" s="11" t="e">
        <f>客房業務部!#REF!</f>
        <v>#REF!</v>
      </c>
      <c r="Z35" s="11" t="e">
        <f>客房業務部!#REF!</f>
        <v>#REF!</v>
      </c>
      <c r="AA35" s="11" t="e">
        <f>客房業務部!#REF!</f>
        <v>#REF!</v>
      </c>
      <c r="AB35" s="11" t="e">
        <f>客房業務部!#REF!</f>
        <v>#REF!</v>
      </c>
      <c r="AC35" s="11" t="e">
        <f>客房業務部!#REF!</f>
        <v>#REF!</v>
      </c>
      <c r="AD35" s="11" t="e">
        <f>客房業務部!#REF!</f>
        <v>#REF!</v>
      </c>
      <c r="AE35" s="11" t="e">
        <f>客房業務部!#REF!</f>
        <v>#REF!</v>
      </c>
      <c r="AF35" s="11" t="e">
        <f>客房業務部!#REF!</f>
        <v>#REF!</v>
      </c>
      <c r="AG35" s="11" t="e">
        <f>客房業務部!#REF!</f>
        <v>#REF!</v>
      </c>
      <c r="AH35" s="11" t="e">
        <f>客房業務部!#REF!</f>
        <v>#REF!</v>
      </c>
      <c r="AI35" s="11" t="e">
        <f>客房業務部!#REF!</f>
        <v>#REF!</v>
      </c>
      <c r="AJ35" s="11" t="e">
        <f>客房業務部!#REF!</f>
        <v>#REF!</v>
      </c>
      <c r="AK35" s="11" t="e">
        <f>客房業務部!#REF!</f>
        <v>#REF!</v>
      </c>
      <c r="AL35" s="11" t="e">
        <f>客房業務部!#REF!</f>
        <v>#REF!</v>
      </c>
    </row>
    <row r="36" spans="1:39" s="12" customFormat="1" ht="34.5" customHeight="1">
      <c r="A36" s="11" t="str">
        <f>客房業務部!A9</f>
        <v>客房業務部</v>
      </c>
      <c r="B36" s="24">
        <f>客房業務部!B9</f>
        <v>0</v>
      </c>
      <c r="C36" s="24" t="str">
        <f>客房業務部!C9</f>
        <v>業務組</v>
      </c>
      <c r="D36" s="11" t="str">
        <f>客房業務部!D9</f>
        <v>副總監</v>
      </c>
      <c r="E36" s="11">
        <f>客房業務部!E9</f>
        <v>3433</v>
      </c>
      <c r="F36" s="11" t="str">
        <f>客房業務部!F9</f>
        <v>Lillian</v>
      </c>
      <c r="G36" s="11" t="str">
        <f>客房業務部!G9</f>
        <v>胡瀚心</v>
      </c>
      <c r="H36" s="11" t="str">
        <f>客房業務部!H9</f>
        <v>9-18.</v>
      </c>
      <c r="I36" s="11" t="str">
        <f>客房業務部!I9</f>
        <v>9-18.</v>
      </c>
      <c r="J36" s="11" t="str">
        <f>客房業務部!J9</f>
        <v>9-18.</v>
      </c>
      <c r="K36" s="11" t="str">
        <f>客房業務部!K9</f>
        <v>9-18.</v>
      </c>
      <c r="L36" s="11" t="str">
        <f>客房業務部!L9</f>
        <v>休</v>
      </c>
      <c r="M36" s="11" t="str">
        <f>客房業務部!M9</f>
        <v>例</v>
      </c>
      <c r="N36" s="11" t="str">
        <f>客房業務部!N9</f>
        <v>9-18.</v>
      </c>
      <c r="O36" s="11" t="str">
        <f>客房業務部!O9</f>
        <v>9-18.</v>
      </c>
      <c r="P36" s="11" t="str">
        <f>客房業務部!P9</f>
        <v>9-18.</v>
      </c>
      <c r="Q36" s="11" t="str">
        <f>客房業務部!Q9</f>
        <v>9-18.</v>
      </c>
      <c r="R36" s="11" t="str">
        <f>客房業務部!R9</f>
        <v>9-18.</v>
      </c>
      <c r="S36" s="11" t="str">
        <f>客房業務部!S9</f>
        <v>休</v>
      </c>
      <c r="T36" s="11" t="str">
        <f>客房業務部!T9</f>
        <v>例</v>
      </c>
      <c r="U36" s="11" t="str">
        <f>客房業務部!U9</f>
        <v>9-18.</v>
      </c>
      <c r="V36" s="11" t="str">
        <f>客房業務部!V9</f>
        <v>9-18.</v>
      </c>
      <c r="W36" s="11" t="str">
        <f>客房業務部!W9</f>
        <v>9-18.</v>
      </c>
      <c r="X36" s="11" t="str">
        <f>客房業務部!X9</f>
        <v>9-18.</v>
      </c>
      <c r="Y36" s="11" t="str">
        <f>客房業務部!Y9</f>
        <v>9-18.</v>
      </c>
      <c r="Z36" s="11" t="str">
        <f>客房業務部!Z9</f>
        <v>休</v>
      </c>
      <c r="AA36" s="11" t="str">
        <f>客房業務部!AA9</f>
        <v>例</v>
      </c>
      <c r="AB36" s="11" t="str">
        <f>客房業務部!AB9</f>
        <v>9-18.</v>
      </c>
      <c r="AC36" s="11" t="str">
        <f>客房業務部!AC9</f>
        <v>9-18.</v>
      </c>
      <c r="AD36" s="11" t="str">
        <f>客房業務部!AD9</f>
        <v>9-18.</v>
      </c>
      <c r="AE36" s="11" t="str">
        <f>客房業務部!AE9</f>
        <v>9-18.</v>
      </c>
      <c r="AF36" s="11" t="str">
        <f>客房業務部!AF9</f>
        <v>9-18.</v>
      </c>
      <c r="AG36" s="11" t="str">
        <f>客房業務部!AG9</f>
        <v>休</v>
      </c>
      <c r="AH36" s="11" t="str">
        <f>客房業務部!AH9</f>
        <v>例</v>
      </c>
      <c r="AI36" s="11" t="str">
        <f>客房業務部!AI9</f>
        <v>9-18.</v>
      </c>
      <c r="AJ36" s="11" t="str">
        <f>客房業務部!AJ9</f>
        <v>9-18.</v>
      </c>
      <c r="AK36" s="11" t="str">
        <f>客房業務部!AK9</f>
        <v>9-18.</v>
      </c>
      <c r="AL36" s="11" t="str">
        <f>客房業務部!AL9</f>
        <v>9-18.</v>
      </c>
    </row>
    <row r="37" spans="1:39" s="12" customFormat="1" ht="34.5" customHeight="1">
      <c r="A37" s="11" t="str">
        <f>客房業務部!A10</f>
        <v>客房業務部</v>
      </c>
      <c r="B37" s="24">
        <f>客房業務部!B10</f>
        <v>0</v>
      </c>
      <c r="C37" s="24" t="str">
        <f>客房業務部!C10</f>
        <v>業務組</v>
      </c>
      <c r="D37" s="11" t="str">
        <f>客房業務部!D10</f>
        <v>經理</v>
      </c>
      <c r="E37" s="11">
        <f>客房業務部!E10</f>
        <v>3362</v>
      </c>
      <c r="F37" s="11" t="str">
        <f>客房業務部!F10</f>
        <v>Nash</v>
      </c>
      <c r="G37" s="11" t="str">
        <f>客房業務部!G10</f>
        <v>范亞宣</v>
      </c>
      <c r="H37" s="11" t="str">
        <f>客房業務部!H10</f>
        <v>9-18.</v>
      </c>
      <c r="I37" s="11" t="str">
        <f>客房業務部!I10</f>
        <v>9-18.</v>
      </c>
      <c r="J37" s="11" t="str">
        <f>客房業務部!J10</f>
        <v>9-18.</v>
      </c>
      <c r="K37" s="11" t="str">
        <f>客房業務部!K10</f>
        <v>9-18.</v>
      </c>
      <c r="L37" s="11" t="str">
        <f>客房業務部!L10</f>
        <v>休</v>
      </c>
      <c r="M37" s="11" t="str">
        <f>客房業務部!M10</f>
        <v>例</v>
      </c>
      <c r="N37" s="11" t="str">
        <f>客房業務部!N10</f>
        <v>9-18.</v>
      </c>
      <c r="O37" s="11" t="str">
        <f>客房業務部!O10</f>
        <v>9-18.</v>
      </c>
      <c r="P37" s="11" t="str">
        <f>客房業務部!P10</f>
        <v>9-18.</v>
      </c>
      <c r="Q37" s="11" t="str">
        <f>客房業務部!Q10</f>
        <v>9-18.</v>
      </c>
      <c r="R37" s="11" t="str">
        <f>客房業務部!R10</f>
        <v>9-18.</v>
      </c>
      <c r="S37" s="11" t="str">
        <f>客房業務部!S10</f>
        <v>休</v>
      </c>
      <c r="T37" s="11" t="str">
        <f>客房業務部!T10</f>
        <v>例</v>
      </c>
      <c r="U37" s="11" t="str">
        <f>客房業務部!U10</f>
        <v>9-18.</v>
      </c>
      <c r="V37" s="11" t="str">
        <f>客房業務部!V10</f>
        <v>9-18.</v>
      </c>
      <c r="W37" s="11" t="str">
        <f>客房業務部!W10</f>
        <v>9-18.</v>
      </c>
      <c r="X37" s="11" t="str">
        <f>客房業務部!X10</f>
        <v>9-18.</v>
      </c>
      <c r="Y37" s="11" t="str">
        <f>客房業務部!Y10</f>
        <v>9-18.</v>
      </c>
      <c r="Z37" s="11" t="str">
        <f>客房業務部!Z10</f>
        <v>休</v>
      </c>
      <c r="AA37" s="11" t="str">
        <f>客房業務部!AA10</f>
        <v>例</v>
      </c>
      <c r="AB37" s="11" t="str">
        <f>客房業務部!AB10</f>
        <v>9-18.</v>
      </c>
      <c r="AC37" s="11" t="str">
        <f>客房業務部!AC10</f>
        <v>9-18.</v>
      </c>
      <c r="AD37" s="11" t="str">
        <f>客房業務部!AD10</f>
        <v>9-18.</v>
      </c>
      <c r="AE37" s="11" t="str">
        <f>客房業務部!AE10</f>
        <v>9-18.</v>
      </c>
      <c r="AF37" s="11" t="str">
        <f>客房業務部!AF10</f>
        <v>9-18.</v>
      </c>
      <c r="AG37" s="11" t="str">
        <f>客房業務部!AG10</f>
        <v>休</v>
      </c>
      <c r="AH37" s="11" t="str">
        <f>客房業務部!AH10</f>
        <v>例</v>
      </c>
      <c r="AI37" s="11" t="str">
        <f>客房業務部!AI10</f>
        <v>9-18.</v>
      </c>
      <c r="AJ37" s="11" t="str">
        <f>客房業務部!AJ10</f>
        <v>9-18.</v>
      </c>
      <c r="AK37" s="11" t="str">
        <f>客房業務部!AK10</f>
        <v>9-18.</v>
      </c>
      <c r="AL37" s="11" t="str">
        <f>客房業務部!AL10</f>
        <v>9-18.</v>
      </c>
    </row>
    <row r="38" spans="1:39" s="12" customFormat="1" ht="34.5" customHeight="1">
      <c r="A38" s="11" t="str">
        <f>客房業務部!A11</f>
        <v>客房業務部</v>
      </c>
      <c r="B38" s="24" t="e">
        <f>客房業務部!#REF!</f>
        <v>#REF!</v>
      </c>
      <c r="C38" s="24" t="str">
        <f>客房業務部!C11</f>
        <v>業務組</v>
      </c>
      <c r="D38" s="11" t="str">
        <f>客房業務部!D11</f>
        <v>專員</v>
      </c>
      <c r="E38" s="11">
        <f>客房業務部!E11</f>
        <v>3494</v>
      </c>
      <c r="F38" s="11" t="str">
        <f>客房業務部!F11</f>
        <v>Joyce</v>
      </c>
      <c r="G38" s="11" t="str">
        <f>客房業務部!G11</f>
        <v>曹雅萍</v>
      </c>
      <c r="H38" s="11" t="str">
        <f>客房業務部!H11</f>
        <v>9-18.</v>
      </c>
      <c r="I38" s="11" t="str">
        <f>客房業務部!I11</f>
        <v>9-18.</v>
      </c>
      <c r="J38" s="11" t="str">
        <f>客房業務部!J11</f>
        <v>9-18.</v>
      </c>
      <c r="K38" s="11" t="str">
        <f>客房業務部!K11</f>
        <v>9-18.</v>
      </c>
      <c r="L38" s="11" t="str">
        <f>客房業務部!L11</f>
        <v>休</v>
      </c>
      <c r="M38" s="11" t="str">
        <f>客房業務部!M11</f>
        <v>例</v>
      </c>
      <c r="N38" s="11" t="str">
        <f>客房業務部!N11</f>
        <v>9-18.</v>
      </c>
      <c r="O38" s="11" t="str">
        <f>客房業務部!O11</f>
        <v>9-18.</v>
      </c>
      <c r="P38" s="11" t="str">
        <f>客房業務部!P11</f>
        <v>9-18.</v>
      </c>
      <c r="Q38" s="11" t="str">
        <f>客房業務部!Q11</f>
        <v>9-18.</v>
      </c>
      <c r="R38" s="11" t="str">
        <f>客房業務部!R11</f>
        <v>9-18.</v>
      </c>
      <c r="S38" s="11" t="str">
        <f>客房業務部!S11</f>
        <v>休</v>
      </c>
      <c r="T38" s="11" t="str">
        <f>客房業務部!T11</f>
        <v>例</v>
      </c>
      <c r="U38" s="11" t="str">
        <f>客房業務部!U11</f>
        <v>9-18.</v>
      </c>
      <c r="V38" s="11" t="str">
        <f>客房業務部!V11</f>
        <v>9-18.</v>
      </c>
      <c r="W38" s="11" t="str">
        <f>客房業務部!W11</f>
        <v>9-18.</v>
      </c>
      <c r="X38" s="11" t="str">
        <f>客房業務部!X11</f>
        <v>9-18.</v>
      </c>
      <c r="Y38" s="11" t="str">
        <f>客房業務部!Y11</f>
        <v>9-18.</v>
      </c>
      <c r="Z38" s="11" t="str">
        <f>客房業務部!Z11</f>
        <v>休</v>
      </c>
      <c r="AA38" s="11" t="str">
        <f>客房業務部!AA11</f>
        <v>例</v>
      </c>
      <c r="AB38" s="11" t="str">
        <f>客房業務部!AB11</f>
        <v>9-18.</v>
      </c>
      <c r="AC38" s="11" t="str">
        <f>客房業務部!AC11</f>
        <v>9-18.</v>
      </c>
      <c r="AD38" s="11" t="str">
        <f>客房業務部!AD11</f>
        <v>9-18.</v>
      </c>
      <c r="AE38" s="11" t="str">
        <f>客房業務部!AE11</f>
        <v>9-18.</v>
      </c>
      <c r="AF38" s="11" t="str">
        <f>客房業務部!AF11</f>
        <v>9-18.</v>
      </c>
      <c r="AG38" s="11" t="str">
        <f>客房業務部!AG11</f>
        <v>休</v>
      </c>
      <c r="AH38" s="11" t="str">
        <f>客房業務部!AH11</f>
        <v>例</v>
      </c>
      <c r="AI38" s="11" t="str">
        <f>客房業務部!AI11</f>
        <v>9-18.</v>
      </c>
      <c r="AJ38" s="11" t="str">
        <f>客房業務部!AJ11</f>
        <v>9-18.</v>
      </c>
      <c r="AK38" s="11" t="str">
        <f>客房業務部!AK11</f>
        <v>9-18.</v>
      </c>
      <c r="AL38" s="11" t="str">
        <f>客房業務部!AL11</f>
        <v>9-18.</v>
      </c>
    </row>
    <row r="39" spans="1:39" s="12" customFormat="1" ht="34.5" customHeight="1">
      <c r="A39" s="11" t="str">
        <f>行銷公關暨品牌發展部!A8</f>
        <v>行銷公關暨品牌發展部</v>
      </c>
      <c r="B39" s="24">
        <f>行銷公關暨品牌發展部!B8</f>
        <v>0</v>
      </c>
      <c r="C39" s="24">
        <f>工務部!C11</f>
        <v>0</v>
      </c>
      <c r="D39" s="11" t="str">
        <f>行銷公關暨品牌發展部!D8</f>
        <v>總監</v>
      </c>
      <c r="E39" s="11">
        <f>行銷公關暨品牌發展部!E8</f>
        <v>3335</v>
      </c>
      <c r="F39" s="11" t="str">
        <f>行銷公關暨品牌發展部!F8</f>
        <v>Maggie</v>
      </c>
      <c r="G39" s="11" t="str">
        <f>行銷公關暨品牌發展部!G8</f>
        <v>劉明如</v>
      </c>
      <c r="H39" s="11" t="str">
        <f>行銷公關暨品牌發展部!H8</f>
        <v>9-18.</v>
      </c>
      <c r="I39" s="11" t="str">
        <f>行銷公關暨品牌發展部!I8</f>
        <v>9-18.</v>
      </c>
      <c r="J39" s="11" t="str">
        <f>行銷公關暨品牌發展部!J8</f>
        <v>9-18.</v>
      </c>
      <c r="K39" s="11" t="str">
        <f>行銷公關暨品牌發展部!K8</f>
        <v>9-18.</v>
      </c>
      <c r="L39" s="11" t="str">
        <f>行銷公關暨品牌發展部!L8</f>
        <v>休</v>
      </c>
      <c r="M39" s="11" t="str">
        <f>行銷公關暨品牌發展部!M8</f>
        <v>例</v>
      </c>
      <c r="N39" s="11" t="str">
        <f>行銷公關暨品牌發展部!N8</f>
        <v>9-18.</v>
      </c>
      <c r="O39" s="11" t="str">
        <f>行銷公關暨品牌發展部!O8</f>
        <v>9-18.</v>
      </c>
      <c r="P39" s="11" t="str">
        <f>行銷公關暨品牌發展部!P8</f>
        <v>9-18.</v>
      </c>
      <c r="Q39" s="11" t="str">
        <f>行銷公關暨品牌發展部!Q8</f>
        <v>9-18.</v>
      </c>
      <c r="R39" s="11" t="str">
        <f>行銷公關暨品牌發展部!R8</f>
        <v>9-18.</v>
      </c>
      <c r="S39" s="11" t="str">
        <f>行銷公關暨品牌發展部!S8</f>
        <v>休</v>
      </c>
      <c r="T39" s="11" t="str">
        <f>行銷公關暨品牌發展部!T8</f>
        <v>例</v>
      </c>
      <c r="U39" s="11" t="str">
        <f>行銷公關暨品牌發展部!U8</f>
        <v>9-18.</v>
      </c>
      <c r="V39" s="11" t="str">
        <f>行銷公關暨品牌發展部!V8</f>
        <v>9-18.</v>
      </c>
      <c r="W39" s="11" t="str">
        <f>行銷公關暨品牌發展部!W8</f>
        <v>9-18.</v>
      </c>
      <c r="X39" s="11" t="str">
        <f>行銷公關暨品牌發展部!X8</f>
        <v>9-18.</v>
      </c>
      <c r="Y39" s="11" t="str">
        <f>行銷公關暨品牌發展部!Y8</f>
        <v>9-18.</v>
      </c>
      <c r="Z39" s="11" t="str">
        <f>行銷公關暨品牌發展部!Z8</f>
        <v>休</v>
      </c>
      <c r="AA39" s="11" t="str">
        <f>行銷公關暨品牌發展部!AA8</f>
        <v>例</v>
      </c>
      <c r="AB39" s="11" t="str">
        <f>行銷公關暨品牌發展部!AB8</f>
        <v>9-18.</v>
      </c>
      <c r="AC39" s="11" t="str">
        <f>行銷公關暨品牌發展部!AC8</f>
        <v>9-18.</v>
      </c>
      <c r="AD39" s="11" t="str">
        <f>行銷公關暨品牌發展部!AD8</f>
        <v>9-18.</v>
      </c>
      <c r="AE39" s="11" t="str">
        <f>行銷公關暨品牌發展部!AE8</f>
        <v>9-18.</v>
      </c>
      <c r="AF39" s="11" t="str">
        <f>行銷公關暨品牌發展部!AF8</f>
        <v>9-18.</v>
      </c>
      <c r="AG39" s="11" t="str">
        <f>行銷公關暨品牌發展部!AG8</f>
        <v>休</v>
      </c>
      <c r="AH39" s="11" t="str">
        <f>行銷公關暨品牌發展部!AH8</f>
        <v>例</v>
      </c>
      <c r="AI39" s="11" t="str">
        <f>行銷公關暨品牌發展部!AI8</f>
        <v>9-18.</v>
      </c>
      <c r="AJ39" s="11" t="str">
        <f>行銷公關暨品牌發展部!AJ8</f>
        <v>9-18.</v>
      </c>
      <c r="AK39" s="11" t="str">
        <f>行銷公關暨品牌發展部!AK8</f>
        <v>9-18.</v>
      </c>
      <c r="AL39" s="11" t="str">
        <f>行銷公關暨品牌發展部!AL8</f>
        <v>9-18.</v>
      </c>
    </row>
    <row r="40" spans="1:39" s="12" customFormat="1" ht="34.5" customHeight="1">
      <c r="A40" s="11" t="str">
        <f>行銷公關暨品牌發展部!A9</f>
        <v>行銷公關暨品牌發展部</v>
      </c>
      <c r="B40" s="24">
        <f>行銷公關暨品牌發展部!B9</f>
        <v>0</v>
      </c>
      <c r="C40" s="11" t="str">
        <f>行銷公關暨品牌發展部!C9</f>
        <v>行銷組</v>
      </c>
      <c r="D40" s="11" t="str">
        <f>行銷公關暨品牌發展部!D9</f>
        <v>副理</v>
      </c>
      <c r="E40" s="11">
        <f>行銷公關暨品牌發展部!E9</f>
        <v>3535</v>
      </c>
      <c r="F40" s="11" t="str">
        <f>行銷公關暨品牌發展部!F9</f>
        <v>Ray</v>
      </c>
      <c r="G40" s="11" t="str">
        <f>行銷公關暨品牌發展部!G9</f>
        <v>蘇亘雷</v>
      </c>
      <c r="H40" s="11" t="str">
        <f>行銷公關暨品牌發展部!H9</f>
        <v>9-18.</v>
      </c>
      <c r="I40" s="11" t="str">
        <f>行銷公關暨品牌發展部!I9</f>
        <v>9-18.</v>
      </c>
      <c r="J40" s="11" t="str">
        <f>行銷公關暨品牌發展部!J9</f>
        <v>9-18.</v>
      </c>
      <c r="K40" s="11" t="str">
        <f>行銷公關暨品牌發展部!K9</f>
        <v>9-18.</v>
      </c>
      <c r="L40" s="11" t="str">
        <f>行銷公關暨品牌發展部!L9</f>
        <v>休</v>
      </c>
      <c r="M40" s="11" t="str">
        <f>行銷公關暨品牌發展部!M9</f>
        <v>例</v>
      </c>
      <c r="N40" s="11" t="str">
        <f>行銷公關暨品牌發展部!N9</f>
        <v>9-18.</v>
      </c>
      <c r="O40" s="11" t="str">
        <f>行銷公關暨品牌發展部!O9</f>
        <v>9-18.</v>
      </c>
      <c r="P40" s="11" t="str">
        <f>行銷公關暨品牌發展部!P9</f>
        <v>9-18.</v>
      </c>
      <c r="Q40" s="11" t="str">
        <f>行銷公關暨品牌發展部!Q9</f>
        <v>9-18.</v>
      </c>
      <c r="R40" s="11" t="str">
        <f>行銷公關暨品牌發展部!R9</f>
        <v>9-18.</v>
      </c>
      <c r="S40" s="11" t="str">
        <f>行銷公關暨品牌發展部!S9</f>
        <v>休</v>
      </c>
      <c r="T40" s="11" t="str">
        <f>行銷公關暨品牌發展部!T9</f>
        <v>例</v>
      </c>
      <c r="U40" s="11" t="str">
        <f>行銷公關暨品牌發展部!U9</f>
        <v>9-18.</v>
      </c>
      <c r="V40" s="11" t="str">
        <f>行銷公關暨品牌發展部!V9</f>
        <v>9-18.</v>
      </c>
      <c r="W40" s="11" t="str">
        <f>行銷公關暨品牌發展部!W9</f>
        <v>9-18.</v>
      </c>
      <c r="X40" s="11" t="str">
        <f>行銷公關暨品牌發展部!X9</f>
        <v>9-18.</v>
      </c>
      <c r="Y40" s="11" t="str">
        <f>行銷公關暨品牌發展部!Y9</f>
        <v>9-18.</v>
      </c>
      <c r="Z40" s="11" t="str">
        <f>行銷公關暨品牌發展部!Z9</f>
        <v>休</v>
      </c>
      <c r="AA40" s="11" t="str">
        <f>行銷公關暨品牌發展部!AA9</f>
        <v>例</v>
      </c>
      <c r="AB40" s="11" t="str">
        <f>行銷公關暨品牌發展部!AB9</f>
        <v>9-18.</v>
      </c>
      <c r="AC40" s="11" t="str">
        <f>行銷公關暨品牌發展部!AC9</f>
        <v>9-18.</v>
      </c>
      <c r="AD40" s="11" t="str">
        <f>行銷公關暨品牌發展部!AD9</f>
        <v>9-18.</v>
      </c>
      <c r="AE40" s="11" t="str">
        <f>行銷公關暨品牌發展部!AE9</f>
        <v>9-18.</v>
      </c>
      <c r="AF40" s="11" t="str">
        <f>行銷公關暨品牌發展部!AF9</f>
        <v>9-18.</v>
      </c>
      <c r="AG40" s="11" t="str">
        <f>行銷公關暨品牌發展部!AG9</f>
        <v>休</v>
      </c>
      <c r="AH40" s="11" t="str">
        <f>行銷公關暨品牌發展部!AH9</f>
        <v>例</v>
      </c>
      <c r="AI40" s="11" t="str">
        <f>行銷公關暨品牌發展部!AI9</f>
        <v>9-18.</v>
      </c>
      <c r="AJ40" s="11" t="str">
        <f>行銷公關暨品牌發展部!AJ9</f>
        <v>9-18.</v>
      </c>
      <c r="AK40" s="11" t="str">
        <f>行銷公關暨品牌發展部!AK9</f>
        <v>9-18.</v>
      </c>
      <c r="AL40" s="11" t="str">
        <f>行銷公關暨品牌發展部!AL9</f>
        <v>9-18.</v>
      </c>
    </row>
    <row r="41" spans="1:39" s="12" customFormat="1" ht="34.5" customHeight="1">
      <c r="A41" s="11" t="str">
        <f>行銷公關暨品牌發展部!A10</f>
        <v>行銷公關暨品牌發展部</v>
      </c>
      <c r="B41" s="24">
        <f>行銷公關暨品牌發展部!B10</f>
        <v>0</v>
      </c>
      <c r="C41" s="11" t="str">
        <f>行銷公關暨品牌發展部!C10</f>
        <v>公關組</v>
      </c>
      <c r="D41" s="11" t="str">
        <f>行銷公關暨品牌發展部!D10</f>
        <v>主任</v>
      </c>
      <c r="E41" s="11">
        <f>行銷公關暨品牌發展部!E10</f>
        <v>3518</v>
      </c>
      <c r="F41" s="11" t="str">
        <f>行銷公關暨品牌發展部!F10</f>
        <v>Heather</v>
      </c>
      <c r="G41" s="11" t="str">
        <f>行銷公關暨品牌發展部!G10</f>
        <v>劉彥宜</v>
      </c>
      <c r="H41" s="11" t="str">
        <f>行銷公關暨品牌發展部!H10</f>
        <v>9-18.</v>
      </c>
      <c r="I41" s="11" t="str">
        <f>行銷公關暨品牌發展部!I10</f>
        <v>9-18.</v>
      </c>
      <c r="J41" s="11" t="str">
        <f>行銷公關暨品牌發展部!J10</f>
        <v>9-18.</v>
      </c>
      <c r="K41" s="11" t="str">
        <f>行銷公關暨品牌發展部!K10</f>
        <v>9-18.</v>
      </c>
      <c r="L41" s="11" t="str">
        <f>行銷公關暨品牌發展部!L10</f>
        <v>休</v>
      </c>
      <c r="M41" s="11" t="str">
        <f>行銷公關暨品牌發展部!M10</f>
        <v>例</v>
      </c>
      <c r="N41" s="11" t="str">
        <f>行銷公關暨品牌發展部!N10</f>
        <v>9-18.</v>
      </c>
      <c r="O41" s="11" t="str">
        <f>行銷公關暨品牌發展部!O10</f>
        <v>9-18.</v>
      </c>
      <c r="P41" s="11" t="str">
        <f>行銷公關暨品牌發展部!P10</f>
        <v>9-18.</v>
      </c>
      <c r="Q41" s="11" t="str">
        <f>行銷公關暨品牌發展部!Q10</f>
        <v>9-18.</v>
      </c>
      <c r="R41" s="11" t="str">
        <f>行銷公關暨品牌發展部!R10</f>
        <v>9-18.</v>
      </c>
      <c r="S41" s="11" t="str">
        <f>行銷公關暨品牌發展部!S10</f>
        <v>休</v>
      </c>
      <c r="T41" s="11" t="str">
        <f>行銷公關暨品牌發展部!T10</f>
        <v>例</v>
      </c>
      <c r="U41" s="11" t="str">
        <f>行銷公關暨品牌發展部!U10</f>
        <v>9-18.</v>
      </c>
      <c r="V41" s="11" t="str">
        <f>行銷公關暨品牌發展部!V10</f>
        <v>9-18.</v>
      </c>
      <c r="W41" s="11" t="str">
        <f>行銷公關暨品牌發展部!W10</f>
        <v>9-18.</v>
      </c>
      <c r="X41" s="11" t="str">
        <f>行銷公關暨品牌發展部!X10</f>
        <v>9-18.</v>
      </c>
      <c r="Y41" s="11" t="str">
        <f>行銷公關暨品牌發展部!Y10</f>
        <v>9-18.</v>
      </c>
      <c r="Z41" s="11" t="str">
        <f>行銷公關暨品牌發展部!Z10</f>
        <v>休</v>
      </c>
      <c r="AA41" s="11" t="str">
        <f>行銷公關暨品牌發展部!AA10</f>
        <v>例</v>
      </c>
      <c r="AB41" s="11" t="str">
        <f>行銷公關暨品牌發展部!AB10</f>
        <v>9-18.</v>
      </c>
      <c r="AC41" s="11" t="str">
        <f>行銷公關暨品牌發展部!AC10</f>
        <v>9-18.</v>
      </c>
      <c r="AD41" s="11" t="str">
        <f>行銷公關暨品牌發展部!AD10</f>
        <v>9-18.</v>
      </c>
      <c r="AE41" s="11" t="str">
        <f>行銷公關暨品牌發展部!AE10</f>
        <v>9-18.</v>
      </c>
      <c r="AF41" s="11" t="str">
        <f>行銷公關暨品牌發展部!AF10</f>
        <v>9-18.</v>
      </c>
      <c r="AG41" s="11" t="str">
        <f>行銷公關暨品牌發展部!AG10</f>
        <v>休</v>
      </c>
      <c r="AH41" s="11" t="str">
        <f>行銷公關暨品牌發展部!AH10</f>
        <v>例</v>
      </c>
      <c r="AI41" s="11" t="str">
        <f>行銷公關暨品牌發展部!AI10</f>
        <v>9-18.</v>
      </c>
      <c r="AJ41" s="11" t="str">
        <f>行銷公關暨品牌發展部!AJ10</f>
        <v>9-18.</v>
      </c>
      <c r="AK41" s="11" t="str">
        <f>行銷公關暨品牌發展部!AK10</f>
        <v>9-18.</v>
      </c>
      <c r="AL41" s="11" t="str">
        <f>行銷公關暨品牌發展部!AL10</f>
        <v>9-18.</v>
      </c>
    </row>
    <row r="42" spans="1:39" s="12" customFormat="1" ht="34.5" customHeight="1">
      <c r="A42" s="11" t="str">
        <f>行銷公關暨品牌發展部!A11</f>
        <v>行銷公關暨品牌發展部</v>
      </c>
      <c r="B42" s="24">
        <f>行銷公關暨品牌發展部!B11</f>
        <v>0</v>
      </c>
      <c r="C42" s="11" t="str">
        <f>行銷公關暨品牌發展部!C11</f>
        <v>設計組</v>
      </c>
      <c r="D42" s="11" t="str">
        <f>行銷公關暨品牌發展部!D11</f>
        <v>副理</v>
      </c>
      <c r="E42" s="11">
        <f>行銷公關暨品牌發展部!E11</f>
        <v>3412</v>
      </c>
      <c r="F42" s="11" t="str">
        <f>行銷公關暨品牌發展部!F11</f>
        <v>Jojo</v>
      </c>
      <c r="G42" s="11" t="str">
        <f>行銷公關暨品牌發展部!G11</f>
        <v>許偉洲</v>
      </c>
      <c r="H42" s="11" t="str">
        <f>行銷公關暨品牌發展部!H11</f>
        <v>9-18.</v>
      </c>
      <c r="I42" s="11" t="str">
        <f>行銷公關暨品牌發展部!I11</f>
        <v>9-18.</v>
      </c>
      <c r="J42" s="11" t="str">
        <f>行銷公關暨品牌發展部!J11</f>
        <v>9-18.</v>
      </c>
      <c r="K42" s="11" t="str">
        <f>行銷公關暨品牌發展部!K11</f>
        <v>9-18.</v>
      </c>
      <c r="L42" s="11" t="str">
        <f>行銷公關暨品牌發展部!L11</f>
        <v>休</v>
      </c>
      <c r="M42" s="11" t="str">
        <f>行銷公關暨品牌發展部!M11</f>
        <v>例</v>
      </c>
      <c r="N42" s="11" t="str">
        <f>行銷公關暨品牌發展部!N11</f>
        <v>9-18.</v>
      </c>
      <c r="O42" s="11" t="str">
        <f>行銷公關暨品牌發展部!O11</f>
        <v>9-18.</v>
      </c>
      <c r="P42" s="11" t="str">
        <f>行銷公關暨品牌發展部!P11</f>
        <v>9-18.</v>
      </c>
      <c r="Q42" s="11" t="str">
        <f>行銷公關暨品牌發展部!Q11</f>
        <v>9-18.</v>
      </c>
      <c r="R42" s="11" t="str">
        <f>行銷公關暨品牌發展部!R11</f>
        <v>9-18.</v>
      </c>
      <c r="S42" s="11" t="str">
        <f>行銷公關暨品牌發展部!S11</f>
        <v>休</v>
      </c>
      <c r="T42" s="11" t="str">
        <f>行銷公關暨品牌發展部!T11</f>
        <v>例</v>
      </c>
      <c r="U42" s="11" t="str">
        <f>行銷公關暨品牌發展部!U11</f>
        <v>9-18.</v>
      </c>
      <c r="V42" s="11" t="str">
        <f>行銷公關暨品牌發展部!V11</f>
        <v>9-18.</v>
      </c>
      <c r="W42" s="11" t="str">
        <f>行銷公關暨品牌發展部!W11</f>
        <v>9-18.</v>
      </c>
      <c r="X42" s="11" t="str">
        <f>行銷公關暨品牌發展部!X11</f>
        <v>9-18.</v>
      </c>
      <c r="Y42" s="11" t="str">
        <f>行銷公關暨品牌發展部!Y11</f>
        <v>9-18.</v>
      </c>
      <c r="Z42" s="11" t="str">
        <f>行銷公關暨品牌發展部!Z11</f>
        <v>休</v>
      </c>
      <c r="AA42" s="11" t="str">
        <f>行銷公關暨品牌發展部!AA11</f>
        <v>例</v>
      </c>
      <c r="AB42" s="11" t="str">
        <f>行銷公關暨品牌發展部!AB11</f>
        <v>9-18.</v>
      </c>
      <c r="AC42" s="11" t="str">
        <f>行銷公關暨品牌發展部!AC11</f>
        <v>9-18.</v>
      </c>
      <c r="AD42" s="11" t="str">
        <f>行銷公關暨品牌發展部!AD11</f>
        <v>9-18.</v>
      </c>
      <c r="AE42" s="11" t="str">
        <f>行銷公關暨品牌發展部!AE11</f>
        <v>9-18.</v>
      </c>
      <c r="AF42" s="11" t="str">
        <f>行銷公關暨品牌發展部!AF11</f>
        <v>9-18.</v>
      </c>
      <c r="AG42" s="11" t="str">
        <f>行銷公關暨品牌發展部!AG11</f>
        <v>休</v>
      </c>
      <c r="AH42" s="11" t="str">
        <f>行銷公關暨品牌發展部!AH11</f>
        <v>例</v>
      </c>
      <c r="AI42" s="11" t="str">
        <f>行銷公關暨品牌發展部!AI11</f>
        <v>9-18.</v>
      </c>
      <c r="AJ42" s="11" t="str">
        <f>行銷公關暨品牌發展部!AJ11</f>
        <v>9-18.</v>
      </c>
      <c r="AK42" s="11" t="str">
        <f>行銷公關暨品牌發展部!AK11</f>
        <v>9-18.</v>
      </c>
      <c r="AL42" s="11" t="str">
        <f>行銷公關暨品牌發展部!AL11</f>
        <v>9-18.</v>
      </c>
    </row>
    <row r="43" spans="1:39" s="12" customFormat="1" ht="34.5" customHeight="1">
      <c r="A43" s="11" t="str">
        <f>客房部!A8</f>
        <v>客房部</v>
      </c>
      <c r="B43" s="24">
        <f>客房部!B8</f>
        <v>0</v>
      </c>
      <c r="C43" s="24">
        <f>客房部!C8</f>
        <v>0</v>
      </c>
      <c r="D43" s="11" t="str">
        <f>客房部!D8</f>
        <v>總監</v>
      </c>
      <c r="E43" s="11">
        <f>客房部!E8</f>
        <v>3316</v>
      </c>
      <c r="F43" s="11" t="str">
        <f>客房部!F8</f>
        <v>Frank</v>
      </c>
      <c r="G43" s="11" t="str">
        <f>客房部!G8</f>
        <v>王欽賢</v>
      </c>
      <c r="H43" s="11" t="str">
        <f>客房部!H8</f>
        <v>09:00~18:00</v>
      </c>
      <c r="I43" s="11" t="str">
        <f>客房部!I8</f>
        <v>年</v>
      </c>
      <c r="J43" s="11" t="str">
        <f>客房部!J8</f>
        <v>09:00~18:00</v>
      </c>
      <c r="K43" s="11" t="str">
        <f>客房部!K8</f>
        <v>09:00~18:00</v>
      </c>
      <c r="L43" s="11" t="str">
        <f>客房部!L8</f>
        <v>09:00~18:00</v>
      </c>
      <c r="M43" s="11" t="str">
        <f>客房部!M8</f>
        <v>休</v>
      </c>
      <c r="N43" s="11" t="str">
        <f>客房部!N8</f>
        <v>09:00~18:00</v>
      </c>
      <c r="O43" s="11" t="str">
        <f>客房部!O8</f>
        <v>09:00~18:00</v>
      </c>
      <c r="P43" s="11" t="str">
        <f>客房部!P8</f>
        <v>09:00~18:00</v>
      </c>
      <c r="Q43" s="11" t="str">
        <f>客房部!Q8</f>
        <v>例</v>
      </c>
      <c r="R43" s="11" t="str">
        <f>客房部!R8</f>
        <v>09:00~18:00</v>
      </c>
      <c r="S43" s="11" t="str">
        <f>客房部!S8</f>
        <v>09:00~18:00</v>
      </c>
      <c r="T43" s="11" t="str">
        <f>客房部!T8</f>
        <v>休</v>
      </c>
      <c r="U43" s="11" t="str">
        <f>客房部!U8</f>
        <v>09:00~18:00</v>
      </c>
      <c r="V43" s="11" t="str">
        <f>客房部!V8</f>
        <v>09:00~18:00</v>
      </c>
      <c r="W43" s="11" t="str">
        <f>客房部!W8</f>
        <v>09:00~18:00</v>
      </c>
      <c r="X43" s="11" t="str">
        <f>客房部!X8</f>
        <v>例</v>
      </c>
      <c r="Y43" s="11" t="str">
        <f>客房部!Y8</f>
        <v>09:00~18:00</v>
      </c>
      <c r="Z43" s="11" t="str">
        <f>客房部!Z8</f>
        <v>09:00~18:00</v>
      </c>
      <c r="AA43" s="11" t="str">
        <f>客房部!AA8</f>
        <v>09:00~18:00</v>
      </c>
      <c r="AB43" s="11" t="str">
        <f>客房部!AB8</f>
        <v>休</v>
      </c>
      <c r="AC43" s="11" t="str">
        <f>客房部!AC8</f>
        <v>09:00~18:00</v>
      </c>
      <c r="AD43" s="11" t="str">
        <f>客房部!AD8</f>
        <v>例</v>
      </c>
      <c r="AE43" s="11" t="str">
        <f>客房部!AE8</f>
        <v>09:00~18:00</v>
      </c>
      <c r="AF43" s="11" t="str">
        <f>客房部!AF8</f>
        <v>09:00~18:00</v>
      </c>
      <c r="AG43" s="11" t="str">
        <f>客房部!AG8</f>
        <v>09:00~18:00</v>
      </c>
      <c r="AH43" s="11" t="str">
        <f>客房部!AH8</f>
        <v>休</v>
      </c>
      <c r="AI43" s="11" t="str">
        <f>客房部!AI8</f>
        <v>09:00~18:00</v>
      </c>
      <c r="AJ43" s="11" t="str">
        <f>客房部!AJ8</f>
        <v>09:00~18:00</v>
      </c>
      <c r="AK43" s="11" t="str">
        <f>客房部!AK8</f>
        <v>例</v>
      </c>
      <c r="AL43" s="11" t="str">
        <f>客房部!AL8</f>
        <v>09:00~18:00</v>
      </c>
    </row>
    <row r="44" spans="1:39" s="12" customFormat="1" ht="34.5" customHeight="1">
      <c r="A44" s="11" t="str">
        <f>客務部!A8</f>
        <v>客房部</v>
      </c>
      <c r="B44" s="11" t="str">
        <f>客務部!B8</f>
        <v>客務部</v>
      </c>
      <c r="C44" s="24">
        <f>客務部!C8</f>
        <v>0</v>
      </c>
      <c r="D44" s="11" t="str">
        <f>客務部!D8</f>
        <v>經理</v>
      </c>
      <c r="E44" s="11">
        <f>客務部!E8</f>
        <v>1145</v>
      </c>
      <c r="F44" s="11" t="str">
        <f>客務部!F8</f>
        <v>Cara</v>
      </c>
      <c r="G44" s="11" t="str">
        <f>客務部!G8</f>
        <v>經嘉嘉</v>
      </c>
      <c r="H44" s="11" t="str">
        <f>客務部!H8</f>
        <v>例</v>
      </c>
      <c r="I44" s="11" t="str">
        <f>客務部!I8</f>
        <v>休</v>
      </c>
      <c r="J44" s="11" t="str">
        <f>客務部!J8</f>
        <v>7-15.5</v>
      </c>
      <c r="K44" s="11" t="str">
        <f>客務部!K8</f>
        <v>14.5-23</v>
      </c>
      <c r="L44" s="11" t="str">
        <f>客務部!L8</f>
        <v>14.5-23</v>
      </c>
      <c r="M44" s="11" t="str">
        <f>客務部!M8</f>
        <v>休</v>
      </c>
      <c r="N44" s="11" t="str">
        <f>客務部!N8</f>
        <v>7-15.5</v>
      </c>
      <c r="O44" s="11" t="str">
        <f>客務部!O8</f>
        <v>7-15.5</v>
      </c>
      <c r="P44" s="11" t="str">
        <f>客務部!P8</f>
        <v>例</v>
      </c>
      <c r="Q44" s="11" t="str">
        <f>客務部!Q8</f>
        <v>7-15.5</v>
      </c>
      <c r="R44" s="11" t="str">
        <f>客務部!R8</f>
        <v>7-15.5</v>
      </c>
      <c r="S44" s="11" t="str">
        <f>客務部!S8</f>
        <v>7-15.5</v>
      </c>
      <c r="T44" s="11" t="str">
        <f>客務部!T8</f>
        <v>7-15.5</v>
      </c>
      <c r="U44" s="11" t="str">
        <f>客務部!U8</f>
        <v>春</v>
      </c>
      <c r="V44" s="11" t="str">
        <f>客務部!V8</f>
        <v>春</v>
      </c>
      <c r="W44" s="11" t="str">
        <f>客務部!W8</f>
        <v>7-15.5</v>
      </c>
      <c r="X44" s="11" t="str">
        <f>客務部!X8</f>
        <v>7-15.5</v>
      </c>
      <c r="Y44" s="11" t="str">
        <f>客務部!Y8</f>
        <v>例</v>
      </c>
      <c r="Z44" s="11" t="str">
        <f>客務部!Z8</f>
        <v>7-15.5</v>
      </c>
      <c r="AA44" s="11" t="str">
        <f>客務部!AA8</f>
        <v>7-15.5</v>
      </c>
      <c r="AB44" s="11" t="str">
        <f>客務部!AB8</f>
        <v>7-15.5</v>
      </c>
      <c r="AC44" s="11" t="str">
        <f>客務部!AC8</f>
        <v>7-15.5</v>
      </c>
      <c r="AD44" s="11" t="str">
        <f>客務部!AD8</f>
        <v>7-15.5</v>
      </c>
      <c r="AE44" s="11" t="str">
        <f>客務部!AE8</f>
        <v>休</v>
      </c>
      <c r="AF44" s="11" t="str">
        <f>客務部!AF8</f>
        <v>14.5-23</v>
      </c>
      <c r="AG44" s="11" t="str">
        <f>客務部!AG8</f>
        <v>例</v>
      </c>
      <c r="AH44" s="11" t="str">
        <f>客務部!AH8</f>
        <v>7-15.5</v>
      </c>
      <c r="AI44" s="11" t="str">
        <f>客務部!AI8</f>
        <v>7-15.5</v>
      </c>
      <c r="AJ44" s="11" t="str">
        <f>客務部!AJ8</f>
        <v>休</v>
      </c>
      <c r="AK44" s="11" t="str">
        <f>客務部!AK8</f>
        <v>7-15.5</v>
      </c>
      <c r="AL44" s="11" t="str">
        <f>客務部!AL8</f>
        <v>7-15.5</v>
      </c>
      <c r="AM44" s="35"/>
    </row>
    <row r="45" spans="1:39" s="12" customFormat="1" ht="34.5" customHeight="1">
      <c r="A45" s="11" t="str">
        <f>客務部!A9</f>
        <v>客房部</v>
      </c>
      <c r="B45" s="11" t="str">
        <f>客務部!B9</f>
        <v>客務部</v>
      </c>
      <c r="C45" s="24">
        <f>客務部!C9</f>
        <v>0</v>
      </c>
      <c r="D45" s="11" t="str">
        <f>客務部!D9</f>
        <v>夜間經理</v>
      </c>
      <c r="E45" s="11">
        <f>客務部!E9</f>
        <v>1738</v>
      </c>
      <c r="F45" s="11" t="str">
        <f>客務部!F9</f>
        <v>Eric</v>
      </c>
      <c r="G45" s="11" t="str">
        <f>客務部!G9</f>
        <v>高宇平</v>
      </c>
      <c r="H45" s="11" t="str">
        <f>客務部!H9</f>
        <v>22.5-7</v>
      </c>
      <c r="I45" s="11" t="str">
        <f>客務部!I9</f>
        <v>22.5-7</v>
      </c>
      <c r="J45" s="11" t="str">
        <f>客務部!J9</f>
        <v>例</v>
      </c>
      <c r="K45" s="11" t="str">
        <f>客務部!K9</f>
        <v>22.5-7</v>
      </c>
      <c r="L45" s="11" t="str">
        <f>客務部!L9</f>
        <v>22.5-7</v>
      </c>
      <c r="M45" s="11" t="str">
        <f>客務部!M9</f>
        <v>休</v>
      </c>
      <c r="N45" s="11" t="str">
        <f>客務部!N9</f>
        <v>22.5-7</v>
      </c>
      <c r="O45" s="11" t="str">
        <f>客務部!O9</f>
        <v>22.5-7</v>
      </c>
      <c r="P45" s="11" t="str">
        <f>客務部!P9</f>
        <v>年</v>
      </c>
      <c r="Q45" s="11" t="str">
        <f>客務部!Q9</f>
        <v>休</v>
      </c>
      <c r="R45" s="11" t="str">
        <f>客務部!R9</f>
        <v>22.5-7</v>
      </c>
      <c r="S45" s="11" t="str">
        <f>客務部!S9</f>
        <v>22.5-7</v>
      </c>
      <c r="T45" s="11" t="str">
        <f>客務部!T9</f>
        <v>例</v>
      </c>
      <c r="U45" s="11" t="str">
        <f>客務部!U9</f>
        <v>22.5-7</v>
      </c>
      <c r="V45" s="11" t="str">
        <f>客務部!V9</f>
        <v>22.5-7</v>
      </c>
      <c r="W45" s="11" t="str">
        <f>客務部!W9</f>
        <v>年</v>
      </c>
      <c r="X45" s="11" t="str">
        <f>客務部!X9</f>
        <v>休</v>
      </c>
      <c r="Y45" s="11" t="str">
        <f>客務部!Y9</f>
        <v>22.5-7</v>
      </c>
      <c r="Z45" s="11" t="str">
        <f>客務部!Z9</f>
        <v>22.5-7</v>
      </c>
      <c r="AA45" s="11" t="str">
        <f>客務部!AA9</f>
        <v>年</v>
      </c>
      <c r="AB45" s="11" t="str">
        <f>客務部!AB9</f>
        <v>22.5-7</v>
      </c>
      <c r="AC45" s="11" t="str">
        <f>客務部!AC9</f>
        <v>年</v>
      </c>
      <c r="AD45" s="11" t="str">
        <f>客務部!AD9</f>
        <v>9.5-18</v>
      </c>
      <c r="AE45" s="11" t="str">
        <f>客務部!AE9</f>
        <v>9.5-18</v>
      </c>
      <c r="AF45" s="11" t="str">
        <f>客務部!AF9</f>
        <v>例</v>
      </c>
      <c r="AG45" s="11" t="str">
        <f>客務部!AG9</f>
        <v>22.5-7</v>
      </c>
      <c r="AH45" s="11" t="str">
        <f>客務部!AH9</f>
        <v>22.5-7</v>
      </c>
      <c r="AI45" s="11" t="str">
        <f>客務部!AI9</f>
        <v>例</v>
      </c>
      <c r="AJ45" s="11" t="str">
        <f>客務部!AJ9</f>
        <v>22.5-7</v>
      </c>
      <c r="AK45" s="11" t="str">
        <f>客務部!AK9</f>
        <v>22.5-7</v>
      </c>
      <c r="AL45" s="11" t="str">
        <f>客務部!AL9</f>
        <v>休</v>
      </c>
      <c r="AM45" s="35"/>
    </row>
    <row r="46" spans="1:39" s="12" customFormat="1" ht="34.5" customHeight="1">
      <c r="A46" s="11" t="str">
        <f>客務部!A10</f>
        <v>客房部</v>
      </c>
      <c r="B46" s="11" t="str">
        <f>客務部!B10</f>
        <v>客務部</v>
      </c>
      <c r="C46" s="24">
        <f>客務部!C10</f>
        <v>0</v>
      </c>
      <c r="D46" s="11" t="str">
        <f>客務部!D10</f>
        <v>副理</v>
      </c>
      <c r="E46" s="11">
        <f>客務部!E10</f>
        <v>3310</v>
      </c>
      <c r="F46" s="11" t="str">
        <f>客務部!F10</f>
        <v>Pearl</v>
      </c>
      <c r="G46" s="11" t="str">
        <f>客務部!G10</f>
        <v>吳佳玲</v>
      </c>
      <c r="H46" s="11" t="str">
        <f>客務部!H10</f>
        <v>7-15.5</v>
      </c>
      <c r="I46" s="11" t="str">
        <f>客務部!I10</f>
        <v>7-15.5</v>
      </c>
      <c r="J46" s="11" t="str">
        <f>客務部!J10</f>
        <v>例</v>
      </c>
      <c r="K46" s="11" t="str">
        <f>客務部!K10</f>
        <v>7-15.5</v>
      </c>
      <c r="L46" s="11" t="str">
        <f>客務部!L10</f>
        <v>7-15.5</v>
      </c>
      <c r="M46" s="11" t="str">
        <f>客務部!M10</f>
        <v>7-15.5</v>
      </c>
      <c r="N46" s="11" t="str">
        <f>客務部!N10</f>
        <v>春</v>
      </c>
      <c r="O46" s="11" t="str">
        <f>客務部!O10</f>
        <v>例</v>
      </c>
      <c r="P46" s="11" t="str">
        <f>客務部!P10</f>
        <v>7-15.5</v>
      </c>
      <c r="Q46" s="11" t="str">
        <f>客務部!Q10</f>
        <v>14.5-23</v>
      </c>
      <c r="R46" s="11" t="str">
        <f>客務部!R10</f>
        <v>14.5-23</v>
      </c>
      <c r="S46" s="11" t="str">
        <f>客務部!S10</f>
        <v>14.5-23</v>
      </c>
      <c r="T46" s="11" t="str">
        <f>客務部!T10</f>
        <v>休</v>
      </c>
      <c r="U46" s="11" t="str">
        <f>客務部!U10</f>
        <v>7-15.5</v>
      </c>
      <c r="V46" s="11" t="str">
        <f>客務部!V10</f>
        <v>7-15.5</v>
      </c>
      <c r="W46" s="11" t="str">
        <f>客務部!W10</f>
        <v>14.5-23</v>
      </c>
      <c r="X46" s="11" t="str">
        <f>客務部!X10</f>
        <v>例</v>
      </c>
      <c r="Y46" s="11" t="str">
        <f>客務部!Y10</f>
        <v>7-15.5</v>
      </c>
      <c r="Z46" s="11" t="str">
        <f>客務部!Z10</f>
        <v>14.5-23</v>
      </c>
      <c r="AA46" s="11" t="str">
        <f>客務部!AA10</f>
        <v>休</v>
      </c>
      <c r="AB46" s="11" t="str">
        <f>客務部!AB10</f>
        <v>14.5-23</v>
      </c>
      <c r="AC46" s="11" t="str">
        <f>客務部!AC10</f>
        <v>14.5-23</v>
      </c>
      <c r="AD46" s="11" t="str">
        <f>客務部!AD10</f>
        <v>14.5-23</v>
      </c>
      <c r="AE46" s="11" t="str">
        <f>客務部!AE10</f>
        <v>14.5-23</v>
      </c>
      <c r="AF46" s="11" t="str">
        <f>客務部!AF10</f>
        <v>例</v>
      </c>
      <c r="AG46" s="11" t="str">
        <f>客務部!AG10</f>
        <v>14.5-23</v>
      </c>
      <c r="AH46" s="11" t="str">
        <f>客務部!AH10</f>
        <v>14.5-23</v>
      </c>
      <c r="AI46" s="11" t="str">
        <f>客務部!AI10</f>
        <v>14.5-23</v>
      </c>
      <c r="AJ46" s="11" t="str">
        <f>客務部!AJ10</f>
        <v>14.5-23</v>
      </c>
      <c r="AK46" s="11" t="str">
        <f>客務部!AK10</f>
        <v>休</v>
      </c>
      <c r="AL46" s="11" t="str">
        <f>客務部!AL10</f>
        <v>休</v>
      </c>
      <c r="AM46" s="35"/>
    </row>
    <row r="47" spans="1:39" s="12" customFormat="1" ht="34.5" customHeight="1">
      <c r="A47" s="11" t="str">
        <f>客務部!A11</f>
        <v>客房部</v>
      </c>
      <c r="B47" s="11" t="str">
        <f>客務部!B11</f>
        <v>客務部</v>
      </c>
      <c r="C47" s="11" t="str">
        <f>客務部!C11</f>
        <v>櫃檯</v>
      </c>
      <c r="D47" s="11" t="str">
        <f>客務部!D11</f>
        <v>副理</v>
      </c>
      <c r="E47" s="11">
        <f>客務部!E11</f>
        <v>3435</v>
      </c>
      <c r="F47" s="11" t="str">
        <f>客務部!F11</f>
        <v>Steve</v>
      </c>
      <c r="G47" s="11" t="str">
        <f>客務部!G11</f>
        <v>陳威豪</v>
      </c>
      <c r="H47" s="11" t="str">
        <f>客務部!H11</f>
        <v>14.5-23</v>
      </c>
      <c r="I47" s="11" t="str">
        <f>客務部!I11</f>
        <v>14.5-23</v>
      </c>
      <c r="J47" s="11" t="str">
        <f>客務部!J11</f>
        <v>14.5-23</v>
      </c>
      <c r="K47" s="11" t="str">
        <f>客務部!K11</f>
        <v>例</v>
      </c>
      <c r="L47" s="11" t="str">
        <f>客務部!L11</f>
        <v>休</v>
      </c>
      <c r="M47" s="11" t="str">
        <f>客務部!M11</f>
        <v>14.5-23</v>
      </c>
      <c r="N47" s="11" t="str">
        <f>客務部!N11</f>
        <v>14.5-23</v>
      </c>
      <c r="O47" s="11" t="str">
        <f>客務部!O11</f>
        <v>14.5-23</v>
      </c>
      <c r="P47" s="11" t="str">
        <f>客務部!P11</f>
        <v>14.5-23</v>
      </c>
      <c r="Q47" s="11" t="str">
        <f>客務部!Q11</f>
        <v>春</v>
      </c>
      <c r="R47" s="11" t="str">
        <f>客務部!R11</f>
        <v>例</v>
      </c>
      <c r="S47" s="11" t="str">
        <f>客務部!S11</f>
        <v>春</v>
      </c>
      <c r="T47" s="11" t="str">
        <f>客務部!T11</f>
        <v>14.5-23</v>
      </c>
      <c r="U47" s="11" t="str">
        <f>客務部!U11</f>
        <v>14.5-23</v>
      </c>
      <c r="V47" s="11" t="str">
        <f>客務部!V11</f>
        <v>14.5-23</v>
      </c>
      <c r="W47" s="11" t="str">
        <f>客務部!W11</f>
        <v>休</v>
      </c>
      <c r="X47" s="11" t="str">
        <f>客務部!X11</f>
        <v>14.5-23</v>
      </c>
      <c r="Y47" s="11" t="str">
        <f>客務部!Y11</f>
        <v>14.5-23</v>
      </c>
      <c r="Z47" s="11" t="str">
        <f>客務部!Z11</f>
        <v>14.5-23</v>
      </c>
      <c r="AA47" s="11" t="str">
        <f>客務部!AA11</f>
        <v>14.5-23</v>
      </c>
      <c r="AB47" s="11" t="str">
        <f>客務部!AB11</f>
        <v>例</v>
      </c>
      <c r="AC47" s="11" t="str">
        <f>客務部!AC11</f>
        <v>休</v>
      </c>
      <c r="AD47" s="11" t="str">
        <f>客務部!AD11</f>
        <v>休</v>
      </c>
      <c r="AE47" s="11" t="str">
        <f>客務部!AE11</f>
        <v>7-15.5</v>
      </c>
      <c r="AF47" s="11" t="str">
        <f>客務部!AF11</f>
        <v>7-15.5</v>
      </c>
      <c r="AG47" s="11" t="str">
        <f>客務部!AG11</f>
        <v>7-15.5</v>
      </c>
      <c r="AH47" s="11" t="str">
        <f>客務部!AH11</f>
        <v>7-15.5</v>
      </c>
      <c r="AI47" s="11" t="str">
        <f>客務部!AI11</f>
        <v>例</v>
      </c>
      <c r="AJ47" s="11" t="str">
        <f>客務部!AJ11</f>
        <v>7-15.5</v>
      </c>
      <c r="AK47" s="11" t="str">
        <f>客務部!AK11</f>
        <v>14.5-23</v>
      </c>
      <c r="AL47" s="11" t="str">
        <f>客務部!AL11</f>
        <v>14.5-23</v>
      </c>
      <c r="AM47" s="35"/>
    </row>
    <row r="48" spans="1:39" s="12" customFormat="1" ht="34.5" customHeight="1">
      <c r="A48" s="11" t="str">
        <f>客務部!A12</f>
        <v>客房部</v>
      </c>
      <c r="B48" s="11" t="str">
        <f>客務部!B12</f>
        <v>客務部</v>
      </c>
      <c r="C48" s="24">
        <f>客務部!C12</f>
        <v>0</v>
      </c>
      <c r="D48" s="11" t="str">
        <f>客務部!D12</f>
        <v>夜間副理</v>
      </c>
      <c r="E48" s="11">
        <f>客務部!E12</f>
        <v>3380</v>
      </c>
      <c r="F48" s="11" t="str">
        <f>客務部!F12</f>
        <v>Roger</v>
      </c>
      <c r="G48" s="11" t="str">
        <f>客務部!G12</f>
        <v>王祥國</v>
      </c>
      <c r="H48" s="11" t="str">
        <f>客務部!H12</f>
        <v>22.5-7</v>
      </c>
      <c r="I48" s="11" t="str">
        <f>客務部!I12</f>
        <v>例</v>
      </c>
      <c r="J48" s="11" t="str">
        <f>客務部!J12</f>
        <v>22.5-7</v>
      </c>
      <c r="K48" s="11" t="str">
        <f>客務部!K12</f>
        <v>22.5-7</v>
      </c>
      <c r="L48" s="11" t="str">
        <f>客務部!L12</f>
        <v>休</v>
      </c>
      <c r="M48" s="11" t="str">
        <f>客務部!M12</f>
        <v>22.5-7</v>
      </c>
      <c r="N48" s="11" t="str">
        <f>客務部!N12</f>
        <v>22.5-7</v>
      </c>
      <c r="O48" s="11" t="str">
        <f>客務部!O12</f>
        <v>休</v>
      </c>
      <c r="P48" s="11" t="str">
        <f>客務部!P12</f>
        <v>22.5-7</v>
      </c>
      <c r="Q48" s="11" t="str">
        <f>客務部!Q12</f>
        <v>22.5-7</v>
      </c>
      <c r="R48" s="11" t="str">
        <f>客務部!R12</f>
        <v>休</v>
      </c>
      <c r="S48" s="11" t="str">
        <f>客務部!S12</f>
        <v>22.5-7</v>
      </c>
      <c r="T48" s="11" t="str">
        <f>客務部!T12</f>
        <v>22.5-7</v>
      </c>
      <c r="U48" s="11" t="str">
        <f>客務部!U12</f>
        <v>年</v>
      </c>
      <c r="V48" s="11" t="str">
        <f>客務部!V12</f>
        <v>例</v>
      </c>
      <c r="W48" s="11" t="str">
        <f>客務部!W12</f>
        <v>22.5-7</v>
      </c>
      <c r="X48" s="11" t="str">
        <f>客務部!X12</f>
        <v>22.5-7</v>
      </c>
      <c r="Y48" s="11" t="str">
        <f>客務部!Y12</f>
        <v>年</v>
      </c>
      <c r="Z48" s="11" t="str">
        <f>客務部!Z12</f>
        <v>22.5-7</v>
      </c>
      <c r="AA48" s="11" t="str">
        <f>客務部!AA12</f>
        <v>22.5-7</v>
      </c>
      <c r="AB48" s="11" t="str">
        <f>客務部!AB12</f>
        <v>例</v>
      </c>
      <c r="AC48" s="11" t="str">
        <f>客務部!AC12</f>
        <v>22.5-7</v>
      </c>
      <c r="AD48" s="11" t="str">
        <f>客務部!AD12</f>
        <v>22.5-7</v>
      </c>
      <c r="AE48" s="11" t="str">
        <f>客務部!AE12</f>
        <v>22.5-7</v>
      </c>
      <c r="AF48" s="11" t="str">
        <f>客務部!AF12</f>
        <v>22.5-7</v>
      </c>
      <c r="AG48" s="11" t="str">
        <f>客務部!AG12</f>
        <v>休</v>
      </c>
      <c r="AH48" s="11" t="str">
        <f>客務部!AH12</f>
        <v>22.5-7</v>
      </c>
      <c r="AI48" s="11" t="str">
        <f>客務部!AI12</f>
        <v>22.5-7</v>
      </c>
      <c r="AJ48" s="11" t="str">
        <f>客務部!AJ12</f>
        <v>例</v>
      </c>
      <c r="AK48" s="11" t="str">
        <f>客務部!AK12</f>
        <v>22.5-7</v>
      </c>
      <c r="AL48" s="11" t="str">
        <f>客務部!AL12</f>
        <v>22.5-7</v>
      </c>
      <c r="AM48" s="35"/>
    </row>
    <row r="49" spans="1:39" s="12" customFormat="1" ht="34.5" customHeight="1">
      <c r="A49" s="11" t="str">
        <f>客務部!A13</f>
        <v>客房部</v>
      </c>
      <c r="B49" s="11" t="str">
        <f>客務部!B13</f>
        <v>客務部</v>
      </c>
      <c r="C49" s="24">
        <f>客務部!C13</f>
        <v>0</v>
      </c>
      <c r="D49" s="11" t="str">
        <f>客務部!D13</f>
        <v>主任</v>
      </c>
      <c r="E49" s="11">
        <f>客務部!E13</f>
        <v>3551</v>
      </c>
      <c r="F49" s="11" t="str">
        <f>客務部!F13</f>
        <v>Linus</v>
      </c>
      <c r="G49" s="11" t="str">
        <f>客務部!G13</f>
        <v>許義偉</v>
      </c>
      <c r="H49" s="11" t="str">
        <f>客務部!H13</f>
        <v>9-17.5</v>
      </c>
      <c r="I49" s="11" t="str">
        <f>客務部!I13</f>
        <v>14.5-23</v>
      </c>
      <c r="J49" s="11" t="str">
        <f>客務部!J13</f>
        <v>休</v>
      </c>
      <c r="K49" s="11" t="str">
        <f>客務部!K13</f>
        <v>7-15.5</v>
      </c>
      <c r="L49" s="11" t="str">
        <f>客務部!L13</f>
        <v>7-15.5</v>
      </c>
      <c r="M49" s="11" t="str">
        <f>客務部!M13</f>
        <v>7-15.5</v>
      </c>
      <c r="N49" s="11" t="str">
        <f>客務部!N13</f>
        <v>7-15.5</v>
      </c>
      <c r="O49" s="11" t="str">
        <f>客務部!O13</f>
        <v>休</v>
      </c>
      <c r="P49" s="11" t="str">
        <f>客務部!P13</f>
        <v>例</v>
      </c>
      <c r="Q49" s="11" t="str">
        <f>客務部!Q13</f>
        <v>7-15.5</v>
      </c>
      <c r="R49" s="11" t="str">
        <f>客務部!R13</f>
        <v>7-15.5</v>
      </c>
      <c r="S49" s="11" t="str">
        <f>客務部!S13</f>
        <v>7-15.5</v>
      </c>
      <c r="T49" s="11" t="str">
        <f>客務部!T13</f>
        <v>14.5-23</v>
      </c>
      <c r="U49" s="11" t="str">
        <f>客務部!U13</f>
        <v>例</v>
      </c>
      <c r="V49" s="11" t="str">
        <f>客務部!V13</f>
        <v>7-15.5</v>
      </c>
      <c r="W49" s="11" t="str">
        <f>客務部!W13</f>
        <v>7-15.5</v>
      </c>
      <c r="X49" s="11" t="str">
        <f>客務部!X13</f>
        <v>7-15.5</v>
      </c>
      <c r="Y49" s="11" t="str">
        <f>客務部!Y13</f>
        <v>7-15.5</v>
      </c>
      <c r="Z49" s="11" t="str">
        <f>客務部!Z13</f>
        <v>休</v>
      </c>
      <c r="AA49" s="11" t="str">
        <f>客務部!AA13</f>
        <v>例</v>
      </c>
      <c r="AB49" s="11" t="str">
        <f>客務部!AB13</f>
        <v>7-15.5</v>
      </c>
      <c r="AC49" s="11" t="str">
        <f>客務部!AC13</f>
        <v>7-15.5</v>
      </c>
      <c r="AD49" s="11" t="str">
        <f>客務部!AD13</f>
        <v>7-15.5</v>
      </c>
      <c r="AE49" s="11" t="str">
        <f>客務部!AE13</f>
        <v>7-15.5</v>
      </c>
      <c r="AF49" s="11" t="str">
        <f>客務部!AF13</f>
        <v>例</v>
      </c>
      <c r="AG49" s="11" t="str">
        <f>客務部!AG13</f>
        <v>7-15.5</v>
      </c>
      <c r="AH49" s="11" t="str">
        <f>客務部!AH13</f>
        <v>7-15.5</v>
      </c>
      <c r="AI49" s="11" t="str">
        <f>客務部!AI13</f>
        <v>7-15.5</v>
      </c>
      <c r="AJ49" s="11" t="str">
        <f>客務部!AJ13</f>
        <v>休</v>
      </c>
      <c r="AK49" s="11" t="str">
        <f>客務部!AK13</f>
        <v>7-15.5</v>
      </c>
      <c r="AL49" s="11" t="str">
        <f>客務部!AL13</f>
        <v>7-15.5</v>
      </c>
      <c r="AM49" s="35"/>
    </row>
    <row r="50" spans="1:39" s="12" customFormat="1" ht="34.5" customHeight="1">
      <c r="A50" s="11" t="str">
        <f>客務部!A14</f>
        <v>客房部</v>
      </c>
      <c r="B50" s="11" t="str">
        <f>客務部!B14</f>
        <v>客務部</v>
      </c>
      <c r="C50" s="11" t="str">
        <f>客務部!C14</f>
        <v>櫃檯</v>
      </c>
      <c r="D50" s="11" t="str">
        <f>客務部!D14</f>
        <v>組長</v>
      </c>
      <c r="E50" s="11">
        <f>客務部!E14</f>
        <v>3544</v>
      </c>
      <c r="F50" s="11" t="str">
        <f>客務部!F14</f>
        <v>Bryce</v>
      </c>
      <c r="G50" s="11" t="str">
        <f>客務部!G14</f>
        <v>陳純孝</v>
      </c>
      <c r="H50" s="11" t="str">
        <f>客務部!H14</f>
        <v>例</v>
      </c>
      <c r="I50" s="11" t="str">
        <f>客務部!I14</f>
        <v>7-15.5</v>
      </c>
      <c r="J50" s="11" t="str">
        <f>客務部!J14</f>
        <v>7-15.5</v>
      </c>
      <c r="K50" s="11" t="str">
        <f>客務部!K14</f>
        <v>11.5-22</v>
      </c>
      <c r="L50" s="11" t="str">
        <f>客務部!L14</f>
        <v>11.5-22</v>
      </c>
      <c r="M50" s="11" t="str">
        <f>客務部!M14</f>
        <v>11.5-22</v>
      </c>
      <c r="N50" s="11" t="str">
        <f>客務部!N14</f>
        <v>休</v>
      </c>
      <c r="O50" s="11" t="str">
        <f>客務部!O14</f>
        <v>14.5-23</v>
      </c>
      <c r="P50" s="11" t="str">
        <f>客務部!P14</f>
        <v>14.5-23</v>
      </c>
      <c r="Q50" s="11" t="str">
        <f>客務部!Q14</f>
        <v>例</v>
      </c>
      <c r="R50" s="11" t="str">
        <f>客務部!R14</f>
        <v>7-15.5</v>
      </c>
      <c r="S50" s="11" t="str">
        <f>客務部!S14</f>
        <v>7-15.5</v>
      </c>
      <c r="T50" s="11" t="str">
        <f>客務部!T14</f>
        <v>7-15.5</v>
      </c>
      <c r="U50" s="11" t="str">
        <f>客務部!U14</f>
        <v>7-15.5</v>
      </c>
      <c r="V50" s="11" t="str">
        <f>客務部!V14</f>
        <v>休</v>
      </c>
      <c r="W50" s="11" t="str">
        <f>客務部!W14</f>
        <v>7-15.5</v>
      </c>
      <c r="X50" s="11" t="str">
        <f>客務部!X14</f>
        <v>14.5-23</v>
      </c>
      <c r="Y50" s="11" t="str">
        <f>客務部!Y14</f>
        <v>14.5-23</v>
      </c>
      <c r="Z50" s="11" t="str">
        <f>客務部!Z14</f>
        <v>例</v>
      </c>
      <c r="AA50" s="11" t="str">
        <f>客務部!AA14</f>
        <v>7-15.5</v>
      </c>
      <c r="AB50" s="11" t="str">
        <f>客務部!AB14</f>
        <v>7-15.5</v>
      </c>
      <c r="AC50" s="11" t="str">
        <f>客務部!AC14</f>
        <v>休</v>
      </c>
      <c r="AD50" s="11" t="str">
        <f>客務部!AD14</f>
        <v>14.5-23</v>
      </c>
      <c r="AE50" s="11" t="str">
        <f>客務部!AE14</f>
        <v>14.5-23</v>
      </c>
      <c r="AF50" s="11" t="str">
        <f>客務部!AF14</f>
        <v>14.5-23</v>
      </c>
      <c r="AG50" s="11" t="str">
        <f>客務部!AG14</f>
        <v>14.5-23</v>
      </c>
      <c r="AH50" s="11" t="str">
        <f>客務部!AH14</f>
        <v>例</v>
      </c>
      <c r="AI50" s="11" t="str">
        <f>客務部!AI14</f>
        <v>7-15.5</v>
      </c>
      <c r="AJ50" s="11" t="str">
        <f>客務部!AJ14</f>
        <v>7-15.5</v>
      </c>
      <c r="AK50" s="11" t="str">
        <f>客務部!AK14</f>
        <v>14.5-23</v>
      </c>
      <c r="AL50" s="11" t="str">
        <f>客務部!AL14</f>
        <v>休</v>
      </c>
      <c r="AM50" s="35"/>
    </row>
    <row r="51" spans="1:39" s="12" customFormat="1" ht="34.5" customHeight="1">
      <c r="A51" s="11" t="str">
        <f>客務部!A15</f>
        <v>客房部</v>
      </c>
      <c r="B51" s="11" t="str">
        <f>客務部!B15</f>
        <v>客務部</v>
      </c>
      <c r="C51" s="11" t="str">
        <f>客務部!C15</f>
        <v>櫃檯</v>
      </c>
      <c r="D51" s="11" t="str">
        <f>客務部!D15</f>
        <v>副組長</v>
      </c>
      <c r="E51" s="11">
        <f>客務部!E15</f>
        <v>3319</v>
      </c>
      <c r="F51" s="11" t="str">
        <f>客務部!F15</f>
        <v>Joe</v>
      </c>
      <c r="G51" s="11" t="str">
        <f>客務部!G15</f>
        <v>王韻喬</v>
      </c>
      <c r="H51" s="11" t="str">
        <f>客務部!H15</f>
        <v>11.5-22</v>
      </c>
      <c r="I51" s="11" t="str">
        <f>客務部!I15</f>
        <v>14.5-23</v>
      </c>
      <c r="J51" s="11" t="str">
        <f>客務部!J15</f>
        <v>例</v>
      </c>
      <c r="K51" s="11" t="str">
        <f>客務部!K15</f>
        <v>14.5-23</v>
      </c>
      <c r="L51" s="11" t="str">
        <f>客務部!L15</f>
        <v>14.5-23</v>
      </c>
      <c r="M51" s="11" t="str">
        <f>客務部!M15</f>
        <v>14.5-23</v>
      </c>
      <c r="N51" s="11" t="str">
        <f>客務部!N15</f>
        <v>14.5-23</v>
      </c>
      <c r="O51" s="11" t="str">
        <f>客務部!O15</f>
        <v xml:space="preserve"> 春</v>
      </c>
      <c r="P51" s="11" t="str">
        <f>客務部!P15</f>
        <v>休</v>
      </c>
      <c r="Q51" s="11" t="str">
        <f>客務部!Q15</f>
        <v>11.5-22</v>
      </c>
      <c r="R51" s="11" t="str">
        <f>客務部!R15</f>
        <v>14.5-23</v>
      </c>
      <c r="S51" s="11" t="str">
        <f>客務部!S15</f>
        <v>14.5-23</v>
      </c>
      <c r="T51" s="11" t="str">
        <f>客務部!T15</f>
        <v>例</v>
      </c>
      <c r="U51" s="11" t="str">
        <f>客務部!U15</f>
        <v>11.5-22</v>
      </c>
      <c r="V51" s="11" t="str">
        <f>客務部!V15</f>
        <v>11.5-22</v>
      </c>
      <c r="W51" s="11" t="str">
        <f>客務部!W15</f>
        <v>14.5-23</v>
      </c>
      <c r="X51" s="11" t="str">
        <f>客務部!X15</f>
        <v>休</v>
      </c>
      <c r="Y51" s="11" t="str">
        <f>客務部!Y15</f>
        <v>11.5-22</v>
      </c>
      <c r="Z51" s="11" t="str">
        <f>客務部!Z15</f>
        <v>11.5-22</v>
      </c>
      <c r="AA51" s="11" t="str">
        <f>客務部!AA15</f>
        <v>11.5-22</v>
      </c>
      <c r="AB51" s="11" t="str">
        <f>客務部!AB15</f>
        <v>例</v>
      </c>
      <c r="AC51" s="11" t="str">
        <f>客務部!AC15</f>
        <v>7-15.5</v>
      </c>
      <c r="AD51" s="11" t="str">
        <f>客務部!AD15</f>
        <v>11.5-22</v>
      </c>
      <c r="AE51" s="11" t="str">
        <f>客務部!AE15</f>
        <v>休</v>
      </c>
      <c r="AF51" s="11" t="str">
        <f>客務部!AF15</f>
        <v>7-15.5</v>
      </c>
      <c r="AG51" s="11" t="str">
        <f>客務部!AG15</f>
        <v>7-15.5</v>
      </c>
      <c r="AH51" s="11" t="str">
        <f>客務部!AH15</f>
        <v>7-15.5</v>
      </c>
      <c r="AI51" s="11" t="str">
        <f>客務部!AI15</f>
        <v>14.5-23</v>
      </c>
      <c r="AJ51" s="11" t="str">
        <f>客務部!AJ15</f>
        <v>休</v>
      </c>
      <c r="AK51" s="11" t="str">
        <f>客務部!AK15</f>
        <v>例</v>
      </c>
      <c r="AL51" s="11" t="str">
        <f>客務部!AL15</f>
        <v>7-15.5</v>
      </c>
      <c r="AM51" s="35"/>
    </row>
    <row r="52" spans="1:39" s="12" customFormat="1" ht="34.5" customHeight="1">
      <c r="A52" s="11" t="str">
        <f>客務部!A16</f>
        <v>客房部</v>
      </c>
      <c r="B52" s="11" t="str">
        <f>客務部!B16</f>
        <v>客務部</v>
      </c>
      <c r="C52" s="11" t="str">
        <f>客務部!C16</f>
        <v>櫃檯</v>
      </c>
      <c r="D52" s="11" t="str">
        <f>客務部!D16</f>
        <v>接待員</v>
      </c>
      <c r="E52" s="11">
        <f>客務部!E16</f>
        <v>3465</v>
      </c>
      <c r="F52" s="11" t="str">
        <f>客務部!F16</f>
        <v>Jonathan</v>
      </c>
      <c r="G52" s="11" t="str">
        <f>客務部!G16</f>
        <v>夏正</v>
      </c>
      <c r="H52" s="11" t="str">
        <f>客務部!H16</f>
        <v>例</v>
      </c>
      <c r="I52" s="11" t="str">
        <f>客務部!I16</f>
        <v>7-15.5</v>
      </c>
      <c r="J52" s="11" t="str">
        <f>客務部!J16</f>
        <v>14.5-23</v>
      </c>
      <c r="K52" s="11" t="str">
        <f>客務部!K16</f>
        <v xml:space="preserve"> 春</v>
      </c>
      <c r="L52" s="11" t="str">
        <f>客務部!L16</f>
        <v>休</v>
      </c>
      <c r="M52" s="11" t="str">
        <f>客務部!M16</f>
        <v>7-15.5</v>
      </c>
      <c r="N52" s="11" t="str">
        <f>客務部!N16</f>
        <v>7-15.5</v>
      </c>
      <c r="O52" s="11" t="str">
        <f>客務部!O16</f>
        <v>11.5-22</v>
      </c>
      <c r="P52" s="11" t="str">
        <f>客務部!P16</f>
        <v>11.5-22</v>
      </c>
      <c r="Q52" s="11" t="str">
        <f>客務部!Q16</f>
        <v>例</v>
      </c>
      <c r="R52" s="11" t="str">
        <f>客務部!R16</f>
        <v>11.5-22</v>
      </c>
      <c r="S52" s="11" t="str">
        <f>客務部!S16</f>
        <v>11.5-22</v>
      </c>
      <c r="T52" s="11" t="str">
        <f>客務部!T16</f>
        <v>11.5-22</v>
      </c>
      <c r="U52" s="11" t="str">
        <f>客務部!U16</f>
        <v>14.5-23</v>
      </c>
      <c r="V52" s="11" t="str">
        <f>客務部!V16</f>
        <v>例</v>
      </c>
      <c r="W52" s="11" t="str">
        <f>客務部!W16</f>
        <v>休</v>
      </c>
      <c r="X52" s="11" t="str">
        <f>客務部!X16</f>
        <v>11.5-22</v>
      </c>
      <c r="Y52" s="11" t="str">
        <f>客務部!Y16</f>
        <v>休</v>
      </c>
      <c r="Z52" s="11" t="str">
        <f>客務部!Z16</f>
        <v>7-15.5</v>
      </c>
      <c r="AA52" s="11" t="str">
        <f>客務部!AA16</f>
        <v>14.5-23</v>
      </c>
      <c r="AB52" s="11" t="str">
        <f>客務部!AB16</f>
        <v>14.5-23</v>
      </c>
      <c r="AC52" s="11" t="str">
        <f>客務部!AC16</f>
        <v>14.5-23</v>
      </c>
      <c r="AD52" s="11" t="str">
        <f>客務部!AD16</f>
        <v>例</v>
      </c>
      <c r="AE52" s="11" t="str">
        <f>客務部!AE16</f>
        <v>11.5-22</v>
      </c>
      <c r="AF52" s="11" t="str">
        <f>客務部!AF16</f>
        <v>14.5-23</v>
      </c>
      <c r="AG52" s="11" t="str">
        <f>客務部!AG16</f>
        <v>14.5-23</v>
      </c>
      <c r="AH52" s="11" t="str">
        <f>客務部!AH16</f>
        <v>14.5-23</v>
      </c>
      <c r="AI52" s="11" t="str">
        <f>客務部!AI16</f>
        <v>休</v>
      </c>
      <c r="AJ52" s="11" t="str">
        <f>客務部!AJ16</f>
        <v>11.5-22</v>
      </c>
      <c r="AK52" s="11" t="str">
        <f>客務部!AK16</f>
        <v>11.5-22</v>
      </c>
      <c r="AL52" s="11" t="str">
        <f>客務部!AL16</f>
        <v>14.5-23</v>
      </c>
      <c r="AM52" s="35"/>
    </row>
    <row r="53" spans="1:39" s="12" customFormat="1" ht="34.5" customHeight="1">
      <c r="A53" s="11" t="str">
        <f>客務部!A17</f>
        <v>客房部</v>
      </c>
      <c r="B53" s="11" t="str">
        <f>客務部!B17</f>
        <v>客務部</v>
      </c>
      <c r="C53" s="11" t="str">
        <f>客務部!C17</f>
        <v>櫃檯</v>
      </c>
      <c r="D53" s="11" t="str">
        <f>客務部!D17</f>
        <v>大夜櫃台接待員兼行李員</v>
      </c>
      <c r="E53" s="11">
        <f>客務部!E17</f>
        <v>2757</v>
      </c>
      <c r="F53" s="11" t="str">
        <f>客務部!F17</f>
        <v>Robert</v>
      </c>
      <c r="G53" s="11" t="str">
        <f>客務部!G17</f>
        <v>黃元耀</v>
      </c>
      <c r="H53" s="11" t="str">
        <f>客務部!H17</f>
        <v>22.5-7</v>
      </c>
      <c r="I53" s="11" t="str">
        <f>客務部!I17</f>
        <v>22.5-7</v>
      </c>
      <c r="J53" s="11" t="str">
        <f>客務部!J17</f>
        <v>例</v>
      </c>
      <c r="K53" s="11" t="str">
        <f>客務部!K17</f>
        <v>22.5-7</v>
      </c>
      <c r="L53" s="11" t="str">
        <f>客務部!L17</f>
        <v>22.5-7</v>
      </c>
      <c r="M53" s="11" t="str">
        <f>客務部!M17</f>
        <v>休</v>
      </c>
      <c r="N53" s="11" t="str">
        <f>客務部!N17</f>
        <v>22.5-7</v>
      </c>
      <c r="O53" s="11" t="str">
        <f>客務部!O17</f>
        <v>22.5-7</v>
      </c>
      <c r="P53" s="11" t="str">
        <f>客務部!P17</f>
        <v>例</v>
      </c>
      <c r="Q53" s="11" t="str">
        <f>客務部!Q17</f>
        <v>22.5-7</v>
      </c>
      <c r="R53" s="11" t="str">
        <f>客務部!R17</f>
        <v>22.5-7</v>
      </c>
      <c r="S53" s="11" t="str">
        <f>客務部!S17</f>
        <v>休</v>
      </c>
      <c r="T53" s="11" t="str">
        <f>客務部!T17</f>
        <v>年</v>
      </c>
      <c r="U53" s="11" t="str">
        <f>客務部!U17</f>
        <v>22.5-7</v>
      </c>
      <c r="V53" s="11" t="str">
        <f>客務部!V17</f>
        <v>例</v>
      </c>
      <c r="W53" s="11" t="str">
        <f>客務部!W17</f>
        <v>9.5-18</v>
      </c>
      <c r="X53" s="11" t="str">
        <f>客務部!X17</f>
        <v>9.5-18</v>
      </c>
      <c r="Y53" s="11" t="str">
        <f>客務部!Y17</f>
        <v>22.5-7</v>
      </c>
      <c r="Z53" s="11" t="str">
        <f>客務部!Z17</f>
        <v>22.5-7</v>
      </c>
      <c r="AA53" s="11" t="str">
        <f>客務部!AA17</f>
        <v>休</v>
      </c>
      <c r="AB53" s="11" t="str">
        <f>客務部!AB17</f>
        <v>年</v>
      </c>
      <c r="AC53" s="11" t="str">
        <f>客務部!AC17</f>
        <v>22.5-7</v>
      </c>
      <c r="AD53" s="11" t="str">
        <f>客務部!AD17</f>
        <v>22.5-7</v>
      </c>
      <c r="AE53" s="11" t="str">
        <f>客務部!AE17</f>
        <v>22.5-7</v>
      </c>
      <c r="AF53" s="11" t="str">
        <f>客務部!AF17</f>
        <v>22.5-7</v>
      </c>
      <c r="AG53" s="11" t="str">
        <f>客務部!AG17</f>
        <v>22.5-7</v>
      </c>
      <c r="AH53" s="11" t="str">
        <f>客務部!AH17</f>
        <v>年</v>
      </c>
      <c r="AI53" s="11" t="str">
        <f>客務部!AI17</f>
        <v>休</v>
      </c>
      <c r="AJ53" s="11" t="str">
        <f>客務部!AJ17</f>
        <v>22.5-7</v>
      </c>
      <c r="AK53" s="11" t="str">
        <f>客務部!AK17</f>
        <v>22.5-7</v>
      </c>
      <c r="AL53" s="11" t="str">
        <f>客務部!AL17</f>
        <v>例</v>
      </c>
      <c r="AM53" s="35"/>
    </row>
    <row r="54" spans="1:39" s="12" customFormat="1" ht="34.5" customHeight="1">
      <c r="A54" s="11" t="str">
        <f>客務部!A18</f>
        <v>客房部</v>
      </c>
      <c r="B54" s="11" t="str">
        <f>客務部!B18</f>
        <v>客務部</v>
      </c>
      <c r="C54" s="11" t="str">
        <f>客務部!C18</f>
        <v>櫃檯</v>
      </c>
      <c r="D54" s="11" t="str">
        <f>客務部!D18</f>
        <v>大夜櫃台接待員兼行李員</v>
      </c>
      <c r="E54" s="11">
        <f>客務部!E18</f>
        <v>3271</v>
      </c>
      <c r="F54" s="11" t="str">
        <f>客務部!F18</f>
        <v>Ryan</v>
      </c>
      <c r="G54" s="11" t="str">
        <f>客務部!G18</f>
        <v>黃信叡</v>
      </c>
      <c r="H54" s="11" t="str">
        <f>客務部!H18</f>
        <v>例</v>
      </c>
      <c r="I54" s="11" t="str">
        <f>客務部!I18</f>
        <v>喪</v>
      </c>
      <c r="J54" s="11" t="str">
        <f>客務部!J18</f>
        <v>22.5-7</v>
      </c>
      <c r="K54" s="11" t="str">
        <f>客務部!K18</f>
        <v>休</v>
      </c>
      <c r="L54" s="11" t="str">
        <f>客務部!L18</f>
        <v>22.5-7</v>
      </c>
      <c r="M54" s="11" t="str">
        <f>客務部!M18</f>
        <v>22.5-7</v>
      </c>
      <c r="N54" s="11" t="str">
        <f>客務部!N18</f>
        <v>例</v>
      </c>
      <c r="O54" s="11" t="str">
        <f>客務部!O18</f>
        <v>喪</v>
      </c>
      <c r="P54" s="11" t="str">
        <f>客務部!P18</f>
        <v>22.5-7</v>
      </c>
      <c r="Q54" s="11" t="str">
        <f>客務部!Q18</f>
        <v>休</v>
      </c>
      <c r="R54" s="11" t="str">
        <f>客務部!R18</f>
        <v>22.5-7</v>
      </c>
      <c r="S54" s="11" t="str">
        <f>客務部!S18</f>
        <v>22.5-7</v>
      </c>
      <c r="T54" s="11" t="str">
        <f>客務部!T18</f>
        <v>22.5-7</v>
      </c>
      <c r="U54" s="11" t="str">
        <f>客務部!U18</f>
        <v>例</v>
      </c>
      <c r="V54" s="11" t="str">
        <f>客務部!V18</f>
        <v>22.5-7</v>
      </c>
      <c r="W54" s="11" t="str">
        <f>客務部!W18</f>
        <v>22.5-7</v>
      </c>
      <c r="X54" s="11" t="str">
        <f>客務部!X18</f>
        <v>22.5-7</v>
      </c>
      <c r="Y54" s="11" t="str">
        <f>客務部!Y18</f>
        <v>22.5-7</v>
      </c>
      <c r="Z54" s="11" t="str">
        <f>客務部!Z18</f>
        <v>休</v>
      </c>
      <c r="AA54" s="11" t="str">
        <f>客務部!AA18</f>
        <v>22.5-7</v>
      </c>
      <c r="AB54" s="11" t="str">
        <f>客務部!AB18</f>
        <v>喪</v>
      </c>
      <c r="AC54" s="11" t="str">
        <f>客務部!AC18</f>
        <v>年</v>
      </c>
      <c r="AD54" s="11" t="str">
        <f>客務部!AD18</f>
        <v>9.5-18</v>
      </c>
      <c r="AE54" s="11" t="str">
        <f>客務部!AE18</f>
        <v>9.5-18</v>
      </c>
      <c r="AF54" s="11" t="str">
        <f>客務部!AF18</f>
        <v>22.5-7</v>
      </c>
      <c r="AG54" s="11" t="str">
        <f>客務部!AG18</f>
        <v>22.5-7</v>
      </c>
      <c r="AH54" s="11" t="str">
        <f>客務部!AH18</f>
        <v>例</v>
      </c>
      <c r="AI54" s="11" t="str">
        <f>客務部!AI18</f>
        <v>22.5-7</v>
      </c>
      <c r="AJ54" s="11" t="str">
        <f>客務部!AJ18</f>
        <v>喪</v>
      </c>
      <c r="AK54" s="11" t="str">
        <f>客務部!AK18</f>
        <v>休</v>
      </c>
      <c r="AL54" s="11" t="str">
        <f>客務部!AL18</f>
        <v>22.5-7</v>
      </c>
      <c r="AM54" s="35"/>
    </row>
    <row r="55" spans="1:39" s="12" customFormat="1" ht="34.5" customHeight="1">
      <c r="A55" s="11" t="str">
        <f>客務部!A24</f>
        <v>客房部</v>
      </c>
      <c r="B55" s="11" t="str">
        <f>客務部!B24</f>
        <v>客務部</v>
      </c>
      <c r="C55" s="11" t="str">
        <f>客務部!C24</f>
        <v>禮賓接待</v>
      </c>
      <c r="D55" s="11" t="str">
        <f>客務部!D24</f>
        <v>副理</v>
      </c>
      <c r="E55" s="11">
        <f>客務部!E24</f>
        <v>3430</v>
      </c>
      <c r="F55" s="11" t="str">
        <f>客務部!F24</f>
        <v>Simon</v>
      </c>
      <c r="G55" s="11" t="str">
        <f>客務部!G24</f>
        <v>謝英德</v>
      </c>
      <c r="H55" s="11" t="str">
        <f>客務部!H24</f>
        <v>14.5-23</v>
      </c>
      <c r="I55" s="11" t="str">
        <f>客務部!I24</f>
        <v>14.5-23</v>
      </c>
      <c r="J55" s="11" t="str">
        <f>客務部!J24</f>
        <v>例</v>
      </c>
      <c r="K55" s="11" t="str">
        <f>客務部!K24</f>
        <v>7-15.5</v>
      </c>
      <c r="L55" s="11" t="str">
        <f>客務部!L24</f>
        <v>7-15.5</v>
      </c>
      <c r="M55" s="11" t="str">
        <f>客務部!M24</f>
        <v>7-15.5</v>
      </c>
      <c r="N55" s="11" t="str">
        <f>客務部!N24</f>
        <v>10.5-19</v>
      </c>
      <c r="O55" s="11" t="str">
        <f>客務部!O24</f>
        <v>14.5-23</v>
      </c>
      <c r="P55" s="11" t="str">
        <f>客務部!P24</f>
        <v>14.5-23</v>
      </c>
      <c r="Q55" s="11" t="str">
        <f>客務部!Q24</f>
        <v>例</v>
      </c>
      <c r="R55" s="11" t="str">
        <f>客務部!R24</f>
        <v>7-15.5</v>
      </c>
      <c r="S55" s="11" t="str">
        <f>客務部!S24</f>
        <v>7-15.5</v>
      </c>
      <c r="T55" s="11" t="str">
        <f>客務部!T24</f>
        <v>7-15.5</v>
      </c>
      <c r="U55" s="11" t="str">
        <f>客務部!U24</f>
        <v>14.5-23</v>
      </c>
      <c r="V55" s="11" t="str">
        <f>客務部!V24</f>
        <v>休</v>
      </c>
      <c r="W55" s="11" t="str">
        <f>客務部!W24</f>
        <v>14.5-23</v>
      </c>
      <c r="X55" s="11" t="str">
        <f>客務部!X24</f>
        <v>14.5-23</v>
      </c>
      <c r="Y55" s="11" t="str">
        <f>客務部!Y24</f>
        <v>例</v>
      </c>
      <c r="Z55" s="11" t="str">
        <f>客務部!Z24</f>
        <v>休</v>
      </c>
      <c r="AA55" s="11" t="str">
        <f>客務部!AA24</f>
        <v>休</v>
      </c>
      <c r="AB55" s="11" t="str">
        <f>客務部!AB24</f>
        <v>春</v>
      </c>
      <c r="AC55" s="11" t="str">
        <f>客務部!AC24</f>
        <v>14.5-23</v>
      </c>
      <c r="AD55" s="11" t="str">
        <f>客務部!AD24</f>
        <v>14.5-23</v>
      </c>
      <c r="AE55" s="11" t="str">
        <f>客務部!AE24</f>
        <v>休</v>
      </c>
      <c r="AF55" s="11" t="str">
        <f>客務部!AF24</f>
        <v>7-15.5</v>
      </c>
      <c r="AG55" s="11" t="str">
        <f>客務部!AG24</f>
        <v>7-15.5</v>
      </c>
      <c r="AH55" s="11" t="str">
        <f>客務部!AH24</f>
        <v>7-15.5</v>
      </c>
      <c r="AI55" s="11" t="str">
        <f>客務部!AI24</f>
        <v>例</v>
      </c>
      <c r="AJ55" s="11" t="str">
        <f>客務部!AJ24</f>
        <v>14.5-23</v>
      </c>
      <c r="AK55" s="11" t="str">
        <f>客務部!AK24</f>
        <v>14.5-23</v>
      </c>
      <c r="AL55" s="11" t="str">
        <f>客務部!AL24</f>
        <v>14.5-23</v>
      </c>
      <c r="AM55" s="35"/>
    </row>
    <row r="56" spans="1:39" s="12" customFormat="1" ht="34.5" customHeight="1">
      <c r="A56" s="11" t="str">
        <f>客務部!A25</f>
        <v>客房部</v>
      </c>
      <c r="B56" s="11" t="str">
        <f>客務部!B25</f>
        <v>客務部</v>
      </c>
      <c r="C56" s="11" t="str">
        <f>客務部!C25</f>
        <v>禮賓接待</v>
      </c>
      <c r="D56" s="11" t="str">
        <f>客務部!D25</f>
        <v>主任</v>
      </c>
      <c r="E56" s="11">
        <f>客務部!E25</f>
        <v>3329</v>
      </c>
      <c r="F56" s="11" t="str">
        <f>客務部!F25</f>
        <v>Willy</v>
      </c>
      <c r="G56" s="11" t="str">
        <f>客務部!G25</f>
        <v>方偉清</v>
      </c>
      <c r="H56" s="11" t="str">
        <f>客務部!H25</f>
        <v>7-15.5</v>
      </c>
      <c r="I56" s="11" t="str">
        <f>客務部!I25</f>
        <v>休</v>
      </c>
      <c r="J56" s="11" t="str">
        <f>客務部!J25</f>
        <v>例</v>
      </c>
      <c r="K56" s="11" t="str">
        <f>客務部!K25</f>
        <v>14.5-23</v>
      </c>
      <c r="L56" s="11" t="str">
        <f>客務部!L25</f>
        <v>14.5-23</v>
      </c>
      <c r="M56" s="11" t="str">
        <f>客務部!M25</f>
        <v>休</v>
      </c>
      <c r="N56" s="11" t="str">
        <f>客務部!N25</f>
        <v>7-15.5</v>
      </c>
      <c r="O56" s="11" t="str">
        <f>客務部!O25</f>
        <v>7-15.5</v>
      </c>
      <c r="P56" s="11" t="str">
        <f>客務部!P25</f>
        <v>10.5-19</v>
      </c>
      <c r="Q56" s="11" t="str">
        <f>客務部!Q25</f>
        <v>14.5-23</v>
      </c>
      <c r="R56" s="11" t="str">
        <f>客務部!R25</f>
        <v>例</v>
      </c>
      <c r="S56" s="11" t="str">
        <f>客務部!S25</f>
        <v>7-15.5</v>
      </c>
      <c r="T56" s="11" t="str">
        <f>客務部!T25</f>
        <v>7-15.5</v>
      </c>
      <c r="U56" s="11" t="str">
        <f>客務部!U25</f>
        <v>7-15.5</v>
      </c>
      <c r="V56" s="11" t="str">
        <f>客務部!V25</f>
        <v>14.5-23</v>
      </c>
      <c r="W56" s="11" t="str">
        <f>客務部!W25</f>
        <v>14.5-23</v>
      </c>
      <c r="X56" s="11" t="str">
        <f>客務部!X25</f>
        <v>例</v>
      </c>
      <c r="Y56" s="11" t="str">
        <f>客務部!Y25</f>
        <v>7-15.5</v>
      </c>
      <c r="Z56" s="11" t="str">
        <f>客務部!Z25</f>
        <v>7-15.5</v>
      </c>
      <c r="AA56" s="11" t="str">
        <f>客務部!AA25</f>
        <v>7-15.5</v>
      </c>
      <c r="AB56" s="11" t="str">
        <f>客務部!AB25</f>
        <v>7-15.5</v>
      </c>
      <c r="AC56" s="11" t="str">
        <f>客務部!AC25</f>
        <v>7-15.5</v>
      </c>
      <c r="AD56" s="11" t="str">
        <f>客務部!AD25</f>
        <v>喪</v>
      </c>
      <c r="AE56" s="11" t="str">
        <f>客務部!AE25</f>
        <v>例</v>
      </c>
      <c r="AF56" s="11" t="str">
        <f>客務部!AF25</f>
        <v>休</v>
      </c>
      <c r="AG56" s="11" t="str">
        <f>客務部!AG25</f>
        <v>14.5-23</v>
      </c>
      <c r="AH56" s="11" t="str">
        <f>客務部!AH25</f>
        <v>14.5-23</v>
      </c>
      <c r="AI56" s="11" t="str">
        <f>客務部!AI25</f>
        <v>14.5-23</v>
      </c>
      <c r="AJ56" s="11" t="str">
        <f>客務部!AJ25</f>
        <v>休</v>
      </c>
      <c r="AK56" s="11" t="str">
        <f>客務部!AK25</f>
        <v>7-15.5</v>
      </c>
      <c r="AL56" s="11" t="str">
        <f>客務部!AL25</f>
        <v>7-15.5</v>
      </c>
    </row>
    <row r="57" spans="1:39" s="12" customFormat="1" ht="34.5" customHeight="1">
      <c r="A57" s="11" t="str">
        <f>客務部!A26</f>
        <v>客房部</v>
      </c>
      <c r="B57" s="11" t="str">
        <f>客務部!B26</f>
        <v>客務部</v>
      </c>
      <c r="C57" s="11" t="str">
        <f>客務部!C26</f>
        <v>禮賓接待</v>
      </c>
      <c r="D57" s="11" t="str">
        <f>客務部!D26</f>
        <v>領班</v>
      </c>
      <c r="E57" s="11">
        <f>客務部!E26</f>
        <v>792</v>
      </c>
      <c r="F57" s="11" t="str">
        <f>客務部!F26</f>
        <v>Tom</v>
      </c>
      <c r="G57" s="11" t="str">
        <f>客務部!G26</f>
        <v>鄭博翔</v>
      </c>
      <c r="H57" s="11" t="str">
        <f>客務部!H26</f>
        <v>8-17.</v>
      </c>
      <c r="I57" s="11" t="str">
        <f>客務部!I26</f>
        <v>8-17.</v>
      </c>
      <c r="J57" s="11" t="str">
        <f>客務部!J26</f>
        <v>8-17.</v>
      </c>
      <c r="K57" s="11" t="str">
        <f>客務部!K26</f>
        <v>例</v>
      </c>
      <c r="L57" s="11" t="str">
        <f>客務部!L26</f>
        <v>7-15.5</v>
      </c>
      <c r="M57" s="11" t="str">
        <f>客務部!M26</f>
        <v>7-15.5</v>
      </c>
      <c r="N57" s="11" t="str">
        <f>客務部!N26</f>
        <v>休</v>
      </c>
      <c r="O57" s="11" t="str">
        <f>客務部!O26</f>
        <v>8-17.</v>
      </c>
      <c r="P57" s="11" t="str">
        <f>客務部!P26</f>
        <v>休</v>
      </c>
      <c r="Q57" s="11" t="str">
        <f>客務部!Q26</f>
        <v>8-17.</v>
      </c>
      <c r="R57" s="11" t="str">
        <f>客務部!R26</f>
        <v>14.5-23</v>
      </c>
      <c r="S57" s="11" t="str">
        <f>客務部!S26</f>
        <v>14.5-23</v>
      </c>
      <c r="T57" s="11" t="str">
        <f>客務部!T26</f>
        <v>14.5-23</v>
      </c>
      <c r="U57" s="11" t="str">
        <f>客務部!U26</f>
        <v>例</v>
      </c>
      <c r="V57" s="11" t="str">
        <f>客務部!V26</f>
        <v>7-15.5</v>
      </c>
      <c r="W57" s="11" t="str">
        <f>客務部!W26</f>
        <v>7-15.5</v>
      </c>
      <c r="X57" s="11" t="str">
        <f>客務部!X26</f>
        <v>8-17.</v>
      </c>
      <c r="Y57" s="11" t="str">
        <f>客務部!Y26</f>
        <v>14.5-23</v>
      </c>
      <c r="Z57" s="11" t="str">
        <f>客務部!Z26</f>
        <v>14.5-23</v>
      </c>
      <c r="AA57" s="11" t="str">
        <f>客務部!AA26</f>
        <v>14.5-23</v>
      </c>
      <c r="AB57" s="11" t="str">
        <f>客務部!AB26</f>
        <v>例</v>
      </c>
      <c r="AC57" s="11" t="str">
        <f>客務部!AC26</f>
        <v>8-17.</v>
      </c>
      <c r="AD57" s="11" t="str">
        <f>客務部!AD26</f>
        <v>8-17.</v>
      </c>
      <c r="AE57" s="11" t="str">
        <f>客務部!AE26</f>
        <v>休</v>
      </c>
      <c r="AF57" s="11" t="str">
        <f>客務部!AF26</f>
        <v>7-15.5</v>
      </c>
      <c r="AG57" s="11" t="str">
        <f>客務部!AG26</f>
        <v>7-15.5</v>
      </c>
      <c r="AH57" s="11" t="str">
        <f>客務部!AH26</f>
        <v>7-15.5</v>
      </c>
      <c r="AI57" s="11" t="str">
        <f>客務部!AI26</f>
        <v>例</v>
      </c>
      <c r="AJ57" s="11" t="str">
        <f>客務部!AJ26</f>
        <v>8-17.</v>
      </c>
      <c r="AK57" s="11" t="str">
        <f>客務部!AK26</f>
        <v>14.5-23</v>
      </c>
      <c r="AL57" s="11" t="str">
        <f>客務部!AL26</f>
        <v>休</v>
      </c>
    </row>
    <row r="58" spans="1:39" s="12" customFormat="1" ht="34.5" customHeight="1">
      <c r="A58" s="11" t="str">
        <f>客務部!A27</f>
        <v>客房部</v>
      </c>
      <c r="B58" s="11" t="str">
        <f>客務部!B27</f>
        <v>客務部</v>
      </c>
      <c r="C58" s="11" t="str">
        <f>客務部!C27</f>
        <v>禮賓接待</v>
      </c>
      <c r="D58" s="11" t="str">
        <f>客務部!D27</f>
        <v>領班</v>
      </c>
      <c r="E58" s="11">
        <f>客務部!E27</f>
        <v>3475</v>
      </c>
      <c r="F58" s="11" t="str">
        <f>客務部!F27</f>
        <v>Eason</v>
      </c>
      <c r="G58" s="11" t="str">
        <f>客務部!G27</f>
        <v>許榮森</v>
      </c>
      <c r="H58" s="11" t="str">
        <f>客務部!H27</f>
        <v>例</v>
      </c>
      <c r="I58" s="11" t="str">
        <f>客務部!I27</f>
        <v>7-15.5</v>
      </c>
      <c r="J58" s="11" t="str">
        <f>客務部!J27</f>
        <v>7-15.5</v>
      </c>
      <c r="K58" s="11" t="str">
        <f>客務部!K27</f>
        <v>7-15.5</v>
      </c>
      <c r="L58" s="11" t="str">
        <f>客務部!L27</f>
        <v>例</v>
      </c>
      <c r="M58" s="11" t="str">
        <f>客務部!M27</f>
        <v>14.5-23</v>
      </c>
      <c r="N58" s="11" t="str">
        <f>客務部!N27</f>
        <v>14.5-23</v>
      </c>
      <c r="O58" s="11" t="str">
        <f>客務部!O27</f>
        <v>14.5-23</v>
      </c>
      <c r="P58" s="11" t="str">
        <f>客務部!P27</f>
        <v>休</v>
      </c>
      <c r="Q58" s="11" t="str">
        <f>客務部!Q27</f>
        <v>7-15.5</v>
      </c>
      <c r="R58" s="11" t="str">
        <f>客務部!R27</f>
        <v>14.5-23</v>
      </c>
      <c r="S58" s="11" t="str">
        <f>客務部!S27</f>
        <v>例</v>
      </c>
      <c r="T58" s="11" t="str">
        <f>客務部!T27</f>
        <v>14.5-23</v>
      </c>
      <c r="U58" s="11" t="str">
        <f>客務部!U27</f>
        <v>14.5-23</v>
      </c>
      <c r="V58" s="11" t="str">
        <f>客務部!V27</f>
        <v>14.5-23</v>
      </c>
      <c r="W58" s="11" t="str">
        <f>客務部!W27</f>
        <v>休</v>
      </c>
      <c r="X58" s="11" t="str">
        <f>客務部!X27</f>
        <v>7-15.5</v>
      </c>
      <c r="Y58" s="11" t="str">
        <f>客務部!Y27</f>
        <v>10.5-19</v>
      </c>
      <c r="Z58" s="11" t="str">
        <f>客務部!Z27</f>
        <v>10.5-19</v>
      </c>
      <c r="AA58" s="11" t="str">
        <f>客務部!AA27</f>
        <v>10.5-19</v>
      </c>
      <c r="AB58" s="11" t="str">
        <f>客務部!AB27</f>
        <v>10.5-19</v>
      </c>
      <c r="AC58" s="11" t="str">
        <f>客務部!AC27</f>
        <v>例</v>
      </c>
      <c r="AD58" s="11" t="str">
        <f>客務部!AD27</f>
        <v>7-15.5</v>
      </c>
      <c r="AE58" s="11" t="str">
        <f>客務部!AE27</f>
        <v>14.5-23</v>
      </c>
      <c r="AF58" s="11" t="str">
        <f>客務部!AF27</f>
        <v>14.5-23</v>
      </c>
      <c r="AG58" s="11" t="str">
        <f>客務部!AG27</f>
        <v>休</v>
      </c>
      <c r="AH58" s="11" t="str">
        <f>客務部!AH27</f>
        <v>10.5-19</v>
      </c>
      <c r="AI58" s="11" t="str">
        <f>客務部!AI27</f>
        <v>7-15.5</v>
      </c>
      <c r="AJ58" s="11" t="str">
        <f>客務部!AJ27</f>
        <v>7-15.5</v>
      </c>
      <c r="AK58" s="11" t="str">
        <f>客務部!AK27</f>
        <v>休</v>
      </c>
      <c r="AL58" s="11" t="str">
        <f>客務部!AL27</f>
        <v>10.5-19</v>
      </c>
    </row>
    <row r="59" spans="1:39" s="12" customFormat="1" ht="34.5" customHeight="1">
      <c r="A59" s="11" t="str">
        <f>客務部!A28</f>
        <v>客房部</v>
      </c>
      <c r="B59" s="11" t="str">
        <f>客務部!B28</f>
        <v>客務部</v>
      </c>
      <c r="C59" s="11" t="str">
        <f>客務部!C28</f>
        <v>禮賓接待</v>
      </c>
      <c r="D59" s="11" t="str">
        <f>客務部!D28</f>
        <v>接待員</v>
      </c>
      <c r="E59" s="11">
        <f>客務部!E28</f>
        <v>3445</v>
      </c>
      <c r="F59" s="11" t="str">
        <f>客務部!F28</f>
        <v>Eric</v>
      </c>
      <c r="G59" s="11" t="str">
        <f>客務部!G28</f>
        <v>蘇奕叡</v>
      </c>
      <c r="H59" s="11" t="str">
        <f>客務部!H28</f>
        <v>例</v>
      </c>
      <c r="I59" s="11" t="str">
        <f>客務部!I28</f>
        <v>休</v>
      </c>
      <c r="J59" s="11" t="str">
        <f>客務部!J28</f>
        <v>14.5-23</v>
      </c>
      <c r="K59" s="11" t="str">
        <f>客務部!K28</f>
        <v>14.5-23</v>
      </c>
      <c r="L59" s="11" t="str">
        <f>客務部!L28</f>
        <v>14.5-23</v>
      </c>
      <c r="M59" s="11" t="str">
        <f>客務部!M28</f>
        <v>14.5-23</v>
      </c>
      <c r="N59" s="11" t="str">
        <f>客務部!N28</f>
        <v>例</v>
      </c>
      <c r="O59" s="11" t="str">
        <f>客務部!O28</f>
        <v>休</v>
      </c>
      <c r="P59" s="11" t="str">
        <f>客務部!P28</f>
        <v>7-15.5</v>
      </c>
      <c r="Q59" s="11" t="str">
        <f>客務部!Q28</f>
        <v>7-15.5</v>
      </c>
      <c r="R59" s="11" t="str">
        <f>客務部!R28</f>
        <v>7-15.5</v>
      </c>
      <c r="S59" s="11" t="str">
        <f>客務部!S28</f>
        <v>14.5-23</v>
      </c>
      <c r="T59" s="11" t="str">
        <f>客務部!T28</f>
        <v>10.5-19</v>
      </c>
      <c r="U59" s="11" t="str">
        <f>客務部!U28</f>
        <v>休</v>
      </c>
      <c r="V59" s="11" t="str">
        <f>客務部!V28</f>
        <v>例</v>
      </c>
      <c r="W59" s="11" t="str">
        <f>客務部!W28</f>
        <v>年</v>
      </c>
      <c r="X59" s="11" t="str">
        <f>客務部!X28</f>
        <v>年</v>
      </c>
      <c r="Y59" s="11" t="str">
        <f>客務部!Y28</f>
        <v>年</v>
      </c>
      <c r="Z59" s="11" t="str">
        <f>客務部!Z28</f>
        <v>14.5-23</v>
      </c>
      <c r="AA59" s="11" t="str">
        <f>客務部!AA28</f>
        <v>14.5-23</v>
      </c>
      <c r="AB59" s="11" t="str">
        <f>客務部!AB28</f>
        <v>14.5-23</v>
      </c>
      <c r="AC59" s="11" t="str">
        <f>客務部!AC28</f>
        <v>14.5-23</v>
      </c>
      <c r="AD59" s="11" t="str">
        <f>客務部!AD28</f>
        <v>春</v>
      </c>
      <c r="AE59" s="11" t="str">
        <f>客務部!AE28</f>
        <v>7-15.5</v>
      </c>
      <c r="AF59" s="11" t="str">
        <f>客務部!AF28</f>
        <v>14.5-23</v>
      </c>
      <c r="AG59" s="11" t="str">
        <f>客務部!AG28</f>
        <v>14.5-23</v>
      </c>
      <c r="AH59" s="11" t="str">
        <f>客務部!AH28</f>
        <v>14.5-23</v>
      </c>
      <c r="AI59" s="11" t="str">
        <f>客務部!AI28</f>
        <v>14.5-23</v>
      </c>
      <c r="AJ59" s="11" t="str">
        <f>客務部!AJ28</f>
        <v>例</v>
      </c>
      <c r="AK59" s="11" t="str">
        <f>客務部!AK28</f>
        <v>休</v>
      </c>
      <c r="AL59" s="11" t="str">
        <f>客務部!AL28</f>
        <v>14.5-23</v>
      </c>
    </row>
    <row r="60" spans="1:39" s="12" customFormat="1" ht="34.5" customHeight="1">
      <c r="A60" s="11" t="str">
        <f>客務部!A29</f>
        <v>客房部</v>
      </c>
      <c r="B60" s="11" t="str">
        <f>客務部!B29</f>
        <v>客務部</v>
      </c>
      <c r="C60" s="11" t="str">
        <f>客務部!C29</f>
        <v>禮賓接待</v>
      </c>
      <c r="D60" s="11" t="str">
        <f>客務部!D29</f>
        <v>接待員</v>
      </c>
      <c r="E60" s="11">
        <f>客務部!E29</f>
        <v>3556</v>
      </c>
      <c r="F60" s="11" t="str">
        <f>客務部!F29</f>
        <v>Samantha</v>
      </c>
      <c r="G60" s="11" t="str">
        <f>客務部!G29</f>
        <v>施綺虹</v>
      </c>
      <c r="H60" s="24">
        <f>客務部!H29</f>
        <v>0</v>
      </c>
      <c r="I60" s="24">
        <f>客務部!I29</f>
        <v>0</v>
      </c>
      <c r="J60" s="24">
        <f>客務部!J29</f>
        <v>0</v>
      </c>
      <c r="K60" s="24">
        <f>客務部!K29</f>
        <v>0</v>
      </c>
      <c r="L60" s="24">
        <f>客務部!L29</f>
        <v>0</v>
      </c>
      <c r="M60" s="24">
        <f>客務部!M29</f>
        <v>0</v>
      </c>
      <c r="N60" s="11" t="str">
        <f>客務部!N29</f>
        <v>9-17.5</v>
      </c>
      <c r="O60" s="11" t="str">
        <f>客務部!O29</f>
        <v>7-15.5</v>
      </c>
      <c r="P60" s="11" t="str">
        <f>客務部!P29</f>
        <v>例</v>
      </c>
      <c r="Q60" s="11" t="str">
        <f>客務部!Q29</f>
        <v>10.5-19</v>
      </c>
      <c r="R60" s="11" t="str">
        <f>客務部!R29</f>
        <v>10.5-19</v>
      </c>
      <c r="S60" s="11" t="str">
        <f>客務部!S29</f>
        <v>10.5-19</v>
      </c>
      <c r="T60" s="11" t="str">
        <f>客務部!T29</f>
        <v>休</v>
      </c>
      <c r="U60" s="11" t="str">
        <f>客務部!U29</f>
        <v>7-15.5</v>
      </c>
      <c r="V60" s="11" t="str">
        <f>客務部!V29</f>
        <v>7-15.5</v>
      </c>
      <c r="W60" s="11" t="str">
        <f>客務部!W29</f>
        <v>7-15.5</v>
      </c>
      <c r="X60" s="11" t="str">
        <f>客務部!X29</f>
        <v>10.5-19</v>
      </c>
      <c r="Y60" s="11" t="str">
        <f>客務部!Y29</f>
        <v>例</v>
      </c>
      <c r="Z60" s="11" t="str">
        <f>客務部!Z29</f>
        <v>7-15.5</v>
      </c>
      <c r="AA60" s="11" t="str">
        <f>客務部!AA29</f>
        <v>7-15.5</v>
      </c>
      <c r="AB60" s="11" t="str">
        <f>客務部!AB29</f>
        <v>休</v>
      </c>
      <c r="AC60" s="11" t="str">
        <f>客務部!AC29</f>
        <v>7-15.5</v>
      </c>
      <c r="AD60" s="11" t="str">
        <f>客務部!AD29</f>
        <v>10.5-19</v>
      </c>
      <c r="AE60" s="11" t="str">
        <f>客務部!AE29</f>
        <v>10.5-19</v>
      </c>
      <c r="AF60" s="11" t="str">
        <f>客務部!AF29</f>
        <v>10.5-19</v>
      </c>
      <c r="AG60" s="11" t="str">
        <f>客務部!AG29</f>
        <v>例</v>
      </c>
      <c r="AH60" s="11" t="str">
        <f>客務部!AH29</f>
        <v>休</v>
      </c>
      <c r="AI60" s="11" t="str">
        <f>客務部!AI29</f>
        <v>7-15.5</v>
      </c>
      <c r="AJ60" s="11" t="str">
        <f>客務部!AJ29</f>
        <v>10.5-19</v>
      </c>
      <c r="AK60" s="11" t="str">
        <f>客務部!AK29</f>
        <v>7-15.5</v>
      </c>
      <c r="AL60" s="11" t="str">
        <f>客務部!AL29</f>
        <v>7-15.5</v>
      </c>
    </row>
    <row r="61" spans="1:39" s="12" customFormat="1" ht="34.5" hidden="1" customHeight="1">
      <c r="A61" s="11" t="str">
        <f>客務部!A30</f>
        <v>客房部</v>
      </c>
      <c r="B61" s="11" t="str">
        <f>客務部!B30</f>
        <v>客務部</v>
      </c>
      <c r="C61" s="11" t="str">
        <f>客務部!C30</f>
        <v>禮賓接待</v>
      </c>
      <c r="D61" s="11" t="str">
        <f>客務部!D30</f>
        <v>實習生</v>
      </c>
      <c r="E61" s="11">
        <f>客務部!E30</f>
        <v>3510</v>
      </c>
      <c r="F61" s="11" t="str">
        <f>客務部!F30</f>
        <v>Mia</v>
      </c>
      <c r="G61" s="24">
        <f>客務部!G30</f>
        <v>0</v>
      </c>
      <c r="H61" s="11">
        <f>客務部!H30</f>
        <v>0</v>
      </c>
      <c r="I61" s="11">
        <f>客務部!I30</f>
        <v>0</v>
      </c>
      <c r="J61" s="11">
        <f>客務部!J30</f>
        <v>0</v>
      </c>
      <c r="K61" s="11">
        <f>客務部!K30</f>
        <v>0</v>
      </c>
      <c r="L61" s="11">
        <f>客務部!L30</f>
        <v>0</v>
      </c>
      <c r="M61" s="11">
        <f>客務部!M30</f>
        <v>0</v>
      </c>
      <c r="N61" s="11">
        <f>客務部!N30</f>
        <v>0</v>
      </c>
      <c r="O61" s="11">
        <f>客務部!O30</f>
        <v>0</v>
      </c>
      <c r="P61" s="11">
        <f>客務部!P30</f>
        <v>0</v>
      </c>
      <c r="Q61" s="11">
        <f>客務部!Q30</f>
        <v>0</v>
      </c>
      <c r="R61" s="11">
        <f>客務部!R30</f>
        <v>0</v>
      </c>
      <c r="S61" s="11">
        <f>客務部!S30</f>
        <v>0</v>
      </c>
      <c r="T61" s="11">
        <f>客務部!T30</f>
        <v>0</v>
      </c>
      <c r="U61" s="11">
        <f>客務部!U30</f>
        <v>0</v>
      </c>
      <c r="V61" s="11">
        <f>客務部!V30</f>
        <v>0</v>
      </c>
      <c r="W61" s="11">
        <f>客務部!W30</f>
        <v>0</v>
      </c>
      <c r="X61" s="11">
        <f>客務部!X30</f>
        <v>0</v>
      </c>
      <c r="Y61" s="11">
        <f>客務部!Y30</f>
        <v>0</v>
      </c>
      <c r="Z61" s="11">
        <f>客務部!Z30</f>
        <v>0</v>
      </c>
      <c r="AA61" s="11">
        <f>客務部!AA30</f>
        <v>0</v>
      </c>
      <c r="AB61" s="11">
        <f>客務部!AB30</f>
        <v>0</v>
      </c>
      <c r="AC61" s="11">
        <f>客務部!AC30</f>
        <v>0</v>
      </c>
      <c r="AD61" s="11">
        <f>客務部!AD30</f>
        <v>0</v>
      </c>
      <c r="AE61" s="11">
        <f>客務部!AE30</f>
        <v>0</v>
      </c>
      <c r="AF61" s="11">
        <f>客務部!AF30</f>
        <v>0</v>
      </c>
      <c r="AG61" s="11">
        <f>客務部!AG30</f>
        <v>0</v>
      </c>
      <c r="AH61" s="11">
        <f>客務部!AH30</f>
        <v>0</v>
      </c>
      <c r="AI61" s="11">
        <f>客務部!AI30</f>
        <v>0</v>
      </c>
      <c r="AJ61" s="11">
        <f>客務部!AJ30</f>
        <v>0</v>
      </c>
      <c r="AK61" s="11">
        <f>客務部!AK30</f>
        <v>0</v>
      </c>
      <c r="AL61" s="11">
        <f>客務部!AL30</f>
        <v>0</v>
      </c>
    </row>
    <row r="62" spans="1:39" s="12" customFormat="1" ht="34.5" hidden="1" customHeight="1">
      <c r="A62" s="11" t="str">
        <f>客務部!A31</f>
        <v>客房部</v>
      </c>
      <c r="B62" s="11" t="str">
        <f>客務部!B31</f>
        <v>客務部</v>
      </c>
      <c r="C62" s="11" t="str">
        <f>客務部!C31</f>
        <v>禮賓接待</v>
      </c>
      <c r="D62" s="11" t="str">
        <f>客務部!D31</f>
        <v>實習生</v>
      </c>
      <c r="E62" s="11">
        <f>客務部!E31</f>
        <v>3511</v>
      </c>
      <c r="F62" s="11" t="str">
        <f>客務部!F31</f>
        <v xml:space="preserve"> Junia</v>
      </c>
      <c r="G62" s="24">
        <f>客務部!G31</f>
        <v>0</v>
      </c>
      <c r="H62" s="11">
        <f>客務部!H31</f>
        <v>0</v>
      </c>
      <c r="I62" s="11">
        <f>客務部!I31</f>
        <v>0</v>
      </c>
      <c r="J62" s="11">
        <f>客務部!J31</f>
        <v>0</v>
      </c>
      <c r="K62" s="11">
        <f>客務部!K31</f>
        <v>0</v>
      </c>
      <c r="L62" s="11">
        <f>客務部!L31</f>
        <v>0</v>
      </c>
      <c r="M62" s="11">
        <f>客務部!M31</f>
        <v>0</v>
      </c>
      <c r="N62" s="11">
        <f>客務部!N31</f>
        <v>0</v>
      </c>
      <c r="O62" s="11">
        <f>客務部!O31</f>
        <v>0</v>
      </c>
      <c r="P62" s="11">
        <f>客務部!P31</f>
        <v>0</v>
      </c>
      <c r="Q62" s="11">
        <f>客務部!Q31</f>
        <v>0</v>
      </c>
      <c r="R62" s="11">
        <f>客務部!R31</f>
        <v>0</v>
      </c>
      <c r="S62" s="11">
        <f>客務部!S31</f>
        <v>0</v>
      </c>
      <c r="T62" s="11">
        <f>客務部!T31</f>
        <v>0</v>
      </c>
      <c r="U62" s="11">
        <f>客務部!U31</f>
        <v>0</v>
      </c>
      <c r="V62" s="11">
        <f>客務部!V31</f>
        <v>0</v>
      </c>
      <c r="W62" s="11">
        <f>客務部!W31</f>
        <v>0</v>
      </c>
      <c r="X62" s="11">
        <f>客務部!X31</f>
        <v>0</v>
      </c>
      <c r="Y62" s="11">
        <f>客務部!Y31</f>
        <v>0</v>
      </c>
      <c r="Z62" s="11">
        <f>客務部!Z31</f>
        <v>0</v>
      </c>
      <c r="AA62" s="11">
        <f>客務部!AA31</f>
        <v>0</v>
      </c>
      <c r="AB62" s="11">
        <f>客務部!AB31</f>
        <v>0</v>
      </c>
      <c r="AC62" s="11">
        <f>客務部!AC31</f>
        <v>0</v>
      </c>
      <c r="AD62" s="11">
        <f>客務部!AD31</f>
        <v>0</v>
      </c>
      <c r="AE62" s="11">
        <f>客務部!AE31</f>
        <v>0</v>
      </c>
      <c r="AF62" s="11">
        <f>客務部!AF31</f>
        <v>0</v>
      </c>
      <c r="AG62" s="11">
        <f>客務部!AG31</f>
        <v>0</v>
      </c>
      <c r="AH62" s="11">
        <f>客務部!AH31</f>
        <v>0</v>
      </c>
      <c r="AI62" s="11">
        <f>客務部!AI31</f>
        <v>0</v>
      </c>
      <c r="AJ62" s="11">
        <f>客務部!AJ31</f>
        <v>0</v>
      </c>
      <c r="AK62" s="11">
        <f>客務部!AK31</f>
        <v>0</v>
      </c>
      <c r="AL62" s="11">
        <f>客務部!AL31</f>
        <v>0</v>
      </c>
    </row>
    <row r="63" spans="1:39" s="12" customFormat="1" ht="34.5" hidden="1" customHeight="1">
      <c r="A63" s="11" t="str">
        <f>客務部!A32</f>
        <v>客房部</v>
      </c>
      <c r="B63" s="11" t="str">
        <f>客務部!B32</f>
        <v>客務部</v>
      </c>
      <c r="C63" s="11" t="str">
        <f>客務部!C32</f>
        <v>禮賓接待</v>
      </c>
      <c r="D63" s="11" t="str">
        <f>客務部!D32</f>
        <v>實習生</v>
      </c>
      <c r="E63" s="11">
        <f>客務部!E32</f>
        <v>3512</v>
      </c>
      <c r="F63" s="11" t="str">
        <f>客務部!F32</f>
        <v>Dian</v>
      </c>
      <c r="G63" s="24">
        <f>客務部!G32</f>
        <v>0</v>
      </c>
      <c r="H63" s="11">
        <f>客務部!H32</f>
        <v>0</v>
      </c>
      <c r="I63" s="11">
        <f>客務部!I32</f>
        <v>0</v>
      </c>
      <c r="J63" s="11">
        <f>客務部!J32</f>
        <v>0</v>
      </c>
      <c r="K63" s="11">
        <f>客務部!K32</f>
        <v>0</v>
      </c>
      <c r="L63" s="11">
        <f>客務部!L32</f>
        <v>0</v>
      </c>
      <c r="M63" s="11">
        <f>客務部!M32</f>
        <v>0</v>
      </c>
      <c r="N63" s="11">
        <f>客務部!N32</f>
        <v>0</v>
      </c>
      <c r="O63" s="11">
        <f>客務部!O32</f>
        <v>0</v>
      </c>
      <c r="P63" s="11">
        <f>客務部!P32</f>
        <v>0</v>
      </c>
      <c r="Q63" s="11">
        <f>客務部!Q32</f>
        <v>0</v>
      </c>
      <c r="R63" s="11">
        <f>客務部!R32</f>
        <v>0</v>
      </c>
      <c r="S63" s="11">
        <f>客務部!S32</f>
        <v>0</v>
      </c>
      <c r="T63" s="11">
        <f>客務部!T32</f>
        <v>0</v>
      </c>
      <c r="U63" s="11">
        <f>客務部!U32</f>
        <v>0</v>
      </c>
      <c r="V63" s="11">
        <f>客務部!V32</f>
        <v>0</v>
      </c>
      <c r="W63" s="11">
        <f>客務部!W32</f>
        <v>0</v>
      </c>
      <c r="X63" s="11">
        <f>客務部!X32</f>
        <v>0</v>
      </c>
      <c r="Y63" s="11">
        <f>客務部!Y32</f>
        <v>0</v>
      </c>
      <c r="Z63" s="11">
        <f>客務部!Z32</f>
        <v>0</v>
      </c>
      <c r="AA63" s="11">
        <f>客務部!AA32</f>
        <v>0</v>
      </c>
      <c r="AB63" s="11">
        <f>客務部!AB32</f>
        <v>0</v>
      </c>
      <c r="AC63" s="11">
        <f>客務部!AC32</f>
        <v>0</v>
      </c>
      <c r="AD63" s="11">
        <f>客務部!AD32</f>
        <v>0</v>
      </c>
      <c r="AE63" s="11">
        <f>客務部!AE32</f>
        <v>0</v>
      </c>
      <c r="AF63" s="11">
        <f>客務部!AF32</f>
        <v>0</v>
      </c>
      <c r="AG63" s="11">
        <f>客務部!AG32</f>
        <v>0</v>
      </c>
      <c r="AH63" s="11">
        <f>客務部!AH32</f>
        <v>0</v>
      </c>
      <c r="AI63" s="11">
        <f>客務部!AI32</f>
        <v>0</v>
      </c>
      <c r="AJ63" s="11">
        <f>客務部!AJ32</f>
        <v>0</v>
      </c>
      <c r="AK63" s="11">
        <f>客務部!AK32</f>
        <v>0</v>
      </c>
      <c r="AL63" s="11">
        <f>客務部!AL32</f>
        <v>0</v>
      </c>
    </row>
    <row r="64" spans="1:39" s="12" customFormat="1" ht="34.5" hidden="1" customHeight="1">
      <c r="A64" s="11" t="str">
        <f>客務部!A33</f>
        <v>客房部</v>
      </c>
      <c r="B64" s="11" t="str">
        <f>客務部!B33</f>
        <v>客務部</v>
      </c>
      <c r="C64" s="11" t="str">
        <f>客務部!C33</f>
        <v>禮賓接待</v>
      </c>
      <c r="D64" s="11" t="str">
        <f>客務部!D33</f>
        <v>實習生</v>
      </c>
      <c r="E64" s="11">
        <f>客務部!E33</f>
        <v>3513</v>
      </c>
      <c r="F64" s="11" t="str">
        <f>客務部!F33</f>
        <v>Carissa</v>
      </c>
      <c r="G64" s="24">
        <f>客務部!G33</f>
        <v>0</v>
      </c>
      <c r="H64" s="11">
        <f>客務部!H33</f>
        <v>0</v>
      </c>
      <c r="I64" s="11">
        <f>客務部!I33</f>
        <v>0</v>
      </c>
      <c r="J64" s="11">
        <f>客務部!J33</f>
        <v>0</v>
      </c>
      <c r="K64" s="11">
        <f>客務部!K33</f>
        <v>0</v>
      </c>
      <c r="L64" s="11">
        <f>客務部!L33</f>
        <v>0</v>
      </c>
      <c r="M64" s="11">
        <f>客務部!M33</f>
        <v>0</v>
      </c>
      <c r="N64" s="11">
        <f>客務部!N33</f>
        <v>0</v>
      </c>
      <c r="O64" s="11">
        <f>客務部!O33</f>
        <v>0</v>
      </c>
      <c r="P64" s="11">
        <f>客務部!P33</f>
        <v>0</v>
      </c>
      <c r="Q64" s="11">
        <f>客務部!Q33</f>
        <v>0</v>
      </c>
      <c r="R64" s="11">
        <f>客務部!R33</f>
        <v>0</v>
      </c>
      <c r="S64" s="11">
        <f>客務部!S33</f>
        <v>0</v>
      </c>
      <c r="T64" s="11">
        <f>客務部!T33</f>
        <v>0</v>
      </c>
      <c r="U64" s="11">
        <f>客務部!U33</f>
        <v>0</v>
      </c>
      <c r="V64" s="11">
        <f>客務部!V33</f>
        <v>0</v>
      </c>
      <c r="W64" s="11">
        <f>客務部!W33</f>
        <v>0</v>
      </c>
      <c r="X64" s="11">
        <f>客務部!X33</f>
        <v>0</v>
      </c>
      <c r="Y64" s="11">
        <f>客務部!Y33</f>
        <v>0</v>
      </c>
      <c r="Z64" s="11">
        <f>客務部!Z33</f>
        <v>0</v>
      </c>
      <c r="AA64" s="11">
        <f>客務部!AA33</f>
        <v>0</v>
      </c>
      <c r="AB64" s="11">
        <f>客務部!AB33</f>
        <v>0</v>
      </c>
      <c r="AC64" s="11">
        <f>客務部!AC33</f>
        <v>0</v>
      </c>
      <c r="AD64" s="11">
        <f>客務部!AD33</f>
        <v>0</v>
      </c>
      <c r="AE64" s="11">
        <f>客務部!AE33</f>
        <v>0</v>
      </c>
      <c r="AF64" s="11">
        <f>客務部!AF33</f>
        <v>0</v>
      </c>
      <c r="AG64" s="11">
        <f>客務部!AG33</f>
        <v>0</v>
      </c>
      <c r="AH64" s="11">
        <f>客務部!AH33</f>
        <v>0</v>
      </c>
      <c r="AI64" s="11">
        <f>客務部!AI33</f>
        <v>0</v>
      </c>
      <c r="AJ64" s="11">
        <f>客務部!AJ33</f>
        <v>0</v>
      </c>
      <c r="AK64" s="11">
        <f>客務部!AK33</f>
        <v>0</v>
      </c>
      <c r="AL64" s="11">
        <f>客務部!AL33</f>
        <v>0</v>
      </c>
    </row>
    <row r="65" spans="1:39" s="12" customFormat="1" ht="34.5" customHeight="1">
      <c r="A65" s="11" t="str">
        <f>房務部!A8</f>
        <v>客房部</v>
      </c>
      <c r="B65" s="11" t="str">
        <f>房務部!B8</f>
        <v>房務部</v>
      </c>
      <c r="C65" s="24">
        <f>房務部!C8</f>
        <v>0</v>
      </c>
      <c r="D65" s="11" t="str">
        <f>房務部!D8</f>
        <v>副理</v>
      </c>
      <c r="E65" s="36">
        <f>房務部!E8</f>
        <v>3521</v>
      </c>
      <c r="F65" s="11" t="str">
        <f>房務部!F8</f>
        <v>Mei</v>
      </c>
      <c r="G65" s="11" t="str">
        <f>房務部!G8</f>
        <v>張桂妹</v>
      </c>
      <c r="H65" s="11" t="str">
        <f>房務部!H8</f>
        <v>例</v>
      </c>
      <c r="I65" s="11" t="str">
        <f>房務部!I8</f>
        <v>09~  17.5</v>
      </c>
      <c r="J65" s="11" t="str">
        <f>房務部!J8</f>
        <v>例</v>
      </c>
      <c r="K65" s="11" t="str">
        <f>房務部!K8</f>
        <v>例</v>
      </c>
      <c r="L65" s="11" t="str">
        <f>房務部!L8</f>
        <v>09~  17.5</v>
      </c>
      <c r="M65" s="11" t="str">
        <f>房務部!M8</f>
        <v>09~  17.5</v>
      </c>
      <c r="N65" s="11" t="str">
        <f>房務部!N8</f>
        <v>09~  17.5</v>
      </c>
      <c r="O65" s="11" t="str">
        <f>房務部!O8</f>
        <v>09~  17.5</v>
      </c>
      <c r="P65" s="11" t="str">
        <f>房務部!P8</f>
        <v>休</v>
      </c>
      <c r="Q65" s="11" t="str">
        <f>房務部!Q8</f>
        <v>09~  17.5</v>
      </c>
      <c r="R65" s="11" t="str">
        <f>房務部!R8</f>
        <v>09~  17.5</v>
      </c>
      <c r="S65" s="11" t="str">
        <f>房務部!S8</f>
        <v>09~  17.5</v>
      </c>
      <c r="T65" s="11" t="str">
        <f>房務部!T8</f>
        <v>例</v>
      </c>
      <c r="U65" s="11" t="str">
        <f>房務部!U8</f>
        <v>休</v>
      </c>
      <c r="V65" s="11" t="str">
        <f>房務部!V8</f>
        <v>09~  17.5</v>
      </c>
      <c r="W65" s="11" t="str">
        <f>房務部!W8</f>
        <v>09~  17.5</v>
      </c>
      <c r="X65" s="11" t="str">
        <f>房務部!X8</f>
        <v>09~  17.5</v>
      </c>
      <c r="Y65" s="11" t="str">
        <f>房務部!Y8</f>
        <v>09~  17.5</v>
      </c>
      <c r="Z65" s="11" t="str">
        <f>房務部!Z8</f>
        <v>09~  17.5</v>
      </c>
      <c r="AA65" s="11" t="str">
        <f>房務部!AA8</f>
        <v>休</v>
      </c>
      <c r="AB65" s="11" t="str">
        <f>房務部!AB8</f>
        <v>09~  17.5</v>
      </c>
      <c r="AC65" s="11" t="str">
        <f>房務部!AC8</f>
        <v>09~  17.5</v>
      </c>
      <c r="AD65" s="11" t="str">
        <f>房務部!AD8</f>
        <v>09~  17.5</v>
      </c>
      <c r="AE65" s="11" t="str">
        <f>房務部!AE8</f>
        <v>休</v>
      </c>
      <c r="AF65" s="11" t="str">
        <f>房務部!AF8</f>
        <v>09~  17.5</v>
      </c>
      <c r="AG65" s="11" t="str">
        <f>房務部!AG8</f>
        <v>09~  17.5</v>
      </c>
      <c r="AH65" s="11" t="str">
        <f>房務部!AH8</f>
        <v>09~  17.5</v>
      </c>
      <c r="AI65" s="11" t="str">
        <f>房務部!AI8</f>
        <v>例</v>
      </c>
      <c r="AJ65" s="11" t="str">
        <f>房務部!AJ8</f>
        <v>09~  17.5</v>
      </c>
      <c r="AK65" s="11" t="str">
        <f>房務部!AK8</f>
        <v>09~  17.5</v>
      </c>
      <c r="AL65" s="11" t="str">
        <f>房務部!AL8</f>
        <v>09~  17.5</v>
      </c>
    </row>
    <row r="66" spans="1:39" s="12" customFormat="1" ht="34.5" customHeight="1">
      <c r="A66" s="11" t="str">
        <f>房務部!A9</f>
        <v>客房部</v>
      </c>
      <c r="B66" s="11" t="str">
        <f>房務部!B9</f>
        <v>房務部</v>
      </c>
      <c r="C66" s="24">
        <f>房務部!C9</f>
        <v>0</v>
      </c>
      <c r="D66" s="11" t="str">
        <f>房務部!D9</f>
        <v>辦事員</v>
      </c>
      <c r="E66" s="36">
        <f>房務部!E9</f>
        <v>3347</v>
      </c>
      <c r="F66" s="11" t="str">
        <f>房務部!F9</f>
        <v>Vanessa</v>
      </c>
      <c r="G66" s="11" t="str">
        <f>房務部!G9</f>
        <v>林宜嫻</v>
      </c>
      <c r="H66" s="11" t="str">
        <f>房務部!H9</f>
        <v>08~17</v>
      </c>
      <c r="I66" s="11" t="str">
        <f>房務部!I9</f>
        <v>08~17</v>
      </c>
      <c r="J66" s="11" t="str">
        <f>房務部!J9</f>
        <v>08~17</v>
      </c>
      <c r="K66" s="11" t="str">
        <f>房務部!K9</f>
        <v>08~17</v>
      </c>
      <c r="L66" s="11" t="str">
        <f>房務部!L9</f>
        <v>08~17</v>
      </c>
      <c r="M66" s="11" t="str">
        <f>房務部!M9</f>
        <v>08~17</v>
      </c>
      <c r="N66" s="11" t="str">
        <f>房務部!N9</f>
        <v>08~17</v>
      </c>
      <c r="O66" s="11" t="str">
        <f>房務部!O9</f>
        <v>例</v>
      </c>
      <c r="P66" s="11" t="str">
        <f>房務部!P9</f>
        <v>08~17</v>
      </c>
      <c r="Q66" s="11" t="str">
        <f>房務部!Q9</f>
        <v>例</v>
      </c>
      <c r="R66" s="11" t="str">
        <f>房務部!R9</f>
        <v>08~17</v>
      </c>
      <c r="S66" s="11" t="str">
        <f>房務部!S9</f>
        <v>08~17</v>
      </c>
      <c r="T66" s="11" t="str">
        <f>房務部!T9</f>
        <v>休</v>
      </c>
      <c r="U66" s="11" t="str">
        <f>房務部!U9</f>
        <v>08~17</v>
      </c>
      <c r="V66" s="11" t="str">
        <f>房務部!V9</f>
        <v>08~17</v>
      </c>
      <c r="W66" s="11" t="str">
        <f>房務部!W9</f>
        <v>08~17</v>
      </c>
      <c r="X66" s="11" t="str">
        <f>房務部!X9</f>
        <v>休</v>
      </c>
      <c r="Y66" s="11" t="str">
        <f>房務部!Y9</f>
        <v>休</v>
      </c>
      <c r="Z66" s="11" t="str">
        <f>房務部!Z9</f>
        <v>08~17</v>
      </c>
      <c r="AA66" s="11" t="str">
        <f>房務部!AA9</f>
        <v>08~17</v>
      </c>
      <c r="AB66" s="11" t="str">
        <f>房務部!AB9</f>
        <v>08~17</v>
      </c>
      <c r="AC66" s="11" t="str">
        <f>房務部!AC9</f>
        <v>例</v>
      </c>
      <c r="AD66" s="11" t="str">
        <f>房務部!AD9</f>
        <v>休</v>
      </c>
      <c r="AE66" s="11" t="str">
        <f>房務部!AE9</f>
        <v>08~17</v>
      </c>
      <c r="AF66" s="11" t="str">
        <f>房務部!AF9</f>
        <v>08~17</v>
      </c>
      <c r="AG66" s="11" t="str">
        <f>房務部!AG9</f>
        <v>08~17</v>
      </c>
      <c r="AH66" s="11" t="str">
        <f>房務部!AH9</f>
        <v>08~17</v>
      </c>
      <c r="AI66" s="11" t="str">
        <f>房務部!AI9</f>
        <v>08~17</v>
      </c>
      <c r="AJ66" s="11" t="str">
        <f>房務部!AJ9</f>
        <v>例</v>
      </c>
      <c r="AK66" s="11" t="str">
        <f>房務部!AK9</f>
        <v>休</v>
      </c>
      <c r="AL66" s="11" t="str">
        <f>房務部!AL9</f>
        <v>08~17</v>
      </c>
    </row>
    <row r="67" spans="1:39" s="12" customFormat="1" ht="34.5" customHeight="1">
      <c r="A67" s="11" t="str">
        <f>房務部!A10</f>
        <v>客房部</v>
      </c>
      <c r="B67" s="11" t="str">
        <f>房務部!B10</f>
        <v>房務部</v>
      </c>
      <c r="C67" s="24">
        <f>房務部!C10</f>
        <v>0</v>
      </c>
      <c r="D67" s="11" t="str">
        <f>房務部!D10</f>
        <v>辦事員</v>
      </c>
      <c r="E67" s="36">
        <f>房務部!E10</f>
        <v>3553</v>
      </c>
      <c r="F67" s="11" t="str">
        <f>房務部!F10</f>
        <v>Joyce</v>
      </c>
      <c r="G67" s="11" t="str">
        <f>房務部!G10</f>
        <v>陳書怡</v>
      </c>
      <c r="H67" s="11" t="str">
        <f>房務部!H10</f>
        <v>08~17</v>
      </c>
      <c r="I67" s="11" t="str">
        <f>房務部!I10</f>
        <v>08~17</v>
      </c>
      <c r="J67" s="11" t="str">
        <f>房務部!J10</f>
        <v>休</v>
      </c>
      <c r="K67" s="11" t="str">
        <f>房務部!K10</f>
        <v>08~17</v>
      </c>
      <c r="L67" s="11" t="str">
        <f>房務部!L10</f>
        <v>08~17</v>
      </c>
      <c r="M67" s="11" t="str">
        <f>房務部!M10</f>
        <v>例</v>
      </c>
      <c r="N67" s="11" t="str">
        <f>房務部!N10</f>
        <v>08~17</v>
      </c>
      <c r="O67" s="11" t="str">
        <f>房務部!O10</f>
        <v>08~17</v>
      </c>
      <c r="P67" s="11" t="str">
        <f>房務部!P10</f>
        <v>休</v>
      </c>
      <c r="Q67" s="11" t="str">
        <f>房務部!Q10</f>
        <v>08~17</v>
      </c>
      <c r="R67" s="11" t="str">
        <f>房務部!R10</f>
        <v>08~17</v>
      </c>
      <c r="S67" s="11" t="str">
        <f>房務部!S10</f>
        <v>08~17</v>
      </c>
      <c r="T67" s="11" t="str">
        <f>房務部!T10</f>
        <v>例</v>
      </c>
      <c r="U67" s="11" t="str">
        <f>房務部!U10</f>
        <v>08~17</v>
      </c>
      <c r="V67" s="11" t="str">
        <f>房務部!V10</f>
        <v>08~17</v>
      </c>
      <c r="W67" s="11" t="str">
        <f>房務部!W10</f>
        <v>休</v>
      </c>
      <c r="X67" s="11" t="str">
        <f>房務部!X10</f>
        <v>08~17</v>
      </c>
      <c r="Y67" s="11" t="str">
        <f>房務部!Y10</f>
        <v>08~17</v>
      </c>
      <c r="Z67" s="11" t="str">
        <f>房務部!Z10</f>
        <v>08~17</v>
      </c>
      <c r="AA67" s="11" t="str">
        <f>房務部!AA10</f>
        <v>08~17</v>
      </c>
      <c r="AB67" s="11" t="str">
        <f>房務部!AB10</f>
        <v>例</v>
      </c>
      <c r="AC67" s="11" t="str">
        <f>房務部!AC10</f>
        <v>08~17</v>
      </c>
      <c r="AD67" s="11" t="str">
        <f>房務部!AD10</f>
        <v>08~17</v>
      </c>
      <c r="AE67" s="11" t="str">
        <f>房務部!AE10</f>
        <v>休</v>
      </c>
      <c r="AF67" s="11" t="str">
        <f>房務部!AF10</f>
        <v>08~17</v>
      </c>
      <c r="AG67" s="11" t="str">
        <f>房務部!AG10</f>
        <v>08~17</v>
      </c>
      <c r="AH67" s="11" t="str">
        <f>房務部!AH10</f>
        <v>例</v>
      </c>
      <c r="AI67" s="11" t="str">
        <f>房務部!AI10</f>
        <v>08~17</v>
      </c>
      <c r="AJ67" s="11" t="str">
        <f>房務部!AJ10</f>
        <v>08~17</v>
      </c>
      <c r="AK67" s="11" t="str">
        <f>房務部!AK10</f>
        <v>08~17</v>
      </c>
      <c r="AL67" s="11" t="str">
        <f>房務部!AL10</f>
        <v>08~17</v>
      </c>
    </row>
    <row r="68" spans="1:39" s="12" customFormat="1" ht="34.5" customHeight="1">
      <c r="A68" s="11" t="str">
        <f>房務部!A11</f>
        <v>客房部</v>
      </c>
      <c r="B68" s="11" t="str">
        <f>房務部!B11</f>
        <v>房務部</v>
      </c>
      <c r="C68" s="24">
        <f>房務部!C11</f>
        <v>0</v>
      </c>
      <c r="D68" s="11" t="str">
        <f>房務部!D11</f>
        <v>辦事員</v>
      </c>
      <c r="E68" s="36">
        <f>房務部!E11</f>
        <v>3557</v>
      </c>
      <c r="F68" s="11" t="str">
        <f>房務部!F11</f>
        <v>Leo</v>
      </c>
      <c r="G68" s="11" t="str">
        <f>房務部!G11</f>
        <v>胡允顥</v>
      </c>
      <c r="H68" s="24">
        <f>房務部!H11</f>
        <v>0</v>
      </c>
      <c r="I68" s="24">
        <f>房務部!I11</f>
        <v>0</v>
      </c>
      <c r="J68" s="24">
        <f>房務部!J11</f>
        <v>0</v>
      </c>
      <c r="K68" s="24">
        <f>房務部!K11</f>
        <v>0</v>
      </c>
      <c r="L68" s="24">
        <f>房務部!L11</f>
        <v>0</v>
      </c>
      <c r="M68" s="24">
        <f>房務部!M11</f>
        <v>0</v>
      </c>
      <c r="N68" s="24">
        <f>房務部!N11</f>
        <v>0</v>
      </c>
      <c r="O68" s="24">
        <f>房務部!O11</f>
        <v>0</v>
      </c>
      <c r="P68" s="24">
        <f>房務部!P11</f>
        <v>0</v>
      </c>
      <c r="Q68" s="24">
        <f>房務部!Q11</f>
        <v>0</v>
      </c>
      <c r="R68" s="24">
        <f>房務部!R11</f>
        <v>0</v>
      </c>
      <c r="S68" s="24">
        <f>房務部!S11</f>
        <v>0</v>
      </c>
      <c r="T68" s="24">
        <f>房務部!T11</f>
        <v>0</v>
      </c>
      <c r="U68" s="11" t="str">
        <f>房務部!U11</f>
        <v>09~  17.5</v>
      </c>
      <c r="V68" s="11" t="str">
        <f>房務部!V11</f>
        <v>08~17</v>
      </c>
      <c r="W68" s="11" t="str">
        <f>房務部!W11</f>
        <v>例</v>
      </c>
      <c r="X68" s="11" t="str">
        <f>房務部!X11</f>
        <v>08~17</v>
      </c>
      <c r="Y68" s="11" t="str">
        <f>房務部!Y11</f>
        <v>08~17</v>
      </c>
      <c r="Z68" s="11" t="str">
        <f>房務部!Z11</f>
        <v>08~17</v>
      </c>
      <c r="AA68" s="11" t="str">
        <f>房務部!AA11</f>
        <v>休</v>
      </c>
      <c r="AB68" s="11" t="str">
        <f>房務部!AB11</f>
        <v>08~17</v>
      </c>
      <c r="AC68" s="11" t="str">
        <f>房務部!AC11</f>
        <v>08~17</v>
      </c>
      <c r="AD68" s="11" t="str">
        <f>房務部!AD11</f>
        <v>08~17</v>
      </c>
      <c r="AE68" s="11" t="str">
        <f>房務部!AE11</f>
        <v>08~17</v>
      </c>
      <c r="AF68" s="11" t="str">
        <f>房務部!AF11</f>
        <v>例</v>
      </c>
      <c r="AG68" s="11" t="str">
        <f>房務部!AG11</f>
        <v>08~17</v>
      </c>
      <c r="AH68" s="11" t="str">
        <f>房務部!AH11</f>
        <v>08~17</v>
      </c>
      <c r="AI68" s="11" t="str">
        <f>房務部!AI11</f>
        <v>休</v>
      </c>
      <c r="AJ68" s="11" t="str">
        <f>房務部!AJ11</f>
        <v>08~17</v>
      </c>
      <c r="AK68" s="11" t="str">
        <f>房務部!AK11</f>
        <v>08~17</v>
      </c>
      <c r="AL68" s="11" t="str">
        <f>房務部!AL11</f>
        <v>08~17</v>
      </c>
    </row>
    <row r="69" spans="1:39" s="12" customFormat="1" ht="34.5" customHeight="1">
      <c r="A69" s="11" t="str">
        <f>房務部!A12</f>
        <v>客房部</v>
      </c>
      <c r="B69" s="11" t="str">
        <f>房務部!B12</f>
        <v>房務部</v>
      </c>
      <c r="C69" s="11" t="str">
        <f>房務部!C12</f>
        <v>房務</v>
      </c>
      <c r="D69" s="11" t="str">
        <f>房務部!D12</f>
        <v>領班</v>
      </c>
      <c r="E69" s="36">
        <f>房務部!E12</f>
        <v>3470</v>
      </c>
      <c r="F69" s="11" t="str">
        <f>房務部!F12</f>
        <v>Felix</v>
      </c>
      <c r="G69" s="11" t="str">
        <f>房務部!G12</f>
        <v>黃麗雲</v>
      </c>
      <c r="H69" s="11" t="str">
        <f>房務部!H12</f>
        <v>09~  17.5</v>
      </c>
      <c r="I69" s="11" t="str">
        <f>房務部!I12</f>
        <v>例</v>
      </c>
      <c r="J69" s="11" t="str">
        <f>房務部!J12</f>
        <v>休</v>
      </c>
      <c r="K69" s="11" t="str">
        <f>房務部!K12</f>
        <v>09~  17.5</v>
      </c>
      <c r="L69" s="11" t="str">
        <f>房務部!L12</f>
        <v>09~  17.5</v>
      </c>
      <c r="M69" s="11" t="str">
        <f>房務部!M12</f>
        <v>09~  17.5</v>
      </c>
      <c r="N69" s="11" t="str">
        <f>房務部!N12</f>
        <v>09~  17.5</v>
      </c>
      <c r="O69" s="11" t="str">
        <f>房務部!O12</f>
        <v>例</v>
      </c>
      <c r="P69" s="11" t="str">
        <f>房務部!P12</f>
        <v>休</v>
      </c>
      <c r="Q69" s="11" t="str">
        <f>房務部!Q12</f>
        <v>09~  17.5</v>
      </c>
      <c r="R69" s="11" t="str">
        <f>房務部!R12</f>
        <v>09~  17.5</v>
      </c>
      <c r="S69" s="11" t="str">
        <f>房務部!S12</f>
        <v>09~  17.5</v>
      </c>
      <c r="T69" s="11" t="str">
        <f>房務部!T12</f>
        <v>09~  17.5</v>
      </c>
      <c r="U69" s="11" t="str">
        <f>房務部!U12</f>
        <v>09~  17.5</v>
      </c>
      <c r="V69" s="11" t="str">
        <f>房務部!V12</f>
        <v>例</v>
      </c>
      <c r="W69" s="11" t="str">
        <f>房務部!W12</f>
        <v>09~  17.5</v>
      </c>
      <c r="X69" s="11" t="str">
        <f>房務部!X12</f>
        <v>09~  17.5</v>
      </c>
      <c r="Y69" s="11" t="str">
        <f>房務部!Y12</f>
        <v>休</v>
      </c>
      <c r="Z69" s="11" t="str">
        <f>房務部!Z12</f>
        <v>09~  17.5</v>
      </c>
      <c r="AA69" s="11" t="str">
        <f>房務部!AA12</f>
        <v>09~  17.5</v>
      </c>
      <c r="AB69" s="11" t="str">
        <f>房務部!AB12</f>
        <v>09~  17.5</v>
      </c>
      <c r="AC69" s="11" t="str">
        <f>房務部!AC12</f>
        <v>09~  17.5</v>
      </c>
      <c r="AD69" s="11" t="str">
        <f>房務部!AD12</f>
        <v>例</v>
      </c>
      <c r="AE69" s="11" t="str">
        <f>房務部!AE12</f>
        <v>09~  17.5</v>
      </c>
      <c r="AF69" s="11" t="str">
        <f>房務部!AF12</f>
        <v>09~  17.5</v>
      </c>
      <c r="AG69" s="11" t="str">
        <f>房務部!AG12</f>
        <v>09~  17.5</v>
      </c>
      <c r="AH69" s="11" t="str">
        <f>房務部!AH12</f>
        <v>09~  17.5</v>
      </c>
      <c r="AI69" s="11" t="str">
        <f>房務部!AI12</f>
        <v>休</v>
      </c>
      <c r="AJ69" s="11" t="str">
        <f>房務部!AJ12</f>
        <v>年</v>
      </c>
      <c r="AK69" s="11" t="str">
        <f>房務部!AK12</f>
        <v>09~  17.5</v>
      </c>
      <c r="AL69" s="11" t="str">
        <f>房務部!AL12</f>
        <v>09~  17.5</v>
      </c>
      <c r="AM69" s="35"/>
    </row>
    <row r="70" spans="1:39" s="12" customFormat="1" ht="34.5" customHeight="1">
      <c r="A70" s="11" t="str">
        <f>房務部!A13</f>
        <v>客房部</v>
      </c>
      <c r="B70" s="11" t="str">
        <f>房務部!B13</f>
        <v>房務部</v>
      </c>
      <c r="C70" s="11" t="str">
        <f>房務部!C13</f>
        <v>房務</v>
      </c>
      <c r="D70" s="11" t="str">
        <f>房務部!D13</f>
        <v>領班</v>
      </c>
      <c r="E70" s="36">
        <f>房務部!E13</f>
        <v>3418</v>
      </c>
      <c r="F70" s="11" t="str">
        <f>房務部!F13</f>
        <v>Elory</v>
      </c>
      <c r="G70" s="11" t="str">
        <f>房務部!G13</f>
        <v>王麗珍</v>
      </c>
      <c r="H70" s="24">
        <f>房務部!H13</f>
        <v>0</v>
      </c>
      <c r="I70" s="24">
        <f>房務部!I13</f>
        <v>0</v>
      </c>
      <c r="J70" s="11" t="str">
        <f>房務部!J13</f>
        <v>09~17.5</v>
      </c>
      <c r="K70" s="11" t="str">
        <f>房務部!K13</f>
        <v>09~17.5</v>
      </c>
      <c r="L70" s="11" t="str">
        <f>房務部!L13</f>
        <v>09~17.5</v>
      </c>
      <c r="M70" s="11" t="str">
        <f>房務部!M13</f>
        <v>09~17.5</v>
      </c>
      <c r="N70" s="11" t="str">
        <f>房務部!N13</f>
        <v>例</v>
      </c>
      <c r="O70" s="11" t="str">
        <f>房務部!O13</f>
        <v>09~17.5</v>
      </c>
      <c r="P70" s="11" t="str">
        <f>房務部!P13</f>
        <v>09~17.5</v>
      </c>
      <c r="Q70" s="11" t="str">
        <f>房務部!Q13</f>
        <v>休</v>
      </c>
      <c r="R70" s="11" t="str">
        <f>房務部!R13</f>
        <v>09~17.5</v>
      </c>
      <c r="S70" s="11" t="str">
        <f>房務部!S13</f>
        <v>09~17.5</v>
      </c>
      <c r="T70" s="11" t="str">
        <f>房務部!T13</f>
        <v>09~17.5</v>
      </c>
      <c r="U70" s="11" t="str">
        <f>房務部!U13</f>
        <v>例</v>
      </c>
      <c r="V70" s="11" t="str">
        <f>房務部!V13</f>
        <v>09~17.5</v>
      </c>
      <c r="W70" s="11" t="str">
        <f>房務部!W13</f>
        <v>09~17.5</v>
      </c>
      <c r="X70" s="11" t="str">
        <f>房務部!X13</f>
        <v>休</v>
      </c>
      <c r="Y70" s="11" t="str">
        <f>房務部!Y13</f>
        <v>09~17.5</v>
      </c>
      <c r="Z70" s="11" t="str">
        <f>房務部!Z13</f>
        <v>09~17.5</v>
      </c>
      <c r="AA70" s="11" t="str">
        <f>房務部!AA13</f>
        <v>09~17.5</v>
      </c>
      <c r="AB70" s="11" t="str">
        <f>房務部!AB13</f>
        <v>例</v>
      </c>
      <c r="AC70" s="11" t="str">
        <f>房務部!AC13</f>
        <v>09~17.5</v>
      </c>
      <c r="AD70" s="11" t="str">
        <f>房務部!AD13</f>
        <v>09~17.5</v>
      </c>
      <c r="AE70" s="11" t="str">
        <f>房務部!AE13</f>
        <v>休</v>
      </c>
      <c r="AF70" s="11" t="str">
        <f>房務部!AF13</f>
        <v>09~17.5</v>
      </c>
      <c r="AG70" s="11" t="str">
        <f>房務部!AG13</f>
        <v>09~17.5</v>
      </c>
      <c r="AH70" s="11" t="str">
        <f>房務部!AH13</f>
        <v>09~17.5</v>
      </c>
      <c r="AI70" s="11" t="str">
        <f>房務部!AI13</f>
        <v>09~17.5</v>
      </c>
      <c r="AJ70" s="11" t="str">
        <f>房務部!AJ13</f>
        <v>09~17.5</v>
      </c>
      <c r="AK70" s="11" t="str">
        <f>房務部!AK13</f>
        <v>例</v>
      </c>
      <c r="AL70" s="11" t="str">
        <f>房務部!AL13</f>
        <v>休</v>
      </c>
      <c r="AM70" s="35"/>
    </row>
    <row r="71" spans="1:39" s="12" customFormat="1" ht="34.5" customHeight="1">
      <c r="A71" s="11" t="str">
        <f>房務部!A14</f>
        <v>客房部</v>
      </c>
      <c r="B71" s="11" t="str">
        <f>房務部!B14</f>
        <v>房務部</v>
      </c>
      <c r="C71" s="11" t="str">
        <f>房務部!C14</f>
        <v>房務</v>
      </c>
      <c r="D71" s="11" t="str">
        <f>房務部!D14</f>
        <v>房務員</v>
      </c>
      <c r="E71" s="36">
        <f>房務部!E14</f>
        <v>3222</v>
      </c>
      <c r="F71" s="11" t="str">
        <f>房務部!F14</f>
        <v>Lisa</v>
      </c>
      <c r="G71" s="11" t="str">
        <f>房務部!G14</f>
        <v>王金蓮</v>
      </c>
      <c r="H71" s="11" t="str">
        <f>房務部!H14</f>
        <v>例</v>
      </c>
      <c r="I71" s="11" t="str">
        <f>房務部!I14</f>
        <v>09~  17.5</v>
      </c>
      <c r="J71" s="11" t="str">
        <f>房務部!J14</f>
        <v>09~  17.5</v>
      </c>
      <c r="K71" s="11" t="str">
        <f>房務部!K14</f>
        <v>例</v>
      </c>
      <c r="L71" s="11" t="str">
        <f>房務部!L14</f>
        <v>09~  17.5</v>
      </c>
      <c r="M71" s="11" t="str">
        <f>房務部!M14</f>
        <v>09~  17.5</v>
      </c>
      <c r="N71" s="11" t="str">
        <f>房務部!N14</f>
        <v>春</v>
      </c>
      <c r="O71" s="11" t="str">
        <f>房務部!O14</f>
        <v>09~  17.5</v>
      </c>
      <c r="P71" s="11" t="str">
        <f>房務部!P14</f>
        <v>休</v>
      </c>
      <c r="Q71" s="11" t="str">
        <f>房務部!Q14</f>
        <v>09~  17.5</v>
      </c>
      <c r="R71" s="11" t="str">
        <f>房務部!R14</f>
        <v>09~  17.5</v>
      </c>
      <c r="S71" s="11" t="str">
        <f>房務部!S14</f>
        <v>09~  17.5</v>
      </c>
      <c r="T71" s="11" t="str">
        <f>房務部!T14</f>
        <v>休</v>
      </c>
      <c r="U71" s="11" t="str">
        <f>房務部!U14</f>
        <v>春</v>
      </c>
      <c r="V71" s="11" t="str">
        <f>房務部!V14</f>
        <v>09~  17.5</v>
      </c>
      <c r="W71" s="11" t="str">
        <f>房務部!W14</f>
        <v>09~  17.5</v>
      </c>
      <c r="X71" s="11" t="str">
        <f>房務部!X14</f>
        <v>休</v>
      </c>
      <c r="Y71" s="11" t="str">
        <f>房務部!Y14</f>
        <v>09~  17.5</v>
      </c>
      <c r="Z71" s="11" t="str">
        <f>房務部!Z14</f>
        <v>09~  17.5</v>
      </c>
      <c r="AA71" s="11" t="str">
        <f>房務部!AA14</f>
        <v>例</v>
      </c>
      <c r="AB71" s="11" t="str">
        <f>房務部!AB14</f>
        <v>09~  17.5</v>
      </c>
      <c r="AC71" s="11" t="str">
        <f>房務部!AC14</f>
        <v>09~  17.5</v>
      </c>
      <c r="AD71" s="11" t="str">
        <f>房務部!AD14</f>
        <v>年</v>
      </c>
      <c r="AE71" s="11" t="str">
        <f>房務部!AE14</f>
        <v>休</v>
      </c>
      <c r="AF71" s="11" t="str">
        <f>房務部!AF14</f>
        <v>09~  17.5</v>
      </c>
      <c r="AG71" s="11" t="str">
        <f>房務部!AG14</f>
        <v>09~  17.5</v>
      </c>
      <c r="AH71" s="11" t="str">
        <f>房務部!AH14</f>
        <v>09~  17.5</v>
      </c>
      <c r="AI71" s="11" t="str">
        <f>房務部!AI14</f>
        <v>09~  17.5</v>
      </c>
      <c r="AJ71" s="11" t="str">
        <f>房務部!AJ14</f>
        <v>例</v>
      </c>
      <c r="AK71" s="11" t="str">
        <f>房務部!AK14</f>
        <v>09~  17.5</v>
      </c>
      <c r="AL71" s="11" t="str">
        <f>房務部!AL14</f>
        <v>年</v>
      </c>
      <c r="AM71" s="35"/>
    </row>
    <row r="72" spans="1:39" s="12" customFormat="1" ht="34.5" customHeight="1">
      <c r="A72" s="11" t="str">
        <f>房務部!A15</f>
        <v>客房部</v>
      </c>
      <c r="B72" s="11" t="str">
        <f>房務部!B15</f>
        <v>房務部</v>
      </c>
      <c r="C72" s="11" t="str">
        <f>房務部!C15</f>
        <v>房務</v>
      </c>
      <c r="D72" s="11" t="str">
        <f>房務部!D15</f>
        <v>房務員</v>
      </c>
      <c r="E72" s="36">
        <f>房務部!E15</f>
        <v>3229</v>
      </c>
      <c r="F72" s="11" t="str">
        <f>房務部!F15</f>
        <v>Molly</v>
      </c>
      <c r="G72" s="11" t="str">
        <f>房務部!G15</f>
        <v>潘美英</v>
      </c>
      <c r="H72" s="11" t="str">
        <f>房務部!H15</f>
        <v>09~  17.5</v>
      </c>
      <c r="I72" s="11" t="str">
        <f>房務部!I15</f>
        <v>09~  17.5</v>
      </c>
      <c r="J72" s="11" t="str">
        <f>房務部!J15</f>
        <v>例</v>
      </c>
      <c r="K72" s="11" t="str">
        <f>房務部!K15</f>
        <v>年</v>
      </c>
      <c r="L72" s="11" t="str">
        <f>房務部!L15</f>
        <v>09~  17.5</v>
      </c>
      <c r="M72" s="11" t="str">
        <f>房務部!M15</f>
        <v>09~  17.5</v>
      </c>
      <c r="N72" s="11" t="str">
        <f>房務部!N15</f>
        <v>例</v>
      </c>
      <c r="O72" s="11" t="str">
        <f>房務部!O15</f>
        <v>09~  17.5</v>
      </c>
      <c r="P72" s="11" t="str">
        <f>房務部!P15</f>
        <v>09~  17.5</v>
      </c>
      <c r="Q72" s="11" t="str">
        <f>房務部!Q15</f>
        <v>休</v>
      </c>
      <c r="R72" s="11" t="str">
        <f>房務部!R15</f>
        <v>09~  17.5</v>
      </c>
      <c r="S72" s="11" t="str">
        <f>房務部!S15</f>
        <v>09~  17.5</v>
      </c>
      <c r="T72" s="11" t="str">
        <f>房務部!T15</f>
        <v>09~  17.5</v>
      </c>
      <c r="U72" s="11" t="str">
        <f>房務部!U15</f>
        <v>09~  17.5</v>
      </c>
      <c r="V72" s="11" t="str">
        <f>房務部!V15</f>
        <v>休</v>
      </c>
      <c r="W72" s="11" t="str">
        <f>房務部!W15</f>
        <v>例</v>
      </c>
      <c r="X72" s="11" t="str">
        <f>房務部!X15</f>
        <v>09~  17.5</v>
      </c>
      <c r="Y72" s="11" t="str">
        <f>房務部!Y15</f>
        <v>09~  17.5</v>
      </c>
      <c r="Z72" s="11" t="str">
        <f>房務部!Z15</f>
        <v>休</v>
      </c>
      <c r="AA72" s="11" t="str">
        <f>房務部!AA15</f>
        <v>09~  17.5</v>
      </c>
      <c r="AB72" s="11" t="str">
        <f>房務部!AB15</f>
        <v>09~  17.5</v>
      </c>
      <c r="AC72" s="11" t="str">
        <f>房務部!AC15</f>
        <v>09~  17.5</v>
      </c>
      <c r="AD72" s="11" t="str">
        <f>房務部!AD15</f>
        <v>09~  17.5</v>
      </c>
      <c r="AE72" s="11" t="str">
        <f>房務部!AE15</f>
        <v>休</v>
      </c>
      <c r="AF72" s="11" t="str">
        <f>房務部!AF15</f>
        <v>09~  17.5</v>
      </c>
      <c r="AG72" s="11" t="str">
        <f>房務部!AG15</f>
        <v>09~  17.5</v>
      </c>
      <c r="AH72" s="11" t="str">
        <f>房務部!AH15</f>
        <v>09~  17.5</v>
      </c>
      <c r="AI72" s="11" t="str">
        <f>房務部!AI15</f>
        <v>09~  17.5</v>
      </c>
      <c r="AJ72" s="11" t="str">
        <f>房務部!AJ15</f>
        <v>例</v>
      </c>
      <c r="AK72" s="11" t="str">
        <f>房務部!AK15</f>
        <v>年</v>
      </c>
      <c r="AL72" s="11" t="str">
        <f>房務部!AL15</f>
        <v>09~  17.5</v>
      </c>
      <c r="AM72" s="35"/>
    </row>
    <row r="73" spans="1:39" s="12" customFormat="1" ht="34.5" customHeight="1">
      <c r="A73" s="11" t="str">
        <f>房務部!A16</f>
        <v>客房部</v>
      </c>
      <c r="B73" s="11" t="str">
        <f>房務部!B16</f>
        <v>房務部</v>
      </c>
      <c r="C73" s="11" t="str">
        <f>房務部!C16</f>
        <v>房務</v>
      </c>
      <c r="D73" s="11" t="str">
        <f>房務部!D16</f>
        <v>房務員</v>
      </c>
      <c r="E73" s="11">
        <f>房務部!E16</f>
        <v>3304</v>
      </c>
      <c r="F73" s="11" t="str">
        <f>房務部!F16</f>
        <v>Amy</v>
      </c>
      <c r="G73" s="11" t="str">
        <f>房務部!G16</f>
        <v>林玟茹</v>
      </c>
      <c r="H73" s="11" t="str">
        <f>房務部!H16</f>
        <v>休</v>
      </c>
      <c r="I73" s="11" t="str">
        <f>房務部!I16</f>
        <v>休</v>
      </c>
      <c r="J73" s="11" t="str">
        <f>房務部!J16</f>
        <v>09~  17.5</v>
      </c>
      <c r="K73" s="11" t="str">
        <f>房務部!K16</f>
        <v>09~  17.5</v>
      </c>
      <c r="L73" s="11" t="str">
        <f>房務部!L16</f>
        <v>09~  17.5</v>
      </c>
      <c r="M73" s="11" t="str">
        <f>房務部!M16</f>
        <v>09~  17.5</v>
      </c>
      <c r="N73" s="11" t="str">
        <f>房務部!N16</f>
        <v>09~  17.5</v>
      </c>
      <c r="O73" s="11" t="str">
        <f>房務部!O16</f>
        <v>09~  17.5</v>
      </c>
      <c r="P73" s="11" t="str">
        <f>房務部!P16</f>
        <v>年</v>
      </c>
      <c r="Q73" s="11" t="str">
        <f>房務部!Q16</f>
        <v>09~  17.5</v>
      </c>
      <c r="R73" s="11" t="str">
        <f>房務部!R16</f>
        <v>09~  17.5</v>
      </c>
      <c r="S73" s="11" t="str">
        <f>房務部!S16</f>
        <v>09~  17.5</v>
      </c>
      <c r="T73" s="11" t="str">
        <f>房務部!T16</f>
        <v>例</v>
      </c>
      <c r="U73" s="11" t="str">
        <f>房務部!U16</f>
        <v>例</v>
      </c>
      <c r="V73" s="11" t="str">
        <f>房務部!V16</f>
        <v>年</v>
      </c>
      <c r="W73" s="11" t="str">
        <f>房務部!W16</f>
        <v>09~  17.5</v>
      </c>
      <c r="X73" s="11" t="str">
        <f>房務部!X16</f>
        <v>09~  17.5</v>
      </c>
      <c r="Y73" s="11" t="str">
        <f>房務部!Y16</f>
        <v>休</v>
      </c>
      <c r="Z73" s="11" t="str">
        <f>房務部!Z16</f>
        <v>09~  17.5</v>
      </c>
      <c r="AA73" s="11" t="str">
        <f>房務部!AA16</f>
        <v>09~  17.5</v>
      </c>
      <c r="AB73" s="11" t="str">
        <f>房務部!AB16</f>
        <v>09~  17.5</v>
      </c>
      <c r="AC73" s="11" t="str">
        <f>房務部!AC16</f>
        <v>休</v>
      </c>
      <c r="AD73" s="11" t="str">
        <f>房務部!AD16</f>
        <v>09~  17.5</v>
      </c>
      <c r="AE73" s="11" t="str">
        <f>房務部!AE16</f>
        <v>09~  17.5</v>
      </c>
      <c r="AF73" s="11" t="str">
        <f>房務部!AF16</f>
        <v>09~  17.5</v>
      </c>
      <c r="AG73" s="11" t="str">
        <f>房務部!AG16</f>
        <v>09~  17.5</v>
      </c>
      <c r="AH73" s="11" t="str">
        <f>房務部!AH16</f>
        <v>例</v>
      </c>
      <c r="AI73" s="11" t="str">
        <f>房務部!AI16</f>
        <v>例</v>
      </c>
      <c r="AJ73" s="11" t="str">
        <f>房務部!AJ16</f>
        <v>09~  17.5</v>
      </c>
      <c r="AK73" s="11" t="str">
        <f>房務部!AK16</f>
        <v>09~  17.5</v>
      </c>
      <c r="AL73" s="11" t="str">
        <f>房務部!AL16</f>
        <v>年</v>
      </c>
      <c r="AM73" s="35"/>
    </row>
    <row r="74" spans="1:39" s="12" customFormat="1" ht="34.5" customHeight="1">
      <c r="A74" s="11" t="str">
        <f>房務部!A17</f>
        <v>客房部</v>
      </c>
      <c r="B74" s="11" t="str">
        <f>房務部!B17</f>
        <v>房務部</v>
      </c>
      <c r="C74" s="11" t="str">
        <f>房務部!C17</f>
        <v>房務</v>
      </c>
      <c r="D74" s="11" t="str">
        <f>房務部!D17</f>
        <v>房務員</v>
      </c>
      <c r="E74" s="11">
        <f>房務部!E17</f>
        <v>3501</v>
      </c>
      <c r="F74" s="11" t="str">
        <f>房務部!F17</f>
        <v>Thoa</v>
      </c>
      <c r="G74" s="11" t="str">
        <f>房務部!G17</f>
        <v>陳金釵</v>
      </c>
      <c r="H74" s="11" t="str">
        <f>房務部!H17</f>
        <v>09~  17.5</v>
      </c>
      <c r="I74" s="11" t="str">
        <f>房務部!I17</f>
        <v>例</v>
      </c>
      <c r="J74" s="11" t="str">
        <f>房務部!J17</f>
        <v>休</v>
      </c>
      <c r="K74" s="11" t="str">
        <f>房務部!K17</f>
        <v>09~  17.5</v>
      </c>
      <c r="L74" s="11" t="str">
        <f>房務部!L17</f>
        <v>09~  17.5</v>
      </c>
      <c r="M74" s="11" t="str">
        <f>房務部!M17</f>
        <v>09~  17.5</v>
      </c>
      <c r="N74" s="11" t="str">
        <f>房務部!N17</f>
        <v>09~  17.5</v>
      </c>
      <c r="O74" s="11" t="str">
        <f>房務部!O17</f>
        <v>例</v>
      </c>
      <c r="P74" s="11" t="str">
        <f>房務部!P17</f>
        <v>09~  17.5</v>
      </c>
      <c r="Q74" s="11" t="str">
        <f>房務部!Q17</f>
        <v>09~  17.5</v>
      </c>
      <c r="R74" s="11" t="str">
        <f>房務部!R17</f>
        <v>休</v>
      </c>
      <c r="S74" s="11" t="str">
        <f>房務部!S17</f>
        <v>09~  17.5</v>
      </c>
      <c r="T74" s="11" t="str">
        <f>房務部!T17</f>
        <v>09~  17.5</v>
      </c>
      <c r="U74" s="11" t="str">
        <f>房務部!U17</f>
        <v>09~  17.5</v>
      </c>
      <c r="V74" s="11" t="str">
        <f>房務部!V17</f>
        <v>09~  17.5</v>
      </c>
      <c r="W74" s="11" t="str">
        <f>房務部!W17</f>
        <v>休</v>
      </c>
      <c r="X74" s="11" t="str">
        <f>房務部!X17</f>
        <v>例</v>
      </c>
      <c r="Y74" s="11" t="str">
        <f>房務部!Y17</f>
        <v>事</v>
      </c>
      <c r="Z74" s="11" t="str">
        <f>房務部!Z17</f>
        <v>事</v>
      </c>
      <c r="AA74" s="11" t="str">
        <f>房務部!AA17</f>
        <v>事</v>
      </c>
      <c r="AB74" s="11" t="str">
        <f>房務部!AB17</f>
        <v>事</v>
      </c>
      <c r="AC74" s="11" t="str">
        <f>房務部!AC17</f>
        <v>事</v>
      </c>
      <c r="AD74" s="11" t="str">
        <f>房務部!AD17</f>
        <v>事</v>
      </c>
      <c r="AE74" s="11" t="str">
        <f>房務部!AE17</f>
        <v>事</v>
      </c>
      <c r="AF74" s="11" t="str">
        <f>房務部!AF17</f>
        <v>事</v>
      </c>
      <c r="AG74" s="11" t="str">
        <f>房務部!AG17</f>
        <v>事</v>
      </c>
      <c r="AH74" s="11" t="str">
        <f>房務部!AH17</f>
        <v>休</v>
      </c>
      <c r="AI74" s="11" t="str">
        <f>房務部!AI17</f>
        <v>例</v>
      </c>
      <c r="AJ74" s="11" t="str">
        <f>房務部!AJ17</f>
        <v>09~  17.5</v>
      </c>
      <c r="AK74" s="11" t="str">
        <f>房務部!AK17</f>
        <v>09~  17.5</v>
      </c>
      <c r="AL74" s="11" t="str">
        <f>房務部!AL17</f>
        <v>09~  17.5</v>
      </c>
      <c r="AM74" s="35"/>
    </row>
    <row r="75" spans="1:39" s="12" customFormat="1" ht="34.5" customHeight="1">
      <c r="A75" s="11" t="str">
        <f>房務部!A18</f>
        <v>客房部</v>
      </c>
      <c r="B75" s="11" t="str">
        <f>房務部!B18</f>
        <v>房務部</v>
      </c>
      <c r="C75" s="11" t="str">
        <f>房務部!C18</f>
        <v>房務</v>
      </c>
      <c r="D75" s="11" t="str">
        <f>房務部!D18</f>
        <v>房務員</v>
      </c>
      <c r="E75" s="11">
        <f>房務部!E18</f>
        <v>3402</v>
      </c>
      <c r="F75" s="11" t="str">
        <f>房務部!F18</f>
        <v>Wen</v>
      </c>
      <c r="G75" s="11" t="str">
        <f>房務部!G18</f>
        <v>張文娟</v>
      </c>
      <c r="H75" s="11" t="str">
        <f>房務部!H18</f>
        <v>09~  17.5</v>
      </c>
      <c r="I75" s="11" t="str">
        <f>房務部!I18</f>
        <v>例</v>
      </c>
      <c r="J75" s="11" t="str">
        <f>房務部!J18</f>
        <v>09~  17.5</v>
      </c>
      <c r="K75" s="11" t="str">
        <f>房務部!K18</f>
        <v>09~  17.5</v>
      </c>
      <c r="L75" s="11" t="str">
        <f>房務部!L18</f>
        <v>09~  17.5</v>
      </c>
      <c r="M75" s="11" t="str">
        <f>房務部!M18</f>
        <v>09~  17.5</v>
      </c>
      <c r="N75" s="11" t="str">
        <f>房務部!N18</f>
        <v>09~  17.5</v>
      </c>
      <c r="O75" s="11" t="str">
        <f>房務部!O18</f>
        <v>09~  17.5</v>
      </c>
      <c r="P75" s="11" t="str">
        <f>房務部!P18</f>
        <v>例</v>
      </c>
      <c r="Q75" s="11" t="str">
        <f>房務部!Q18</f>
        <v>休</v>
      </c>
      <c r="R75" s="11" t="str">
        <f>房務部!R18</f>
        <v>09~  17.5</v>
      </c>
      <c r="S75" s="11" t="str">
        <f>房務部!S18</f>
        <v>09~  17.5</v>
      </c>
      <c r="T75" s="11" t="str">
        <f>房務部!T18</f>
        <v>09~  17.5</v>
      </c>
      <c r="U75" s="11" t="str">
        <f>房務部!U18</f>
        <v>09~  17.5</v>
      </c>
      <c r="V75" s="11" t="str">
        <f>房務部!V18</f>
        <v>09~  17.5</v>
      </c>
      <c r="W75" s="11" t="str">
        <f>房務部!W18</f>
        <v>例</v>
      </c>
      <c r="X75" s="11" t="str">
        <f>房務部!X18</f>
        <v>休</v>
      </c>
      <c r="Y75" s="11" t="str">
        <f>房務部!Y18</f>
        <v>09~  17.5</v>
      </c>
      <c r="Z75" s="11" t="str">
        <f>房務部!Z18</f>
        <v>09~  17.5</v>
      </c>
      <c r="AA75" s="11" t="str">
        <f>房務部!AA18</f>
        <v>09~  17.5</v>
      </c>
      <c r="AB75" s="11" t="str">
        <f>房務部!AB18</f>
        <v>09~  17.5</v>
      </c>
      <c r="AC75" s="11" t="str">
        <f>房務部!AC18</f>
        <v>09~  17.5</v>
      </c>
      <c r="AD75" s="11" t="str">
        <f>房務部!AD18</f>
        <v>例</v>
      </c>
      <c r="AE75" s="11" t="str">
        <f>房務部!AE18</f>
        <v>休</v>
      </c>
      <c r="AF75" s="11" t="str">
        <f>房務部!AF18</f>
        <v>09~  17.5</v>
      </c>
      <c r="AG75" s="11" t="str">
        <f>房務部!AG18</f>
        <v>09~  17.5</v>
      </c>
      <c r="AH75" s="11" t="str">
        <f>房務部!AH18</f>
        <v>09~  17.5</v>
      </c>
      <c r="AI75" s="11" t="str">
        <f>房務部!AI18</f>
        <v>09~  17.5</v>
      </c>
      <c r="AJ75" s="11" t="str">
        <f>房務部!AJ18</f>
        <v>09~  17.5</v>
      </c>
      <c r="AK75" s="11" t="str">
        <f>房務部!AK18</f>
        <v>休</v>
      </c>
      <c r="AL75" s="11" t="str">
        <f>房務部!AL18</f>
        <v>09~  17.5</v>
      </c>
      <c r="AM75" s="35"/>
    </row>
    <row r="76" spans="1:39" s="12" customFormat="1" ht="34.5" customHeight="1">
      <c r="A76" s="11" t="str">
        <f>房務部!A19</f>
        <v>客房部</v>
      </c>
      <c r="B76" s="11" t="str">
        <f>房務部!B19</f>
        <v>房務部</v>
      </c>
      <c r="C76" s="11" t="str">
        <f>房務部!C19</f>
        <v>房務</v>
      </c>
      <c r="D76" s="11" t="str">
        <f>房務部!D19</f>
        <v>房務員</v>
      </c>
      <c r="E76" s="11">
        <f>房務部!E19</f>
        <v>3558</v>
      </c>
      <c r="F76" s="11" t="str">
        <f>房務部!F19</f>
        <v>Cindy</v>
      </c>
      <c r="G76" s="11" t="str">
        <f>房務部!G19</f>
        <v>劉賜幸</v>
      </c>
      <c r="H76" s="24">
        <f>房務部!H19</f>
        <v>0</v>
      </c>
      <c r="I76" s="24">
        <f>房務部!I19</f>
        <v>0</v>
      </c>
      <c r="J76" s="24">
        <f>房務部!J19</f>
        <v>0</v>
      </c>
      <c r="K76" s="24">
        <f>房務部!K19</f>
        <v>0</v>
      </c>
      <c r="L76" s="24">
        <f>房務部!L19</f>
        <v>0</v>
      </c>
      <c r="M76" s="24">
        <f>房務部!M19</f>
        <v>0</v>
      </c>
      <c r="N76" s="24">
        <f>房務部!N19</f>
        <v>0</v>
      </c>
      <c r="O76" s="24">
        <f>房務部!O19</f>
        <v>0</v>
      </c>
      <c r="P76" s="24">
        <f>房務部!P19</f>
        <v>0</v>
      </c>
      <c r="Q76" s="24">
        <f>房務部!Q19</f>
        <v>0</v>
      </c>
      <c r="R76" s="24">
        <f>房務部!R19</f>
        <v>0</v>
      </c>
      <c r="S76" s="24">
        <f>房務部!S19</f>
        <v>0</v>
      </c>
      <c r="T76" s="24">
        <f>房務部!T19</f>
        <v>0</v>
      </c>
      <c r="U76" s="11" t="str">
        <f>房務部!U19</f>
        <v>09~  17.5</v>
      </c>
      <c r="V76" s="11" t="str">
        <f>房務部!V19</f>
        <v>09~  17.5</v>
      </c>
      <c r="W76" s="11" t="str">
        <f>房務部!W19</f>
        <v>09~  17.5</v>
      </c>
      <c r="X76" s="11" t="str">
        <f>房務部!X19</f>
        <v>例</v>
      </c>
      <c r="Y76" s="11" t="str">
        <f>房務部!Y19</f>
        <v>09~  17.5</v>
      </c>
      <c r="Z76" s="11" t="str">
        <f>房務部!Z19</f>
        <v>09~  17.5</v>
      </c>
      <c r="AA76" s="11" t="str">
        <f>房務部!AA19</f>
        <v>09~  17.5</v>
      </c>
      <c r="AB76" s="11" t="str">
        <f>房務部!AB19</f>
        <v>休</v>
      </c>
      <c r="AC76" s="11" t="str">
        <f>房務部!AC19</f>
        <v>09~  17.5</v>
      </c>
      <c r="AD76" s="11" t="str">
        <f>房務部!AD19</f>
        <v>09~  17.5</v>
      </c>
      <c r="AE76" s="11" t="str">
        <f>房務部!AE19</f>
        <v>09~  17.5</v>
      </c>
      <c r="AF76" s="11" t="str">
        <f>房務部!AF19</f>
        <v>休</v>
      </c>
      <c r="AG76" s="11" t="str">
        <f>房務部!AG19</f>
        <v>09~  17.5</v>
      </c>
      <c r="AH76" s="11" t="str">
        <f>房務部!AH19</f>
        <v>09~  17.5</v>
      </c>
      <c r="AI76" s="11" t="str">
        <f>房務部!AI19</f>
        <v>09~  17.5</v>
      </c>
      <c r="AJ76" s="11" t="str">
        <f>房務部!AJ19</f>
        <v>例</v>
      </c>
      <c r="AK76" s="11" t="str">
        <f>房務部!AK19</f>
        <v>09~  17.5</v>
      </c>
      <c r="AL76" s="11" t="str">
        <f>房務部!AL19</f>
        <v>09~  17.5</v>
      </c>
      <c r="AM76" s="35"/>
    </row>
    <row r="77" spans="1:39" s="12" customFormat="1" ht="34.5" hidden="1" customHeight="1">
      <c r="A77" s="11" t="str">
        <f>房務部!A20</f>
        <v>客房部</v>
      </c>
      <c r="B77" s="11" t="str">
        <f>房務部!B20</f>
        <v>房務部</v>
      </c>
      <c r="C77" s="11" t="str">
        <f>房務部!C20</f>
        <v>房務</v>
      </c>
      <c r="D77" s="11" t="str">
        <f>房務部!D20</f>
        <v>實習生</v>
      </c>
      <c r="E77" s="11">
        <f>房務部!E20</f>
        <v>3506</v>
      </c>
      <c r="F77" s="11" t="str">
        <f>房務部!F20</f>
        <v>Oka</v>
      </c>
      <c r="G77" s="24">
        <f>房務部!G20</f>
        <v>0</v>
      </c>
      <c r="H77" s="11">
        <f>房務部!H20</f>
        <v>0</v>
      </c>
      <c r="I77" s="11">
        <f>房務部!I20</f>
        <v>0</v>
      </c>
      <c r="J77" s="11">
        <f>房務部!J20</f>
        <v>0</v>
      </c>
      <c r="K77" s="11">
        <f>房務部!K20</f>
        <v>0</v>
      </c>
      <c r="L77" s="11">
        <f>房務部!L20</f>
        <v>0</v>
      </c>
      <c r="M77" s="11">
        <f>房務部!M20</f>
        <v>0</v>
      </c>
      <c r="N77" s="11">
        <f>房務部!N20</f>
        <v>0</v>
      </c>
      <c r="O77" s="11">
        <f>房務部!O20</f>
        <v>0</v>
      </c>
      <c r="P77" s="11">
        <f>房務部!P20</f>
        <v>0</v>
      </c>
      <c r="Q77" s="11">
        <f>房務部!Q20</f>
        <v>0</v>
      </c>
      <c r="R77" s="11">
        <f>房務部!R20</f>
        <v>0</v>
      </c>
      <c r="S77" s="11">
        <f>房務部!S20</f>
        <v>0</v>
      </c>
      <c r="T77" s="11">
        <f>房務部!T20</f>
        <v>0</v>
      </c>
      <c r="U77" s="11">
        <f>房務部!U20</f>
        <v>0</v>
      </c>
      <c r="V77" s="11">
        <f>房務部!V20</f>
        <v>0</v>
      </c>
      <c r="W77" s="11">
        <f>房務部!W20</f>
        <v>0</v>
      </c>
      <c r="X77" s="11">
        <f>房務部!X20</f>
        <v>0</v>
      </c>
      <c r="Y77" s="11">
        <f>房務部!Y20</f>
        <v>0</v>
      </c>
      <c r="Z77" s="11">
        <f>房務部!Z20</f>
        <v>0</v>
      </c>
      <c r="AA77" s="11">
        <f>房務部!AA20</f>
        <v>0</v>
      </c>
      <c r="AB77" s="11">
        <f>房務部!AB20</f>
        <v>0</v>
      </c>
      <c r="AC77" s="11">
        <f>房務部!AC20</f>
        <v>0</v>
      </c>
      <c r="AD77" s="11">
        <f>房務部!AD20</f>
        <v>0</v>
      </c>
      <c r="AE77" s="11">
        <f>房務部!AE20</f>
        <v>0</v>
      </c>
      <c r="AF77" s="11">
        <f>房務部!AF20</f>
        <v>0</v>
      </c>
      <c r="AG77" s="11">
        <f>房務部!AG20</f>
        <v>0</v>
      </c>
      <c r="AH77" s="11">
        <f>房務部!AH20</f>
        <v>0</v>
      </c>
      <c r="AI77" s="11">
        <f>房務部!AI20</f>
        <v>0</v>
      </c>
      <c r="AJ77" s="11">
        <f>房務部!AJ20</f>
        <v>0</v>
      </c>
      <c r="AK77" s="11">
        <f>房務部!AK20</f>
        <v>0</v>
      </c>
      <c r="AL77" s="11">
        <f>房務部!AL20</f>
        <v>0</v>
      </c>
      <c r="AM77" s="35"/>
    </row>
    <row r="78" spans="1:39" s="12" customFormat="1" ht="34.5" hidden="1" customHeight="1">
      <c r="A78" s="11" t="str">
        <f>房務部!A21</f>
        <v>客房部</v>
      </c>
      <c r="B78" s="11" t="str">
        <f>房務部!B21</f>
        <v>房務部</v>
      </c>
      <c r="C78" s="11" t="str">
        <f>房務部!C21</f>
        <v>房務</v>
      </c>
      <c r="D78" s="11" t="str">
        <f>房務部!D21</f>
        <v>實習生</v>
      </c>
      <c r="E78" s="11">
        <f>房務部!E21</f>
        <v>3507</v>
      </c>
      <c r="F78" s="11" t="str">
        <f>房務部!F21</f>
        <v>Ivan</v>
      </c>
      <c r="G78" s="24">
        <f>房務部!G21</f>
        <v>0</v>
      </c>
      <c r="H78" s="11">
        <f>房務部!H21</f>
        <v>0</v>
      </c>
      <c r="I78" s="11">
        <f>房務部!I21</f>
        <v>0</v>
      </c>
      <c r="J78" s="11">
        <f>房務部!J21</f>
        <v>0</v>
      </c>
      <c r="K78" s="11">
        <f>房務部!K21</f>
        <v>0</v>
      </c>
      <c r="L78" s="11">
        <f>房務部!L21</f>
        <v>0</v>
      </c>
      <c r="M78" s="11">
        <f>房務部!M21</f>
        <v>0</v>
      </c>
      <c r="N78" s="11">
        <f>房務部!N21</f>
        <v>0</v>
      </c>
      <c r="O78" s="11">
        <f>房務部!O21</f>
        <v>0</v>
      </c>
      <c r="P78" s="11">
        <f>房務部!P21</f>
        <v>0</v>
      </c>
      <c r="Q78" s="11">
        <f>房務部!Q21</f>
        <v>0</v>
      </c>
      <c r="R78" s="11">
        <f>房務部!R21</f>
        <v>0</v>
      </c>
      <c r="S78" s="11">
        <f>房務部!S21</f>
        <v>0</v>
      </c>
      <c r="T78" s="11">
        <f>房務部!T21</f>
        <v>0</v>
      </c>
      <c r="U78" s="11">
        <f>房務部!U21</f>
        <v>0</v>
      </c>
      <c r="V78" s="11">
        <f>房務部!V21</f>
        <v>0</v>
      </c>
      <c r="W78" s="11">
        <f>房務部!W21</f>
        <v>0</v>
      </c>
      <c r="X78" s="11">
        <f>房務部!X21</f>
        <v>0</v>
      </c>
      <c r="Y78" s="11">
        <f>房務部!Y21</f>
        <v>0</v>
      </c>
      <c r="Z78" s="11">
        <f>房務部!Z21</f>
        <v>0</v>
      </c>
      <c r="AA78" s="11">
        <f>房務部!AA21</f>
        <v>0</v>
      </c>
      <c r="AB78" s="11">
        <f>房務部!AB21</f>
        <v>0</v>
      </c>
      <c r="AC78" s="11">
        <f>房務部!AC21</f>
        <v>0</v>
      </c>
      <c r="AD78" s="11">
        <f>房務部!AD21</f>
        <v>0</v>
      </c>
      <c r="AE78" s="11">
        <f>房務部!AE21</f>
        <v>0</v>
      </c>
      <c r="AF78" s="11">
        <f>房務部!AF21</f>
        <v>0</v>
      </c>
      <c r="AG78" s="11">
        <f>房務部!AG21</f>
        <v>0</v>
      </c>
      <c r="AH78" s="11">
        <f>房務部!AH21</f>
        <v>0</v>
      </c>
      <c r="AI78" s="11">
        <f>房務部!AI21</f>
        <v>0</v>
      </c>
      <c r="AJ78" s="11">
        <f>房務部!AJ21</f>
        <v>0</v>
      </c>
      <c r="AK78" s="11">
        <f>房務部!AK21</f>
        <v>0</v>
      </c>
      <c r="AL78" s="11">
        <f>房務部!AL21</f>
        <v>0</v>
      </c>
      <c r="AM78" s="35"/>
    </row>
    <row r="79" spans="1:39" s="12" customFormat="1" ht="34.5" hidden="1" customHeight="1">
      <c r="A79" s="11" t="str">
        <f>房務部!A22</f>
        <v>客房部</v>
      </c>
      <c r="B79" s="11" t="str">
        <f>房務部!B22</f>
        <v>房務部</v>
      </c>
      <c r="C79" s="11" t="str">
        <f>房務部!C22</f>
        <v>房務</v>
      </c>
      <c r="D79" s="11" t="str">
        <f>房務部!D22</f>
        <v>實習生</v>
      </c>
      <c r="E79" s="11">
        <f>房務部!E22</f>
        <v>3508</v>
      </c>
      <c r="F79" s="11" t="str">
        <f>房務部!F22</f>
        <v>Adi</v>
      </c>
      <c r="G79" s="24">
        <f>房務部!G22</f>
        <v>0</v>
      </c>
      <c r="H79" s="11">
        <f>房務部!H22</f>
        <v>0</v>
      </c>
      <c r="I79" s="11">
        <f>房務部!I22</f>
        <v>0</v>
      </c>
      <c r="J79" s="11">
        <f>房務部!J22</f>
        <v>0</v>
      </c>
      <c r="K79" s="11">
        <f>房務部!K22</f>
        <v>0</v>
      </c>
      <c r="L79" s="11">
        <f>房務部!L22</f>
        <v>0</v>
      </c>
      <c r="M79" s="11">
        <f>房務部!M22</f>
        <v>0</v>
      </c>
      <c r="N79" s="11">
        <f>房務部!N22</f>
        <v>0</v>
      </c>
      <c r="O79" s="11">
        <f>房務部!O22</f>
        <v>0</v>
      </c>
      <c r="P79" s="11">
        <f>房務部!P22</f>
        <v>0</v>
      </c>
      <c r="Q79" s="11">
        <f>房務部!Q22</f>
        <v>0</v>
      </c>
      <c r="R79" s="11">
        <f>房務部!R22</f>
        <v>0</v>
      </c>
      <c r="S79" s="11">
        <f>房務部!S22</f>
        <v>0</v>
      </c>
      <c r="T79" s="11">
        <f>房務部!T22</f>
        <v>0</v>
      </c>
      <c r="U79" s="11">
        <f>房務部!U22</f>
        <v>0</v>
      </c>
      <c r="V79" s="11">
        <f>房務部!V22</f>
        <v>0</v>
      </c>
      <c r="W79" s="11">
        <f>房務部!W22</f>
        <v>0</v>
      </c>
      <c r="X79" s="11">
        <f>房務部!X22</f>
        <v>0</v>
      </c>
      <c r="Y79" s="11">
        <f>房務部!Y22</f>
        <v>0</v>
      </c>
      <c r="Z79" s="11">
        <f>房務部!Z22</f>
        <v>0</v>
      </c>
      <c r="AA79" s="11">
        <f>房務部!AA22</f>
        <v>0</v>
      </c>
      <c r="AB79" s="11">
        <f>房務部!AB22</f>
        <v>0</v>
      </c>
      <c r="AC79" s="11">
        <f>房務部!AC22</f>
        <v>0</v>
      </c>
      <c r="AD79" s="11">
        <f>房務部!AD22</f>
        <v>0</v>
      </c>
      <c r="AE79" s="11">
        <f>房務部!AE22</f>
        <v>0</v>
      </c>
      <c r="AF79" s="11">
        <f>房務部!AF22</f>
        <v>0</v>
      </c>
      <c r="AG79" s="11">
        <f>房務部!AG22</f>
        <v>0</v>
      </c>
      <c r="AH79" s="11">
        <f>房務部!AH22</f>
        <v>0</v>
      </c>
      <c r="AI79" s="11">
        <f>房務部!AI22</f>
        <v>0</v>
      </c>
      <c r="AJ79" s="11">
        <f>房務部!AJ22</f>
        <v>0</v>
      </c>
      <c r="AK79" s="11">
        <f>房務部!AK22</f>
        <v>0</v>
      </c>
      <c r="AL79" s="11">
        <f>房務部!AL22</f>
        <v>0</v>
      </c>
      <c r="AM79" s="35"/>
    </row>
    <row r="80" spans="1:39" s="12" customFormat="1" ht="34.5" hidden="1" customHeight="1">
      <c r="A80" s="11" t="str">
        <f>房務部!A23</f>
        <v>客房部</v>
      </c>
      <c r="B80" s="11" t="str">
        <f>房務部!B23</f>
        <v>房務部</v>
      </c>
      <c r="C80" s="11" t="str">
        <f>房務部!C23</f>
        <v>房務</v>
      </c>
      <c r="D80" s="11" t="str">
        <f>房務部!D23</f>
        <v>實習生</v>
      </c>
      <c r="E80" s="11">
        <f>房務部!E23</f>
        <v>3509</v>
      </c>
      <c r="F80" s="11" t="str">
        <f>房務部!F23</f>
        <v>Dana</v>
      </c>
      <c r="G80" s="24">
        <f>房務部!G23</f>
        <v>0</v>
      </c>
      <c r="H80" s="11">
        <f>房務部!H23</f>
        <v>0</v>
      </c>
      <c r="I80" s="11">
        <f>房務部!I23</f>
        <v>0</v>
      </c>
      <c r="J80" s="11">
        <f>房務部!J23</f>
        <v>0</v>
      </c>
      <c r="K80" s="11">
        <f>房務部!K23</f>
        <v>0</v>
      </c>
      <c r="L80" s="11">
        <f>房務部!L23</f>
        <v>0</v>
      </c>
      <c r="M80" s="11">
        <f>房務部!M23</f>
        <v>0</v>
      </c>
      <c r="N80" s="11">
        <f>房務部!N23</f>
        <v>0</v>
      </c>
      <c r="O80" s="11">
        <f>房務部!O23</f>
        <v>0</v>
      </c>
      <c r="P80" s="11">
        <f>房務部!P23</f>
        <v>0</v>
      </c>
      <c r="Q80" s="11">
        <f>房務部!Q23</f>
        <v>0</v>
      </c>
      <c r="R80" s="11">
        <f>房務部!R23</f>
        <v>0</v>
      </c>
      <c r="S80" s="11">
        <f>房務部!S23</f>
        <v>0</v>
      </c>
      <c r="T80" s="11">
        <f>房務部!T23</f>
        <v>0</v>
      </c>
      <c r="U80" s="11">
        <f>房務部!U23</f>
        <v>0</v>
      </c>
      <c r="V80" s="11">
        <f>房務部!V23</f>
        <v>0</v>
      </c>
      <c r="W80" s="11">
        <f>房務部!W23</f>
        <v>0</v>
      </c>
      <c r="X80" s="11">
        <f>房務部!X23</f>
        <v>0</v>
      </c>
      <c r="Y80" s="11">
        <f>房務部!Y23</f>
        <v>0</v>
      </c>
      <c r="Z80" s="11">
        <f>房務部!Z23</f>
        <v>0</v>
      </c>
      <c r="AA80" s="11">
        <f>房務部!AA23</f>
        <v>0</v>
      </c>
      <c r="AB80" s="11">
        <f>房務部!AB23</f>
        <v>0</v>
      </c>
      <c r="AC80" s="11">
        <f>房務部!AC23</f>
        <v>0</v>
      </c>
      <c r="AD80" s="11">
        <f>房務部!AD23</f>
        <v>0</v>
      </c>
      <c r="AE80" s="11">
        <f>房務部!AE23</f>
        <v>0</v>
      </c>
      <c r="AF80" s="11">
        <f>房務部!AF23</f>
        <v>0</v>
      </c>
      <c r="AG80" s="11">
        <f>房務部!AG23</f>
        <v>0</v>
      </c>
      <c r="AH80" s="11">
        <f>房務部!AH23</f>
        <v>0</v>
      </c>
      <c r="AI80" s="11">
        <f>房務部!AI23</f>
        <v>0</v>
      </c>
      <c r="AJ80" s="11">
        <f>房務部!AJ23</f>
        <v>0</v>
      </c>
      <c r="AK80" s="11">
        <f>房務部!AK23</f>
        <v>0</v>
      </c>
      <c r="AL80" s="11">
        <f>房務部!AL23</f>
        <v>0</v>
      </c>
      <c r="AM80" s="35"/>
    </row>
    <row r="81" spans="1:39" s="12" customFormat="1" ht="34.5" customHeight="1">
      <c r="A81" s="11" t="str">
        <f>房務部!A24</f>
        <v>客房部</v>
      </c>
      <c r="B81" s="11" t="str">
        <f>房務部!B24</f>
        <v>房務部</v>
      </c>
      <c r="C81" s="11" t="str">
        <f>房務部!C24</f>
        <v>布巾</v>
      </c>
      <c r="D81" s="11" t="str">
        <f>房務部!D24</f>
        <v>布巾員</v>
      </c>
      <c r="E81" s="11">
        <f>房務部!E24</f>
        <v>3163</v>
      </c>
      <c r="F81" s="11" t="str">
        <f>房務部!F24</f>
        <v>Alin</v>
      </c>
      <c r="G81" s="36" t="str">
        <f>房務部!G24</f>
        <v>陳琳彩</v>
      </c>
      <c r="H81" s="11" t="str">
        <f>房務部!H24</f>
        <v>09~18.5</v>
      </c>
      <c r="I81" s="11" t="str">
        <f>房務部!I24</f>
        <v>09~18.5</v>
      </c>
      <c r="J81" s="11" t="str">
        <f>房務部!J24</f>
        <v>休</v>
      </c>
      <c r="K81" s="11" t="str">
        <f>房務部!K24</f>
        <v>09~18.5</v>
      </c>
      <c r="L81" s="11" t="str">
        <f>房務部!L24</f>
        <v>09~18.5</v>
      </c>
      <c r="M81" s="11" t="str">
        <f>房務部!M24</f>
        <v>09~18.5</v>
      </c>
      <c r="N81" s="11" t="str">
        <f>房務部!N24</f>
        <v>例</v>
      </c>
      <c r="O81" s="11" t="str">
        <f>房務部!O24</f>
        <v>09~18.5</v>
      </c>
      <c r="P81" s="11" t="str">
        <f>房務部!P24</f>
        <v>09~18.5</v>
      </c>
      <c r="Q81" s="11" t="str">
        <f>房務部!Q24</f>
        <v>休</v>
      </c>
      <c r="R81" s="11" t="str">
        <f>房務部!R24</f>
        <v>例</v>
      </c>
      <c r="S81" s="11" t="str">
        <f>房務部!S24</f>
        <v>年</v>
      </c>
      <c r="T81" s="11" t="str">
        <f>房務部!T24</f>
        <v>年</v>
      </c>
      <c r="U81" s="11" t="str">
        <f>房務部!U24</f>
        <v>年</v>
      </c>
      <c r="V81" s="11" t="str">
        <f>房務部!V24</f>
        <v>09~18.5</v>
      </c>
      <c r="W81" s="11" t="str">
        <f>房務部!W24</f>
        <v>09~18.5</v>
      </c>
      <c r="X81" s="11" t="str">
        <f>房務部!X24</f>
        <v>例</v>
      </c>
      <c r="Y81" s="11" t="str">
        <f>房務部!Y24</f>
        <v>09~18.5</v>
      </c>
      <c r="Z81" s="11" t="str">
        <f>房務部!Z24</f>
        <v>09~18.5</v>
      </c>
      <c r="AA81" s="11" t="str">
        <f>房務部!AA24</f>
        <v>09~18.5</v>
      </c>
      <c r="AB81" s="11" t="str">
        <f>房務部!AB24</f>
        <v>休</v>
      </c>
      <c r="AC81" s="11" t="str">
        <f>房務部!AC24</f>
        <v>09~18.5</v>
      </c>
      <c r="AD81" s="11" t="str">
        <f>房務部!AD24</f>
        <v>09~18.5</v>
      </c>
      <c r="AE81" s="11" t="str">
        <f>房務部!AE24</f>
        <v>09~18.5</v>
      </c>
      <c r="AF81" s="11" t="str">
        <f>房務部!AF24</f>
        <v>休</v>
      </c>
      <c r="AG81" s="11" t="str">
        <f>房務部!AG24</f>
        <v>09~18.5</v>
      </c>
      <c r="AH81" s="11" t="str">
        <f>房務部!AH24</f>
        <v>09~18.5</v>
      </c>
      <c r="AI81" s="11" t="str">
        <f>房務部!AI24</f>
        <v>09~18.5</v>
      </c>
      <c r="AJ81" s="11" t="str">
        <f>房務部!AJ24</f>
        <v>例</v>
      </c>
      <c r="AK81" s="11" t="str">
        <f>房務部!AK24</f>
        <v>09~18.5</v>
      </c>
      <c r="AL81" s="11" t="str">
        <f>房務部!AL24</f>
        <v>09~18.5</v>
      </c>
      <c r="AM81" s="35"/>
    </row>
    <row r="82" spans="1:39" s="12" customFormat="1" ht="34.5" customHeight="1">
      <c r="A82" s="36" t="str">
        <f>房務部!A25</f>
        <v>客房部</v>
      </c>
      <c r="B82" s="36" t="str">
        <f>房務部!B25</f>
        <v>房務部</v>
      </c>
      <c r="C82" s="36" t="str">
        <f>房務部!C25</f>
        <v>布巾</v>
      </c>
      <c r="D82" s="36" t="str">
        <f>房務部!D25</f>
        <v>布巾員</v>
      </c>
      <c r="E82" s="36">
        <f>房務部!E25</f>
        <v>3403</v>
      </c>
      <c r="F82" s="36" t="str">
        <f>房務部!F25</f>
        <v>Gunmin</v>
      </c>
      <c r="G82" s="36" t="str">
        <f>房務部!G25</f>
        <v>許周敏</v>
      </c>
      <c r="H82" s="11" t="str">
        <f>房務部!H25</f>
        <v>09~18.5</v>
      </c>
      <c r="I82" s="11" t="str">
        <f>房務部!I25</f>
        <v>休</v>
      </c>
      <c r="J82" s="11" t="str">
        <f>房務部!J25</f>
        <v>09~18.5</v>
      </c>
      <c r="K82" s="11" t="str">
        <f>房務部!K25</f>
        <v>09~18.5</v>
      </c>
      <c r="L82" s="11" t="str">
        <f>房務部!L25</f>
        <v>年</v>
      </c>
      <c r="M82" s="11" t="str">
        <f>房務部!M25</f>
        <v>例</v>
      </c>
      <c r="N82" s="11" t="str">
        <f>房務部!N25</f>
        <v>09~18.5</v>
      </c>
      <c r="O82" s="11" t="str">
        <f>房務部!O25</f>
        <v>09~18.5</v>
      </c>
      <c r="P82" s="11" t="str">
        <f>房務部!P25</f>
        <v>休</v>
      </c>
      <c r="Q82" s="11" t="str">
        <f>房務部!Q25</f>
        <v>09~18.5</v>
      </c>
      <c r="R82" s="11" t="str">
        <f>房務部!R25</f>
        <v>09~18.5</v>
      </c>
      <c r="S82" s="11" t="str">
        <f>房務部!S25</f>
        <v>09~18.5</v>
      </c>
      <c r="T82" s="11" t="str">
        <f>房務部!T25</f>
        <v>09~18.5</v>
      </c>
      <c r="U82" s="11" t="str">
        <f>房務部!U25</f>
        <v>09~18.5</v>
      </c>
      <c r="V82" s="11" t="str">
        <f>房務部!V25</f>
        <v>09~18.5</v>
      </c>
      <c r="W82" s="11" t="str">
        <f>房務部!W25</f>
        <v>09~18.5</v>
      </c>
      <c r="X82" s="11" t="str">
        <f>房務部!X25</f>
        <v>09~18.5</v>
      </c>
      <c r="Y82" s="11" t="str">
        <f>房務部!Y25</f>
        <v>例</v>
      </c>
      <c r="Z82" s="11" t="str">
        <f>房務部!Z25</f>
        <v>年</v>
      </c>
      <c r="AA82" s="11" t="str">
        <f>房務部!AA25</f>
        <v>年</v>
      </c>
      <c r="AB82" s="11" t="str">
        <f>房務部!AB25</f>
        <v>09~18.5</v>
      </c>
      <c r="AC82" s="11" t="str">
        <f>房務部!AC25</f>
        <v>09~18.5</v>
      </c>
      <c r="AD82" s="11" t="str">
        <f>房務部!AD25</f>
        <v>例</v>
      </c>
      <c r="AE82" s="11" t="str">
        <f>房務部!AE25</f>
        <v>09~18.5</v>
      </c>
      <c r="AF82" s="11" t="str">
        <f>房務部!AF25</f>
        <v>09~18.5</v>
      </c>
      <c r="AG82" s="11" t="str">
        <f>房務部!AG25</f>
        <v>休</v>
      </c>
      <c r="AH82" s="11" t="str">
        <f>房務部!AH25</f>
        <v>休</v>
      </c>
      <c r="AI82" s="11" t="str">
        <f>房務部!AI25</f>
        <v>09~18.5</v>
      </c>
      <c r="AJ82" s="11" t="str">
        <f>房務部!AJ25</f>
        <v>09~18.5</v>
      </c>
      <c r="AK82" s="11" t="str">
        <f>房務部!AK25</f>
        <v>例</v>
      </c>
      <c r="AL82" s="11" t="str">
        <f>房務部!AL25</f>
        <v>09~18.5</v>
      </c>
      <c r="AM82" s="35"/>
    </row>
    <row r="83" spans="1:39" s="12" customFormat="1" ht="34.5" customHeight="1">
      <c r="A83" s="11" t="str">
        <f>餐飲部!A8</f>
        <v>餐飲部</v>
      </c>
      <c r="B83" s="24">
        <f>餐飲部!B8</f>
        <v>0</v>
      </c>
      <c r="C83" s="24">
        <f>餐飲部!C8</f>
        <v>0</v>
      </c>
      <c r="D83" s="11" t="str">
        <f>餐飲部!D8</f>
        <v>總監</v>
      </c>
      <c r="E83" s="11">
        <f>餐飲部!E8</f>
        <v>3533</v>
      </c>
      <c r="F83" s="11" t="str">
        <f>餐飲部!F8</f>
        <v>Jay</v>
      </c>
      <c r="G83" s="11" t="str">
        <f>餐飲部!G8</f>
        <v>徐英傑</v>
      </c>
      <c r="H83" s="11" t="str">
        <f>餐飲部!H8</f>
        <v>9-17.5</v>
      </c>
      <c r="I83" s="11" t="str">
        <f>餐飲部!I8</f>
        <v>9-17.5</v>
      </c>
      <c r="J83" s="11" t="str">
        <f>餐飲部!J8</f>
        <v>9-17.5</v>
      </c>
      <c r="K83" s="11" t="str">
        <f>餐飲部!K8</f>
        <v>9-17.5</v>
      </c>
      <c r="L83" s="11" t="str">
        <f>餐飲部!L8</f>
        <v>9-17.5</v>
      </c>
      <c r="M83" s="11" t="str">
        <f>餐飲部!M8</f>
        <v>例</v>
      </c>
      <c r="N83" s="11" t="str">
        <f>餐飲部!N8</f>
        <v>休</v>
      </c>
      <c r="O83" s="11" t="str">
        <f>餐飲部!O8</f>
        <v>9-17.5</v>
      </c>
      <c r="P83" s="11" t="str">
        <f>餐飲部!P8</f>
        <v>9-17.5</v>
      </c>
      <c r="Q83" s="11" t="str">
        <f>餐飲部!Q8</f>
        <v>9-17.5</v>
      </c>
      <c r="R83" s="11" t="str">
        <f>餐飲部!R8</f>
        <v>9-17.5</v>
      </c>
      <c r="S83" s="11" t="str">
        <f>餐飲部!S8</f>
        <v>9-17.5</v>
      </c>
      <c r="T83" s="11" t="str">
        <f>餐飲部!T8</f>
        <v>例</v>
      </c>
      <c r="U83" s="11" t="str">
        <f>餐飲部!U8</f>
        <v>9-17.5</v>
      </c>
      <c r="V83" s="11" t="str">
        <f>餐飲部!V8</f>
        <v>9-17.5</v>
      </c>
      <c r="W83" s="11" t="str">
        <f>餐飲部!W8</f>
        <v>9-17.5</v>
      </c>
      <c r="X83" s="11" t="str">
        <f>餐飲部!X8</f>
        <v>9-17.5</v>
      </c>
      <c r="Y83" s="11" t="str">
        <f>餐飲部!Y8</f>
        <v>9-17.5</v>
      </c>
      <c r="Z83" s="11" t="str">
        <f>餐飲部!Z8</f>
        <v>休</v>
      </c>
      <c r="AA83" s="11" t="str">
        <f>餐飲部!AA8</f>
        <v>9-17.5</v>
      </c>
      <c r="AB83" s="11" t="str">
        <f>餐飲部!AB8</f>
        <v>休</v>
      </c>
      <c r="AC83" s="11" t="str">
        <f>餐飲部!AC8</f>
        <v>9-17.5</v>
      </c>
      <c r="AD83" s="11" t="str">
        <f>餐飲部!AD8</f>
        <v>9-17.5</v>
      </c>
      <c r="AE83" s="11" t="str">
        <f>餐飲部!AE8</f>
        <v>例</v>
      </c>
      <c r="AF83" s="11" t="str">
        <f>餐飲部!AF8</f>
        <v>9-17.5</v>
      </c>
      <c r="AG83" s="11" t="str">
        <f>餐飲部!AG8</f>
        <v>9-17.5</v>
      </c>
      <c r="AH83" s="11" t="str">
        <f>餐飲部!AH8</f>
        <v>例</v>
      </c>
      <c r="AI83" s="11" t="str">
        <f>餐飲部!AI8</f>
        <v>休</v>
      </c>
      <c r="AJ83" s="11" t="str">
        <f>餐飲部!AJ8</f>
        <v>9-17.5</v>
      </c>
      <c r="AK83" s="11" t="str">
        <f>餐飲部!AK8</f>
        <v>9-17.5</v>
      </c>
      <c r="AL83" s="11" t="str">
        <f>餐飲部!AL8</f>
        <v>9-17.5</v>
      </c>
      <c r="AM83" s="35"/>
    </row>
    <row r="84" spans="1:39" s="12" customFormat="1" ht="34.5" customHeight="1">
      <c r="A84" s="11" t="str">
        <f>餐飲部!A9</f>
        <v>餐飲部</v>
      </c>
      <c r="B84" s="24">
        <f>餐飲部!B9</f>
        <v>0</v>
      </c>
      <c r="C84" s="24">
        <f>餐飲部!C9</f>
        <v>0</v>
      </c>
      <c r="D84" s="11" t="str">
        <f>餐飲部!D9</f>
        <v>秘書</v>
      </c>
      <c r="E84" s="11">
        <f>餐飲部!E9</f>
        <v>3559</v>
      </c>
      <c r="F84" s="11" t="str">
        <f>餐飲部!F9</f>
        <v>Lala</v>
      </c>
      <c r="G84" s="11" t="str">
        <f>餐飲部!G9</f>
        <v>徐子涵</v>
      </c>
      <c r="H84" s="24">
        <f>餐飲部!H9</f>
        <v>0</v>
      </c>
      <c r="I84" s="24">
        <f>餐飲部!I9</f>
        <v>0</v>
      </c>
      <c r="J84" s="24">
        <f>餐飲部!J9</f>
        <v>0</v>
      </c>
      <c r="K84" s="24">
        <f>餐飲部!K9</f>
        <v>0</v>
      </c>
      <c r="L84" s="24">
        <f>餐飲部!L9</f>
        <v>0</v>
      </c>
      <c r="M84" s="24">
        <f>餐飲部!M9</f>
        <v>0</v>
      </c>
      <c r="N84" s="24">
        <f>餐飲部!N9</f>
        <v>0</v>
      </c>
      <c r="O84" s="24">
        <f>餐飲部!O9</f>
        <v>0</v>
      </c>
      <c r="P84" s="24">
        <f>餐飲部!P9</f>
        <v>0</v>
      </c>
      <c r="Q84" s="24">
        <f>餐飲部!Q9</f>
        <v>0</v>
      </c>
      <c r="R84" s="24">
        <f>餐飲部!R9</f>
        <v>0</v>
      </c>
      <c r="S84" s="24">
        <f>餐飲部!S9</f>
        <v>0</v>
      </c>
      <c r="T84" s="24">
        <f>餐飲部!T9</f>
        <v>0</v>
      </c>
      <c r="U84" s="24">
        <f>餐飲部!U9</f>
        <v>0</v>
      </c>
      <c r="V84" s="24">
        <f>餐飲部!V9</f>
        <v>0</v>
      </c>
      <c r="W84" s="24">
        <f>餐飲部!W9</f>
        <v>0</v>
      </c>
      <c r="X84" s="11" t="str">
        <f>餐飲部!X9</f>
        <v>9-18.</v>
      </c>
      <c r="Y84" s="11" t="str">
        <f>餐飲部!Y9</f>
        <v>10-19.</v>
      </c>
      <c r="Z84" s="11" t="str">
        <f>餐飲部!Z9</f>
        <v>休</v>
      </c>
      <c r="AA84" s="11" t="str">
        <f>餐飲部!AA9</f>
        <v>例</v>
      </c>
      <c r="AB84" s="11" t="str">
        <f>餐飲部!AB9</f>
        <v>10-19.</v>
      </c>
      <c r="AC84" s="11" t="str">
        <f>餐飲部!AC9</f>
        <v>10-19.</v>
      </c>
      <c r="AD84" s="11" t="str">
        <f>餐飲部!AD9</f>
        <v>10-19.</v>
      </c>
      <c r="AE84" s="11" t="str">
        <f>餐飲部!AE9</f>
        <v>10-19.</v>
      </c>
      <c r="AF84" s="11" t="str">
        <f>餐飲部!AF9</f>
        <v>10-19.</v>
      </c>
      <c r="AG84" s="11" t="str">
        <f>餐飲部!AG9</f>
        <v>休</v>
      </c>
      <c r="AH84" s="11" t="str">
        <f>餐飲部!AH9</f>
        <v>例</v>
      </c>
      <c r="AI84" s="11" t="str">
        <f>餐飲部!AI9</f>
        <v>10-19.</v>
      </c>
      <c r="AJ84" s="11" t="str">
        <f>餐飲部!AJ9</f>
        <v>10-19.</v>
      </c>
      <c r="AK84" s="11" t="str">
        <f>餐飲部!AK9</f>
        <v>10-19.</v>
      </c>
      <c r="AL84" s="11" t="str">
        <f>餐飲部!AL9</f>
        <v>10-19.</v>
      </c>
      <c r="AM84" s="35"/>
    </row>
    <row r="85" spans="1:39" s="12" customFormat="1" ht="34.5" customHeight="1">
      <c r="A85" s="11" t="str">
        <f>餐飲部!A11</f>
        <v>餐飲部</v>
      </c>
      <c r="B85" s="11" t="str">
        <f>餐飲部!B11</f>
        <v>宴會業務部</v>
      </c>
      <c r="C85" s="24">
        <f>餐飲部!C11</f>
        <v>0</v>
      </c>
      <c r="D85" s="11" t="str">
        <f>餐飲部!D11</f>
        <v>經理</v>
      </c>
      <c r="E85" s="11">
        <f>餐飲部!E11</f>
        <v>3469</v>
      </c>
      <c r="F85" s="11" t="str">
        <f>餐飲部!F11</f>
        <v>Angel</v>
      </c>
      <c r="G85" s="11" t="str">
        <f>餐飲部!G11</f>
        <v>林恩如</v>
      </c>
      <c r="H85" s="11" t="str">
        <f>餐飲部!H11</f>
        <v>10-19.</v>
      </c>
      <c r="I85" s="11" t="str">
        <f>餐飲部!I11</f>
        <v>10-19.</v>
      </c>
      <c r="J85" s="11" t="str">
        <f>餐飲部!J11</f>
        <v>10-19.</v>
      </c>
      <c r="K85" s="11" t="str">
        <f>餐飲部!K11</f>
        <v>10-19.</v>
      </c>
      <c r="L85" s="11" t="str">
        <f>餐飲部!L11</f>
        <v>休</v>
      </c>
      <c r="M85" s="11" t="str">
        <f>餐飲部!M11</f>
        <v>例</v>
      </c>
      <c r="N85" s="11" t="str">
        <f>餐飲部!N11</f>
        <v>10-19.</v>
      </c>
      <c r="O85" s="11" t="str">
        <f>餐飲部!O11</f>
        <v>10-19.</v>
      </c>
      <c r="P85" s="11" t="str">
        <f>餐飲部!P11</f>
        <v>10-19.</v>
      </c>
      <c r="Q85" s="11" t="str">
        <f>餐飲部!Q11</f>
        <v>10-19.</v>
      </c>
      <c r="R85" s="11" t="str">
        <f>餐飲部!R11</f>
        <v>10-19.</v>
      </c>
      <c r="S85" s="11" t="str">
        <f>餐飲部!S11</f>
        <v>休</v>
      </c>
      <c r="T85" s="11" t="str">
        <f>餐飲部!T11</f>
        <v>例</v>
      </c>
      <c r="U85" s="11" t="str">
        <f>餐飲部!U11</f>
        <v>10-19.</v>
      </c>
      <c r="V85" s="11" t="str">
        <f>餐飲部!V11</f>
        <v>10-19.</v>
      </c>
      <c r="W85" s="11" t="str">
        <f>餐飲部!W11</f>
        <v>10-19.</v>
      </c>
      <c r="X85" s="11" t="str">
        <f>餐飲部!X11</f>
        <v>10-19.</v>
      </c>
      <c r="Y85" s="11" t="str">
        <f>餐飲部!Y11</f>
        <v>10-19.</v>
      </c>
      <c r="Z85" s="11" t="str">
        <f>餐飲部!Z11</f>
        <v>休</v>
      </c>
      <c r="AA85" s="11" t="str">
        <f>餐飲部!AA11</f>
        <v>例</v>
      </c>
      <c r="AB85" s="11" t="str">
        <f>餐飲部!AB11</f>
        <v>10-19.</v>
      </c>
      <c r="AC85" s="11" t="str">
        <f>餐飲部!AC11</f>
        <v>10-19.</v>
      </c>
      <c r="AD85" s="11" t="str">
        <f>餐飲部!AD11</f>
        <v>10-19.</v>
      </c>
      <c r="AE85" s="11" t="str">
        <f>餐飲部!AE11</f>
        <v>10-19.</v>
      </c>
      <c r="AF85" s="11" t="str">
        <f>餐飲部!AF11</f>
        <v>10-19.</v>
      </c>
      <c r="AG85" s="11" t="str">
        <f>餐飲部!AG11</f>
        <v>休</v>
      </c>
      <c r="AH85" s="11" t="str">
        <f>餐飲部!AH11</f>
        <v>例</v>
      </c>
      <c r="AI85" s="11" t="str">
        <f>餐飲部!AI11</f>
        <v>10-19.</v>
      </c>
      <c r="AJ85" s="11" t="str">
        <f>餐飲部!AJ11</f>
        <v>10-19.</v>
      </c>
      <c r="AK85" s="11" t="str">
        <f>餐飲部!AK11</f>
        <v>10-19.</v>
      </c>
      <c r="AL85" s="11" t="str">
        <f>餐飲部!AL11</f>
        <v>10-19.</v>
      </c>
      <c r="AM85" s="35"/>
    </row>
    <row r="86" spans="1:39" s="12" customFormat="1" ht="34.5" customHeight="1">
      <c r="A86" s="11" t="str">
        <f>餐飲部!A12</f>
        <v>餐飲部</v>
      </c>
      <c r="B86" s="11" t="str">
        <f>餐飲部!B12</f>
        <v>宴會業務部</v>
      </c>
      <c r="C86" s="24" t="e">
        <f>餐飲部!#REF!</f>
        <v>#REF!</v>
      </c>
      <c r="D86" s="11" t="str">
        <f>餐飲部!D12</f>
        <v>主任</v>
      </c>
      <c r="E86" s="11">
        <f>餐飲部!E12</f>
        <v>3548</v>
      </c>
      <c r="F86" s="11" t="str">
        <f>餐飲部!F12</f>
        <v>May</v>
      </c>
      <c r="G86" s="11" t="str">
        <f>餐飲部!G12</f>
        <v>李美滿</v>
      </c>
      <c r="H86" s="11" t="str">
        <f>餐飲部!H12</f>
        <v>10-19.</v>
      </c>
      <c r="I86" s="11" t="str">
        <f>餐飲部!I12</f>
        <v>10-19.</v>
      </c>
      <c r="J86" s="11" t="str">
        <f>餐飲部!J12</f>
        <v>10-19.</v>
      </c>
      <c r="K86" s="11" t="str">
        <f>餐飲部!K12</f>
        <v>10-19.</v>
      </c>
      <c r="L86" s="24" t="str">
        <f>餐飲部!L12</f>
        <v>休</v>
      </c>
      <c r="M86" s="24" t="str">
        <f>餐飲部!M12</f>
        <v>例</v>
      </c>
      <c r="N86" s="24" t="str">
        <f>餐飲部!N12</f>
        <v>10-19.</v>
      </c>
      <c r="O86" s="24" t="str">
        <f>餐飲部!O12</f>
        <v>10-19.</v>
      </c>
      <c r="P86" s="24" t="str">
        <f>餐飲部!P12</f>
        <v>10-19.</v>
      </c>
      <c r="Q86" s="24" t="str">
        <f>餐飲部!Q12</f>
        <v>10-19.</v>
      </c>
      <c r="R86" s="24" t="str">
        <f>餐飲部!R12</f>
        <v>10-19.</v>
      </c>
      <c r="S86" s="24" t="str">
        <f>餐飲部!S12</f>
        <v>休</v>
      </c>
      <c r="T86" s="24" t="str">
        <f>餐飲部!T12</f>
        <v>例</v>
      </c>
      <c r="U86" s="24" t="str">
        <f>餐飲部!U12</f>
        <v>10-19.</v>
      </c>
      <c r="V86" s="24" t="s">
        <v>574</v>
      </c>
      <c r="W86" s="24" t="str">
        <f>餐飲部!W12</f>
        <v>10-19.</v>
      </c>
      <c r="X86" s="24" t="str">
        <f>餐飲部!X12</f>
        <v>10-19.</v>
      </c>
      <c r="Y86" s="24" t="str">
        <f>餐飲部!Y12</f>
        <v>10-19.</v>
      </c>
      <c r="Z86" s="24" t="str">
        <f>餐飲部!Z12</f>
        <v>休</v>
      </c>
      <c r="AA86" s="24" t="str">
        <f>餐飲部!AA12</f>
        <v>例</v>
      </c>
      <c r="AB86" s="24" t="str">
        <f>餐飲部!AB12</f>
        <v>10-19.</v>
      </c>
      <c r="AC86" s="24" t="str">
        <f>餐飲部!AC12</f>
        <v>10-19.</v>
      </c>
      <c r="AD86" s="24" t="str">
        <f>餐飲部!AD12</f>
        <v>10-19.</v>
      </c>
      <c r="AE86" s="24" t="str">
        <f>餐飲部!AE12</f>
        <v>10-19.</v>
      </c>
      <c r="AF86" s="24" t="str">
        <f>餐飲部!AF12</f>
        <v>10-19.</v>
      </c>
      <c r="AG86" s="24" t="str">
        <f>餐飲部!AG12</f>
        <v>休</v>
      </c>
      <c r="AH86" s="24" t="str">
        <f>餐飲部!AH12</f>
        <v>例</v>
      </c>
      <c r="AI86" s="24" t="str">
        <f>餐飲部!AI12</f>
        <v>10-19.</v>
      </c>
      <c r="AJ86" s="24" t="str">
        <f>餐飲部!AJ12</f>
        <v>10-19.</v>
      </c>
      <c r="AK86" s="24" t="str">
        <f>餐飲部!AK12</f>
        <v>10-19.</v>
      </c>
      <c r="AL86" s="24" t="str">
        <f>餐飲部!AL12</f>
        <v>10-19.</v>
      </c>
      <c r="AM86" s="35"/>
    </row>
    <row r="87" spans="1:39" s="12" customFormat="1" ht="34.5" customHeight="1">
      <c r="A87" s="11" t="str">
        <f>餐飲部!A14</f>
        <v>餐飲部</v>
      </c>
      <c r="B87" s="11" t="str">
        <f>餐飲部!B14</f>
        <v>中餐宴會</v>
      </c>
      <c r="C87" s="24">
        <f>餐飲部!C13</f>
        <v>0</v>
      </c>
      <c r="D87" s="11" t="str">
        <f>餐飲部!D14</f>
        <v>經理</v>
      </c>
      <c r="E87" s="11">
        <f>餐飲部!E14</f>
        <v>3416</v>
      </c>
      <c r="F87" s="11" t="str">
        <f>餐飲部!F14</f>
        <v>Leo</v>
      </c>
      <c r="G87" s="11" t="str">
        <f>餐飲部!G14</f>
        <v>王銘祥</v>
      </c>
      <c r="H87" s="11" t="str">
        <f>餐飲部!H14</f>
        <v>婚</v>
      </c>
      <c r="I87" s="11" t="str">
        <f>餐飲部!I14</f>
        <v>婚</v>
      </c>
      <c r="J87" s="11" t="str">
        <f>餐飲部!J14</f>
        <v>10.5-15  17.5-21.5</v>
      </c>
      <c r="K87" s="11" t="str">
        <f>餐飲部!K14</f>
        <v>10.5-15  17.5-21.5</v>
      </c>
      <c r="L87" s="11" t="str">
        <f>餐飲部!L14</f>
        <v>婚</v>
      </c>
      <c r="M87" s="11" t="str">
        <f>餐飲部!M14</f>
        <v>婚</v>
      </c>
      <c r="N87" s="11" t="str">
        <f>餐飲部!N14</f>
        <v>10.5-15  17.5-21.5</v>
      </c>
      <c r="O87" s="11" t="str">
        <f>餐飲部!O14</f>
        <v>10.5-15  17.5-21.5</v>
      </c>
      <c r="P87" s="11" t="str">
        <f>餐飲部!P14</f>
        <v>10.5-15  17.5-21.5</v>
      </c>
      <c r="Q87" s="11" t="str">
        <f>餐飲部!Q14</f>
        <v>10.5-15  17.5-21.5</v>
      </c>
      <c r="R87" s="11" t="str">
        <f>餐飲部!R14</f>
        <v>例</v>
      </c>
      <c r="S87" s="11" t="str">
        <f>餐飲部!S14</f>
        <v>休</v>
      </c>
      <c r="T87" s="11" t="str">
        <f>餐飲部!T14</f>
        <v>10.5-15  17.5-21.5</v>
      </c>
      <c r="U87" s="11" t="str">
        <f>餐飲部!U14</f>
        <v>10.5-15  17.5-21.5</v>
      </c>
      <c r="V87" s="11" t="str">
        <f>餐飲部!V14</f>
        <v>10.5-15  17.5-21.5</v>
      </c>
      <c r="W87" s="11" t="str">
        <f>餐飲部!W14</f>
        <v>10.5-15  17.5-21.5</v>
      </c>
      <c r="X87" s="11" t="str">
        <f>餐飲部!X14</f>
        <v>例</v>
      </c>
      <c r="Y87" s="11" t="str">
        <f>餐飲部!Y14</f>
        <v>10.5-15  17.5-21.5</v>
      </c>
      <c r="Z87" s="11" t="str">
        <f>餐飲部!Z14</f>
        <v>10.5-15  17.5-21.5</v>
      </c>
      <c r="AA87" s="11" t="str">
        <f>餐飲部!AA14</f>
        <v>休</v>
      </c>
      <c r="AB87" s="11" t="str">
        <f>餐飲部!AB14</f>
        <v>休</v>
      </c>
      <c r="AC87" s="11" t="str">
        <f>餐飲部!AC14</f>
        <v>10.5-15  17.5-21.5</v>
      </c>
      <c r="AD87" s="11" t="str">
        <f>餐飲部!AD14</f>
        <v>10.5-15  17.5-21.5</v>
      </c>
      <c r="AE87" s="11" t="str">
        <f>餐飲部!AE14</f>
        <v>10.5-15  17.5-21.5</v>
      </c>
      <c r="AF87" s="11" t="str">
        <f>餐飲部!AF14</f>
        <v>10.5-15  17.5-21.5</v>
      </c>
      <c r="AG87" s="11" t="str">
        <f>餐飲部!AG14</f>
        <v>例</v>
      </c>
      <c r="AH87" s="11" t="str">
        <f>餐飲部!AH14</f>
        <v>休</v>
      </c>
      <c r="AI87" s="11" t="str">
        <f>餐飲部!AI14</f>
        <v>10.5-15  17.5-21.5</v>
      </c>
      <c r="AJ87" s="11" t="str">
        <f>餐飲部!AJ14</f>
        <v>10.5-15  17.5-21.5</v>
      </c>
      <c r="AK87" s="11" t="str">
        <f>餐飲部!AK14</f>
        <v>10.5-15  17.5-21.5</v>
      </c>
      <c r="AL87" s="11" t="str">
        <f>餐飲部!AL14</f>
        <v>例</v>
      </c>
      <c r="AM87" s="35"/>
    </row>
    <row r="88" spans="1:39" s="12" customFormat="1" ht="34.5" customHeight="1">
      <c r="A88" s="11" t="str">
        <f>餐飲部!A15</f>
        <v>餐飲部</v>
      </c>
      <c r="B88" s="11" t="str">
        <f>餐飲部!B15</f>
        <v>中餐宴會</v>
      </c>
      <c r="C88" s="11" t="str">
        <f>餐飲部!C15</f>
        <v>北馥樓</v>
      </c>
      <c r="D88" s="11" t="str">
        <f>餐飲部!D15</f>
        <v>主任</v>
      </c>
      <c r="E88" s="11">
        <f>餐飲部!E15</f>
        <v>3520</v>
      </c>
      <c r="F88" s="11" t="str">
        <f>餐飲部!F15</f>
        <v>Marot</v>
      </c>
      <c r="G88" s="11" t="str">
        <f>餐飲部!G15</f>
        <v>陸甄瑩</v>
      </c>
      <c r="H88" s="11" t="str">
        <f>餐飲部!H15</f>
        <v>10.5-15  17.5-21.5</v>
      </c>
      <c r="I88" s="11" t="str">
        <f>餐飲部!I15</f>
        <v>10.5-15  17.5-21.5</v>
      </c>
      <c r="J88" s="11" t="str">
        <f>餐飲部!J15</f>
        <v>11.5-20</v>
      </c>
      <c r="K88" s="11" t="str">
        <f>餐飲部!K15</f>
        <v>例</v>
      </c>
      <c r="L88" s="11" t="str">
        <f>餐飲部!L15</f>
        <v>10.5-15  17.5-21.5</v>
      </c>
      <c r="M88" s="11" t="str">
        <f>餐飲部!M15</f>
        <v>10.5-15  17.5-21.5</v>
      </c>
      <c r="N88" s="11" t="str">
        <f>餐飲部!N15</f>
        <v>10.5-15  17.5-21.5</v>
      </c>
      <c r="O88" s="11" t="str">
        <f>餐飲部!O15</f>
        <v>10.5-15  17.5-21.5</v>
      </c>
      <c r="P88" s="11" t="str">
        <f>餐飲部!P15</f>
        <v>例</v>
      </c>
      <c r="Q88" s="11" t="str">
        <f>餐飲部!Q15</f>
        <v>休</v>
      </c>
      <c r="R88" s="11" t="str">
        <f>餐飲部!R15</f>
        <v>10.5-15  17.5-21.5</v>
      </c>
      <c r="S88" s="11" t="str">
        <f>餐飲部!S15</f>
        <v>10.5-15  17.5-21.5</v>
      </c>
      <c r="T88" s="11" t="str">
        <f>餐飲部!T15</f>
        <v>10.5-15  17.5-21.5</v>
      </c>
      <c r="U88" s="11" t="str">
        <f>餐飲部!U15</f>
        <v>休</v>
      </c>
      <c r="V88" s="11" t="str">
        <f>餐飲部!V15</f>
        <v>10.5-15  17.5-21.5</v>
      </c>
      <c r="W88" s="11" t="str">
        <f>餐飲部!W15</f>
        <v>10.5-15  17.5-21.5</v>
      </c>
      <c r="X88" s="11" t="str">
        <f>餐飲部!X15</f>
        <v>10.5-15  17.5-21.5</v>
      </c>
      <c r="Y88" s="11" t="str">
        <f>餐飲部!Y15</f>
        <v>10.5-15  17.5-21.5</v>
      </c>
      <c r="Z88" s="11" t="str">
        <f>餐飲部!Z15</f>
        <v>休</v>
      </c>
      <c r="AA88" s="11" t="str">
        <f>餐飲部!AA15</f>
        <v>10.5-15  17.5-21.5</v>
      </c>
      <c r="AB88" s="11" t="str">
        <f>餐飲部!AB15</f>
        <v>10.5-15  17.5-21.5</v>
      </c>
      <c r="AC88" s="11" t="str">
        <f>餐飲部!AC15</f>
        <v>10.5-15  17.5-21.5</v>
      </c>
      <c r="AD88" s="11" t="str">
        <f>餐飲部!AD15</f>
        <v>10.5-15  17.5-21.5</v>
      </c>
      <c r="AE88" s="11" t="str">
        <f>餐飲部!AE15</f>
        <v>例</v>
      </c>
      <c r="AF88" s="11" t="str">
        <f>餐飲部!AF15</f>
        <v>10.5-15  17.5-21.5</v>
      </c>
      <c r="AG88" s="11" t="str">
        <f>餐飲部!AG15</f>
        <v>10.5-15  17.5-21.5</v>
      </c>
      <c r="AH88" s="11" t="str">
        <f>餐飲部!AH15</f>
        <v>10.5-15  17.5-21.5</v>
      </c>
      <c r="AI88" s="11" t="str">
        <f>餐飲部!AI15</f>
        <v>休</v>
      </c>
      <c r="AJ88" s="11" t="str">
        <f>餐飲部!AJ15</f>
        <v>例</v>
      </c>
      <c r="AK88" s="11" t="str">
        <f>餐飲部!AK15</f>
        <v>10.5-15  17.5-21.5</v>
      </c>
      <c r="AL88" s="11" t="str">
        <f>餐飲部!AL15</f>
        <v>10.5-15  17.5-21.5</v>
      </c>
      <c r="AM88" s="35"/>
    </row>
    <row r="89" spans="1:39" s="12" customFormat="1" ht="34.5" customHeight="1">
      <c r="A89" s="11" t="str">
        <f>餐飲部!A16</f>
        <v>餐飲部</v>
      </c>
      <c r="B89" s="11" t="str">
        <f>餐飲部!B16</f>
        <v>中餐宴會</v>
      </c>
      <c r="C89" s="11" t="str">
        <f>餐飲部!C16</f>
        <v>北馥樓</v>
      </c>
      <c r="D89" s="11" t="str">
        <f>餐飲部!D16</f>
        <v>服務員</v>
      </c>
      <c r="E89" s="11">
        <f>餐飲部!E16</f>
        <v>3549</v>
      </c>
      <c r="F89" s="11" t="str">
        <f>餐飲部!F16</f>
        <v>Yuyu</v>
      </c>
      <c r="G89" s="11" t="str">
        <f>餐飲部!G16</f>
        <v>李語語</v>
      </c>
      <c r="H89" s="11" t="str">
        <f>餐飲部!H16</f>
        <v>10.5-15  17.5-21.5</v>
      </c>
      <c r="I89" s="11" t="str">
        <f>餐飲部!I16</f>
        <v>10.5-15  17.5-21.5</v>
      </c>
      <c r="J89" s="11" t="str">
        <f>餐飲部!J16</f>
        <v>10.5-15  17.5-21.5</v>
      </c>
      <c r="K89" s="11" t="str">
        <f>餐飲部!K16</f>
        <v>例</v>
      </c>
      <c r="L89" s="11" t="str">
        <f>餐飲部!L16</f>
        <v>10.5-15  17.5-21.5</v>
      </c>
      <c r="M89" s="11" t="str">
        <f>餐飲部!M16</f>
        <v>10.5-15  17.5-21.5</v>
      </c>
      <c r="N89" s="11" t="str">
        <f>餐飲部!N16</f>
        <v>10.5-15  17.5-21.5</v>
      </c>
      <c r="O89" s="11" t="str">
        <f>餐飲部!O16</f>
        <v>10.5-15  17.5-21.5</v>
      </c>
      <c r="P89" s="11" t="str">
        <f>餐飲部!P16</f>
        <v>10.5-15  17.5-21.5</v>
      </c>
      <c r="Q89" s="11" t="str">
        <f>餐飲部!Q16</f>
        <v>休</v>
      </c>
      <c r="R89" s="11" t="str">
        <f>餐飲部!R16</f>
        <v>10.5-15  17.5-21.5</v>
      </c>
      <c r="S89" s="11" t="str">
        <f>餐飲部!S16</f>
        <v>10.5-15  17.5-21.5</v>
      </c>
      <c r="T89" s="11" t="str">
        <f>餐飲部!T16</f>
        <v>10.5-15  17.5-21.5</v>
      </c>
      <c r="U89" s="11" t="str">
        <f>餐飲部!U16</f>
        <v>例</v>
      </c>
      <c r="V89" s="11" t="str">
        <f>餐飲部!V16</f>
        <v>10.5-15  17.5-21.5</v>
      </c>
      <c r="W89" s="11" t="str">
        <f>餐飲部!W16</f>
        <v>10.5-15  17.5-21.5</v>
      </c>
      <c r="X89" s="11" t="str">
        <f>餐飲部!X16</f>
        <v>10.5-15  17.5-21.5</v>
      </c>
      <c r="Y89" s="11" t="str">
        <f>餐飲部!Y16</f>
        <v>休</v>
      </c>
      <c r="Z89" s="24" t="str">
        <f>餐飲部!Z16</f>
        <v>例</v>
      </c>
      <c r="AA89" s="24" t="str">
        <f>餐飲部!AA16</f>
        <v>休</v>
      </c>
      <c r="AB89" s="24" t="str">
        <f>餐飲部!AB16</f>
        <v>休</v>
      </c>
      <c r="AC89" s="24" t="str">
        <f>餐飲部!AC16</f>
        <v>10.5-15  17.5-21.5</v>
      </c>
      <c r="AD89" s="24" t="str">
        <f>餐飲部!AD16</f>
        <v>10.5-15  17.5-21.5</v>
      </c>
      <c r="AE89" s="24" t="str">
        <f>餐飲部!AE16</f>
        <v>例</v>
      </c>
      <c r="AF89" s="24" t="str">
        <f>餐飲部!AF16</f>
        <v>10.5-15  17.5-21.5</v>
      </c>
      <c r="AG89" s="24" t="str">
        <f>餐飲部!AG16</f>
        <v>10.5-15  17.5-21.5</v>
      </c>
      <c r="AH89" s="24" t="str">
        <f>餐飲部!AH16</f>
        <v>10.5-15  17.5-21.5</v>
      </c>
      <c r="AI89" s="24" t="str">
        <f>餐飲部!AI16</f>
        <v>10.5-15  17.5-21.5</v>
      </c>
      <c r="AJ89" s="24" t="str">
        <f>餐飲部!AJ16</f>
        <v>休</v>
      </c>
      <c r="AK89" s="24" t="str">
        <f>餐飲部!AK16</f>
        <v>10.5-15  17.5-21.5</v>
      </c>
      <c r="AL89" s="24" t="str">
        <f>餐飲部!AL16</f>
        <v>10.5-15  17.5-21.5</v>
      </c>
      <c r="AM89" s="35"/>
    </row>
    <row r="90" spans="1:39" s="12" customFormat="1" ht="34.5" customHeight="1">
      <c r="A90" s="11" t="str">
        <f>餐飲部!A17</f>
        <v>餐飲部</v>
      </c>
      <c r="B90" s="11" t="str">
        <f>餐飲部!B17</f>
        <v>中餐宴會</v>
      </c>
      <c r="C90" s="11" t="str">
        <f>餐飲部!C17</f>
        <v>宴會廳</v>
      </c>
      <c r="D90" s="11" t="str">
        <f>餐飲部!D17</f>
        <v>領班</v>
      </c>
      <c r="E90" s="11">
        <f>餐飲部!E17</f>
        <v>3440</v>
      </c>
      <c r="F90" s="11" t="str">
        <f>餐飲部!F17</f>
        <v>Neo</v>
      </c>
      <c r="G90" s="11" t="str">
        <f>餐飲部!G17</f>
        <v>謝鎮陽</v>
      </c>
      <c r="H90" s="24">
        <f>餐飲部!H17</f>
        <v>0</v>
      </c>
      <c r="I90" s="24">
        <f>餐飲部!I17</f>
        <v>0</v>
      </c>
      <c r="J90" s="24">
        <f>餐飲部!J17</f>
        <v>0</v>
      </c>
      <c r="K90" s="24">
        <f>餐飲部!K17</f>
        <v>0</v>
      </c>
      <c r="L90" s="24">
        <f>餐飲部!L17</f>
        <v>0</v>
      </c>
      <c r="M90" s="24">
        <f>餐飲部!M17</f>
        <v>0</v>
      </c>
      <c r="N90" s="24">
        <f>餐飲部!N17</f>
        <v>0</v>
      </c>
      <c r="O90" s="24">
        <f>餐飲部!O17</f>
        <v>0</v>
      </c>
      <c r="P90" s="24">
        <f>餐飲部!P17</f>
        <v>0</v>
      </c>
      <c r="Q90" s="24">
        <f>餐飲部!Q17</f>
        <v>0</v>
      </c>
      <c r="R90" s="24">
        <f>餐飲部!R17</f>
        <v>0</v>
      </c>
      <c r="S90" s="24">
        <f>餐飲部!S17</f>
        <v>0</v>
      </c>
      <c r="T90" s="24">
        <f>餐飲部!T17</f>
        <v>0</v>
      </c>
      <c r="U90" s="24">
        <f>餐飲部!U17</f>
        <v>0</v>
      </c>
      <c r="V90" s="24">
        <f>餐飲部!V17</f>
        <v>0</v>
      </c>
      <c r="W90" s="11" t="str">
        <f>餐飲部!W17</f>
        <v>10.5-15  17.5-21.5</v>
      </c>
      <c r="X90" s="11" t="str">
        <f>餐飲部!X17</f>
        <v>10.5-15  17.5-21.5</v>
      </c>
      <c r="Y90" s="11" t="str">
        <f>餐飲部!Y17</f>
        <v>10.5-15  17.5-21.5</v>
      </c>
      <c r="Z90" s="11" t="str">
        <f>餐飲部!Z17</f>
        <v>休</v>
      </c>
      <c r="AA90" s="11" t="str">
        <f>餐飲部!AA17</f>
        <v>10.5-15  17.5-21.5</v>
      </c>
      <c r="AB90" s="11" t="str">
        <f>餐飲部!AB17</f>
        <v>10.5-15  17.5-21.5</v>
      </c>
      <c r="AC90" s="11" t="str">
        <f>餐飲部!AC17</f>
        <v>10.5-15  17.5-21.5</v>
      </c>
      <c r="AD90" s="11" t="str">
        <f>餐飲部!AD17</f>
        <v>例</v>
      </c>
      <c r="AE90" s="11" t="str">
        <f>餐飲部!AE17</f>
        <v>10.5-15  17.5-21.5</v>
      </c>
      <c r="AF90" s="11" t="str">
        <f>餐飲部!AF17</f>
        <v>10.5-15  17.5-21.5</v>
      </c>
      <c r="AG90" s="11" t="str">
        <f>餐飲部!AG17</f>
        <v>10.5-15  17.5-21.5</v>
      </c>
      <c r="AH90" s="11" t="str">
        <f>餐飲部!AH17</f>
        <v>休</v>
      </c>
      <c r="AI90" s="11" t="str">
        <f>餐飲部!AI17</f>
        <v>10.5-15  17.5-21.5</v>
      </c>
      <c r="AJ90" s="11" t="str">
        <f>餐飲部!AJ17</f>
        <v>10.5-15  17.5-21.5</v>
      </c>
      <c r="AK90" s="11" t="str">
        <f>餐飲部!AK17</f>
        <v>10.5-15  17.5-21.5</v>
      </c>
      <c r="AL90" s="11" t="str">
        <f>餐飲部!AL17</f>
        <v>例</v>
      </c>
      <c r="AM90" s="35"/>
    </row>
    <row r="91" spans="1:39" s="12" customFormat="1" ht="34.5" customHeight="1">
      <c r="A91" s="11" t="str">
        <f>餐飲部!A18</f>
        <v>餐飲部</v>
      </c>
      <c r="B91" s="11" t="str">
        <f>餐飲部!B18</f>
        <v>中餐宴會</v>
      </c>
      <c r="C91" s="11" t="str">
        <f>餐飲部!C18</f>
        <v>宴會廳</v>
      </c>
      <c r="D91" s="11" t="str">
        <f>餐飲部!D18</f>
        <v>領班</v>
      </c>
      <c r="E91" s="11">
        <f>餐飲部!E18</f>
        <v>3458</v>
      </c>
      <c r="F91" s="11" t="str">
        <f>餐飲部!F18</f>
        <v>Angela</v>
      </c>
      <c r="G91" s="11" t="str">
        <f>餐飲部!G18</f>
        <v>高紫芸</v>
      </c>
      <c r="H91" s="11" t="str">
        <f>餐飲部!H18</f>
        <v>10.5-15  17.5-21.5</v>
      </c>
      <c r="I91" s="11" t="str">
        <f>餐飲部!I18</f>
        <v>例</v>
      </c>
      <c r="J91" s="11" t="str">
        <f>餐飲部!J18</f>
        <v>10.5-15  17.5-21.5</v>
      </c>
      <c r="K91" s="11" t="str">
        <f>餐飲部!K18</f>
        <v>10.5-15  17.5-21.5</v>
      </c>
      <c r="L91" s="11" t="str">
        <f>餐飲部!L18</f>
        <v>10.5-15  17.5-21.5</v>
      </c>
      <c r="M91" s="11" t="str">
        <f>餐飲部!M18</f>
        <v>10.5-15  17.5-21.5</v>
      </c>
      <c r="N91" s="11" t="str">
        <f>餐飲部!N18</f>
        <v>休</v>
      </c>
      <c r="O91" s="11" t="str">
        <f>餐飲部!O18</f>
        <v>10.5-15  17.5-21.5</v>
      </c>
      <c r="P91" s="11" t="str">
        <f>餐飲部!P18</f>
        <v>10.5-15  17.5-21.5</v>
      </c>
      <c r="Q91" s="11" t="str">
        <f>餐飲部!Q18</f>
        <v>例</v>
      </c>
      <c r="R91" s="11" t="str">
        <f>餐飲部!R18</f>
        <v>10.5-15  17.5-21.5</v>
      </c>
      <c r="S91" s="11" t="str">
        <f>餐飲部!S18</f>
        <v>10.5-15  17.5-21.5</v>
      </c>
      <c r="T91" s="11" t="str">
        <f>餐飲部!T18</f>
        <v>休</v>
      </c>
      <c r="U91" s="11" t="str">
        <f>餐飲部!U18</f>
        <v>10.5-15  17.5-21.5</v>
      </c>
      <c r="V91" s="11" t="str">
        <f>餐飲部!V18</f>
        <v>休</v>
      </c>
      <c r="W91" s="11" t="str">
        <f>餐飲部!W18</f>
        <v>10.5-15  17.5-21.5</v>
      </c>
      <c r="X91" s="11" t="str">
        <f>餐飲部!X18</f>
        <v>10.5-15  17.5-21.5</v>
      </c>
      <c r="Y91" s="11" t="str">
        <f>餐飲部!Y18</f>
        <v>10.5-15  17.5-21.5</v>
      </c>
      <c r="Z91" s="11" t="str">
        <f>餐飲部!Z18</f>
        <v>10.5-15  17.5-21.5</v>
      </c>
      <c r="AA91" s="11" t="str">
        <f>餐飲部!AA18</f>
        <v>例</v>
      </c>
      <c r="AB91" s="11" t="str">
        <f>餐飲部!AB18</f>
        <v>10.5-15  17.5-21.5</v>
      </c>
      <c r="AC91" s="11" t="str">
        <f>餐飲部!AC18</f>
        <v>10.5-15  17.5-21.5</v>
      </c>
      <c r="AD91" s="11" t="str">
        <f>餐飲部!AD18</f>
        <v>10.5-15  17.5-21.5</v>
      </c>
      <c r="AE91" s="11" t="str">
        <f>餐飲部!AE18</f>
        <v>10.5-15  17.5-21.5</v>
      </c>
      <c r="AF91" s="11" t="str">
        <f>餐飲部!AF18</f>
        <v>10.5-15  17.5-21.5</v>
      </c>
      <c r="AG91" s="11" t="str">
        <f>餐飲部!AG18</f>
        <v>例</v>
      </c>
      <c r="AH91" s="11" t="str">
        <f>餐飲部!AH18</f>
        <v>10.5-15  17.5-21.5</v>
      </c>
      <c r="AI91" s="11" t="str">
        <f>餐飲部!AI18</f>
        <v>10.5-15  17.5-21.5</v>
      </c>
      <c r="AJ91" s="11" t="str">
        <f>餐飲部!AJ18</f>
        <v>10.5-15  17.5-21.5</v>
      </c>
      <c r="AK91" s="11" t="str">
        <f>餐飲部!AK18</f>
        <v>休</v>
      </c>
      <c r="AL91" s="11" t="str">
        <f>餐飲部!AL18</f>
        <v>10.5-15  17.5-21.5</v>
      </c>
    </row>
    <row r="92" spans="1:39" s="12" customFormat="1" ht="34.5" customHeight="1">
      <c r="A92" s="11" t="str">
        <f>餐飲部!A19</f>
        <v>餐飲部</v>
      </c>
      <c r="B92" s="11" t="str">
        <f>餐飲部!B19</f>
        <v>中餐宴會</v>
      </c>
      <c r="C92" s="11" t="str">
        <f>餐飲部!C19</f>
        <v>宴會廳</v>
      </c>
      <c r="D92" s="11" t="str">
        <f>餐飲部!D19</f>
        <v>服務員</v>
      </c>
      <c r="E92" s="11">
        <f>餐飲部!E19</f>
        <v>3432</v>
      </c>
      <c r="F92" s="11" t="str">
        <f>餐飲部!F19</f>
        <v>Lily</v>
      </c>
      <c r="G92" s="11" t="str">
        <f>餐飲部!G19</f>
        <v>黃麗華</v>
      </c>
      <c r="H92" s="11" t="str">
        <f>餐飲部!H19</f>
        <v>10.5-15  17.5-21.5</v>
      </c>
      <c r="I92" s="11" t="str">
        <f>餐飲部!I19</f>
        <v>10.5-15  17.5-21.5</v>
      </c>
      <c r="J92" s="11" t="str">
        <f>餐飲部!J19</f>
        <v>例</v>
      </c>
      <c r="K92" s="11" t="str">
        <f>餐飲部!K19</f>
        <v>10.5-15  17.5-21.5</v>
      </c>
      <c r="L92" s="11" t="str">
        <f>餐飲部!L19</f>
        <v>10.5-15  17.5-21.5</v>
      </c>
      <c r="M92" s="11" t="str">
        <f>餐飲部!M19</f>
        <v>休</v>
      </c>
      <c r="N92" s="11" t="str">
        <f>餐飲部!N19</f>
        <v>10.5-15  17.5-21.5</v>
      </c>
      <c r="O92" s="11" t="str">
        <f>餐飲部!O19</f>
        <v>10.5-15  17.5-21.5</v>
      </c>
      <c r="P92" s="11" t="str">
        <f>餐飲部!P19</f>
        <v>10.5-15  17.5-21.5</v>
      </c>
      <c r="Q92" s="11" t="str">
        <f>餐飲部!Q19</f>
        <v>10.5-15  17.5-21.5</v>
      </c>
      <c r="R92" s="11" t="str">
        <f>餐飲部!R19</f>
        <v>休</v>
      </c>
      <c r="S92" s="11" t="str">
        <f>餐飲部!S19</f>
        <v>10.5-15  17.5-21.5</v>
      </c>
      <c r="T92" s="11" t="str">
        <f>餐飲部!T19</f>
        <v>10.5-15  17.5-21.5</v>
      </c>
      <c r="U92" s="11" t="str">
        <f>餐飲部!U19</f>
        <v>10.5-15  17.5-21.5</v>
      </c>
      <c r="V92" s="11" t="str">
        <f>餐飲部!V19</f>
        <v>10.5-15  17.5-21.5</v>
      </c>
      <c r="W92" s="11" t="str">
        <f>餐飲部!W19</f>
        <v>10.5-15  17.5-21.5</v>
      </c>
      <c r="X92" s="11" t="str">
        <f>餐飲部!X19</f>
        <v>例</v>
      </c>
      <c r="Y92" s="11" t="str">
        <f>餐飲部!Y19</f>
        <v>10.5-15  17.5-21.5</v>
      </c>
      <c r="Z92" s="11" t="str">
        <f>餐飲部!Z19</f>
        <v>10.5-15  17.5-21.5</v>
      </c>
      <c r="AA92" s="11" t="str">
        <f>餐飲部!AA19</f>
        <v>10.5-15  17.5-21.5</v>
      </c>
      <c r="AB92" s="11" t="str">
        <f>餐飲部!AB19</f>
        <v>10.5-15  17.5-21.5</v>
      </c>
      <c r="AC92" s="11" t="str">
        <f>餐飲部!AC19</f>
        <v>休</v>
      </c>
      <c r="AD92" s="11" t="str">
        <f>餐飲部!AD19</f>
        <v>休</v>
      </c>
      <c r="AE92" s="11" t="str">
        <f>餐飲部!AE19</f>
        <v>10.5-15  17.5-21.5</v>
      </c>
      <c r="AF92" s="11" t="str">
        <f>餐飲部!AF19</f>
        <v>10.5-15  17.5-21.5</v>
      </c>
      <c r="AG92" s="11" t="str">
        <f>餐飲部!AG19</f>
        <v>10.5-15  17.5-21.5</v>
      </c>
      <c r="AH92" s="11" t="str">
        <f>餐飲部!AH19</f>
        <v>10.5-15  17.5-21.5</v>
      </c>
      <c r="AI92" s="11" t="str">
        <f>餐飲部!AI19</f>
        <v>例</v>
      </c>
      <c r="AJ92" s="11" t="str">
        <f>餐飲部!AJ19</f>
        <v>例</v>
      </c>
      <c r="AK92" s="11" t="str">
        <f>餐飲部!AK19</f>
        <v>春</v>
      </c>
      <c r="AL92" s="11" t="str">
        <f>餐飲部!AL19</f>
        <v>10.5-15  17.5-21.5</v>
      </c>
    </row>
    <row r="93" spans="1:39" s="12" customFormat="1" ht="34.5" customHeight="1">
      <c r="A93" s="11" t="str">
        <f>餐飲部!A20</f>
        <v>餐飲部</v>
      </c>
      <c r="B93" s="11" t="str">
        <f>餐飲部!B20</f>
        <v>中餐宴會</v>
      </c>
      <c r="C93" s="11" t="str">
        <f>餐飲部!C20</f>
        <v>餐務組</v>
      </c>
      <c r="D93" s="11" t="str">
        <f>餐飲部!D20</f>
        <v>洗碗員</v>
      </c>
      <c r="E93" s="11">
        <f>餐飲部!E20</f>
        <v>3313</v>
      </c>
      <c r="F93" s="11" t="str">
        <f>餐飲部!F20</f>
        <v>Hong</v>
      </c>
      <c r="G93" s="11" t="str">
        <f>餐飲部!G20</f>
        <v>洪麗紅</v>
      </c>
      <c r="H93" s="11" t="str">
        <f>餐飲部!H20</f>
        <v>7-15.5</v>
      </c>
      <c r="I93" s="11" t="str">
        <f>餐飲部!I20</f>
        <v>7-15.5</v>
      </c>
      <c r="J93" s="11" t="str">
        <f>餐飲部!J20</f>
        <v>例</v>
      </c>
      <c r="K93" s="11" t="str">
        <f>餐飲部!K20</f>
        <v>7-15.5</v>
      </c>
      <c r="L93" s="11" t="str">
        <f>餐飲部!L20</f>
        <v>7-15.5</v>
      </c>
      <c r="M93" s="11" t="str">
        <f>餐飲部!M20</f>
        <v>7-15.5</v>
      </c>
      <c r="N93" s="11" t="str">
        <f>餐飲部!N20</f>
        <v>休</v>
      </c>
      <c r="O93" s="11" t="str">
        <f>餐飲部!O20</f>
        <v>7-15.5</v>
      </c>
      <c r="P93" s="11" t="str">
        <f>餐飲部!P20</f>
        <v>例</v>
      </c>
      <c r="Q93" s="11" t="str">
        <f>餐飲部!Q20</f>
        <v>7-15.5</v>
      </c>
      <c r="R93" s="11" t="str">
        <f>餐飲部!R20</f>
        <v>7-15.5</v>
      </c>
      <c r="S93" s="11" t="str">
        <f>餐飲部!S20</f>
        <v>7-15.5</v>
      </c>
      <c r="T93" s="11" t="str">
        <f>餐飲部!T20</f>
        <v>休</v>
      </c>
      <c r="U93" s="11" t="str">
        <f>餐飲部!U20</f>
        <v>7-15.5</v>
      </c>
      <c r="V93" s="11" t="str">
        <f>餐飲部!V20</f>
        <v>7-15.5</v>
      </c>
      <c r="W93" s="11" t="str">
        <f>餐飲部!W20</f>
        <v>7-15.5</v>
      </c>
      <c r="X93" s="11" t="str">
        <f>餐飲部!X20</f>
        <v>例</v>
      </c>
      <c r="Y93" s="11" t="str">
        <f>餐飲部!Y20</f>
        <v>春</v>
      </c>
      <c r="Z93" s="11" t="str">
        <f>餐飲部!Z20</f>
        <v>休</v>
      </c>
      <c r="AA93" s="11" t="str">
        <f>餐飲部!AA20</f>
        <v>7-15.5</v>
      </c>
      <c r="AB93" s="11" t="str">
        <f>餐飲部!AB20</f>
        <v>7-15.5</v>
      </c>
      <c r="AC93" s="11" t="str">
        <f>餐飲部!AC20</f>
        <v>7-15.5</v>
      </c>
      <c r="AD93" s="11" t="str">
        <f>餐飲部!AD20</f>
        <v>7-15.5</v>
      </c>
      <c r="AE93" s="11" t="str">
        <f>餐飲部!AE20</f>
        <v>7-15.5</v>
      </c>
      <c r="AF93" s="11" t="str">
        <f>餐飲部!AF20</f>
        <v>例</v>
      </c>
      <c r="AG93" s="11" t="str">
        <f>餐飲部!AG20</f>
        <v>7-15.5</v>
      </c>
      <c r="AH93" s="11" t="str">
        <f>餐飲部!AH20</f>
        <v>7-15.5</v>
      </c>
      <c r="AI93" s="11" t="str">
        <f>餐飲部!AI20</f>
        <v>7-15.5</v>
      </c>
      <c r="AJ93" s="11" t="str">
        <f>餐飲部!AJ20</f>
        <v>7-15.5</v>
      </c>
      <c r="AK93" s="11" t="str">
        <f>餐飲部!AK20</f>
        <v>休</v>
      </c>
      <c r="AL93" s="11" t="str">
        <f>餐飲部!AL21</f>
        <v>13.5-22</v>
      </c>
    </row>
    <row r="94" spans="1:39" s="12" customFormat="1" ht="34.5" customHeight="1">
      <c r="A94" s="11" t="str">
        <f>餐飲部!A21</f>
        <v>餐飲部</v>
      </c>
      <c r="B94" s="11" t="str">
        <f>餐飲部!B21</f>
        <v>中餐宴會</v>
      </c>
      <c r="C94" s="11" t="str">
        <f>餐飲部!C21</f>
        <v>餐務組</v>
      </c>
      <c r="D94" s="11" t="str">
        <f>餐飲部!D21</f>
        <v>洗碗員</v>
      </c>
      <c r="E94" s="11">
        <f>餐飲部!E21</f>
        <v>3493</v>
      </c>
      <c r="F94" s="11" t="str">
        <f>餐飲部!F21</f>
        <v>Chun-Yu</v>
      </c>
      <c r="G94" s="11" t="str">
        <f>餐飲部!G21</f>
        <v>黃春玉</v>
      </c>
      <c r="H94" s="11" t="str">
        <f>餐飲部!H21</f>
        <v>春</v>
      </c>
      <c r="I94" s="11" t="str">
        <f>餐飲部!I21</f>
        <v>春</v>
      </c>
      <c r="J94" s="11" t="str">
        <f>餐飲部!J21</f>
        <v>13.5-22</v>
      </c>
      <c r="K94" s="11" t="str">
        <f>餐飲部!K21</f>
        <v>春</v>
      </c>
      <c r="L94" s="11" t="str">
        <f>餐飲部!L21</f>
        <v>例</v>
      </c>
      <c r="M94" s="11" t="str">
        <f>餐飲部!M21</f>
        <v>13.5-22</v>
      </c>
      <c r="N94" s="11" t="str">
        <f>餐飲部!N21</f>
        <v>13.5-22</v>
      </c>
      <c r="O94" s="11" t="str">
        <f>餐飲部!O21</f>
        <v>休</v>
      </c>
      <c r="P94" s="11" t="str">
        <f>餐飲部!P21</f>
        <v>13.5-22</v>
      </c>
      <c r="Q94" s="11" t="str">
        <f>餐飲部!Q21</f>
        <v>13.5-22</v>
      </c>
      <c r="R94" s="11" t="str">
        <f>餐飲部!R21</f>
        <v>例</v>
      </c>
      <c r="S94" s="11" t="str">
        <f>餐飲部!S21</f>
        <v>休</v>
      </c>
      <c r="T94" s="11" t="str">
        <f>餐飲部!T21</f>
        <v>13.5-22</v>
      </c>
      <c r="U94" s="11" t="str">
        <f>餐飲部!U21</f>
        <v>13.5-22</v>
      </c>
      <c r="V94" s="11" t="str">
        <f>餐飲部!V21</f>
        <v>例</v>
      </c>
      <c r="W94" s="11" t="str">
        <f>餐飲部!W21</f>
        <v>13.5-22</v>
      </c>
      <c r="X94" s="11" t="str">
        <f>餐飲部!X21</f>
        <v>13.5-22</v>
      </c>
      <c r="Y94" s="11" t="str">
        <f>餐飲部!Y21</f>
        <v>13.5-22</v>
      </c>
      <c r="Z94" s="11" t="str">
        <f>餐飲部!Z21</f>
        <v>13.5-22</v>
      </c>
      <c r="AA94" s="11" t="str">
        <f>餐飲部!AA21</f>
        <v>休</v>
      </c>
      <c r="AB94" s="11" t="str">
        <f>餐飲部!AB21</f>
        <v>13.5-22</v>
      </c>
      <c r="AC94" s="11" t="str">
        <f>餐飲部!AC21</f>
        <v>13.5-22</v>
      </c>
      <c r="AD94" s="11" t="str">
        <f>餐飲部!AD21</f>
        <v>例</v>
      </c>
      <c r="AE94" s="11" t="str">
        <f>餐飲部!AE21</f>
        <v>休</v>
      </c>
      <c r="AF94" s="11" t="str">
        <f>餐飲部!AF21</f>
        <v>13.5-22</v>
      </c>
      <c r="AG94" s="11" t="str">
        <f>餐飲部!AG21</f>
        <v>13.5-22</v>
      </c>
      <c r="AH94" s="11" t="str">
        <f>餐飲部!AH21</f>
        <v>年</v>
      </c>
      <c r="AI94" s="11" t="str">
        <f>餐飲部!AI21</f>
        <v>年</v>
      </c>
      <c r="AJ94" s="11" t="str">
        <f>餐飲部!AJ21</f>
        <v>年</v>
      </c>
      <c r="AK94" s="11" t="str">
        <f>餐飲部!AK21</f>
        <v>13.5-22</v>
      </c>
      <c r="AL94" s="11" t="str">
        <f>餐飲部!AL20</f>
        <v>7-15.5</v>
      </c>
    </row>
    <row r="95" spans="1:39" s="12" customFormat="1" ht="34.5" customHeight="1">
      <c r="A95" s="11" t="str">
        <f>餐飲部!A22</f>
        <v>餐飲部</v>
      </c>
      <c r="B95" s="11" t="str">
        <f>餐飲部!B22</f>
        <v>中餐宴會</v>
      </c>
      <c r="C95" s="11" t="str">
        <f>餐飲部!C22</f>
        <v>餐務組</v>
      </c>
      <c r="D95" s="11" t="str">
        <f>餐飲部!D22</f>
        <v>洗碗員</v>
      </c>
      <c r="E95" s="11">
        <f>餐飲部!E22</f>
        <v>3554</v>
      </c>
      <c r="F95" s="11" t="str">
        <f>餐飲部!F22</f>
        <v>Ting-Feng</v>
      </c>
      <c r="G95" s="11" t="str">
        <f>餐飲部!G22</f>
        <v>林鼎峰</v>
      </c>
      <c r="H95" s="11" t="str">
        <f>餐飲部!H22</f>
        <v>13.5-22</v>
      </c>
      <c r="I95" s="11" t="str">
        <f>餐飲部!I22</f>
        <v>13.5-22</v>
      </c>
      <c r="J95" s="11" t="str">
        <f>餐飲部!J22</f>
        <v>10-18.5</v>
      </c>
      <c r="K95" s="11" t="str">
        <f>餐飲部!K22</f>
        <v>13.5-22</v>
      </c>
      <c r="L95" s="11" t="str">
        <f>餐飲部!L22</f>
        <v>13.5-22</v>
      </c>
      <c r="M95" s="11" t="str">
        <f>餐飲部!M22</f>
        <v>例</v>
      </c>
      <c r="N95" s="11" t="str">
        <f>餐飲部!N22</f>
        <v>10-18.5</v>
      </c>
      <c r="O95" s="11" t="str">
        <f>餐飲部!O22</f>
        <v>13.5-22</v>
      </c>
      <c r="P95" s="11" t="str">
        <f>餐飲部!P22</f>
        <v>10-18.5</v>
      </c>
      <c r="Q95" s="11" t="str">
        <f>餐飲部!Q22</f>
        <v>休</v>
      </c>
      <c r="R95" s="11" t="str">
        <f>餐飲部!R22</f>
        <v>13.5-22</v>
      </c>
      <c r="S95" s="11" t="str">
        <f>餐飲部!S22</f>
        <v>13.5-22</v>
      </c>
      <c r="T95" s="11" t="str">
        <f>餐飲部!T22</f>
        <v>10-18.5</v>
      </c>
      <c r="U95" s="11" t="str">
        <f>餐飲部!U22</f>
        <v>例</v>
      </c>
      <c r="V95" s="11" t="str">
        <f>餐飲部!V22</f>
        <v>13.5-22</v>
      </c>
      <c r="W95" s="11" t="str">
        <f>餐飲部!W22</f>
        <v>休</v>
      </c>
      <c r="X95" s="11" t="str">
        <f>餐飲部!X22</f>
        <v>10-18.5</v>
      </c>
      <c r="Y95" s="11" t="str">
        <f>餐飲部!Y22</f>
        <v>10-18.5</v>
      </c>
      <c r="Z95" s="11" t="str">
        <f>餐飲部!Z22</f>
        <v>10-18.5</v>
      </c>
      <c r="AA95" s="11" t="str">
        <f>餐飲部!AA22</f>
        <v>13.5-22</v>
      </c>
      <c r="AB95" s="11" t="str">
        <f>餐飲部!AB22</f>
        <v>例</v>
      </c>
      <c r="AC95" s="11" t="str">
        <f>餐飲部!AC22</f>
        <v>休</v>
      </c>
      <c r="AD95" s="11" t="str">
        <f>餐飲部!AD22</f>
        <v>13.5-22</v>
      </c>
      <c r="AE95" s="11" t="str">
        <f>餐飲部!AE22</f>
        <v>13.5-22</v>
      </c>
      <c r="AF95" s="11" t="str">
        <f>餐飲部!AF22</f>
        <v>10-18.5</v>
      </c>
      <c r="AG95" s="11" t="str">
        <f>餐飲部!AG22</f>
        <v>例</v>
      </c>
      <c r="AH95" s="11" t="str">
        <f>餐飲部!AH22</f>
        <v>13.5-22</v>
      </c>
      <c r="AI95" s="11" t="str">
        <f>餐飲部!AI22</f>
        <v>13.5-22</v>
      </c>
      <c r="AJ95" s="11" t="str">
        <f>餐飲部!AJ22</f>
        <v>13.5-22</v>
      </c>
      <c r="AK95" s="11" t="str">
        <f>餐飲部!AK22</f>
        <v>10-18.5</v>
      </c>
      <c r="AL95" s="11" t="str">
        <f>餐飲部!AL21</f>
        <v>13.5-22</v>
      </c>
    </row>
    <row r="96" spans="1:39" s="12" customFormat="1" ht="34.5" customHeight="1">
      <c r="A96" s="11" t="str">
        <f>餐飲部!A24</f>
        <v>餐飲部</v>
      </c>
      <c r="B96" s="11" t="str">
        <f>餐飲部!B24</f>
        <v>板石咖啡廳</v>
      </c>
      <c r="C96" s="24">
        <f>餐飲部!C24</f>
        <v>0</v>
      </c>
      <c r="D96" s="11" t="str">
        <f>餐飲部!D24</f>
        <v>營運經理</v>
      </c>
      <c r="E96" s="11">
        <f>餐飲部!E24</f>
        <v>3405</v>
      </c>
      <c r="F96" s="11" t="str">
        <f>餐飲部!F24</f>
        <v>Victor</v>
      </c>
      <c r="G96" s="11" t="str">
        <f>餐飲部!G24</f>
        <v>李邦瑋</v>
      </c>
      <c r="H96" s="11" t="str">
        <f>餐飲部!H24</f>
        <v>6.5-15</v>
      </c>
      <c r="I96" s="11" t="str">
        <f>餐飲部!I24</f>
        <v>休</v>
      </c>
      <c r="J96" s="11" t="str">
        <f>餐飲部!J24</f>
        <v>6.5-15</v>
      </c>
      <c r="K96" s="11" t="str">
        <f>餐飲部!K24</f>
        <v>6.5-15</v>
      </c>
      <c r="L96" s="11" t="str">
        <f>餐飲部!L24</f>
        <v>6.5-15</v>
      </c>
      <c r="M96" s="11" t="str">
        <f>餐飲部!M24</f>
        <v>6.5-15</v>
      </c>
      <c r="N96" s="11" t="str">
        <f>餐飲部!N24</f>
        <v>6.5-15</v>
      </c>
      <c r="O96" s="11" t="str">
        <f>餐飲部!O24</f>
        <v>例</v>
      </c>
      <c r="P96" s="11" t="str">
        <f>餐飲部!P24</f>
        <v>休</v>
      </c>
      <c r="Q96" s="11" t="str">
        <f>餐飲部!Q24</f>
        <v>例</v>
      </c>
      <c r="R96" s="11" t="str">
        <f>餐飲部!R24</f>
        <v>6.5-15</v>
      </c>
      <c r="S96" s="11" t="str">
        <f>餐飲部!S24</f>
        <v>6.5-15</v>
      </c>
      <c r="T96" s="11" t="str">
        <f>餐飲部!T24</f>
        <v>6.5-15</v>
      </c>
      <c r="U96" s="11" t="str">
        <f>餐飲部!U24</f>
        <v>休</v>
      </c>
      <c r="V96" s="11" t="str">
        <f>餐飲部!V24</f>
        <v>6.5-15</v>
      </c>
      <c r="W96" s="11" t="str">
        <f>餐飲部!W24</f>
        <v>6.5-15</v>
      </c>
      <c r="X96" s="11" t="str">
        <f>餐飲部!X24</f>
        <v>6.5-15</v>
      </c>
      <c r="Y96" s="11" t="str">
        <f>餐飲部!Y24</f>
        <v>6.5-15</v>
      </c>
      <c r="Z96" s="11" t="str">
        <f>餐飲部!Z24</f>
        <v>6.5-15</v>
      </c>
      <c r="AA96" s="11" t="str">
        <f>餐飲部!AA24</f>
        <v>休</v>
      </c>
      <c r="AB96" s="11" t="str">
        <f>餐飲部!AB24</f>
        <v>例</v>
      </c>
      <c r="AC96" s="11" t="str">
        <f>餐飲部!AC24</f>
        <v>6.5-15</v>
      </c>
      <c r="AD96" s="11" t="str">
        <f>餐飲部!AD24</f>
        <v>6.5-15</v>
      </c>
      <c r="AE96" s="11" t="str">
        <f>餐飲部!AE24</f>
        <v>6.5-15</v>
      </c>
      <c r="AF96" s="11" t="str">
        <f>餐飲部!AF24</f>
        <v>6.5-15</v>
      </c>
      <c r="AG96" s="11" t="str">
        <f>餐飲部!AG24</f>
        <v>例</v>
      </c>
      <c r="AH96" s="11" t="str">
        <f>餐飲部!AH24</f>
        <v>6.5-15</v>
      </c>
      <c r="AI96" s="11" t="str">
        <f>餐飲部!AI24</f>
        <v>6.5-15</v>
      </c>
      <c r="AJ96" s="11" t="str">
        <f>餐飲部!AJ24</f>
        <v>6.5-15</v>
      </c>
      <c r="AK96" s="11" t="str">
        <f>餐飲部!AK24</f>
        <v>6.5-15</v>
      </c>
      <c r="AL96" s="11" t="str">
        <f>餐飲部!AL24</f>
        <v>6.5-15</v>
      </c>
      <c r="AM96" s="35"/>
    </row>
    <row r="97" spans="1:38" s="12" customFormat="1" ht="34.5" customHeight="1">
      <c r="A97" s="11" t="str">
        <f>餐飲部!A25</f>
        <v>餐飲部</v>
      </c>
      <c r="B97" s="11" t="str">
        <f>餐飲部!B25</f>
        <v>板石咖啡廳</v>
      </c>
      <c r="C97" s="24">
        <f>餐飲部!C25</f>
        <v>0</v>
      </c>
      <c r="D97" s="11" t="str">
        <f>餐飲部!D25</f>
        <v>副理</v>
      </c>
      <c r="E97" s="11">
        <f>餐飲部!E25</f>
        <v>3541</v>
      </c>
      <c r="F97" s="11" t="str">
        <f>餐飲部!F25</f>
        <v>Judy</v>
      </c>
      <c r="G97" s="11" t="str">
        <f>餐飲部!G25</f>
        <v>江庭芝</v>
      </c>
      <c r="H97" s="11" t="str">
        <f>餐飲部!H25</f>
        <v>休</v>
      </c>
      <c r="I97" s="11" t="str">
        <f>餐飲部!I25</f>
        <v>8-16.5</v>
      </c>
      <c r="J97" s="11" t="str">
        <f>餐飲部!J25</f>
        <v>13.5-22</v>
      </c>
      <c r="K97" s="11" t="str">
        <f>餐飲部!K25</f>
        <v>13.5-22</v>
      </c>
      <c r="L97" s="11" t="str">
        <f>餐飲部!L25</f>
        <v>13.5-22</v>
      </c>
      <c r="M97" s="11" t="str">
        <f>餐飲部!M25</f>
        <v>13.5-22</v>
      </c>
      <c r="N97" s="11" t="str">
        <f>餐飲部!N25</f>
        <v>例</v>
      </c>
      <c r="O97" s="11" t="str">
        <f>餐飲部!O25</f>
        <v>8-16.5</v>
      </c>
      <c r="P97" s="11" t="str">
        <f>餐飲部!P25</f>
        <v>8-16.5</v>
      </c>
      <c r="Q97" s="11" t="str">
        <f>餐飲部!Q25</f>
        <v>8-16.5</v>
      </c>
      <c r="R97" s="11" t="str">
        <f>餐飲部!R25</f>
        <v>13.5-22</v>
      </c>
      <c r="S97" s="11" t="str">
        <f>餐飲部!S25</f>
        <v>13.5-22</v>
      </c>
      <c r="T97" s="11" t="str">
        <f>餐飲部!T25</f>
        <v>13.5-22</v>
      </c>
      <c r="U97" s="11" t="str">
        <f>餐飲部!U25</f>
        <v>8-16.5</v>
      </c>
      <c r="V97" s="11" t="str">
        <f>餐飲部!V25</f>
        <v>例</v>
      </c>
      <c r="W97" s="11" t="str">
        <f>餐飲部!W25</f>
        <v>6.5-15</v>
      </c>
      <c r="X97" s="11" t="str">
        <f>餐飲部!X25</f>
        <v>6.5-15</v>
      </c>
      <c r="Y97" s="11" t="str">
        <f>餐飲部!Y25</f>
        <v>13.5-22</v>
      </c>
      <c r="Z97" s="11" t="str">
        <f>餐飲部!Z25</f>
        <v>13.5-22</v>
      </c>
      <c r="AA97" s="11" t="str">
        <f>餐飲部!AA25</f>
        <v>休</v>
      </c>
      <c r="AB97" s="11" t="str">
        <f>餐飲部!AB25</f>
        <v>8-16.5</v>
      </c>
      <c r="AC97" s="11" t="str">
        <f>餐飲部!AC25</f>
        <v>13.5-22</v>
      </c>
      <c r="AD97" s="11" t="str">
        <f>餐飲部!AD25</f>
        <v>例</v>
      </c>
      <c r="AE97" s="11" t="str">
        <f>餐飲部!AE25</f>
        <v>休</v>
      </c>
      <c r="AF97" s="11" t="str">
        <f>餐飲部!AF25</f>
        <v>例</v>
      </c>
      <c r="AG97" s="11" t="str">
        <f>餐飲部!AG25</f>
        <v>8-16.5</v>
      </c>
      <c r="AH97" s="11" t="str">
        <f>餐飲部!AH25</f>
        <v>13.5-22</v>
      </c>
      <c r="AI97" s="11" t="str">
        <f>餐飲部!AI25</f>
        <v>13.5-22</v>
      </c>
      <c r="AJ97" s="11" t="str">
        <f>餐飲部!AJ25</f>
        <v>13.5-22</v>
      </c>
      <c r="AK97" s="11" t="str">
        <f>餐飲部!AK25</f>
        <v>13.5-22</v>
      </c>
      <c r="AL97" s="11" t="e">
        <f>餐飲部!#REF!</f>
        <v>#REF!</v>
      </c>
    </row>
    <row r="98" spans="1:38" s="12" customFormat="1" ht="34.5" customHeight="1">
      <c r="A98" s="11" t="str">
        <f>餐飲部!A26</f>
        <v>餐飲部</v>
      </c>
      <c r="B98" s="11" t="str">
        <f>餐飲部!B26</f>
        <v>板石咖啡廳</v>
      </c>
      <c r="C98" s="24">
        <f>餐飲部!C26</f>
        <v>0</v>
      </c>
      <c r="D98" s="11" t="str">
        <f>餐飲部!D26</f>
        <v>主任</v>
      </c>
      <c r="E98" s="11">
        <f>餐飲部!E26</f>
        <v>3439</v>
      </c>
      <c r="F98" s="11" t="str">
        <f>餐飲部!F26</f>
        <v>Bonnie</v>
      </c>
      <c r="G98" s="11" t="str">
        <f>餐飲部!G26</f>
        <v>鄭淑惠</v>
      </c>
      <c r="H98" s="11" t="str">
        <f>餐飲部!H26</f>
        <v>13.5-22</v>
      </c>
      <c r="I98" s="11" t="str">
        <f>餐飲部!I26</f>
        <v>13.5-22</v>
      </c>
      <c r="J98" s="11" t="str">
        <f>餐飲部!J26</f>
        <v>13.5-22</v>
      </c>
      <c r="K98" s="11" t="str">
        <f>餐飲部!K26</f>
        <v>生理</v>
      </c>
      <c r="L98" s="11" t="str">
        <f>餐飲部!L26</f>
        <v>事</v>
      </c>
      <c r="M98" s="11" t="str">
        <f>餐飲部!M26</f>
        <v>13.5-22</v>
      </c>
      <c r="N98" s="11" t="str">
        <f>餐飲部!N26</f>
        <v>休</v>
      </c>
      <c r="O98" s="11" t="str">
        <f>餐飲部!O26</f>
        <v>休</v>
      </c>
      <c r="P98" s="11" t="str">
        <f>餐飲部!P26</f>
        <v>13.5-22</v>
      </c>
      <c r="Q98" s="11" t="str">
        <f>餐飲部!Q26</f>
        <v>13.5-22</v>
      </c>
      <c r="R98" s="11" t="str">
        <f>餐飲部!R26</f>
        <v>13.5-22</v>
      </c>
      <c r="S98" s="11" t="str">
        <f>餐飲部!S26</f>
        <v>13.5-22</v>
      </c>
      <c r="T98" s="11" t="str">
        <f>餐飲部!T26</f>
        <v>例</v>
      </c>
      <c r="U98" s="11" t="str">
        <f>餐飲部!U26</f>
        <v>休</v>
      </c>
      <c r="V98" s="11" t="str">
        <f>餐飲部!V26</f>
        <v>13.5-22</v>
      </c>
      <c r="W98" s="11" t="str">
        <f>餐飲部!W26</f>
        <v>13.5-22</v>
      </c>
      <c r="X98" s="11" t="str">
        <f>餐飲部!X26</f>
        <v>13.5-22</v>
      </c>
      <c r="Y98" s="11" t="str">
        <f>餐飲部!Y26</f>
        <v>例</v>
      </c>
      <c r="Z98" s="11" t="str">
        <f>餐飲部!Z26</f>
        <v>13.5-22</v>
      </c>
      <c r="AA98" s="11" t="str">
        <f>餐飲部!AA26</f>
        <v>13.5-22</v>
      </c>
      <c r="AB98" s="11" t="str">
        <f>餐飲部!AB26</f>
        <v>13.5-22</v>
      </c>
      <c r="AC98" s="11" t="str">
        <f>餐飲部!AC26</f>
        <v>休</v>
      </c>
      <c r="AD98" s="11" t="str">
        <f>餐飲部!AD26</f>
        <v>13.5-22</v>
      </c>
      <c r="AE98" s="11" t="str">
        <f>餐飲部!AE26</f>
        <v>13.5-22</v>
      </c>
      <c r="AF98" s="11" t="str">
        <f>餐飲部!AF26</f>
        <v>13.5-22</v>
      </c>
      <c r="AG98" s="11" t="str">
        <f>餐飲部!AG26</f>
        <v>13.5-22</v>
      </c>
      <c r="AH98" s="11" t="str">
        <f>餐飲部!AH26</f>
        <v>例</v>
      </c>
      <c r="AI98" s="11" t="str">
        <f>餐飲部!AI26</f>
        <v>例</v>
      </c>
      <c r="AJ98" s="11" t="str">
        <f>餐飲部!AJ26</f>
        <v>13.5-22</v>
      </c>
      <c r="AK98" s="11" t="str">
        <f>餐飲部!AK26</f>
        <v>13.5-22</v>
      </c>
      <c r="AL98" s="11" t="str">
        <f>餐飲部!AL26</f>
        <v>13.5-22</v>
      </c>
    </row>
    <row r="99" spans="1:38" s="12" customFormat="1" ht="34.5" customHeight="1">
      <c r="A99" s="11" t="str">
        <f>餐飲部!A27</f>
        <v>餐飲部</v>
      </c>
      <c r="B99" s="11" t="str">
        <f>餐飲部!B27</f>
        <v>板石咖啡廳</v>
      </c>
      <c r="C99" s="24">
        <f>餐飲部!C27</f>
        <v>0</v>
      </c>
      <c r="D99" s="11" t="str">
        <f>餐飲部!D27</f>
        <v>主任</v>
      </c>
      <c r="E99" s="11">
        <f>餐飲部!E27</f>
        <v>2469</v>
      </c>
      <c r="F99" s="11" t="str">
        <f>餐飲部!F27</f>
        <v>Penny</v>
      </c>
      <c r="G99" s="11" t="str">
        <f>餐飲部!G27</f>
        <v>楊佩怡</v>
      </c>
      <c r="H99" s="11" t="str">
        <f>餐飲部!H27</f>
        <v>6.5-15</v>
      </c>
      <c r="I99" s="11" t="str">
        <f>餐飲部!I27</f>
        <v>6.5-15</v>
      </c>
      <c r="J99" s="11" t="str">
        <f>餐飲部!J27</f>
        <v>休</v>
      </c>
      <c r="K99" s="11" t="str">
        <f>餐飲部!K27</f>
        <v>6.5-15</v>
      </c>
      <c r="L99" s="11" t="str">
        <f>餐飲部!L27</f>
        <v>6.5-15</v>
      </c>
      <c r="M99" s="11" t="str">
        <f>餐飲部!M27</f>
        <v>6.5-15</v>
      </c>
      <c r="N99" s="11" t="str">
        <f>餐飲部!N27</f>
        <v>例</v>
      </c>
      <c r="O99" s="11" t="str">
        <f>餐飲部!O27</f>
        <v>6.5-15</v>
      </c>
      <c r="P99" s="11" t="str">
        <f>餐飲部!P27</f>
        <v>6.5-15</v>
      </c>
      <c r="Q99" s="11" t="str">
        <f>餐飲部!Q27</f>
        <v>6.5-15</v>
      </c>
      <c r="R99" s="11" t="str">
        <f>餐飲部!R27</f>
        <v>生理</v>
      </c>
      <c r="S99" s="11" t="str">
        <f>餐飲部!S27</f>
        <v>6.5-15</v>
      </c>
      <c r="T99" s="11" t="str">
        <f>餐飲部!T27</f>
        <v>6.5-15</v>
      </c>
      <c r="U99" s="11" t="str">
        <f>餐飲部!U27</f>
        <v>6.5-15</v>
      </c>
      <c r="V99" s="11" t="str">
        <f>餐飲部!V27</f>
        <v>例</v>
      </c>
      <c r="W99" s="11" t="str">
        <f>餐飲部!W27</f>
        <v>6.5-15</v>
      </c>
      <c r="X99" s="11" t="str">
        <f>餐飲部!X27</f>
        <v>6.5-15</v>
      </c>
      <c r="Y99" s="11" t="str">
        <f>餐飲部!Y27</f>
        <v>6.5-15</v>
      </c>
      <c r="Z99" s="11" t="str">
        <f>餐飲部!Z27</f>
        <v>休</v>
      </c>
      <c r="AA99" s="11" t="str">
        <f>餐飲部!AA27</f>
        <v>6.5-15</v>
      </c>
      <c r="AB99" s="11" t="str">
        <f>餐飲部!AB27</f>
        <v>6.5-15</v>
      </c>
      <c r="AC99" s="11" t="str">
        <f>餐飲部!AC27</f>
        <v>6.5-15</v>
      </c>
      <c r="AD99" s="11" t="str">
        <f>餐飲部!AD27</f>
        <v>例</v>
      </c>
      <c r="AE99" s="11" t="str">
        <f>餐飲部!AE27</f>
        <v>休</v>
      </c>
      <c r="AF99" s="11" t="str">
        <f>餐飲部!AF27</f>
        <v>休</v>
      </c>
      <c r="AG99" s="11" t="str">
        <f>餐飲部!AG27</f>
        <v>6.5-15</v>
      </c>
      <c r="AH99" s="11" t="str">
        <f>餐飲部!AH27</f>
        <v>6.5-15</v>
      </c>
      <c r="AI99" s="11" t="str">
        <f>餐飲部!AI27</f>
        <v>例</v>
      </c>
      <c r="AJ99" s="11" t="str">
        <f>餐飲部!AJ27</f>
        <v>6.5-15</v>
      </c>
      <c r="AK99" s="11" t="str">
        <f>餐飲部!AK27</f>
        <v>6.5-15</v>
      </c>
      <c r="AL99" s="11" t="str">
        <f>餐飲部!AL27</f>
        <v>6.5-15</v>
      </c>
    </row>
    <row r="100" spans="1:38" s="12" customFormat="1" ht="34.5" customHeight="1">
      <c r="A100" s="11" t="str">
        <f>餐飲部!A28</f>
        <v>餐飲部</v>
      </c>
      <c r="B100" s="11" t="str">
        <f>餐飲部!B28</f>
        <v>板石咖啡廳</v>
      </c>
      <c r="C100" s="24">
        <f>餐飲部!C28</f>
        <v>0</v>
      </c>
      <c r="D100" s="11" t="str">
        <f>餐飲部!D28</f>
        <v>主任</v>
      </c>
      <c r="E100" s="11">
        <f>餐飲部!E28</f>
        <v>3471</v>
      </c>
      <c r="F100" s="11" t="str">
        <f>餐飲部!F28</f>
        <v>Teemo</v>
      </c>
      <c r="G100" s="11" t="str">
        <f>餐飲部!G28</f>
        <v>郭峻甫</v>
      </c>
      <c r="H100" s="11" t="str">
        <f>餐飲部!H28</f>
        <v>13.5-22</v>
      </c>
      <c r="I100" s="11" t="str">
        <f>餐飲部!I28</f>
        <v>休</v>
      </c>
      <c r="J100" s="11" t="str">
        <f>餐飲部!J28</f>
        <v>例</v>
      </c>
      <c r="K100" s="11" t="str">
        <f>餐飲部!K28</f>
        <v>13.5-22</v>
      </c>
      <c r="L100" s="11" t="str">
        <f>餐飲部!L28</f>
        <v>13.5-22</v>
      </c>
      <c r="M100" s="11" t="str">
        <f>餐飲部!M28</f>
        <v>13.5-22</v>
      </c>
      <c r="N100" s="11" t="str">
        <f>餐飲部!N28</f>
        <v>13.5-22</v>
      </c>
      <c r="O100" s="11" t="str">
        <f>餐飲部!O28</f>
        <v>13.5-22</v>
      </c>
      <c r="P100" s="11" t="str">
        <f>餐飲部!P28</f>
        <v>休</v>
      </c>
      <c r="Q100" s="11" t="str">
        <f>餐飲部!Q28</f>
        <v>13.5-22</v>
      </c>
      <c r="R100" s="11" t="str">
        <f>餐飲部!R28</f>
        <v>13.5-22</v>
      </c>
      <c r="S100" s="11" t="str">
        <f>餐飲部!S28</f>
        <v>13.5-22</v>
      </c>
      <c r="T100" s="11" t="str">
        <f>餐飲部!T28</f>
        <v>13.5-22</v>
      </c>
      <c r="U100" s="11" t="str">
        <f>餐飲部!U28</f>
        <v>13.5-22</v>
      </c>
      <c r="V100" s="11" t="str">
        <f>餐飲部!V28</f>
        <v>例</v>
      </c>
      <c r="W100" s="11" t="str">
        <f>餐飲部!W28</f>
        <v>13.5-22</v>
      </c>
      <c r="X100" s="11" t="str">
        <f>餐飲部!X28</f>
        <v>13.5-22</v>
      </c>
      <c r="Y100" s="11" t="str">
        <f>餐飲部!Y28</f>
        <v>13.5-22</v>
      </c>
      <c r="Z100" s="11" t="str">
        <f>餐飲部!Z28</f>
        <v>休</v>
      </c>
      <c r="AA100" s="11" t="str">
        <f>餐飲部!AA28</f>
        <v>13.5-22</v>
      </c>
      <c r="AB100" s="11" t="str">
        <f>餐飲部!AB28</f>
        <v>例</v>
      </c>
      <c r="AC100" s="11" t="str">
        <f>餐飲部!AC28</f>
        <v>13.5-22</v>
      </c>
      <c r="AD100" s="11" t="str">
        <f>餐飲部!AD28</f>
        <v>13.5-22</v>
      </c>
      <c r="AE100" s="11" t="str">
        <f>餐飲部!AE28</f>
        <v>13.5-22</v>
      </c>
      <c r="AF100" s="11" t="str">
        <f>餐飲部!AF28</f>
        <v>13.5-22</v>
      </c>
      <c r="AG100" s="11" t="str">
        <f>餐飲部!AG28</f>
        <v>休</v>
      </c>
      <c r="AH100" s="11" t="str">
        <f>餐飲部!AH28</f>
        <v>13.5-22</v>
      </c>
      <c r="AI100" s="11" t="str">
        <f>餐飲部!AI28</f>
        <v>13.5-22</v>
      </c>
      <c r="AJ100" s="11" t="str">
        <f>餐飲部!AJ28</f>
        <v>例</v>
      </c>
      <c r="AK100" s="11" t="str">
        <f>餐飲部!AK28</f>
        <v>13.5-22</v>
      </c>
      <c r="AL100" s="11" t="str">
        <f>餐飲部!AL28</f>
        <v>13.5-22</v>
      </c>
    </row>
    <row r="101" spans="1:38" s="12" customFormat="1" ht="34.5" customHeight="1">
      <c r="A101" s="11" t="str">
        <f>餐飲部!A29</f>
        <v>餐飲部</v>
      </c>
      <c r="B101" s="11" t="str">
        <f>餐飲部!B29</f>
        <v>板石咖啡廳</v>
      </c>
      <c r="C101" s="24">
        <f>餐飲部!C29</f>
        <v>0</v>
      </c>
      <c r="D101" s="11" t="str">
        <f>餐飲部!D29</f>
        <v>領班</v>
      </c>
      <c r="E101" s="11">
        <f>餐飲部!E29</f>
        <v>3322</v>
      </c>
      <c r="F101" s="11" t="str">
        <f>餐飲部!F29</f>
        <v>Randy</v>
      </c>
      <c r="G101" s="11" t="str">
        <f>餐飲部!G29</f>
        <v>李彥儒</v>
      </c>
      <c r="H101" s="11" t="str">
        <f>餐飲部!H29</f>
        <v>休</v>
      </c>
      <c r="I101" s="11" t="str">
        <f>餐飲部!I29</f>
        <v>6.5-15</v>
      </c>
      <c r="J101" s="11" t="str">
        <f>餐飲部!J29</f>
        <v>6.5-15</v>
      </c>
      <c r="K101" s="11" t="str">
        <f>餐飲部!K29</f>
        <v>6.5-15</v>
      </c>
      <c r="L101" s="11" t="str">
        <f>餐飲部!L29</f>
        <v>6.5-15</v>
      </c>
      <c r="M101" s="11" t="str">
        <f>餐飲部!M29</f>
        <v>6.5-15</v>
      </c>
      <c r="N101" s="11" t="str">
        <f>餐飲部!N29</f>
        <v>例</v>
      </c>
      <c r="O101" s="11" t="str">
        <f>餐飲部!O29</f>
        <v>休</v>
      </c>
      <c r="P101" s="11" t="str">
        <f>餐飲部!P29</f>
        <v>6.5-15</v>
      </c>
      <c r="Q101" s="11" t="str">
        <f>餐飲部!Q29</f>
        <v>6.5-15</v>
      </c>
      <c r="R101" s="11" t="str">
        <f>餐飲部!R29</f>
        <v>6.5-15</v>
      </c>
      <c r="S101" s="11" t="str">
        <f>餐飲部!S29</f>
        <v>6.5-15</v>
      </c>
      <c r="T101" s="11" t="str">
        <f>餐飲部!T29</f>
        <v>6.5-15</v>
      </c>
      <c r="U101" s="11" t="str">
        <f>餐飲部!U29</f>
        <v>6.5-15</v>
      </c>
      <c r="V101" s="11" t="str">
        <f>餐飲部!V29</f>
        <v>例</v>
      </c>
      <c r="W101" s="11" t="str">
        <f>餐飲部!W29</f>
        <v>休</v>
      </c>
      <c r="X101" s="11" t="str">
        <f>餐飲部!X29</f>
        <v>特</v>
      </c>
      <c r="Y101" s="11" t="str">
        <f>餐飲部!Y29</f>
        <v>特</v>
      </c>
      <c r="Z101" s="11" t="str">
        <f>餐飲部!Z29</f>
        <v>6.5-15</v>
      </c>
      <c r="AA101" s="11" t="str">
        <f>餐飲部!AA29</f>
        <v>6.5-15</v>
      </c>
      <c r="AB101" s="11" t="str">
        <f>餐飲部!AB29</f>
        <v>6.5-15</v>
      </c>
      <c r="AC101" s="11" t="str">
        <f>餐飲部!AC29</f>
        <v>例</v>
      </c>
      <c r="AD101" s="11" t="str">
        <f>餐飲部!AD29</f>
        <v>6.5-15</v>
      </c>
      <c r="AE101" s="11" t="str">
        <f>餐飲部!AE29</f>
        <v>6.5-15</v>
      </c>
      <c r="AF101" s="11" t="str">
        <f>餐飲部!AF29</f>
        <v>6.5-15</v>
      </c>
      <c r="AG101" s="11" t="str">
        <f>餐飲部!AG29</f>
        <v>6.5-15</v>
      </c>
      <c r="AH101" s="11" t="str">
        <f>餐飲部!AH29</f>
        <v>6.5-15</v>
      </c>
      <c r="AI101" s="11" t="str">
        <f>餐飲部!AI29</f>
        <v>6.5-15</v>
      </c>
      <c r="AJ101" s="11" t="str">
        <f>餐飲部!AJ29</f>
        <v>休</v>
      </c>
      <c r="AK101" s="11" t="str">
        <f>餐飲部!AK29</f>
        <v>例</v>
      </c>
      <c r="AL101" s="11" t="str">
        <f>餐飲部!AL29</f>
        <v>6.5-15</v>
      </c>
    </row>
    <row r="102" spans="1:38" s="12" customFormat="1" ht="34.5" customHeight="1">
      <c r="A102" s="11" t="str">
        <f>餐飲部!A30</f>
        <v>餐飲部</v>
      </c>
      <c r="B102" s="11" t="str">
        <f>餐飲部!B30</f>
        <v>板石咖啡廳</v>
      </c>
      <c r="C102" s="24">
        <f>餐飲部!C30</f>
        <v>0</v>
      </c>
      <c r="D102" s="11" t="str">
        <f>餐飲部!D30</f>
        <v>領班</v>
      </c>
      <c r="E102" s="11">
        <f>餐飲部!E30</f>
        <v>3431</v>
      </c>
      <c r="F102" s="11" t="str">
        <f>餐飲部!F30</f>
        <v>Lily</v>
      </c>
      <c r="G102" s="11" t="str">
        <f>餐飲部!G30</f>
        <v>李麗娟</v>
      </c>
      <c r="H102" s="11" t="str">
        <f>餐飲部!H30</f>
        <v>6.5-15</v>
      </c>
      <c r="I102" s="11" t="str">
        <f>餐飲部!I30</f>
        <v>休</v>
      </c>
      <c r="J102" s="11" t="str">
        <f>餐飲部!J30</f>
        <v>6.5-15</v>
      </c>
      <c r="K102" s="11" t="str">
        <f>餐飲部!K30</f>
        <v>6.5-15</v>
      </c>
      <c r="L102" s="11" t="str">
        <f>餐飲部!L30</f>
        <v>6.5-15</v>
      </c>
      <c r="M102" s="11" t="str">
        <f>餐飲部!M30</f>
        <v>6.5-15</v>
      </c>
      <c r="N102" s="11" t="str">
        <f>餐飲部!N30</f>
        <v>6.5-15</v>
      </c>
      <c r="O102" s="11" t="str">
        <f>餐飲部!O30</f>
        <v>6.5-15</v>
      </c>
      <c r="P102" s="11" t="str">
        <f>餐飲部!P30</f>
        <v>例</v>
      </c>
      <c r="Q102" s="11" t="str">
        <f>餐飲部!Q30</f>
        <v>6.5-15</v>
      </c>
      <c r="R102" s="11" t="str">
        <f>餐飲部!R30</f>
        <v>6.5-15</v>
      </c>
      <c r="S102" s="11" t="str">
        <f>餐飲部!S30</f>
        <v>6.5-15</v>
      </c>
      <c r="T102" s="11" t="str">
        <f>餐飲部!T30</f>
        <v>休</v>
      </c>
      <c r="U102" s="11" t="str">
        <f>餐飲部!U30</f>
        <v>6.5-15</v>
      </c>
      <c r="V102" s="11" t="str">
        <f>餐飲部!V30</f>
        <v>6.5-15</v>
      </c>
      <c r="W102" s="11" t="str">
        <f>餐飲部!W30</f>
        <v>例</v>
      </c>
      <c r="X102" s="11" t="str">
        <f>餐飲部!X30</f>
        <v>休</v>
      </c>
      <c r="Y102" s="11" t="str">
        <f>餐飲部!Y30</f>
        <v>6.5-15</v>
      </c>
      <c r="Z102" s="11" t="str">
        <f>餐飲部!Z30</f>
        <v>6.5-15</v>
      </c>
      <c r="AA102" s="11" t="str">
        <f>餐飲部!AA30</f>
        <v>例</v>
      </c>
      <c r="AB102" s="11" t="str">
        <f>餐飲部!AB30</f>
        <v>6.5-15</v>
      </c>
      <c r="AC102" s="11" t="str">
        <f>餐飲部!AC30</f>
        <v>6.5-15</v>
      </c>
      <c r="AD102" s="11" t="str">
        <f>餐飲部!AD30</f>
        <v>6.5-15</v>
      </c>
      <c r="AE102" s="11" t="str">
        <f>餐飲部!AE30</f>
        <v>6.5-15</v>
      </c>
      <c r="AF102" s="11" t="str">
        <f>餐飲部!AF30</f>
        <v>6.5-15</v>
      </c>
      <c r="AG102" s="11" t="str">
        <f>餐飲部!AG30</f>
        <v>休</v>
      </c>
      <c r="AH102" s="11" t="str">
        <f>餐飲部!AH30</f>
        <v>例</v>
      </c>
      <c r="AI102" s="11" t="str">
        <f>餐飲部!AI30</f>
        <v>6.5-15</v>
      </c>
      <c r="AJ102" s="11" t="str">
        <f>餐飲部!AJ30</f>
        <v>6.5-15</v>
      </c>
      <c r="AK102" s="11" t="str">
        <f>餐飲部!AK30</f>
        <v>6.5-15</v>
      </c>
      <c r="AL102" s="11" t="str">
        <f>餐飲部!AL30</f>
        <v>6.5-15</v>
      </c>
    </row>
    <row r="103" spans="1:38" s="12" customFormat="1" ht="34.5" hidden="1" customHeight="1">
      <c r="A103" s="11" t="str">
        <f>餐飲部!A31</f>
        <v>餐飲部</v>
      </c>
      <c r="B103" s="11" t="str">
        <f>餐飲部!B31</f>
        <v>板石咖啡廳</v>
      </c>
      <c r="C103" s="24">
        <f>餐飲部!C31</f>
        <v>0</v>
      </c>
      <c r="D103" s="11" t="str">
        <f>餐飲部!D31</f>
        <v>實習生</v>
      </c>
      <c r="E103" s="11">
        <f>餐飲部!E31</f>
        <v>3514</v>
      </c>
      <c r="F103" s="11" t="str">
        <f>餐飲部!F31</f>
        <v>Eva</v>
      </c>
      <c r="G103" s="24">
        <f>餐飲部!G31</f>
        <v>0</v>
      </c>
      <c r="H103" s="11">
        <f>餐飲部!H31</f>
        <v>0</v>
      </c>
      <c r="I103" s="11">
        <f>餐飲部!I31</f>
        <v>0</v>
      </c>
      <c r="J103" s="11">
        <f>餐飲部!J31</f>
        <v>0</v>
      </c>
      <c r="K103" s="11">
        <f>餐飲部!K31</f>
        <v>0</v>
      </c>
      <c r="L103" s="11">
        <f>餐飲部!L31</f>
        <v>0</v>
      </c>
      <c r="M103" s="11">
        <f>餐飲部!M31</f>
        <v>0</v>
      </c>
      <c r="N103" s="11">
        <f>餐飲部!N31</f>
        <v>0</v>
      </c>
      <c r="O103" s="11">
        <f>餐飲部!O31</f>
        <v>0</v>
      </c>
      <c r="P103" s="11">
        <f>餐飲部!P31</f>
        <v>0</v>
      </c>
      <c r="Q103" s="11">
        <f>餐飲部!Q31</f>
        <v>0</v>
      </c>
      <c r="R103" s="11">
        <f>餐飲部!R31</f>
        <v>0</v>
      </c>
      <c r="S103" s="11">
        <f>餐飲部!S31</f>
        <v>0</v>
      </c>
      <c r="T103" s="11">
        <f>餐飲部!T31</f>
        <v>0</v>
      </c>
      <c r="U103" s="11">
        <f>餐飲部!U31</f>
        <v>0</v>
      </c>
      <c r="V103" s="11">
        <f>餐飲部!V31</f>
        <v>0</v>
      </c>
      <c r="W103" s="11">
        <f>餐飲部!W31</f>
        <v>0</v>
      </c>
      <c r="X103" s="11">
        <f>餐飲部!X31</f>
        <v>0</v>
      </c>
      <c r="Y103" s="11">
        <f>餐飲部!Y31</f>
        <v>0</v>
      </c>
      <c r="Z103" s="11">
        <f>餐飲部!Z31</f>
        <v>0</v>
      </c>
      <c r="AA103" s="11">
        <f>餐飲部!AA31</f>
        <v>0</v>
      </c>
      <c r="AB103" s="11">
        <f>餐飲部!AB31</f>
        <v>0</v>
      </c>
      <c r="AC103" s="11">
        <f>餐飲部!AC31</f>
        <v>0</v>
      </c>
      <c r="AD103" s="11">
        <f>餐飲部!AD31</f>
        <v>0</v>
      </c>
      <c r="AE103" s="11">
        <f>餐飲部!AE31</f>
        <v>0</v>
      </c>
      <c r="AF103" s="11">
        <f>餐飲部!AF31</f>
        <v>0</v>
      </c>
      <c r="AG103" s="11">
        <f>餐飲部!AG31</f>
        <v>0</v>
      </c>
      <c r="AH103" s="11">
        <f>餐飲部!AH31</f>
        <v>0</v>
      </c>
      <c r="AI103" s="11">
        <f>餐飲部!AI31</f>
        <v>0</v>
      </c>
      <c r="AJ103" s="11">
        <f>餐飲部!AJ31</f>
        <v>0</v>
      </c>
      <c r="AK103" s="11">
        <f>餐飲部!AK31</f>
        <v>0</v>
      </c>
      <c r="AL103" s="11">
        <f>餐飲部!AL31</f>
        <v>0</v>
      </c>
    </row>
    <row r="104" spans="1:38" s="12" customFormat="1" ht="34.5" hidden="1" customHeight="1">
      <c r="A104" s="11" t="str">
        <f>餐飲部!A32</f>
        <v>餐飲部</v>
      </c>
      <c r="B104" s="11" t="str">
        <f>餐飲部!B32</f>
        <v>板石咖啡廳</v>
      </c>
      <c r="C104" s="24">
        <f>餐飲部!C32</f>
        <v>0</v>
      </c>
      <c r="D104" s="11" t="str">
        <f>餐飲部!D32</f>
        <v>實習生</v>
      </c>
      <c r="E104" s="11">
        <f>餐飲部!E32</f>
        <v>3515</v>
      </c>
      <c r="F104" s="11" t="str">
        <f>餐飲部!F32</f>
        <v>Susanti</v>
      </c>
      <c r="G104" s="24">
        <f>餐飲部!G32</f>
        <v>0</v>
      </c>
      <c r="H104" s="11">
        <f>餐飲部!H32</f>
        <v>0</v>
      </c>
      <c r="I104" s="11">
        <f>餐飲部!I32</f>
        <v>0</v>
      </c>
      <c r="J104" s="11">
        <f>餐飲部!J32</f>
        <v>0</v>
      </c>
      <c r="K104" s="11">
        <f>餐飲部!K32</f>
        <v>0</v>
      </c>
      <c r="L104" s="11">
        <f>餐飲部!L32</f>
        <v>0</v>
      </c>
      <c r="M104" s="11">
        <f>餐飲部!M32</f>
        <v>0</v>
      </c>
      <c r="N104" s="11">
        <f>餐飲部!N32</f>
        <v>0</v>
      </c>
      <c r="O104" s="11">
        <f>餐飲部!O32</f>
        <v>0</v>
      </c>
      <c r="P104" s="11">
        <f>餐飲部!P32</f>
        <v>0</v>
      </c>
      <c r="Q104" s="11">
        <f>餐飲部!Q32</f>
        <v>0</v>
      </c>
      <c r="R104" s="11">
        <f>餐飲部!R32</f>
        <v>0</v>
      </c>
      <c r="S104" s="11">
        <f>餐飲部!S32</f>
        <v>0</v>
      </c>
      <c r="T104" s="11">
        <f>餐飲部!T32</f>
        <v>0</v>
      </c>
      <c r="U104" s="11">
        <f>餐飲部!U32</f>
        <v>0</v>
      </c>
      <c r="V104" s="11">
        <f>餐飲部!V32</f>
        <v>0</v>
      </c>
      <c r="W104" s="11">
        <f>餐飲部!W32</f>
        <v>0</v>
      </c>
      <c r="X104" s="11">
        <f>餐飲部!X32</f>
        <v>0</v>
      </c>
      <c r="Y104" s="11">
        <f>餐飲部!Y32</f>
        <v>0</v>
      </c>
      <c r="Z104" s="11">
        <f>餐飲部!Z32</f>
        <v>0</v>
      </c>
      <c r="AA104" s="11">
        <f>餐飲部!AA32</f>
        <v>0</v>
      </c>
      <c r="AB104" s="11">
        <f>餐飲部!AB32</f>
        <v>0</v>
      </c>
      <c r="AC104" s="11">
        <f>餐飲部!AC32</f>
        <v>0</v>
      </c>
      <c r="AD104" s="11">
        <f>餐飲部!AD32</f>
        <v>0</v>
      </c>
      <c r="AE104" s="11">
        <f>餐飲部!AE32</f>
        <v>0</v>
      </c>
      <c r="AF104" s="11">
        <f>餐飲部!AF32</f>
        <v>0</v>
      </c>
      <c r="AG104" s="11">
        <f>餐飲部!AG32</f>
        <v>0</v>
      </c>
      <c r="AH104" s="11">
        <f>餐飲部!AH32</f>
        <v>0</v>
      </c>
      <c r="AI104" s="11">
        <f>餐飲部!AI32</f>
        <v>0</v>
      </c>
      <c r="AJ104" s="11">
        <f>餐飲部!AJ32</f>
        <v>0</v>
      </c>
      <c r="AK104" s="11">
        <f>餐飲部!AK32</f>
        <v>0</v>
      </c>
      <c r="AL104" s="11">
        <f>餐飲部!AL32</f>
        <v>0</v>
      </c>
    </row>
    <row r="105" spans="1:38" s="12" customFormat="1" ht="34.5" customHeight="1">
      <c r="A105" s="11" t="str">
        <f>餐飲部!A37</f>
        <v>餐飲部</v>
      </c>
      <c r="B105" s="11" t="str">
        <f>餐飲部!B37</f>
        <v>中廚房</v>
      </c>
      <c r="C105" s="24">
        <f>餐飲部!C37</f>
        <v>0</v>
      </c>
      <c r="D105" s="11" t="str">
        <f>餐飲部!D37</f>
        <v>行政主廚</v>
      </c>
      <c r="E105" s="11">
        <f>餐飲部!E37</f>
        <v>3426</v>
      </c>
      <c r="F105" s="11" t="str">
        <f>餐飲部!F37</f>
        <v>Lai Wen</v>
      </c>
      <c r="G105" s="11" t="str">
        <f>餐飲部!G37</f>
        <v>古來文</v>
      </c>
      <c r="H105" s="11" t="str">
        <f>餐飲部!H37</f>
        <v>10-14.5  17-21</v>
      </c>
      <c r="I105" s="11" t="str">
        <f>餐飲部!I37</f>
        <v>10-14.5  17-21</v>
      </c>
      <c r="J105" s="11" t="str">
        <f>餐飲部!J37</f>
        <v>春</v>
      </c>
      <c r="K105" s="11" t="str">
        <f>餐飲部!K37</f>
        <v>10-14.5  17-21</v>
      </c>
      <c r="L105" s="11" t="str">
        <f>餐飲部!L37</f>
        <v>10-14.5  17-21</v>
      </c>
      <c r="M105" s="11" t="str">
        <f>餐飲部!M37</f>
        <v>10-14.5  17-21</v>
      </c>
      <c r="N105" s="11" t="str">
        <f>餐飲部!N37</f>
        <v>例</v>
      </c>
      <c r="O105" s="11" t="str">
        <f>餐飲部!O37</f>
        <v>休</v>
      </c>
      <c r="P105" s="11" t="str">
        <f>餐飲部!P37</f>
        <v>10-14.5  17-21</v>
      </c>
      <c r="Q105" s="11" t="str">
        <f>餐飲部!Q37</f>
        <v>10-14.5  17-21</v>
      </c>
      <c r="R105" s="11" t="str">
        <f>餐飲部!R37</f>
        <v>10-14.5  17-21</v>
      </c>
      <c r="S105" s="11" t="str">
        <f>餐飲部!S37</f>
        <v>10-14.5  17-21</v>
      </c>
      <c r="T105" s="11" t="str">
        <f>餐飲部!T37</f>
        <v>例</v>
      </c>
      <c r="U105" s="11" t="str">
        <f>餐飲部!U37</f>
        <v>休</v>
      </c>
      <c r="V105" s="11" t="str">
        <f>餐飲部!V37</f>
        <v>10-14.5  17-21</v>
      </c>
      <c r="W105" s="11" t="str">
        <f>餐飲部!W37</f>
        <v>10-14.5  17-21</v>
      </c>
      <c r="X105" s="11" t="str">
        <f>餐飲部!X37</f>
        <v>10-14.5  17-21</v>
      </c>
      <c r="Y105" s="11" t="str">
        <f>餐飲部!Y37</f>
        <v>10-14.5  17-21</v>
      </c>
      <c r="Z105" s="11" t="str">
        <f>餐飲部!Z37</f>
        <v>10-14.5  17-21</v>
      </c>
      <c r="AA105" s="11" t="str">
        <f>餐飲部!AA37</f>
        <v>10-14.5  17-21</v>
      </c>
      <c r="AB105" s="11" t="str">
        <f>餐飲部!AB37</f>
        <v>例</v>
      </c>
      <c r="AC105" s="11" t="str">
        <f>餐飲部!AC37</f>
        <v>休</v>
      </c>
      <c r="AD105" s="11" t="str">
        <f>餐飲部!AD37</f>
        <v>10-14.5  17-21</v>
      </c>
      <c r="AE105" s="11" t="str">
        <f>餐飲部!AE37</f>
        <v>10-14.5  17-21</v>
      </c>
      <c r="AF105" s="11" t="str">
        <f>餐飲部!AF37</f>
        <v>10-14.5  17-21</v>
      </c>
      <c r="AG105" s="11" t="str">
        <f>餐飲部!AG37</f>
        <v>10-14.5  17-21</v>
      </c>
      <c r="AH105" s="11" t="str">
        <f>餐飲部!AH37</f>
        <v>例</v>
      </c>
      <c r="AI105" s="11" t="str">
        <f>餐飲部!AI37</f>
        <v>休</v>
      </c>
      <c r="AJ105" s="11" t="str">
        <f>餐飲部!AJ37</f>
        <v>10-14.5  17-21</v>
      </c>
      <c r="AK105" s="11" t="str">
        <f>餐飲部!AK37</f>
        <v>10-14.5  17-21</v>
      </c>
      <c r="AL105" s="11" t="str">
        <f>餐飲部!AL37</f>
        <v>10-14.5  17-21</v>
      </c>
    </row>
    <row r="106" spans="1:38" s="12" customFormat="1" ht="34.5" customHeight="1">
      <c r="A106" s="11" t="str">
        <f>餐飲部!A38</f>
        <v>餐飲部</v>
      </c>
      <c r="B106" s="11" t="str">
        <f>餐飲部!B38</f>
        <v>中廚房</v>
      </c>
      <c r="C106" s="24">
        <f>餐飲部!C38</f>
        <v>0</v>
      </c>
      <c r="D106" s="11" t="str">
        <f>餐飲部!D38</f>
        <v>主廚</v>
      </c>
      <c r="E106" s="11">
        <f>餐飲部!E38</f>
        <v>3427</v>
      </c>
      <c r="F106" s="11" t="str">
        <f>餐飲部!F38</f>
        <v>Daniel</v>
      </c>
      <c r="G106" s="11" t="str">
        <f>餐飲部!G38</f>
        <v>唐祺幸</v>
      </c>
      <c r="H106" s="11" t="str">
        <f>餐飲部!H38</f>
        <v>例</v>
      </c>
      <c r="I106" s="11" t="str">
        <f>餐飲部!I38</f>
        <v>春</v>
      </c>
      <c r="J106" s="11" t="str">
        <f>餐飲部!J38</f>
        <v>10-14.5  17-21</v>
      </c>
      <c r="K106" s="11" t="str">
        <f>餐飲部!K38</f>
        <v>10-14.5  17-21</v>
      </c>
      <c r="L106" s="11" t="str">
        <f>餐飲部!L38</f>
        <v>10-14.5  17-21</v>
      </c>
      <c r="M106" s="11" t="str">
        <f>餐飲部!M38</f>
        <v>事</v>
      </c>
      <c r="N106" s="11" t="str">
        <f>餐飲部!N38</f>
        <v>事</v>
      </c>
      <c r="O106" s="11" t="str">
        <f>餐飲部!O38</f>
        <v>10-14.5  17-21</v>
      </c>
      <c r="P106" s="11" t="str">
        <f>餐飲部!P38</f>
        <v>10-14.5  17-21</v>
      </c>
      <c r="Q106" s="11" t="str">
        <f>餐飲部!Q38</f>
        <v>休</v>
      </c>
      <c r="R106" s="11" t="str">
        <f>餐飲部!R38</f>
        <v>例</v>
      </c>
      <c r="S106" s="11" t="str">
        <f>餐飲部!S38</f>
        <v>休</v>
      </c>
      <c r="T106" s="11" t="str">
        <f>餐飲部!T38</f>
        <v>10-14.5  17-21</v>
      </c>
      <c r="U106" s="11" t="str">
        <f>餐飲部!U38</f>
        <v>10-14.5  17-21</v>
      </c>
      <c r="V106" s="11" t="str">
        <f>餐飲部!V38</f>
        <v>10-14.5  17-21</v>
      </c>
      <c r="W106" s="11" t="str">
        <f>餐飲部!W38</f>
        <v>事</v>
      </c>
      <c r="X106" s="11" t="str">
        <f>餐飲部!X38</f>
        <v>事</v>
      </c>
      <c r="Y106" s="11" t="str">
        <f>餐飲部!Y38</f>
        <v>事</v>
      </c>
      <c r="Z106" s="11" t="str">
        <f>餐飲部!Z38</f>
        <v>例</v>
      </c>
      <c r="AA106" s="11" t="str">
        <f>餐飲部!AA38</f>
        <v>休</v>
      </c>
      <c r="AB106" s="11" t="str">
        <f>餐飲部!AB38</f>
        <v>10-14.5  17-21</v>
      </c>
      <c r="AC106" s="11" t="str">
        <f>餐飲部!AC38</f>
        <v>10-14.5  17-21</v>
      </c>
      <c r="AD106" s="11" t="str">
        <f>餐飲部!AD38</f>
        <v>10-14.5  17-21</v>
      </c>
      <c r="AE106" s="11" t="str">
        <f>餐飲部!AE38</f>
        <v>事</v>
      </c>
      <c r="AF106" s="11" t="str">
        <f>餐飲部!AF38</f>
        <v>例</v>
      </c>
      <c r="AG106" s="11" t="str">
        <f>餐飲部!AG38</f>
        <v>休</v>
      </c>
      <c r="AH106" s="11" t="str">
        <f>餐飲部!AH38</f>
        <v>10-14.5  17-21</v>
      </c>
      <c r="AI106" s="11" t="str">
        <f>餐飲部!AI38</f>
        <v>10-14.5  17-21</v>
      </c>
      <c r="AJ106" s="11" t="str">
        <f>餐飲部!AJ38</f>
        <v>事</v>
      </c>
      <c r="AK106" s="11" t="str">
        <f>餐飲部!AK38</f>
        <v>事</v>
      </c>
      <c r="AL106" s="11" t="str">
        <f>餐飲部!AL38</f>
        <v>事</v>
      </c>
    </row>
    <row r="107" spans="1:38" s="12" customFormat="1" ht="34.5" customHeight="1">
      <c r="A107" s="11" t="str">
        <f>餐飲部!A39</f>
        <v>餐飲部</v>
      </c>
      <c r="B107" s="11" t="str">
        <f>餐飲部!B39</f>
        <v>中廚房</v>
      </c>
      <c r="C107" s="24">
        <f>餐飲部!C39</f>
        <v>0</v>
      </c>
      <c r="D107" s="11" t="str">
        <f>餐飲部!D39</f>
        <v>副主廚</v>
      </c>
      <c r="E107" s="11">
        <f>餐飲部!E39</f>
        <v>3428</v>
      </c>
      <c r="F107" s="11" t="str">
        <f>餐飲部!F39</f>
        <v>Shun Fong</v>
      </c>
      <c r="G107" s="11" t="str">
        <f>餐飲部!G39</f>
        <v>林順豐</v>
      </c>
      <c r="H107" s="11" t="str">
        <f>餐飲部!H39</f>
        <v>10-14.5  17-21</v>
      </c>
      <c r="I107" s="11" t="str">
        <f>餐飲部!I39</f>
        <v>10-14.5  17-21</v>
      </c>
      <c r="J107" s="11" t="str">
        <f>餐飲部!J39</f>
        <v>10-14.5  17-21</v>
      </c>
      <c r="K107" s="11" t="str">
        <f>餐飲部!K39</f>
        <v>年</v>
      </c>
      <c r="L107" s="11" t="str">
        <f>餐飲部!L39</f>
        <v>例</v>
      </c>
      <c r="M107" s="11" t="str">
        <f>餐飲部!M39</f>
        <v>10-14.5  17-21</v>
      </c>
      <c r="N107" s="11" t="str">
        <f>餐飲部!N39</f>
        <v>10-14.5  17-21</v>
      </c>
      <c r="O107" s="11" t="str">
        <f>餐飲部!O39</f>
        <v>10-14.5  17-21</v>
      </c>
      <c r="P107" s="11" t="str">
        <f>餐飲部!P39</f>
        <v>例</v>
      </c>
      <c r="Q107" s="11" t="str">
        <f>餐飲部!Q39</f>
        <v>休</v>
      </c>
      <c r="R107" s="11" t="str">
        <f>餐飲部!R39</f>
        <v>10-14.5  17-21</v>
      </c>
      <c r="S107" s="11" t="str">
        <f>餐飲部!S39</f>
        <v>10-14.5  17-21</v>
      </c>
      <c r="T107" s="11" t="str">
        <f>餐飲部!T39</f>
        <v>10-14.5  17-21</v>
      </c>
      <c r="U107" s="11" t="str">
        <f>餐飲部!U39</f>
        <v>10-14.5  17-21</v>
      </c>
      <c r="V107" s="11" t="str">
        <f>餐飲部!V39</f>
        <v>10-14.5  17-21</v>
      </c>
      <c r="W107" s="11" t="str">
        <f>餐飲部!W39</f>
        <v>10-14.5  17-21</v>
      </c>
      <c r="X107" s="11" t="str">
        <f>餐飲部!X39</f>
        <v>休</v>
      </c>
      <c r="Y107" s="11" t="str">
        <f>餐飲部!Y39</f>
        <v>10-14.5  17-21</v>
      </c>
      <c r="Z107" s="11" t="str">
        <f>餐飲部!Z39</f>
        <v>10-14.5  17-21</v>
      </c>
      <c r="AA107" s="11" t="str">
        <f>餐飲部!AA39</f>
        <v>10-14.5  17-21</v>
      </c>
      <c r="AB107" s="11" t="str">
        <f>餐飲部!AB39</f>
        <v>例</v>
      </c>
      <c r="AC107" s="11" t="str">
        <f>餐飲部!AC39</f>
        <v>10-14.5  17-21</v>
      </c>
      <c r="AD107" s="11" t="str">
        <f>餐飲部!AD39</f>
        <v>10-14.5  17-21</v>
      </c>
      <c r="AE107" s="11" t="str">
        <f>餐飲部!AE39</f>
        <v>10-14.5  17-21</v>
      </c>
      <c r="AF107" s="11" t="str">
        <f>餐飲部!AF39</f>
        <v>例</v>
      </c>
      <c r="AG107" s="11" t="str">
        <f>餐飲部!AG39</f>
        <v>休</v>
      </c>
      <c r="AH107" s="11" t="str">
        <f>餐飲部!AH39</f>
        <v>休</v>
      </c>
      <c r="AI107" s="11" t="str">
        <f>餐飲部!AI39</f>
        <v>春</v>
      </c>
      <c r="AJ107" s="11" t="str">
        <f>餐飲部!AJ39</f>
        <v>10-14.5  17-21</v>
      </c>
      <c r="AK107" s="11" t="str">
        <f>餐飲部!AK39</f>
        <v>10-14.5  17-21</v>
      </c>
      <c r="AL107" s="11" t="str">
        <f>餐飲部!AL39</f>
        <v>10-14.5  17-21</v>
      </c>
    </row>
    <row r="108" spans="1:38" s="12" customFormat="1" ht="34.5" customHeight="1">
      <c r="A108" s="11" t="str">
        <f>餐飲部!A40</f>
        <v>餐飲部</v>
      </c>
      <c r="B108" s="11" t="str">
        <f>餐飲部!B40</f>
        <v>中廚房</v>
      </c>
      <c r="C108" s="24">
        <f>餐飲部!C40</f>
        <v>0</v>
      </c>
      <c r="D108" s="11" t="str">
        <f>餐飲部!D40</f>
        <v>砧板領班</v>
      </c>
      <c r="E108" s="11">
        <f>餐飲部!E40</f>
        <v>3429</v>
      </c>
      <c r="F108" s="11" t="str">
        <f>餐飲部!F40</f>
        <v>Duke</v>
      </c>
      <c r="G108" s="11" t="str">
        <f>餐飲部!G40</f>
        <v>連士賢</v>
      </c>
      <c r="H108" s="11" t="str">
        <f>餐飲部!H40</f>
        <v>10-14.5  17-21</v>
      </c>
      <c r="I108" s="11" t="str">
        <f>餐飲部!I40</f>
        <v>例</v>
      </c>
      <c r="J108" s="11" t="str">
        <f>餐飲部!J40</f>
        <v>10-14.5  17-21</v>
      </c>
      <c r="K108" s="11" t="str">
        <f>餐飲部!K40</f>
        <v>休</v>
      </c>
      <c r="L108" s="11" t="str">
        <f>餐飲部!L40</f>
        <v>10-14.5  17-21</v>
      </c>
      <c r="M108" s="11" t="str">
        <f>餐飲部!M40</f>
        <v>休</v>
      </c>
      <c r="N108" s="11" t="str">
        <f>餐飲部!N40</f>
        <v>10-14.5  17-21</v>
      </c>
      <c r="O108" s="11" t="str">
        <f>餐飲部!O40</f>
        <v>10-14.5  17-21</v>
      </c>
      <c r="P108" s="11" t="str">
        <f>餐飲部!P40</f>
        <v>10-14.5  17-21</v>
      </c>
      <c r="Q108" s="11" t="str">
        <f>餐飲部!Q40</f>
        <v>例</v>
      </c>
      <c r="R108" s="11" t="str">
        <f>餐飲部!R40</f>
        <v>10-14.5  17-21</v>
      </c>
      <c r="S108" s="11" t="str">
        <f>餐飲部!S40</f>
        <v>10-14.5  17-21</v>
      </c>
      <c r="T108" s="11" t="str">
        <f>餐飲部!T40</f>
        <v>10-14.5  17-21</v>
      </c>
      <c r="U108" s="11" t="str">
        <f>餐飲部!U40</f>
        <v>休</v>
      </c>
      <c r="V108" s="11" t="str">
        <f>餐飲部!V40</f>
        <v>休</v>
      </c>
      <c r="W108" s="11" t="str">
        <f>餐飲部!W40</f>
        <v>10-14.5  17-21</v>
      </c>
      <c r="X108" s="11" t="str">
        <f>餐飲部!X40</f>
        <v>10-14.5  17-21</v>
      </c>
      <c r="Y108" s="11" t="str">
        <f>餐飲部!Y40</f>
        <v>10-14.5  17-21</v>
      </c>
      <c r="Z108" s="11" t="str">
        <f>餐飲部!Z40</f>
        <v>例</v>
      </c>
      <c r="AA108" s="11" t="str">
        <f>餐飲部!AA40</f>
        <v>10-14.5  17-21</v>
      </c>
      <c r="AB108" s="11" t="str">
        <f>餐飲部!AB40</f>
        <v>10-14.5  17-21</v>
      </c>
      <c r="AC108" s="11" t="str">
        <f>餐飲部!AC40</f>
        <v>10-14.5  17-21</v>
      </c>
      <c r="AD108" s="11" t="str">
        <f>餐飲部!AD40</f>
        <v>10-14.5  17-21</v>
      </c>
      <c r="AE108" s="11" t="str">
        <f>餐飲部!AE40</f>
        <v>春</v>
      </c>
      <c r="AF108" s="11" t="str">
        <f>餐飲部!AF40</f>
        <v>10-14.5  17-21</v>
      </c>
      <c r="AG108" s="11" t="str">
        <f>餐飲部!AG40</f>
        <v>10-14.5  17-21</v>
      </c>
      <c r="AH108" s="11" t="str">
        <f>餐飲部!AH40</f>
        <v>10-14.5  17-21</v>
      </c>
      <c r="AI108" s="11" t="str">
        <f>餐飲部!AI40</f>
        <v>10-14.5  17-21</v>
      </c>
      <c r="AJ108" s="11" t="str">
        <f>餐飲部!AJ40</f>
        <v>例</v>
      </c>
      <c r="AK108" s="11" t="str">
        <f>餐飲部!AK40</f>
        <v>10-14.5  17-21</v>
      </c>
      <c r="AL108" s="11" t="str">
        <f>餐飲部!AL40</f>
        <v>10-14.5  17-21</v>
      </c>
    </row>
    <row r="109" spans="1:38" s="12" customFormat="1" ht="34.5" customHeight="1">
      <c r="A109" s="11" t="str">
        <f>餐飲部!A41</f>
        <v>餐飲部</v>
      </c>
      <c r="B109" s="11" t="str">
        <f>餐飲部!B41</f>
        <v>中廚房</v>
      </c>
      <c r="C109" s="24">
        <f>餐飲部!C41</f>
        <v>0</v>
      </c>
      <c r="D109" s="11" t="str">
        <f>餐飲部!D41</f>
        <v>砧板副領班</v>
      </c>
      <c r="E109" s="11">
        <f>餐飲部!E41</f>
        <v>3517</v>
      </c>
      <c r="F109" s="11" t="str">
        <f>餐飲部!F41</f>
        <v>Carter</v>
      </c>
      <c r="G109" s="11" t="str">
        <f>餐飲部!G41</f>
        <v>陳彥明</v>
      </c>
      <c r="H109" s="11" t="str">
        <f>餐飲部!H41</f>
        <v>例</v>
      </c>
      <c r="I109" s="11" t="str">
        <f>餐飲部!I41</f>
        <v>10-14.5  17-21</v>
      </c>
      <c r="J109" s="11" t="str">
        <f>餐飲部!J41</f>
        <v>10-14.5  17-21</v>
      </c>
      <c r="K109" s="11" t="str">
        <f>餐飲部!K41</f>
        <v>10-14.5  17-21</v>
      </c>
      <c r="L109" s="11" t="str">
        <f>餐飲部!L41</f>
        <v>10-14.5  17-21</v>
      </c>
      <c r="M109" s="11" t="str">
        <f>餐飲部!M41</f>
        <v>10-14.5  17-21</v>
      </c>
      <c r="N109" s="11" t="str">
        <f>餐飲部!N41</f>
        <v>10-14.5  17-21</v>
      </c>
      <c r="O109" s="11" t="str">
        <f>餐飲部!O41</f>
        <v>休</v>
      </c>
      <c r="P109" s="11" t="str">
        <f>餐飲部!P41</f>
        <v>10-14.5  17-21</v>
      </c>
      <c r="Q109" s="11" t="str">
        <f>餐飲部!Q41</f>
        <v>10-14.5  17-21</v>
      </c>
      <c r="R109" s="11" t="str">
        <f>餐飲部!R41</f>
        <v>10-14.5  17-21</v>
      </c>
      <c r="S109" s="11" t="str">
        <f>餐飲部!S41</f>
        <v>例</v>
      </c>
      <c r="T109" s="11" t="str">
        <f>餐飲部!T41</f>
        <v>休</v>
      </c>
      <c r="U109" s="11" t="str">
        <f>餐飲部!U41</f>
        <v>10-14.5  17-21</v>
      </c>
      <c r="V109" s="11" t="str">
        <f>餐飲部!V41</f>
        <v>10-14.5  17-21</v>
      </c>
      <c r="W109" s="11" t="str">
        <f>餐飲部!W41</f>
        <v>休</v>
      </c>
      <c r="X109" s="11" t="str">
        <f>餐飲部!X41</f>
        <v>10-14.5  17-21</v>
      </c>
      <c r="Y109" s="11" t="str">
        <f>餐飲部!Y41</f>
        <v>10-14.5  17-21</v>
      </c>
      <c r="Z109" s="11" t="str">
        <f>餐飲部!Z41</f>
        <v>10-14.5  17-21</v>
      </c>
      <c r="AA109" s="11" t="str">
        <f>餐飲部!AA41</f>
        <v>休</v>
      </c>
      <c r="AB109" s="11" t="str">
        <f>餐飲部!AB41</f>
        <v>10-14.5  17-21</v>
      </c>
      <c r="AC109" s="11" t="str">
        <f>餐飲部!AC41</f>
        <v>10-14.5  17-21</v>
      </c>
      <c r="AD109" s="11" t="str">
        <f>餐飲部!AD41</f>
        <v>例</v>
      </c>
      <c r="AE109" s="11" t="str">
        <f>餐飲部!AE41</f>
        <v>10-14.5  17-21</v>
      </c>
      <c r="AF109" s="11" t="str">
        <f>餐飲部!AF41</f>
        <v>10-14.5  17-21</v>
      </c>
      <c r="AG109" s="11" t="str">
        <f>餐飲部!AG41</f>
        <v>10-14.5  17-21</v>
      </c>
      <c r="AH109" s="11" t="str">
        <f>餐飲部!AH41</f>
        <v>10-14.5  17-21</v>
      </c>
      <c r="AI109" s="11" t="str">
        <f>餐飲部!AI41</f>
        <v>例</v>
      </c>
      <c r="AJ109" s="11" t="str">
        <f>餐飲部!AJ41</f>
        <v>10-14.5  17-21</v>
      </c>
      <c r="AK109" s="11" t="str">
        <f>餐飲部!AK41</f>
        <v>10-14.5  17-21</v>
      </c>
      <c r="AL109" s="11" t="str">
        <f>餐飲部!AL41</f>
        <v>10-14.5  17-21</v>
      </c>
    </row>
    <row r="110" spans="1:38" s="12" customFormat="1" ht="34.5" customHeight="1">
      <c r="A110" s="11" t="str">
        <f>餐飲部!A42</f>
        <v>餐飲部</v>
      </c>
      <c r="B110" s="11" t="str">
        <f>餐飲部!B42</f>
        <v>中廚房</v>
      </c>
      <c r="C110" s="24">
        <f>餐飲部!C42</f>
        <v>0</v>
      </c>
      <c r="D110" s="11" t="str">
        <f>餐飲部!D42</f>
        <v>炒鍋領班</v>
      </c>
      <c r="E110" s="11">
        <f>餐飲部!E42</f>
        <v>3379</v>
      </c>
      <c r="F110" s="11" t="str">
        <f>餐飲部!F42</f>
        <v>Woei</v>
      </c>
      <c r="G110" s="11" t="str">
        <f>餐飲部!G42</f>
        <v>蔡智偉</v>
      </c>
      <c r="H110" s="11" t="str">
        <f>餐飲部!H42</f>
        <v>10-14.5  17-21</v>
      </c>
      <c r="I110" s="11" t="str">
        <f>餐飲部!I42</f>
        <v>10-14.5  17-21</v>
      </c>
      <c r="J110" s="11" t="str">
        <f>餐飲部!J42</f>
        <v>10-14.5  17-21</v>
      </c>
      <c r="K110" s="11" t="str">
        <f>餐飲部!K42</f>
        <v>例</v>
      </c>
      <c r="L110" s="11" t="str">
        <f>餐飲部!L42</f>
        <v>10-14.5  17-21</v>
      </c>
      <c r="M110" s="11" t="str">
        <f>餐飲部!M42</f>
        <v>10-14.5  17-21</v>
      </c>
      <c r="N110" s="11" t="str">
        <f>餐飲部!N42</f>
        <v>10-14.5  17-21</v>
      </c>
      <c r="O110" s="11" t="str">
        <f>餐飲部!O42</f>
        <v>10-14.5  17-21</v>
      </c>
      <c r="P110" s="11" t="str">
        <f>餐飲部!P42</f>
        <v>休</v>
      </c>
      <c r="Q110" s="11" t="str">
        <f>餐飲部!Q42</f>
        <v>10-14.5  17-21</v>
      </c>
      <c r="R110" s="11" t="str">
        <f>餐飲部!R42</f>
        <v>10-14.5  17-21</v>
      </c>
      <c r="S110" s="11" t="str">
        <f>餐飲部!S42</f>
        <v>10-14.5  17-21</v>
      </c>
      <c r="T110" s="11" t="str">
        <f>餐飲部!T42</f>
        <v>例</v>
      </c>
      <c r="U110" s="11" t="str">
        <f>餐飲部!U42</f>
        <v>休</v>
      </c>
      <c r="V110" s="11" t="str">
        <f>餐飲部!V42</f>
        <v>10-14.5  17-21</v>
      </c>
      <c r="W110" s="11" t="str">
        <f>餐飲部!W42</f>
        <v>10-14.5  17-21</v>
      </c>
      <c r="X110" s="11" t="str">
        <f>餐飲部!X42</f>
        <v>10-14.5  17-21</v>
      </c>
      <c r="Y110" s="11" t="str">
        <f>餐飲部!Y42</f>
        <v>例</v>
      </c>
      <c r="Z110" s="11" t="str">
        <f>餐飲部!Z42</f>
        <v>10-14.5  17-21</v>
      </c>
      <c r="AA110" s="11" t="str">
        <f>餐飲部!AA42</f>
        <v>10-14.5  17-21</v>
      </c>
      <c r="AB110" s="11" t="str">
        <f>餐飲部!AB42</f>
        <v>休</v>
      </c>
      <c r="AC110" s="11" t="str">
        <f>餐飲部!AC42</f>
        <v>10-14.5  17-21</v>
      </c>
      <c r="AD110" s="11" t="str">
        <f>餐飲部!AD42</f>
        <v>10-14.5  17-21</v>
      </c>
      <c r="AE110" s="11" t="str">
        <f>餐飲部!AE42</f>
        <v>10-14.5  17-21</v>
      </c>
      <c r="AF110" s="11" t="str">
        <f>餐飲部!AF42</f>
        <v>例</v>
      </c>
      <c r="AG110" s="11" t="str">
        <f>餐飲部!AG42</f>
        <v>休</v>
      </c>
      <c r="AH110" s="11" t="str">
        <f>餐飲部!AH42</f>
        <v>10-14.5  17-21</v>
      </c>
      <c r="AI110" s="11" t="str">
        <f>餐飲部!AI42</f>
        <v>10-14.5  17-21</v>
      </c>
      <c r="AJ110" s="11" t="str">
        <f>餐飲部!AJ42</f>
        <v>10-14.5  17-21</v>
      </c>
      <c r="AK110" s="11" t="str">
        <f>餐飲部!AK42</f>
        <v>春</v>
      </c>
      <c r="AL110" s="11" t="str">
        <f>餐飲部!AL42</f>
        <v>10-14.5  17-21</v>
      </c>
    </row>
    <row r="111" spans="1:38" s="12" customFormat="1" ht="34.5" customHeight="1">
      <c r="A111" s="11" t="str">
        <f>餐飲部!A43</f>
        <v>餐飲部</v>
      </c>
      <c r="B111" s="11" t="str">
        <f>餐飲部!B43</f>
        <v>中廚房</v>
      </c>
      <c r="C111" s="24">
        <f>餐飲部!C43</f>
        <v>0</v>
      </c>
      <c r="D111" s="11" t="str">
        <f>餐飲部!D43</f>
        <v>炒鍋副領班</v>
      </c>
      <c r="E111" s="11">
        <f>餐飲部!E43</f>
        <v>3359</v>
      </c>
      <c r="F111" s="11" t="str">
        <f>餐飲部!F43</f>
        <v>Groot</v>
      </c>
      <c r="G111" s="11" t="str">
        <f>餐飲部!G43</f>
        <v>古政德</v>
      </c>
      <c r="H111" s="11" t="str">
        <f>餐飲部!H43</f>
        <v>9.5-18.5</v>
      </c>
      <c r="I111" s="11" t="str">
        <f>餐飲部!I43</f>
        <v>10-14.5  17-21</v>
      </c>
      <c r="J111" s="11" t="str">
        <f>餐飲部!J43</f>
        <v>9.5-18.5</v>
      </c>
      <c r="K111" s="11" t="str">
        <f>餐飲部!K43</f>
        <v>10-14.5  17-21</v>
      </c>
      <c r="L111" s="11" t="str">
        <f>餐飲部!L43</f>
        <v>例</v>
      </c>
      <c r="M111" s="11" t="str">
        <f>餐飲部!M43</f>
        <v>休</v>
      </c>
      <c r="N111" s="11" t="str">
        <f>餐飲部!N43</f>
        <v>10-14.5  17-21</v>
      </c>
      <c r="O111" s="11" t="str">
        <f>餐飲部!O43</f>
        <v>9.5-18.5</v>
      </c>
      <c r="P111" s="11" t="str">
        <f>餐飲部!P43</f>
        <v>10-14.5  17-21</v>
      </c>
      <c r="Q111" s="11" t="str">
        <f>餐飲部!Q43</f>
        <v>9.5-18.5</v>
      </c>
      <c r="R111" s="11" t="str">
        <f>餐飲部!R43</f>
        <v>10-14.5  17-21</v>
      </c>
      <c r="S111" s="11" t="str">
        <f>餐飲部!S43</f>
        <v>例</v>
      </c>
      <c r="T111" s="11" t="str">
        <f>餐飲部!T43</f>
        <v>休</v>
      </c>
      <c r="U111" s="11" t="str">
        <f>餐飲部!U43</f>
        <v>10-14.5  17-21</v>
      </c>
      <c r="V111" s="11" t="str">
        <f>餐飲部!V43</f>
        <v>9.5-18.5</v>
      </c>
      <c r="W111" s="11" t="str">
        <f>餐飲部!W43</f>
        <v>10-14.5  17-21</v>
      </c>
      <c r="X111" s="11" t="str">
        <f>餐飲部!X43</f>
        <v>9.5-18.5</v>
      </c>
      <c r="Y111" s="11" t="str">
        <f>餐飲部!Y43</f>
        <v>10-14.5  17-21</v>
      </c>
      <c r="Z111" s="11" t="str">
        <f>餐飲部!Z43</f>
        <v>例</v>
      </c>
      <c r="AA111" s="11" t="str">
        <f>餐飲部!AA43</f>
        <v>休</v>
      </c>
      <c r="AB111" s="11" t="str">
        <f>餐飲部!AB43</f>
        <v>10-14.5  17-21</v>
      </c>
      <c r="AC111" s="11" t="str">
        <f>餐飲部!AC43</f>
        <v>9.5-18.5</v>
      </c>
      <c r="AD111" s="11" t="str">
        <f>餐飲部!AD43</f>
        <v>春</v>
      </c>
      <c r="AE111" s="11" t="str">
        <f>餐飲部!AE43</f>
        <v>9.5-18.5</v>
      </c>
      <c r="AF111" s="11" t="str">
        <f>餐飲部!AF43</f>
        <v>10-14.5  17-21</v>
      </c>
      <c r="AG111" s="11" t="str">
        <f>餐飲部!AG43</f>
        <v>例</v>
      </c>
      <c r="AH111" s="11" t="str">
        <f>餐飲部!AH43</f>
        <v>休</v>
      </c>
      <c r="AI111" s="11" t="str">
        <f>餐飲部!AI43</f>
        <v>10-14.5  17-21</v>
      </c>
      <c r="AJ111" s="11" t="str">
        <f>餐飲部!AJ43</f>
        <v>9.5-18.5</v>
      </c>
      <c r="AK111" s="11" t="str">
        <f>餐飲部!AK43</f>
        <v>10-14.5  17-21</v>
      </c>
      <c r="AL111" s="11" t="str">
        <f>餐飲部!AL43</f>
        <v>10-14.5  17-21</v>
      </c>
    </row>
    <row r="112" spans="1:38" s="12" customFormat="1" ht="34.5" customHeight="1">
      <c r="A112" s="11" t="str">
        <f>餐飲部!A44</f>
        <v>餐飲部</v>
      </c>
      <c r="B112" s="11" t="str">
        <f>餐飲部!B44</f>
        <v>中廚房</v>
      </c>
      <c r="C112" s="24">
        <f>餐飲部!C44</f>
        <v>0</v>
      </c>
      <c r="D112" s="11" t="str">
        <f>餐飲部!D44</f>
        <v>爐子領班</v>
      </c>
      <c r="E112" s="11">
        <f>餐飲部!E44</f>
        <v>3480</v>
      </c>
      <c r="F112" s="11" t="str">
        <f>餐飲部!F44</f>
        <v>YiWen</v>
      </c>
      <c r="G112" s="11" t="str">
        <f>餐飲部!G44</f>
        <v>廖義文</v>
      </c>
      <c r="H112" s="11" t="str">
        <f>餐飲部!H44</f>
        <v>例</v>
      </c>
      <c r="I112" s="11" t="str">
        <f>餐飲部!I44</f>
        <v>9.5-18.5</v>
      </c>
      <c r="J112" s="11" t="str">
        <f>餐飲部!J44</f>
        <v>休</v>
      </c>
      <c r="K112" s="11" t="str">
        <f>餐飲部!K44</f>
        <v>9.5-18.5</v>
      </c>
      <c r="L112" s="11" t="str">
        <f>餐飲部!L44</f>
        <v>9.5-18.5</v>
      </c>
      <c r="M112" s="11" t="str">
        <f>餐飲部!M44</f>
        <v>9.5-18.5</v>
      </c>
      <c r="N112" s="11" t="str">
        <f>餐飲部!N44</f>
        <v>9.5-18.5</v>
      </c>
      <c r="O112" s="11" t="str">
        <f>餐飲部!O44</f>
        <v>例</v>
      </c>
      <c r="P112" s="11" t="str">
        <f>餐飲部!P44</f>
        <v>9.5-18.5</v>
      </c>
      <c r="Q112" s="11" t="str">
        <f>餐飲部!Q44</f>
        <v>休</v>
      </c>
      <c r="R112" s="11" t="str">
        <f>餐飲部!R44</f>
        <v>9.5-18.5</v>
      </c>
      <c r="S112" s="11" t="str">
        <f>餐飲部!S44</f>
        <v>9.5-18.5</v>
      </c>
      <c r="T112" s="11" t="str">
        <f>餐飲部!T44</f>
        <v>9.5-18.5</v>
      </c>
      <c r="U112" s="11" t="str">
        <f>餐飲部!U44</f>
        <v>9.5-18.5</v>
      </c>
      <c r="V112" s="11" t="str">
        <f>餐飲部!V44</f>
        <v>例</v>
      </c>
      <c r="W112" s="11" t="str">
        <f>餐飲部!W44</f>
        <v>9.5-18.5</v>
      </c>
      <c r="X112" s="11" t="str">
        <f>餐飲部!X44</f>
        <v>休</v>
      </c>
      <c r="Y112" s="11" t="str">
        <f>餐飲部!Y44</f>
        <v>9.5-18.5</v>
      </c>
      <c r="Z112" s="11" t="str">
        <f>餐飲部!Z44</f>
        <v>9.5-18.5</v>
      </c>
      <c r="AA112" s="11" t="str">
        <f>餐飲部!AA44</f>
        <v>9.5-18.5</v>
      </c>
      <c r="AB112" s="11" t="str">
        <f>餐飲部!AB44</f>
        <v>9.5-18.5</v>
      </c>
      <c r="AC112" s="11" t="str">
        <f>餐飲部!AC44</f>
        <v>例</v>
      </c>
      <c r="AD112" s="11" t="str">
        <f>餐飲部!AD44</f>
        <v>9.5-18.5</v>
      </c>
      <c r="AE112" s="11" t="str">
        <f>餐飲部!AE44</f>
        <v>休</v>
      </c>
      <c r="AF112" s="11" t="str">
        <f>餐飲部!AF44</f>
        <v>9.5-18.5</v>
      </c>
      <c r="AG112" s="11" t="str">
        <f>餐飲部!AG44</f>
        <v>9.5-18.5</v>
      </c>
      <c r="AH112" s="11" t="str">
        <f>餐飲部!AH44</f>
        <v>9.5-18.5</v>
      </c>
      <c r="AI112" s="11" t="str">
        <f>餐飲部!AI44</f>
        <v>9.5-18.5</v>
      </c>
      <c r="AJ112" s="11" t="str">
        <f>餐飲部!AJ44</f>
        <v>春</v>
      </c>
      <c r="AK112" s="11" t="str">
        <f>餐飲部!AK44</f>
        <v>9.5-18.5</v>
      </c>
      <c r="AL112" s="11" t="str">
        <f>餐飲部!AL44</f>
        <v>9.5-18.5</v>
      </c>
    </row>
    <row r="113" spans="1:38" s="12" customFormat="1" ht="34.5" customHeight="1">
      <c r="A113" s="11" t="str">
        <f>餐飲部!A45</f>
        <v>餐飲部</v>
      </c>
      <c r="B113" s="11" t="str">
        <f>餐飲部!B45</f>
        <v>中廚房</v>
      </c>
      <c r="C113" s="24">
        <f>餐飲部!C45</f>
        <v>0</v>
      </c>
      <c r="D113" s="11" t="str">
        <f>餐飲部!D45</f>
        <v>燒臘領班</v>
      </c>
      <c r="E113" s="11">
        <f>餐飲部!E45</f>
        <v>3453</v>
      </c>
      <c r="F113" s="11" t="str">
        <f>餐飲部!F45</f>
        <v>Xin</v>
      </c>
      <c r="G113" s="11" t="str">
        <f>餐飲部!G45</f>
        <v>唐昕</v>
      </c>
      <c r="H113" s="11" t="str">
        <f>餐飲部!H45</f>
        <v>10-14.5  17-21</v>
      </c>
      <c r="I113" s="11" t="str">
        <f>餐飲部!I45</f>
        <v>10-14.5  17-21</v>
      </c>
      <c r="J113" s="11" t="str">
        <f>餐飲部!J45</f>
        <v>10-14.5  17-21</v>
      </c>
      <c r="K113" s="11" t="str">
        <f>餐飲部!K45</f>
        <v>10-14.5  17-21</v>
      </c>
      <c r="L113" s="11" t="str">
        <f>餐飲部!L45</f>
        <v>10-14.5  17-21</v>
      </c>
      <c r="M113" s="11" t="str">
        <f>餐飲部!M45</f>
        <v>例</v>
      </c>
      <c r="N113" s="11" t="str">
        <f>餐飲部!N45</f>
        <v>休</v>
      </c>
      <c r="O113" s="11" t="str">
        <f>餐飲部!O45</f>
        <v>10-14.5  17-21</v>
      </c>
      <c r="P113" s="11" t="str">
        <f>餐飲部!P45</f>
        <v>10-14.5  17-21</v>
      </c>
      <c r="Q113" s="11" t="str">
        <f>餐飲部!Q45</f>
        <v>10-14.5  17-21</v>
      </c>
      <c r="R113" s="11" t="str">
        <f>餐飲部!R45</f>
        <v>春</v>
      </c>
      <c r="S113" s="11" t="str">
        <f>餐飲部!S45</f>
        <v>10-14.5  17-21</v>
      </c>
      <c r="T113" s="11" t="str">
        <f>餐飲部!T45</f>
        <v>10-14.5  17-21</v>
      </c>
      <c r="U113" s="11" t="str">
        <f>餐飲部!U45</f>
        <v>10-14.5  17-21</v>
      </c>
      <c r="V113" s="11" t="str">
        <f>餐飲部!V45</f>
        <v>例</v>
      </c>
      <c r="W113" s="11" t="str">
        <f>餐飲部!W45</f>
        <v>休</v>
      </c>
      <c r="X113" s="11" t="str">
        <f>餐飲部!X45</f>
        <v>10-14.5  17-21</v>
      </c>
      <c r="Y113" s="11" t="str">
        <f>餐飲部!Y45</f>
        <v>10-14.5  17-21</v>
      </c>
      <c r="Z113" s="11" t="str">
        <f>餐飲部!Z45</f>
        <v>10-14.5  17-21</v>
      </c>
      <c r="AA113" s="11" t="str">
        <f>餐飲部!AA45</f>
        <v>10-14.5  17-21</v>
      </c>
      <c r="AB113" s="11" t="str">
        <f>餐飲部!AB45</f>
        <v>10-14.5  17-21</v>
      </c>
      <c r="AC113" s="11" t="str">
        <f>餐飲部!AC45</f>
        <v>10-14.5  17-21</v>
      </c>
      <c r="AD113" s="11" t="str">
        <f>餐飲部!AD45</f>
        <v>例</v>
      </c>
      <c r="AE113" s="11" t="str">
        <f>餐飲部!AE45</f>
        <v>休</v>
      </c>
      <c r="AF113" s="11" t="str">
        <f>餐飲部!AF45</f>
        <v>10-14.5  17-21</v>
      </c>
      <c r="AG113" s="11" t="str">
        <f>餐飲部!AG45</f>
        <v>10-14.5  17-21</v>
      </c>
      <c r="AH113" s="11" t="str">
        <f>餐飲部!AH45</f>
        <v>10-14.5  17-21</v>
      </c>
      <c r="AI113" s="11" t="str">
        <f>餐飲部!AI45</f>
        <v>10-14.5  17-21</v>
      </c>
      <c r="AJ113" s="11" t="str">
        <f>餐飲部!AJ45</f>
        <v>10-14.5  17-21</v>
      </c>
      <c r="AK113" s="11" t="str">
        <f>餐飲部!AK45</f>
        <v>例</v>
      </c>
      <c r="AL113" s="11" t="str">
        <f>餐飲部!AL45</f>
        <v>休</v>
      </c>
    </row>
    <row r="114" spans="1:38" s="12" customFormat="1" ht="34.5" customHeight="1">
      <c r="A114" s="11" t="str">
        <f>餐飲部!A47</f>
        <v>餐飲部</v>
      </c>
      <c r="B114" s="11" t="str">
        <f>餐飲部!B47</f>
        <v>西廚房</v>
      </c>
      <c r="C114" s="24">
        <f>餐飲部!C47</f>
        <v>0</v>
      </c>
      <c r="D114" s="11" t="str">
        <f>餐飲部!D47</f>
        <v>主廚</v>
      </c>
      <c r="E114" s="11">
        <f>餐飲部!E47</f>
        <v>3522</v>
      </c>
      <c r="F114" s="11" t="str">
        <f>餐飲部!F47</f>
        <v>Tin</v>
      </c>
      <c r="G114" s="11" t="str">
        <f>餐飲部!G47</f>
        <v>陳志詳</v>
      </c>
      <c r="H114" s="11" t="str">
        <f>餐飲部!H47</f>
        <v>例</v>
      </c>
      <c r="I114" s="11" t="str">
        <f>餐飲部!I47</f>
        <v>09-17.5</v>
      </c>
      <c r="J114" s="11" t="str">
        <f>餐飲部!J47</f>
        <v>09-17.5</v>
      </c>
      <c r="K114" s="11" t="str">
        <f>餐飲部!K47</f>
        <v>11.5-20</v>
      </c>
      <c r="L114" s="11" t="str">
        <f>餐飲部!L47</f>
        <v>11.5-20</v>
      </c>
      <c r="M114" s="11" t="str">
        <f>餐飲部!M47</f>
        <v>7-15.5</v>
      </c>
      <c r="N114" s="11" t="str">
        <f>餐飲部!N47</f>
        <v>例</v>
      </c>
      <c r="O114" s="11" t="str">
        <f>餐飲部!O47</f>
        <v>09-17.5</v>
      </c>
      <c r="P114" s="11" t="str">
        <f>餐飲部!P47</f>
        <v>7-15.5</v>
      </c>
      <c r="Q114" s="11" t="str">
        <f>餐飲部!Q47</f>
        <v>7-15.5</v>
      </c>
      <c r="R114" s="11" t="str">
        <f>餐飲部!R47</f>
        <v>11.5-20</v>
      </c>
      <c r="S114" s="11" t="str">
        <f>餐飲部!S47</f>
        <v>11.5-20</v>
      </c>
      <c r="T114" s="11" t="str">
        <f>餐飲部!T47</f>
        <v>7-15.5</v>
      </c>
      <c r="U114" s="11" t="str">
        <f>餐飲部!U47</f>
        <v>例</v>
      </c>
      <c r="V114" s="11" t="str">
        <f>餐飲部!V47</f>
        <v>09-17.5</v>
      </c>
      <c r="W114" s="11" t="str">
        <f>餐飲部!W47</f>
        <v>05.5-14</v>
      </c>
      <c r="X114" s="11" t="str">
        <f>餐飲部!X47</f>
        <v>7-15.5</v>
      </c>
      <c r="Y114" s="11" t="str">
        <f>餐飲部!Y47</f>
        <v>休</v>
      </c>
      <c r="Z114" s="11" t="str">
        <f>餐飲部!Z47</f>
        <v>05.5-14</v>
      </c>
      <c r="AA114" s="11" t="str">
        <f>餐飲部!AA47</f>
        <v>09-17.5</v>
      </c>
      <c r="AB114" s="11" t="str">
        <f>餐飲部!AB47</f>
        <v>09-17.5</v>
      </c>
      <c r="AC114" s="11" t="str">
        <f>餐飲部!AC47</f>
        <v>09-17.5</v>
      </c>
      <c r="AD114" s="11" t="str">
        <f>餐飲部!AD47</f>
        <v>例</v>
      </c>
      <c r="AE114" s="11" t="str">
        <f>餐飲部!AE47</f>
        <v>休</v>
      </c>
      <c r="AF114" s="11" t="str">
        <f>餐飲部!AF47</f>
        <v>7-15.5</v>
      </c>
      <c r="AG114" s="11" t="str">
        <f>餐飲部!AG47</f>
        <v>7-15.5</v>
      </c>
      <c r="AH114" s="11" t="str">
        <f>餐飲部!AH47</f>
        <v>7-15.5</v>
      </c>
      <c r="AI114" s="11" t="str">
        <f>餐飲部!AI47</f>
        <v>休</v>
      </c>
      <c r="AJ114" s="11" t="str">
        <f>餐飲部!AJ47</f>
        <v>09-17.5</v>
      </c>
      <c r="AK114" s="11" t="str">
        <f>餐飲部!AK47</f>
        <v>端</v>
      </c>
      <c r="AL114" s="11" t="str">
        <f>餐飲部!AL47</f>
        <v>休</v>
      </c>
    </row>
    <row r="115" spans="1:38" s="12" customFormat="1" ht="34.5" customHeight="1">
      <c r="A115" s="11" t="str">
        <f>餐飲部!A48</f>
        <v>餐飲部</v>
      </c>
      <c r="B115" s="11" t="str">
        <f>餐飲部!B48</f>
        <v>西廚房</v>
      </c>
      <c r="C115" s="24">
        <f>餐飲部!C48</f>
        <v>0</v>
      </c>
      <c r="D115" s="11" t="str">
        <f>餐飲部!D48</f>
        <v>領班</v>
      </c>
      <c r="E115" s="11">
        <f>餐飲部!E48</f>
        <v>3381</v>
      </c>
      <c r="F115" s="11" t="str">
        <f>餐飲部!F48</f>
        <v>Horn</v>
      </c>
      <c r="G115" s="11" t="str">
        <f>餐飲部!G48</f>
        <v>蔡致豪</v>
      </c>
      <c r="H115" s="11" t="str">
        <f>餐飲部!H48</f>
        <v>05.5-14</v>
      </c>
      <c r="I115" s="11" t="str">
        <f>餐飲部!I48</f>
        <v>05.5-14</v>
      </c>
      <c r="J115" s="11" t="str">
        <f>餐飲部!J48</f>
        <v>例</v>
      </c>
      <c r="K115" s="11" t="str">
        <f>餐飲部!K48</f>
        <v>端</v>
      </c>
      <c r="L115" s="11" t="str">
        <f>餐飲部!L48</f>
        <v>05.5-14</v>
      </c>
      <c r="M115" s="11" t="str">
        <f>餐飲部!M48</f>
        <v>05.5-14</v>
      </c>
      <c r="N115" s="11" t="str">
        <f>餐飲部!N48</f>
        <v>05.5-14</v>
      </c>
      <c r="O115" s="11" t="str">
        <f>餐飲部!O48</f>
        <v>休</v>
      </c>
      <c r="P115" s="11" t="str">
        <f>餐飲部!P48</f>
        <v>05.5-14</v>
      </c>
      <c r="Q115" s="11" t="str">
        <f>餐飲部!Q48</f>
        <v>05.5-14</v>
      </c>
      <c r="R115" s="11" t="str">
        <f>餐飲部!R48</f>
        <v>05.5-14</v>
      </c>
      <c r="S115" s="11" t="str">
        <f>餐飲部!S48</f>
        <v>例</v>
      </c>
      <c r="T115" s="11" t="str">
        <f>餐飲部!T48</f>
        <v>春</v>
      </c>
      <c r="U115" s="11" t="str">
        <f>餐飲部!U48</f>
        <v>05.5-14</v>
      </c>
      <c r="V115" s="11" t="str">
        <f>餐飲部!V48</f>
        <v>例</v>
      </c>
      <c r="W115" s="11" t="str">
        <f>餐飲部!W48</f>
        <v>休</v>
      </c>
      <c r="X115" s="11" t="str">
        <f>餐飲部!X48</f>
        <v>05.5-14</v>
      </c>
      <c r="Y115" s="11" t="str">
        <f>餐飲部!Y48</f>
        <v>05.5-14</v>
      </c>
      <c r="Z115" s="11" t="str">
        <f>餐飲部!Z48</f>
        <v>05.5-14</v>
      </c>
      <c r="AA115" s="11" t="str">
        <f>餐飲部!AA48</f>
        <v>05.5-14</v>
      </c>
      <c r="AB115" s="11" t="str">
        <f>餐飲部!AB48</f>
        <v>05.5-14</v>
      </c>
      <c r="AC115" s="11" t="str">
        <f>餐飲部!AC48</f>
        <v>休</v>
      </c>
      <c r="AD115" s="11" t="str">
        <f>餐飲部!AD48</f>
        <v>05.5-14</v>
      </c>
      <c r="AE115" s="11" t="str">
        <f>餐飲部!AE48</f>
        <v>05.5-14</v>
      </c>
      <c r="AF115" s="11" t="str">
        <f>餐飲部!AF48</f>
        <v>05.5-14</v>
      </c>
      <c r="AG115" s="11" t="str">
        <f>餐飲部!AG48</f>
        <v>05.5-14</v>
      </c>
      <c r="AH115" s="11" t="str">
        <f>餐飲部!AH48</f>
        <v>05.5-14</v>
      </c>
      <c r="AI115" s="11" t="str">
        <f>餐飲部!AI48</f>
        <v>休</v>
      </c>
      <c r="AJ115" s="11" t="str">
        <f>餐飲部!AJ48</f>
        <v>05.5-14</v>
      </c>
      <c r="AK115" s="11" t="str">
        <f>餐飲部!AK48</f>
        <v>05.5-14</v>
      </c>
      <c r="AL115" s="11" t="str">
        <f>餐飲部!AL48</f>
        <v>例</v>
      </c>
    </row>
    <row r="116" spans="1:38" s="12" customFormat="1" ht="34.5" customHeight="1">
      <c r="A116" s="11" t="str">
        <f>餐飲部!A49</f>
        <v>餐飲部</v>
      </c>
      <c r="B116" s="11" t="str">
        <f>餐飲部!B49</f>
        <v>西廚房</v>
      </c>
      <c r="C116" s="24">
        <f>餐飲部!C49</f>
        <v>0</v>
      </c>
      <c r="D116" s="11" t="str">
        <f>餐飲部!D49</f>
        <v>領班</v>
      </c>
      <c r="E116" s="11">
        <f>餐飲部!E49</f>
        <v>3519</v>
      </c>
      <c r="F116" s="11" t="str">
        <f>餐飲部!F49</f>
        <v>Eric</v>
      </c>
      <c r="G116" s="11" t="str">
        <f>餐飲部!G49</f>
        <v>陳俊翰</v>
      </c>
      <c r="H116" s="11" t="str">
        <f>餐飲部!H49</f>
        <v>休</v>
      </c>
      <c r="I116" s="11" t="str">
        <f>餐飲部!I49</f>
        <v>05.5-14</v>
      </c>
      <c r="J116" s="11" t="str">
        <f>餐飲部!J49</f>
        <v>05.5-14</v>
      </c>
      <c r="K116" s="11" t="str">
        <f>餐飲部!K49</f>
        <v>05.5-14</v>
      </c>
      <c r="L116" s="11" t="str">
        <f>餐飲部!L49</f>
        <v>05.5-14</v>
      </c>
      <c r="M116" s="11" t="str">
        <f>餐飲部!M49</f>
        <v>休</v>
      </c>
      <c r="N116" s="11" t="str">
        <f>餐飲部!N49</f>
        <v>05.5-14</v>
      </c>
      <c r="O116" s="11" t="str">
        <f>餐飲部!O49</f>
        <v>05.5-14</v>
      </c>
      <c r="P116" s="11" t="str">
        <f>餐飲部!P49</f>
        <v>端</v>
      </c>
      <c r="Q116" s="11" t="str">
        <f>餐飲部!Q49</f>
        <v>例</v>
      </c>
      <c r="R116" s="11" t="str">
        <f>餐飲部!R49</f>
        <v>05.5-14</v>
      </c>
      <c r="S116" s="11" t="str">
        <f>餐飲部!S49</f>
        <v>05.5-14</v>
      </c>
      <c r="T116" s="11" t="str">
        <f>餐飲部!T49</f>
        <v>05.5-14</v>
      </c>
      <c r="U116" s="11" t="str">
        <f>餐飲部!U49</f>
        <v>05.5-14</v>
      </c>
      <c r="V116" s="11" t="str">
        <f>餐飲部!V49</f>
        <v>05.5-14</v>
      </c>
      <c r="W116" s="11" t="str">
        <f>餐飲部!W49</f>
        <v>05.5-14</v>
      </c>
      <c r="X116" s="11" t="str">
        <f>餐飲部!X49</f>
        <v>例</v>
      </c>
      <c r="Y116" s="11" t="str">
        <f>餐飲部!Y49</f>
        <v>05.5-15</v>
      </c>
      <c r="Z116" s="11" t="str">
        <f>餐飲部!Z49</f>
        <v>05.5-14</v>
      </c>
      <c r="AA116" s="11" t="str">
        <f>餐飲部!AA49</f>
        <v>05.5-14</v>
      </c>
      <c r="AB116" s="11" t="str">
        <f>餐飲部!AB49</f>
        <v>例</v>
      </c>
      <c r="AC116" s="11" t="str">
        <f>餐飲部!AC49</f>
        <v>05.5-14</v>
      </c>
      <c r="AD116" s="11" t="str">
        <f>餐飲部!AD49</f>
        <v>例</v>
      </c>
      <c r="AE116" s="11" t="str">
        <f>餐飲部!AE49</f>
        <v>休</v>
      </c>
      <c r="AF116" s="11" t="str">
        <f>餐飲部!AF49</f>
        <v>05.5-14</v>
      </c>
      <c r="AG116" s="11" t="str">
        <f>餐飲部!AG49</f>
        <v>05.5-14</v>
      </c>
      <c r="AH116" s="11" t="str">
        <f>餐飲部!AH49</f>
        <v>05.5-14</v>
      </c>
      <c r="AI116" s="11" t="str">
        <f>餐飲部!AI49</f>
        <v>05.5-14</v>
      </c>
      <c r="AJ116" s="11" t="str">
        <f>餐飲部!AJ49</f>
        <v>休</v>
      </c>
      <c r="AK116" s="11" t="str">
        <f>餐飲部!AK49</f>
        <v>05.5-14</v>
      </c>
      <c r="AL116" s="11" t="str">
        <f>餐飲部!AL49</f>
        <v>05.5-14</v>
      </c>
    </row>
    <row r="117" spans="1:38" s="12" customFormat="1" ht="34.5" customHeight="1">
      <c r="A117" s="11" t="str">
        <f>餐飲部!A50</f>
        <v>餐飲部</v>
      </c>
      <c r="B117" s="11" t="str">
        <f>餐飲部!B50</f>
        <v>西廚房</v>
      </c>
      <c r="C117" s="24">
        <f>餐飲部!C50</f>
        <v>0</v>
      </c>
      <c r="D117" s="11" t="str">
        <f>餐飲部!D50</f>
        <v>領班</v>
      </c>
      <c r="E117" s="11">
        <f>餐飲部!E50</f>
        <v>3542</v>
      </c>
      <c r="F117" s="11" t="str">
        <f>餐飲部!F50</f>
        <v>Eddiessu</v>
      </c>
      <c r="G117" s="11" t="str">
        <f>餐飲部!G50</f>
        <v>司熙元</v>
      </c>
      <c r="H117" s="11" t="str">
        <f>餐飲部!H50</f>
        <v>05.5-14</v>
      </c>
      <c r="I117" s="11" t="str">
        <f>餐飲部!I50</f>
        <v>例</v>
      </c>
      <c r="J117" s="11" t="str">
        <f>餐飲部!J50</f>
        <v>05.5-14</v>
      </c>
      <c r="K117" s="11" t="str">
        <f>餐飲部!K50</f>
        <v>05.5-14</v>
      </c>
      <c r="L117" s="11" t="str">
        <f>餐飲部!L50</f>
        <v>05.5-14</v>
      </c>
      <c r="M117" s="11" t="str">
        <f>餐飲部!M50</f>
        <v>05.5-14</v>
      </c>
      <c r="N117" s="11" t="str">
        <f>餐飲部!N50</f>
        <v>休</v>
      </c>
      <c r="O117" s="11" t="str">
        <f>餐飲部!O50</f>
        <v>05.5-14</v>
      </c>
      <c r="P117" s="11" t="str">
        <f>餐飲部!P50</f>
        <v>05.5-14</v>
      </c>
      <c r="Q117" s="11" t="str">
        <f>餐飲部!Q50</f>
        <v>05.5-14</v>
      </c>
      <c r="R117" s="11" t="str">
        <f>餐飲部!R50</f>
        <v>端</v>
      </c>
      <c r="S117" s="11" t="str">
        <f>餐飲部!S50</f>
        <v>05.5-14</v>
      </c>
      <c r="T117" s="11" t="str">
        <f>餐飲部!T50</f>
        <v>05.5-14</v>
      </c>
      <c r="U117" s="11" t="str">
        <f>餐飲部!U50</f>
        <v>例</v>
      </c>
      <c r="V117" s="11" t="str">
        <f>餐飲部!V50</f>
        <v>05.5-14</v>
      </c>
      <c r="W117" s="11" t="str">
        <f>餐飲部!W50</f>
        <v>05.5-14</v>
      </c>
      <c r="X117" s="11" t="str">
        <f>餐飲部!X50</f>
        <v>05.5-14</v>
      </c>
      <c r="Y117" s="11" t="str">
        <f>餐飲部!Y50</f>
        <v>例</v>
      </c>
      <c r="Z117" s="11" t="str">
        <f>餐飲部!Z50</f>
        <v>休</v>
      </c>
      <c r="AA117" s="11" t="str">
        <f>餐飲部!AA50</f>
        <v>休</v>
      </c>
      <c r="AB117" s="11" t="str">
        <f>餐飲部!AB50</f>
        <v>05.5-14</v>
      </c>
      <c r="AC117" s="11" t="str">
        <f>餐飲部!AC50</f>
        <v>05.5-14</v>
      </c>
      <c r="AD117" s="11" t="str">
        <f>餐飲部!AD50</f>
        <v>05.5-14</v>
      </c>
      <c r="AE117" s="11" t="str">
        <f>餐飲部!AE50</f>
        <v>05.5-14</v>
      </c>
      <c r="AF117" s="11" t="str">
        <f>餐飲部!AF50</f>
        <v>例</v>
      </c>
      <c r="AG117" s="11" t="str">
        <f>餐飲部!AG50</f>
        <v>05.5-14</v>
      </c>
      <c r="AH117" s="11" t="str">
        <f>餐飲部!AH50</f>
        <v>05.5-14</v>
      </c>
      <c r="AI117" s="11" t="str">
        <f>餐飲部!AI50</f>
        <v>05.5-14</v>
      </c>
      <c r="AJ117" s="11" t="str">
        <f>餐飲部!AJ50</f>
        <v>05.5-14</v>
      </c>
      <c r="AK117" s="11" t="str">
        <f>餐飲部!AK50</f>
        <v>休</v>
      </c>
      <c r="AL117" s="11" t="str">
        <f>餐飲部!AL50</f>
        <v>05.5-14</v>
      </c>
    </row>
    <row r="118" spans="1:38" s="12" customFormat="1" ht="34.5" customHeight="1">
      <c r="A118" s="11" t="str">
        <f>餐飲部!A51</f>
        <v>餐飲部</v>
      </c>
      <c r="B118" s="11" t="str">
        <f>餐飲部!B51</f>
        <v>西廚房</v>
      </c>
      <c r="C118" s="24">
        <f>餐飲部!C51</f>
        <v>0</v>
      </c>
      <c r="D118" s="11" t="str">
        <f>餐飲部!D51</f>
        <v>領班</v>
      </c>
      <c r="E118" s="11">
        <f>餐飲部!E51</f>
        <v>3543</v>
      </c>
      <c r="F118" s="11" t="str">
        <f>餐飲部!F51</f>
        <v>Leo</v>
      </c>
      <c r="G118" s="11" t="str">
        <f>餐飲部!G51</f>
        <v>姜立曜</v>
      </c>
      <c r="H118" s="11" t="str">
        <f>餐飲部!H51</f>
        <v>例</v>
      </c>
      <c r="I118" s="11" t="str">
        <f>餐飲部!I51</f>
        <v>12.5-21</v>
      </c>
      <c r="J118" s="11" t="str">
        <f>餐飲部!J51</f>
        <v>12.5-21</v>
      </c>
      <c r="K118" s="11" t="str">
        <f>餐飲部!K51</f>
        <v>12.5-21</v>
      </c>
      <c r="L118" s="11" t="str">
        <f>餐飲部!L51</f>
        <v>例</v>
      </c>
      <c r="M118" s="11" t="str">
        <f>餐飲部!M51</f>
        <v>12.5-21</v>
      </c>
      <c r="N118" s="11" t="str">
        <f>餐飲部!N51</f>
        <v>12.5-21</v>
      </c>
      <c r="O118" s="11" t="str">
        <f>餐飲部!O51</f>
        <v>12.5-21</v>
      </c>
      <c r="P118" s="11" t="str">
        <f>餐飲部!P51</f>
        <v>12.5-21</v>
      </c>
      <c r="Q118" s="11" t="str">
        <f>餐飲部!Q51</f>
        <v>12.5-21</v>
      </c>
      <c r="R118" s="11" t="str">
        <f>餐飲部!R51</f>
        <v>休</v>
      </c>
      <c r="S118" s="11" t="str">
        <f>餐飲部!S51</f>
        <v>12.5-21</v>
      </c>
      <c r="T118" s="11" t="str">
        <f>餐飲部!T51</f>
        <v>12.5-21</v>
      </c>
      <c r="U118" s="11" t="str">
        <f>餐飲部!U51</f>
        <v>12.5-21</v>
      </c>
      <c r="V118" s="11" t="str">
        <f>餐飲部!V51</f>
        <v>12.5-21</v>
      </c>
      <c r="W118" s="11" t="str">
        <f>餐飲部!W51</f>
        <v>例</v>
      </c>
      <c r="X118" s="11" t="str">
        <f>餐飲部!X51</f>
        <v>休</v>
      </c>
      <c r="Y118" s="11" t="str">
        <f>餐飲部!Y51</f>
        <v>12.5-21</v>
      </c>
      <c r="Z118" s="11" t="str">
        <f>餐飲部!Z51</f>
        <v>12.5-21</v>
      </c>
      <c r="AA118" s="11" t="str">
        <f>餐飲部!AA51</f>
        <v>12.5-21</v>
      </c>
      <c r="AB118" s="11" t="str">
        <f>餐飲部!AB51</f>
        <v>12.5-21</v>
      </c>
      <c r="AC118" s="11" t="str">
        <f>餐飲部!AC51</f>
        <v>休</v>
      </c>
      <c r="AD118" s="11" t="str">
        <f>餐飲部!AD51</f>
        <v>12.5-21</v>
      </c>
      <c r="AE118" s="11" t="str">
        <f>餐飲部!AE51</f>
        <v>12.5-21</v>
      </c>
      <c r="AF118" s="11" t="str">
        <f>餐飲部!AF51</f>
        <v>12.5-21</v>
      </c>
      <c r="AG118" s="11" t="str">
        <f>餐飲部!AG51</f>
        <v>例</v>
      </c>
      <c r="AH118" s="11" t="str">
        <f>餐飲部!AH51</f>
        <v>12.5-21</v>
      </c>
      <c r="AI118" s="11" t="str">
        <f>餐飲部!AI51</f>
        <v>12.5-21</v>
      </c>
      <c r="AJ118" s="11" t="str">
        <f>餐飲部!AJ51</f>
        <v>休</v>
      </c>
      <c r="AK118" s="11" t="str">
        <f>餐飲部!AK51</f>
        <v>12.5-21</v>
      </c>
      <c r="AL118" s="11" t="str">
        <f>餐飲部!AL51</f>
        <v>12.5-21</v>
      </c>
    </row>
    <row r="119" spans="1:38" s="12" customFormat="1" ht="34.5" customHeight="1">
      <c r="A119" s="11" t="str">
        <f>餐飲部!A52</f>
        <v>餐飲部</v>
      </c>
      <c r="B119" s="11" t="str">
        <f>餐飲部!B52</f>
        <v>西廚房</v>
      </c>
      <c r="C119" s="24">
        <f>餐飲部!C52</f>
        <v>0</v>
      </c>
      <c r="D119" s="11" t="str">
        <f>餐飲部!D52</f>
        <v>領班</v>
      </c>
      <c r="E119" s="11">
        <f>餐飲部!E52</f>
        <v>3552</v>
      </c>
      <c r="F119" s="11" t="str">
        <f>餐飲部!F52</f>
        <v>Caspey</v>
      </c>
      <c r="G119" s="11" t="str">
        <f>餐飲部!G52</f>
        <v>黃琨哲</v>
      </c>
      <c r="H119" s="11" t="str">
        <f>餐飲部!H52</f>
        <v>12.5-21</v>
      </c>
      <c r="I119" s="11" t="str">
        <f>餐飲部!I52</f>
        <v>12.5-21</v>
      </c>
      <c r="J119" s="11" t="str">
        <f>餐飲部!J52</f>
        <v>12.5-21</v>
      </c>
      <c r="K119" s="11" t="str">
        <f>餐飲部!K52</f>
        <v>例</v>
      </c>
      <c r="L119" s="11" t="str">
        <f>餐飲部!L52</f>
        <v>12.5-21</v>
      </c>
      <c r="M119" s="11" t="str">
        <f>餐飲部!M52</f>
        <v>12.5-21</v>
      </c>
      <c r="N119" s="11" t="str">
        <f>餐飲部!N52</f>
        <v>12.5-21</v>
      </c>
      <c r="O119" s="11" t="str">
        <f>餐飲部!O52</f>
        <v>12.5-21</v>
      </c>
      <c r="P119" s="11" t="str">
        <f>餐飲部!P52</f>
        <v>12.5-21</v>
      </c>
      <c r="Q119" s="11" t="str">
        <f>餐飲部!Q52</f>
        <v>例</v>
      </c>
      <c r="R119" s="11" t="str">
        <f>餐飲部!R52</f>
        <v>12.5-21</v>
      </c>
      <c r="S119" s="11" t="str">
        <f>餐飲部!S52</f>
        <v>11.5-20</v>
      </c>
      <c r="T119" s="11" t="str">
        <f>餐飲部!T52</f>
        <v>休</v>
      </c>
      <c r="U119" s="11" t="str">
        <f>餐飲部!U52</f>
        <v>休</v>
      </c>
      <c r="V119" s="11" t="str">
        <f>餐飲部!V52</f>
        <v>11.5-20</v>
      </c>
      <c r="W119" s="11" t="str">
        <f>餐飲部!W52</f>
        <v>12.5-21</v>
      </c>
      <c r="X119" s="11" t="str">
        <f>餐飲部!X52</f>
        <v>12.5-21</v>
      </c>
      <c r="Y119" s="11" t="str">
        <f>餐飲部!Y52</f>
        <v>休</v>
      </c>
      <c r="Z119" s="11" t="str">
        <f>餐飲部!Z52</f>
        <v>07-15.5</v>
      </c>
      <c r="AA119" s="11" t="str">
        <f>餐飲部!AA52</f>
        <v>07-15.5</v>
      </c>
      <c r="AB119" s="11" t="str">
        <f>餐飲部!AB52</f>
        <v>11.5-20</v>
      </c>
      <c r="AC119" s="11" t="str">
        <f>餐飲部!AC52</f>
        <v>11.5-20</v>
      </c>
      <c r="AD119" s="11" t="str">
        <f>餐飲部!AD52</f>
        <v>12.5-21</v>
      </c>
      <c r="AE119" s="11" t="str">
        <f>餐飲部!AE52</f>
        <v>休</v>
      </c>
      <c r="AF119" s="11" t="str">
        <f>餐飲部!AF52</f>
        <v>12.5-21</v>
      </c>
      <c r="AG119" s="11" t="str">
        <f>餐飲部!AG52</f>
        <v>12.5-21</v>
      </c>
      <c r="AH119" s="11" t="str">
        <f>餐飲部!AH52</f>
        <v>11.5-20</v>
      </c>
      <c r="AI119" s="11" t="str">
        <f>餐飲部!AI52</f>
        <v>12.5-21</v>
      </c>
      <c r="AJ119" s="11" t="str">
        <f>餐飲部!AJ52</f>
        <v>12.5-21</v>
      </c>
      <c r="AK119" s="11" t="str">
        <f>餐飲部!AK52</f>
        <v>例</v>
      </c>
      <c r="AL119" s="11" t="str">
        <f>餐飲部!AL52</f>
        <v>例</v>
      </c>
    </row>
    <row r="120" spans="1:38" s="12" customFormat="1" ht="34.5" customHeight="1">
      <c r="A120" s="11" t="str">
        <f>餐飲部!A53</f>
        <v>餐飲部</v>
      </c>
      <c r="B120" s="11" t="str">
        <f>餐飲部!B53</f>
        <v>西廚房</v>
      </c>
      <c r="C120" s="24">
        <f>餐飲部!C53</f>
        <v>0</v>
      </c>
      <c r="D120" s="11" t="str">
        <f>餐飲部!D53</f>
        <v>領班</v>
      </c>
      <c r="E120" s="11">
        <f>餐飲部!E53</f>
        <v>3555</v>
      </c>
      <c r="F120" s="11" t="str">
        <f>餐飲部!F53</f>
        <v>Hank</v>
      </c>
      <c r="G120" s="11" t="str">
        <f>餐飲部!G53</f>
        <v>呂漢平</v>
      </c>
      <c r="H120" s="24">
        <f>餐飲部!H53</f>
        <v>0</v>
      </c>
      <c r="I120" s="24">
        <f>餐飲部!I53</f>
        <v>0</v>
      </c>
      <c r="J120" s="24">
        <f>餐飲部!J53</f>
        <v>0</v>
      </c>
      <c r="K120" s="24">
        <f>餐飲部!K53</f>
        <v>0</v>
      </c>
      <c r="L120" s="24">
        <f>餐飲部!L53</f>
        <v>0</v>
      </c>
      <c r="M120" s="24">
        <f>餐飲部!M53</f>
        <v>0</v>
      </c>
      <c r="N120" s="11" t="str">
        <f>餐飲部!N53</f>
        <v>09-17.5</v>
      </c>
      <c r="O120" s="11" t="str">
        <f>餐飲部!O53</f>
        <v>休</v>
      </c>
      <c r="P120" s="11" t="str">
        <f>餐飲部!P53</f>
        <v>例</v>
      </c>
      <c r="Q120" s="11" t="str">
        <f>餐飲部!Q53</f>
        <v>12.5-21</v>
      </c>
      <c r="R120" s="11" t="str">
        <f>餐飲部!R53</f>
        <v>12.5-21</v>
      </c>
      <c r="S120" s="11" t="str">
        <f>餐飲部!S53</f>
        <v>12.5-21</v>
      </c>
      <c r="T120" s="11" t="str">
        <f>餐飲部!T53</f>
        <v>12.5-21</v>
      </c>
      <c r="U120" s="11" t="str">
        <f>餐飲部!U53</f>
        <v>12.5-21</v>
      </c>
      <c r="V120" s="11" t="str">
        <f>餐飲部!V53</f>
        <v>休</v>
      </c>
      <c r="W120" s="11" t="str">
        <f>餐飲部!W53</f>
        <v>11.5-20</v>
      </c>
      <c r="X120" s="11" t="str">
        <f>餐飲部!X53</f>
        <v>11.5-20</v>
      </c>
      <c r="Y120" s="11" t="str">
        <f>餐飲部!Y53</f>
        <v>11.5-20</v>
      </c>
      <c r="Z120" s="11" t="str">
        <f>餐飲部!Z53</f>
        <v>11.5-20</v>
      </c>
      <c r="AA120" s="11" t="str">
        <f>餐飲部!AA53</f>
        <v>12.5-21</v>
      </c>
      <c r="AB120" s="11" t="str">
        <f>餐飲部!AB53</f>
        <v>休</v>
      </c>
      <c r="AC120" s="11" t="str">
        <f>餐飲部!AC53</f>
        <v>11.5-20</v>
      </c>
      <c r="AD120" s="11" t="str">
        <f>餐飲部!AD53</f>
        <v>11.5-20</v>
      </c>
      <c r="AE120" s="11" t="str">
        <f>餐飲部!AE53</f>
        <v>11.5-20</v>
      </c>
      <c r="AF120" s="11" t="str">
        <f>餐飲部!AF53</f>
        <v>例</v>
      </c>
      <c r="AG120" s="11" t="str">
        <f>餐飲部!AG53</f>
        <v>11.5-20</v>
      </c>
      <c r="AH120" s="11" t="str">
        <f>餐飲部!AH53</f>
        <v>例</v>
      </c>
      <c r="AI120" s="11" t="str">
        <f>餐飲部!AI53</f>
        <v>12.5-21</v>
      </c>
      <c r="AJ120" s="11" t="str">
        <f>餐飲部!AJ53</f>
        <v>11.5-20</v>
      </c>
      <c r="AK120" s="11" t="str">
        <f>餐飲部!AK53</f>
        <v>11.5-20</v>
      </c>
      <c r="AL120" s="11" t="str">
        <f>餐飲部!AL53</f>
        <v>11.5-20</v>
      </c>
    </row>
    <row r="121" spans="1:38" s="102" customFormat="1" ht="34.5" customHeight="1" thickBot="1">
      <c r="A121" s="16" t="str">
        <f>餐飲部!A54</f>
        <v>餐飲部</v>
      </c>
      <c r="B121" s="16" t="str">
        <f>餐飲部!B54</f>
        <v>西廚房</v>
      </c>
      <c r="C121" s="27">
        <f>餐飲部!C54</f>
        <v>0</v>
      </c>
      <c r="D121" s="16" t="str">
        <f>餐飲部!D54</f>
        <v>點心領班</v>
      </c>
      <c r="E121" s="16">
        <f>餐飲部!E54</f>
        <v>3479</v>
      </c>
      <c r="F121" s="16" t="str">
        <f>餐飲部!F54</f>
        <v>ShuSian</v>
      </c>
      <c r="G121" s="16" t="str">
        <f>餐飲部!G54</f>
        <v>林書賢</v>
      </c>
      <c r="H121" s="16" t="str">
        <f>餐飲部!H54</f>
        <v>端</v>
      </c>
      <c r="I121" s="16" t="str">
        <f>餐飲部!I54</f>
        <v>09-17.5</v>
      </c>
      <c r="J121" s="16" t="str">
        <f>餐飲部!J54</f>
        <v>09-17.5</v>
      </c>
      <c r="K121" s="16" t="str">
        <f>餐飲部!K54</f>
        <v>09-17.5</v>
      </c>
      <c r="L121" s="16" t="str">
        <f>餐飲部!L54</f>
        <v>09-17.5</v>
      </c>
      <c r="M121" s="16" t="str">
        <f>餐飲部!M54</f>
        <v>09-17.5</v>
      </c>
      <c r="N121" s="16" t="str">
        <f>餐飲部!N54</f>
        <v>休</v>
      </c>
      <c r="O121" s="16" t="str">
        <f>餐飲部!O54</f>
        <v>例</v>
      </c>
      <c r="P121" s="16" t="str">
        <f>餐飲部!P54</f>
        <v>09-17.5</v>
      </c>
      <c r="Q121" s="16" t="str">
        <f>餐飲部!Q54</f>
        <v>09-17.5</v>
      </c>
      <c r="R121" s="16" t="str">
        <f>餐飲部!R54</f>
        <v>09-17.5</v>
      </c>
      <c r="S121" s="16" t="str">
        <f>餐飲部!S54</f>
        <v>09-17.5</v>
      </c>
      <c r="T121" s="16" t="str">
        <f>餐飲部!T54</f>
        <v>09-17.5</v>
      </c>
      <c r="U121" s="16" t="str">
        <f>餐飲部!U54</f>
        <v>休</v>
      </c>
      <c r="V121" s="16" t="str">
        <f>餐飲部!V54</f>
        <v>例</v>
      </c>
      <c r="W121" s="16" t="str">
        <f>餐飲部!W54</f>
        <v>09-17.5</v>
      </c>
      <c r="X121" s="16" t="str">
        <f>餐飲部!X54</f>
        <v>09-17.5</v>
      </c>
      <c r="Y121" s="16" t="str">
        <f>餐飲部!Y54</f>
        <v>09-17.5</v>
      </c>
      <c r="Z121" s="16" t="str">
        <f>餐飲部!Z54</f>
        <v>09-17.5</v>
      </c>
      <c r="AA121" s="16" t="str">
        <f>餐飲部!AA54</f>
        <v>09-17.5</v>
      </c>
      <c r="AB121" s="16" t="str">
        <f>餐飲部!AB54</f>
        <v>休</v>
      </c>
      <c r="AC121" s="16" t="str">
        <f>餐飲部!AC54</f>
        <v>例</v>
      </c>
      <c r="AD121" s="16" t="str">
        <f>餐飲部!AD54</f>
        <v>09-17.5</v>
      </c>
      <c r="AE121" s="16" t="str">
        <f>餐飲部!AE54</f>
        <v>09-17.5</v>
      </c>
      <c r="AF121" s="16" t="str">
        <f>餐飲部!AF54</f>
        <v>09-17.5</v>
      </c>
      <c r="AG121" s="16" t="str">
        <f>餐飲部!AG54</f>
        <v>09-17.5</v>
      </c>
      <c r="AH121" s="16" t="str">
        <f>餐飲部!AH54</f>
        <v>09-17.5</v>
      </c>
      <c r="AI121" s="16" t="str">
        <f>餐飲部!AI54</f>
        <v>休</v>
      </c>
      <c r="AJ121" s="16" t="str">
        <f>餐飲部!AJ54</f>
        <v>例</v>
      </c>
      <c r="AK121" s="16" t="str">
        <f>餐飲部!AK54</f>
        <v>09-17.5</v>
      </c>
      <c r="AL121" s="16" t="str">
        <f>餐飲部!AL54</f>
        <v>09-17.5</v>
      </c>
    </row>
    <row r="122" spans="1:38" s="6" customFormat="1" ht="21">
      <c r="B122" s="5"/>
      <c r="C122" s="5"/>
      <c r="D122" s="5"/>
      <c r="G122" s="5" t="s">
        <v>8</v>
      </c>
      <c r="O122" s="5" t="s">
        <v>9</v>
      </c>
      <c r="R122" s="5"/>
      <c r="X122" s="5" t="s">
        <v>10</v>
      </c>
      <c r="AF122" s="5"/>
      <c r="AG122" s="5"/>
      <c r="AH122" s="5"/>
    </row>
    <row r="123" spans="1:38" s="6" customFormat="1" ht="21">
      <c r="B123" s="5"/>
      <c r="C123" s="5"/>
      <c r="D123" s="5"/>
      <c r="G123" s="5"/>
      <c r="O123" s="5"/>
      <c r="R123" s="5"/>
      <c r="X123" s="5"/>
      <c r="AF123" s="5"/>
      <c r="AG123" s="5"/>
      <c r="AH123" s="5"/>
    </row>
    <row r="124" spans="1:38" s="6" customFormat="1" ht="21">
      <c r="B124" s="5"/>
      <c r="C124" s="5"/>
      <c r="D124" s="5"/>
      <c r="G124" s="5"/>
      <c r="O124" s="5"/>
      <c r="R124" s="5"/>
      <c r="X124" s="5"/>
      <c r="AF124" s="5"/>
      <c r="AG124" s="5"/>
      <c r="AH124" s="5"/>
    </row>
    <row r="125" spans="1:38" s="6" customFormat="1" ht="21"/>
    <row r="126" spans="1:38" s="6" customFormat="1" ht="21">
      <c r="A126" s="7" t="s">
        <v>5</v>
      </c>
      <c r="B126" s="8" t="s">
        <v>6</v>
      </c>
      <c r="C126" s="7" t="s">
        <v>7</v>
      </c>
    </row>
    <row r="127" spans="1:38" s="6" customFormat="1" ht="21">
      <c r="A127" s="6" t="s">
        <v>22</v>
      </c>
      <c r="B127" s="9">
        <v>0.375</v>
      </c>
      <c r="C127" s="9">
        <v>0.75</v>
      </c>
      <c r="E127" s="19" t="s">
        <v>11</v>
      </c>
      <c r="F127" s="19"/>
      <c r="G127" s="19"/>
      <c r="H127" s="19"/>
      <c r="I127" s="19"/>
      <c r="J127" s="19"/>
      <c r="K127" s="19"/>
      <c r="L127" s="19"/>
    </row>
    <row r="128" spans="1:38" s="6" customFormat="1" ht="21"/>
    <row r="129" s="6" customFormat="1" ht="21"/>
    <row r="130" s="6" customFormat="1" ht="21"/>
    <row r="131" s="6" customFormat="1" ht="21"/>
    <row r="132" s="6" customFormat="1" ht="21"/>
    <row r="133" s="6" customFormat="1" ht="21"/>
    <row r="134" s="6" customFormat="1" ht="21"/>
    <row r="135" s="6" customFormat="1" ht="21"/>
  </sheetData>
  <sheetProtection algorithmName="SHA-512" hashValue="vVHLbkIcKM9IYDdPdk+NaxH85YvWGolO+YcI7mBPW+95YU90Wd+mbp60Gz9NU9VXAesfF+VinxdBAVUVn7L+Bw==" saltValue="fNMCudjcammpXMvrNy+SuA==" spinCount="100000" sheet="1" selectLockedCells="1" selectUnlockedCells="1"/>
  <mergeCells count="13">
    <mergeCell ref="A5:G5"/>
    <mergeCell ref="A6:G6"/>
    <mergeCell ref="A8:G8"/>
    <mergeCell ref="A7:G7"/>
    <mergeCell ref="A1:AL1"/>
    <mergeCell ref="A2:G2"/>
    <mergeCell ref="A3:A4"/>
    <mergeCell ref="B3:B4"/>
    <mergeCell ref="C3:C4"/>
    <mergeCell ref="D3:D4"/>
    <mergeCell ref="E3:E4"/>
    <mergeCell ref="F3:F4"/>
    <mergeCell ref="G3:G4"/>
  </mergeCells>
  <phoneticPr fontId="22" type="noConversion"/>
  <pageMargins left="0.23622047244094491" right="0.23622047244094491" top="0.74803149606299213" bottom="0.74803149606299213" header="0.31496062992125984" footer="0.31496062992125984"/>
  <pageSetup paperSize="8" scale="41" orientation="landscape" r:id="rId1"/>
  <headerFooter>
    <oddHeader>&amp;L&amp;20限公司內部員工管理專用單</oddHeader>
  </headerFooter>
  <rowBreaks count="4" manualBreakCount="4">
    <brk id="27" max="37" man="1"/>
    <brk id="54" max="37" man="1"/>
    <brk id="82" max="37" man="1"/>
    <brk id="113" max="16383" man="1"/>
  </rowBreaks>
  <colBreaks count="2" manualBreakCount="2">
    <brk id="22" max="1048575" man="1"/>
    <brk id="37" max="116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466CE-D02E-4E3B-8770-4808210DFB98}">
  <sheetPr codeName="工作表5">
    <pageSetUpPr fitToPage="1"/>
  </sheetPr>
  <dimension ref="A1:AL24"/>
  <sheetViews>
    <sheetView zoomScale="55" zoomScaleNormal="55" workbookViewId="0">
      <selection activeCell="H8" sqref="H8:AL8"/>
    </sheetView>
  </sheetViews>
  <sheetFormatPr defaultRowHeight="15.75"/>
  <cols>
    <col min="1" max="1" width="38.75" style="1" customWidth="1"/>
    <col min="2" max="4" width="10.25" style="1" customWidth="1"/>
    <col min="5" max="5" width="9.75" style="1" customWidth="1"/>
    <col min="6" max="6" width="14.625" style="1" bestFit="1" customWidth="1"/>
    <col min="7" max="7" width="11.875" style="1" bestFit="1" customWidth="1"/>
    <col min="8" max="14" width="12.625" style="1" bestFit="1" customWidth="1"/>
    <col min="15" max="15" width="17.625" style="1" bestFit="1" customWidth="1"/>
    <col min="16" max="23" width="12.625" style="1" bestFit="1" customWidth="1"/>
    <col min="24" max="24" width="17.625" style="1" bestFit="1" customWidth="1"/>
    <col min="25" max="37" width="12.625" style="1" bestFit="1" customWidth="1"/>
    <col min="38" max="38" width="9.875" style="1" customWidth="1"/>
    <col min="39" max="16384" width="9" style="1"/>
  </cols>
  <sheetData>
    <row r="1" spans="1:38" ht="37.5" customHeight="1" thickBot="1">
      <c r="A1" s="227">
        <f>彙整班表!A1</f>
        <v>7</v>
      </c>
      <c r="B1" s="228"/>
      <c r="C1" s="228"/>
      <c r="D1" s="228"/>
      <c r="E1" s="228"/>
      <c r="F1" s="228"/>
      <c r="G1" s="228"/>
      <c r="H1" s="228"/>
      <c r="I1" s="228"/>
      <c r="J1" s="228"/>
      <c r="K1" s="228"/>
      <c r="L1" s="228"/>
      <c r="M1" s="228"/>
      <c r="N1" s="228"/>
      <c r="O1" s="228"/>
      <c r="P1" s="228"/>
      <c r="Q1" s="229" t="s">
        <v>42</v>
      </c>
      <c r="R1" s="229"/>
      <c r="S1" s="229"/>
      <c r="T1" s="229"/>
      <c r="U1" s="229"/>
      <c r="V1" s="229"/>
      <c r="W1" s="229"/>
      <c r="X1" s="229"/>
      <c r="Y1" s="229"/>
      <c r="Z1" s="229"/>
      <c r="AA1" s="229"/>
      <c r="AB1" s="229"/>
      <c r="AC1" s="229"/>
      <c r="AD1" s="229"/>
      <c r="AE1" s="229"/>
      <c r="AF1" s="229"/>
      <c r="AG1" s="229"/>
      <c r="AH1" s="229"/>
      <c r="AI1" s="229"/>
      <c r="AJ1" s="229"/>
      <c r="AK1" s="229"/>
      <c r="AL1" s="230"/>
    </row>
    <row r="2" spans="1:38" ht="21" customHeight="1">
      <c r="A2" s="231" t="s">
        <v>0</v>
      </c>
      <c r="B2" s="232"/>
      <c r="C2" s="232"/>
      <c r="D2" s="232"/>
      <c r="E2" s="232"/>
      <c r="F2" s="232"/>
      <c r="G2" s="232"/>
      <c r="H2" s="13"/>
      <c r="I2" s="2"/>
      <c r="J2" s="2"/>
      <c r="K2" s="2"/>
      <c r="L2" s="2"/>
      <c r="M2" s="2"/>
      <c r="N2" s="2"/>
      <c r="O2" s="13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3"/>
    </row>
    <row r="3" spans="1:38" s="4" customFormat="1" ht="25.5" customHeight="1">
      <c r="A3" s="219" t="s">
        <v>165</v>
      </c>
      <c r="B3" s="220" t="s">
        <v>1</v>
      </c>
      <c r="C3" s="220" t="s">
        <v>16</v>
      </c>
      <c r="D3" s="220" t="s">
        <v>2</v>
      </c>
      <c r="E3" s="220" t="s">
        <v>3</v>
      </c>
      <c r="F3" s="220" t="s">
        <v>4</v>
      </c>
      <c r="G3" s="223" t="s">
        <v>14</v>
      </c>
      <c r="H3" s="14">
        <v>1</v>
      </c>
      <c r="I3" s="14">
        <v>2</v>
      </c>
      <c r="J3" s="14">
        <v>3</v>
      </c>
      <c r="K3" s="14">
        <v>4</v>
      </c>
      <c r="L3" s="14">
        <v>5</v>
      </c>
      <c r="M3" s="14">
        <v>6</v>
      </c>
      <c r="N3" s="14">
        <v>7</v>
      </c>
      <c r="O3" s="14">
        <v>8</v>
      </c>
      <c r="P3" s="14">
        <v>9</v>
      </c>
      <c r="Q3" s="14">
        <v>10</v>
      </c>
      <c r="R3" s="14">
        <v>11</v>
      </c>
      <c r="S3" s="14">
        <v>12</v>
      </c>
      <c r="T3" s="14">
        <v>13</v>
      </c>
      <c r="U3" s="14">
        <v>14</v>
      </c>
      <c r="V3" s="14">
        <v>15</v>
      </c>
      <c r="W3" s="14">
        <v>16</v>
      </c>
      <c r="X3" s="14">
        <v>17</v>
      </c>
      <c r="Y3" s="14">
        <v>18</v>
      </c>
      <c r="Z3" s="14">
        <v>19</v>
      </c>
      <c r="AA3" s="14">
        <v>20</v>
      </c>
      <c r="AB3" s="14">
        <v>21</v>
      </c>
      <c r="AC3" s="14">
        <v>22</v>
      </c>
      <c r="AD3" s="14">
        <v>23</v>
      </c>
      <c r="AE3" s="14">
        <v>24</v>
      </c>
      <c r="AF3" s="14">
        <v>25</v>
      </c>
      <c r="AG3" s="14">
        <v>26</v>
      </c>
      <c r="AH3" s="14">
        <v>27</v>
      </c>
      <c r="AI3" s="14">
        <v>28</v>
      </c>
      <c r="AJ3" s="14">
        <v>29</v>
      </c>
      <c r="AK3" s="14">
        <v>30</v>
      </c>
      <c r="AL3" s="23">
        <v>31</v>
      </c>
    </row>
    <row r="4" spans="1:38" s="4" customFormat="1" ht="27" customHeight="1">
      <c r="A4" s="219"/>
      <c r="B4" s="220"/>
      <c r="C4" s="220"/>
      <c r="D4" s="220"/>
      <c r="E4" s="220"/>
      <c r="F4" s="220"/>
      <c r="G4" s="224"/>
      <c r="H4" s="117">
        <f>彙整班表!H4</f>
        <v>45839</v>
      </c>
      <c r="I4" s="117">
        <f>彙整班表!I4</f>
        <v>45840</v>
      </c>
      <c r="J4" s="117">
        <f>彙整班表!J4</f>
        <v>45841</v>
      </c>
      <c r="K4" s="117">
        <f>彙整班表!K4</f>
        <v>45842</v>
      </c>
      <c r="L4" s="117">
        <f>彙整班表!L4</f>
        <v>45843</v>
      </c>
      <c r="M4" s="117">
        <f>彙整班表!M4</f>
        <v>45844</v>
      </c>
      <c r="N4" s="117">
        <f>彙整班表!N4</f>
        <v>45845</v>
      </c>
      <c r="O4" s="117">
        <f>彙整班表!O4</f>
        <v>45846</v>
      </c>
      <c r="P4" s="117">
        <f>彙整班表!P4</f>
        <v>45847</v>
      </c>
      <c r="Q4" s="117">
        <f>彙整班表!Q4</f>
        <v>45848</v>
      </c>
      <c r="R4" s="117">
        <f>彙整班表!R4</f>
        <v>45849</v>
      </c>
      <c r="S4" s="117">
        <f>彙整班表!S4</f>
        <v>45850</v>
      </c>
      <c r="T4" s="117">
        <f>彙整班表!T4</f>
        <v>45851</v>
      </c>
      <c r="U4" s="117">
        <f>彙整班表!U4</f>
        <v>45852</v>
      </c>
      <c r="V4" s="117">
        <f>彙整班表!V4</f>
        <v>45853</v>
      </c>
      <c r="W4" s="117">
        <f>彙整班表!W4</f>
        <v>45854</v>
      </c>
      <c r="X4" s="117">
        <f>彙整班表!X4</f>
        <v>45855</v>
      </c>
      <c r="Y4" s="117">
        <f>彙整班表!Y4</f>
        <v>45856</v>
      </c>
      <c r="Z4" s="117">
        <f>彙整班表!Z4</f>
        <v>45857</v>
      </c>
      <c r="AA4" s="117">
        <f>彙整班表!AA4</f>
        <v>45858</v>
      </c>
      <c r="AB4" s="117">
        <f>彙整班表!AB4</f>
        <v>45859</v>
      </c>
      <c r="AC4" s="117">
        <f>彙整班表!AC4</f>
        <v>45860</v>
      </c>
      <c r="AD4" s="117">
        <f>彙整班表!AD4</f>
        <v>45861</v>
      </c>
      <c r="AE4" s="117">
        <f>彙整班表!AE4</f>
        <v>45862</v>
      </c>
      <c r="AF4" s="117">
        <f>彙整班表!AF4</f>
        <v>45863</v>
      </c>
      <c r="AG4" s="117">
        <f>彙整班表!AG4</f>
        <v>45864</v>
      </c>
      <c r="AH4" s="117">
        <f>彙整班表!AH4</f>
        <v>45865</v>
      </c>
      <c r="AI4" s="117">
        <f>彙整班表!AI4</f>
        <v>45866</v>
      </c>
      <c r="AJ4" s="117">
        <f>彙整班表!AJ4</f>
        <v>45867</v>
      </c>
      <c r="AK4" s="117">
        <f>彙整班表!AK4</f>
        <v>45868</v>
      </c>
      <c r="AL4" s="117">
        <f>彙整班表!AL4</f>
        <v>45869</v>
      </c>
    </row>
    <row r="5" spans="1:38" s="4" customFormat="1" ht="27" customHeight="1">
      <c r="A5" s="233" t="str">
        <f>彙整班表!A5</f>
        <v>住房率</v>
      </c>
      <c r="B5" s="234"/>
      <c r="C5" s="234"/>
      <c r="D5" s="234"/>
      <c r="E5" s="234"/>
      <c r="F5" s="234"/>
      <c r="G5" s="235"/>
      <c r="H5" s="152">
        <f>彙整班表!H5</f>
        <v>0.19639999999999999</v>
      </c>
      <c r="I5" s="152">
        <f>彙整班表!I5</f>
        <v>0.24490000000000001</v>
      </c>
      <c r="J5" s="152">
        <f>彙整班表!J5</f>
        <v>0.3175</v>
      </c>
      <c r="K5" s="152">
        <f>彙整班表!K5</f>
        <v>0.87219999999999998</v>
      </c>
      <c r="L5" s="152">
        <f>彙整班表!L5</f>
        <v>0.91300000000000003</v>
      </c>
      <c r="M5" s="152">
        <f>彙整班表!M5</f>
        <v>0.88570000000000004</v>
      </c>
      <c r="N5" s="152">
        <f>彙整班表!N5</f>
        <v>0.61</v>
      </c>
      <c r="O5" s="152">
        <f>彙整班表!O5</f>
        <v>0.432</v>
      </c>
      <c r="P5" s="152">
        <f>彙整班表!P5</f>
        <v>0.40429999999999999</v>
      </c>
      <c r="Q5" s="152">
        <f>彙整班表!Q5</f>
        <v>0.50560000000000005</v>
      </c>
      <c r="R5" s="152">
        <f>彙整班表!R5</f>
        <v>0.90480000000000005</v>
      </c>
      <c r="S5" s="152">
        <f>彙整班表!S5</f>
        <v>0.95240000000000002</v>
      </c>
      <c r="T5" s="152">
        <f>彙整班表!T5</f>
        <v>0.87849999999999995</v>
      </c>
      <c r="U5" s="152">
        <f>彙整班表!U5</f>
        <v>0.53149999999999997</v>
      </c>
      <c r="V5" s="152">
        <f>彙整班表!V5</f>
        <v>0.26569999999999999</v>
      </c>
      <c r="W5" s="152">
        <f>彙整班表!W5</f>
        <v>0.30409999999999998</v>
      </c>
      <c r="X5" s="152">
        <f>彙整班表!X5</f>
        <v>0.2291</v>
      </c>
      <c r="Y5" s="152">
        <f>彙整班表!Y5</f>
        <v>0.2366</v>
      </c>
      <c r="Z5" s="152">
        <f>彙整班表!Z5</f>
        <v>0.89139999999999997</v>
      </c>
      <c r="AA5" s="152">
        <f>彙整班表!AA5</f>
        <v>0.31390000000000001</v>
      </c>
      <c r="AB5" s="152">
        <f>彙整班表!AB5</f>
        <v>0.13</v>
      </c>
      <c r="AC5" s="152">
        <f>彙整班表!AC5</f>
        <v>0.16589999999999999</v>
      </c>
      <c r="AD5" s="152">
        <f>彙整班表!AD5</f>
        <v>0.20599999999999999</v>
      </c>
      <c r="AE5" s="152">
        <f>彙整班表!AE5</f>
        <v>0.5605</v>
      </c>
      <c r="AF5" s="152">
        <f>彙整班表!AF5</f>
        <v>0.76790000000000003</v>
      </c>
      <c r="AG5" s="152">
        <f>彙整班表!AG5</f>
        <v>1.0223</v>
      </c>
      <c r="AH5" s="152">
        <f>彙整班表!AH5</f>
        <v>0.31879999999999997</v>
      </c>
      <c r="AI5" s="152">
        <f>彙整班表!AI5</f>
        <v>0.12559999999999999</v>
      </c>
      <c r="AJ5" s="152">
        <f>彙整班表!AJ5</f>
        <v>0.15939999999999999</v>
      </c>
      <c r="AK5" s="152">
        <f>彙整班表!AK5</f>
        <v>0.1691</v>
      </c>
      <c r="AL5" s="152">
        <f>彙整班表!AL5</f>
        <v>0.1353</v>
      </c>
    </row>
    <row r="6" spans="1:38" s="4" customFormat="1" ht="27" customHeight="1">
      <c r="A6" s="233" t="str">
        <f>彙整班表!A6</f>
        <v>預估房客人數</v>
      </c>
      <c r="B6" s="234"/>
      <c r="C6" s="234"/>
      <c r="D6" s="234"/>
      <c r="E6" s="234"/>
      <c r="F6" s="234"/>
      <c r="G6" s="235"/>
      <c r="H6" s="151">
        <f>彙整班表!H6</f>
        <v>76</v>
      </c>
      <c r="I6" s="151">
        <f>彙整班表!I6</f>
        <v>87</v>
      </c>
      <c r="J6" s="151">
        <f>彙整班表!J6</f>
        <v>118</v>
      </c>
      <c r="K6" s="151">
        <f>彙整班表!K6</f>
        <v>358</v>
      </c>
      <c r="L6" s="151">
        <f>彙整班表!L6</f>
        <v>376</v>
      </c>
      <c r="M6" s="151">
        <f>彙整班表!M6</f>
        <v>295</v>
      </c>
      <c r="N6" s="151">
        <f>彙整班表!N6</f>
        <v>105</v>
      </c>
      <c r="O6" s="151">
        <f>彙整班表!O6</f>
        <v>96</v>
      </c>
      <c r="P6" s="151">
        <f>彙整班表!P6</f>
        <v>99</v>
      </c>
      <c r="Q6" s="151">
        <f>彙整班表!Q6</f>
        <v>156</v>
      </c>
      <c r="R6" s="151">
        <f>彙整班表!R6</f>
        <v>394</v>
      </c>
      <c r="S6" s="151">
        <f>彙整班表!S6</f>
        <v>415</v>
      </c>
      <c r="T6" s="151">
        <f>彙整班表!T6</f>
        <v>161</v>
      </c>
      <c r="U6" s="151">
        <f>彙整班表!U6</f>
        <v>100</v>
      </c>
      <c r="V6" s="151">
        <f>彙整班表!V6</f>
        <v>61</v>
      </c>
      <c r="W6" s="151">
        <f>彙整班表!W6</f>
        <v>79</v>
      </c>
      <c r="X6" s="151">
        <f>彙整班表!X6</f>
        <v>63</v>
      </c>
      <c r="Y6" s="151">
        <f>彙整班表!Y6</f>
        <v>97</v>
      </c>
      <c r="Z6" s="151">
        <f>彙整班表!Z6</f>
        <v>395</v>
      </c>
      <c r="AA6" s="151">
        <f>彙整班表!AA6</f>
        <v>128</v>
      </c>
      <c r="AB6" s="151">
        <f>彙整班表!AB6</f>
        <v>41</v>
      </c>
      <c r="AC6" s="151">
        <f>彙整班表!AC6</f>
        <v>55</v>
      </c>
      <c r="AD6" s="151">
        <f>彙整班表!AD6</f>
        <v>66</v>
      </c>
      <c r="AE6" s="151">
        <f>彙整班表!AE6</f>
        <v>199</v>
      </c>
      <c r="AF6" s="151">
        <f>彙整班表!AF6</f>
        <v>292</v>
      </c>
      <c r="AG6" s="151">
        <f>彙整班表!AG6</f>
        <v>355</v>
      </c>
      <c r="AH6" s="151">
        <f>彙整班表!AH6</f>
        <v>93</v>
      </c>
      <c r="AI6" s="151">
        <f>彙整班表!AI6</f>
        <v>31</v>
      </c>
      <c r="AJ6" s="151">
        <f>彙整班表!AJ6</f>
        <v>48</v>
      </c>
      <c r="AK6" s="151">
        <f>彙整班表!AK6</f>
        <v>52</v>
      </c>
      <c r="AL6" s="151">
        <f>彙整班表!AL6</f>
        <v>38</v>
      </c>
    </row>
    <row r="7" spans="1:38" s="4" customFormat="1" ht="27" customHeight="1">
      <c r="A7" s="233" t="str">
        <f>彙整班表!A7</f>
        <v>預估早餐客數</v>
      </c>
      <c r="B7" s="234"/>
      <c r="C7" s="234"/>
      <c r="D7" s="234"/>
      <c r="E7" s="234"/>
      <c r="F7" s="234"/>
      <c r="G7" s="235"/>
      <c r="H7" s="151">
        <f>彙整班表!H7</f>
        <v>43</v>
      </c>
      <c r="I7" s="151">
        <f>彙整班表!I7</f>
        <v>43</v>
      </c>
      <c r="J7" s="151">
        <f>彙整班表!J7</f>
        <v>43</v>
      </c>
      <c r="K7" s="151">
        <f>彙整班表!K7</f>
        <v>43</v>
      </c>
      <c r="L7" s="151">
        <f>彙整班表!L7</f>
        <v>43</v>
      </c>
      <c r="M7" s="151">
        <f>彙整班表!M7</f>
        <v>45</v>
      </c>
      <c r="N7" s="151">
        <f>彙整班表!N7</f>
        <v>45</v>
      </c>
      <c r="O7" s="151">
        <f>彙整班表!O7</f>
        <v>48</v>
      </c>
      <c r="P7" s="151">
        <f>彙整班表!P7</f>
        <v>48</v>
      </c>
      <c r="Q7" s="151">
        <f>彙整班表!Q7</f>
        <v>52</v>
      </c>
      <c r="R7" s="151">
        <f>彙整班表!R7</f>
        <v>66</v>
      </c>
      <c r="S7" s="151">
        <f>彙整班表!S7</f>
        <v>109</v>
      </c>
      <c r="T7" s="151">
        <f>彙整班表!T7</f>
        <v>44</v>
      </c>
      <c r="U7" s="151">
        <f>彙整班表!U7</f>
        <v>87</v>
      </c>
      <c r="V7" s="151">
        <f>彙整班表!V7</f>
        <v>54</v>
      </c>
      <c r="W7" s="151">
        <f>彙整班表!W7</f>
        <v>22</v>
      </c>
      <c r="X7" s="151">
        <f>彙整班表!X7</f>
        <v>24</v>
      </c>
      <c r="Y7" s="151">
        <f>彙整班表!Y7</f>
        <v>36</v>
      </c>
      <c r="Z7" s="151">
        <f>彙整班表!Z7</f>
        <v>32</v>
      </c>
      <c r="AA7" s="151">
        <f>彙整班表!AA7</f>
        <v>14</v>
      </c>
      <c r="AB7" s="151">
        <f>彙整班表!AB7</f>
        <v>46</v>
      </c>
      <c r="AC7" s="151">
        <f>彙整班表!AC7</f>
        <v>29</v>
      </c>
      <c r="AD7" s="151">
        <f>彙整班表!AD7</f>
        <v>38</v>
      </c>
      <c r="AE7" s="151">
        <f>彙整班表!AE7</f>
        <v>59</v>
      </c>
      <c r="AF7" s="151">
        <f>彙整班表!AF7</f>
        <v>175</v>
      </c>
      <c r="AG7" s="151">
        <f>彙整班表!AG7</f>
        <v>218</v>
      </c>
      <c r="AH7" s="151">
        <f>彙整班表!AH7</f>
        <v>236</v>
      </c>
      <c r="AI7" s="151">
        <f>彙整班表!AI7</f>
        <v>53</v>
      </c>
      <c r="AJ7" s="151">
        <f>彙整班表!AJ7</f>
        <v>9</v>
      </c>
      <c r="AK7" s="151">
        <f>彙整班表!AK7</f>
        <v>16</v>
      </c>
      <c r="AL7" s="151">
        <f>彙整班表!AL7</f>
        <v>10</v>
      </c>
    </row>
    <row r="8" spans="1:38" s="12" customFormat="1" ht="34.5" customHeight="1" thickBot="1">
      <c r="A8" s="15" t="s">
        <v>40</v>
      </c>
      <c r="B8" s="27"/>
      <c r="C8" s="27"/>
      <c r="D8" s="28" t="s">
        <v>303</v>
      </c>
      <c r="E8" s="16">
        <v>3484</v>
      </c>
      <c r="F8" s="16" t="s">
        <v>298</v>
      </c>
      <c r="G8" s="16" t="s">
        <v>297</v>
      </c>
      <c r="H8" s="18" t="s">
        <v>479</v>
      </c>
      <c r="I8" s="18" t="s">
        <v>479</v>
      </c>
      <c r="J8" s="18" t="s">
        <v>479</v>
      </c>
      <c r="K8" s="18" t="s">
        <v>479</v>
      </c>
      <c r="L8" s="137" t="s">
        <v>481</v>
      </c>
      <c r="M8" s="18" t="s">
        <v>483</v>
      </c>
      <c r="N8" s="18" t="s">
        <v>479</v>
      </c>
      <c r="O8" s="18" t="s">
        <v>479</v>
      </c>
      <c r="P8" s="18" t="s">
        <v>479</v>
      </c>
      <c r="Q8" s="18" t="s">
        <v>479</v>
      </c>
      <c r="R8" s="18" t="s">
        <v>479</v>
      </c>
      <c r="S8" s="137" t="s">
        <v>481</v>
      </c>
      <c r="T8" s="18" t="s">
        <v>483</v>
      </c>
      <c r="U8" s="18" t="s">
        <v>479</v>
      </c>
      <c r="V8" s="18" t="s">
        <v>479</v>
      </c>
      <c r="W8" s="18" t="s">
        <v>479</v>
      </c>
      <c r="X8" s="18" t="s">
        <v>479</v>
      </c>
      <c r="Y8" s="18" t="s">
        <v>479</v>
      </c>
      <c r="Z8" s="137" t="s">
        <v>481</v>
      </c>
      <c r="AA8" s="18" t="s">
        <v>483</v>
      </c>
      <c r="AB8" s="18" t="s">
        <v>479</v>
      </c>
      <c r="AC8" s="18" t="s">
        <v>479</v>
      </c>
      <c r="AD8" s="18" t="s">
        <v>479</v>
      </c>
      <c r="AE8" s="18" t="s">
        <v>479</v>
      </c>
      <c r="AF8" s="18" t="s">
        <v>479</v>
      </c>
      <c r="AG8" s="137" t="s">
        <v>481</v>
      </c>
      <c r="AH8" s="18" t="s">
        <v>483</v>
      </c>
      <c r="AI8" s="18" t="s">
        <v>479</v>
      </c>
      <c r="AJ8" s="18" t="s">
        <v>479</v>
      </c>
      <c r="AK8" s="18" t="s">
        <v>479</v>
      </c>
      <c r="AL8" s="18" t="s">
        <v>479</v>
      </c>
    </row>
    <row r="9" spans="1:38"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</row>
    <row r="11" spans="1:38" s="6" customFormat="1" ht="21">
      <c r="B11" s="5"/>
      <c r="C11" s="5"/>
      <c r="D11" s="5"/>
      <c r="G11" s="5" t="s">
        <v>8</v>
      </c>
      <c r="O11" s="5" t="s">
        <v>9</v>
      </c>
      <c r="R11" s="5"/>
      <c r="X11" s="5" t="s">
        <v>10</v>
      </c>
      <c r="AF11" s="5"/>
      <c r="AG11" s="5"/>
      <c r="AH11" s="5"/>
    </row>
    <row r="12" spans="1:38" s="6" customFormat="1" ht="21">
      <c r="B12" s="5"/>
      <c r="C12" s="5"/>
      <c r="D12" s="5"/>
      <c r="G12" s="5"/>
      <c r="O12" s="5"/>
      <c r="R12" s="5"/>
      <c r="X12" s="5"/>
      <c r="AF12" s="5"/>
      <c r="AG12" s="5"/>
      <c r="AH12" s="5"/>
    </row>
    <row r="13" spans="1:38" s="6" customFormat="1" ht="21">
      <c r="B13" s="5"/>
      <c r="C13" s="5"/>
      <c r="D13" s="5"/>
      <c r="G13" s="5"/>
      <c r="O13" s="5"/>
      <c r="R13" s="5"/>
      <c r="X13" s="5"/>
      <c r="AF13" s="5"/>
      <c r="AG13" s="5"/>
      <c r="AH13" s="5"/>
    </row>
    <row r="14" spans="1:38" s="6" customFormat="1" ht="21"/>
    <row r="15" spans="1:38" s="6" customFormat="1" ht="21">
      <c r="A15" s="7" t="s">
        <v>5</v>
      </c>
      <c r="B15" s="8" t="s">
        <v>6</v>
      </c>
      <c r="C15" s="7" t="s">
        <v>7</v>
      </c>
    </row>
    <row r="16" spans="1:38" s="6" customFormat="1" ht="21">
      <c r="A16" s="6" t="s">
        <v>22</v>
      </c>
      <c r="B16" s="9">
        <v>0.375</v>
      </c>
      <c r="C16" s="9">
        <v>0.75</v>
      </c>
      <c r="E16" s="19" t="s">
        <v>11</v>
      </c>
      <c r="F16" s="19"/>
      <c r="G16" s="19"/>
      <c r="H16" s="19"/>
      <c r="I16" s="19"/>
      <c r="J16" s="19"/>
      <c r="K16" s="19"/>
      <c r="L16" s="19"/>
    </row>
    <row r="17" spans="1:29" s="6" customFormat="1" ht="21"/>
    <row r="18" spans="1:29" s="6" customFormat="1" ht="21"/>
    <row r="19" spans="1:29" s="6" customFormat="1" ht="21">
      <c r="A19" s="225" t="s">
        <v>13</v>
      </c>
      <c r="B19" s="225"/>
      <c r="C19" s="225"/>
      <c r="D19" s="225"/>
      <c r="E19" s="225"/>
      <c r="F19" s="225"/>
      <c r="G19" s="225"/>
      <c r="H19" s="225"/>
      <c r="I19" s="225"/>
      <c r="J19" s="225"/>
      <c r="K19" s="225"/>
      <c r="L19" s="225"/>
      <c r="M19" s="225"/>
      <c r="N19" s="225"/>
      <c r="O19" s="225"/>
      <c r="P19" s="225"/>
      <c r="Q19" s="225"/>
      <c r="R19" s="225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</row>
    <row r="20" spans="1:29" s="6" customFormat="1" ht="21">
      <c r="A20" s="225"/>
      <c r="B20" s="225"/>
      <c r="C20" s="225"/>
      <c r="D20" s="225"/>
      <c r="E20" s="225"/>
      <c r="F20" s="225"/>
      <c r="G20" s="225"/>
      <c r="H20" s="225"/>
      <c r="I20" s="225"/>
      <c r="J20" s="225"/>
      <c r="K20" s="225"/>
      <c r="L20" s="225"/>
      <c r="M20" s="225"/>
      <c r="N20" s="225"/>
      <c r="O20" s="225"/>
      <c r="P20" s="225"/>
      <c r="Q20" s="225"/>
      <c r="R20" s="225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</row>
    <row r="21" spans="1:29" s="6" customFormat="1" ht="21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</row>
    <row r="22" spans="1:29" s="6" customFormat="1" ht="21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</row>
    <row r="23" spans="1:29" s="6" customFormat="1" ht="21">
      <c r="A23" s="226" t="s">
        <v>12</v>
      </c>
      <c r="B23" s="226"/>
      <c r="C23" s="226"/>
      <c r="D23" s="226"/>
      <c r="E23" s="10"/>
    </row>
    <row r="24" spans="1:29" s="6" customFormat="1" ht="21"/>
  </sheetData>
  <sheetProtection algorithmName="SHA-512" hashValue="IHTIy4W22QIejQWSjMwVmpRzAk1Z5xYoDIqAnnxKKV+vdZXvbyyVemWWtVZeWHfD9Za0CrPLTBuSJ8qxrLzLMg==" saltValue="RiSYPC8KQknoGfF/OtIMTA==" spinCount="100000" sheet="1" selectLockedCells="1" selectUnlockedCells="1"/>
  <mergeCells count="15">
    <mergeCell ref="A19:R20"/>
    <mergeCell ref="A23:D23"/>
    <mergeCell ref="A1:P1"/>
    <mergeCell ref="Q1:AL1"/>
    <mergeCell ref="A2:G2"/>
    <mergeCell ref="A3:A4"/>
    <mergeCell ref="B3:B4"/>
    <mergeCell ref="C3:C4"/>
    <mergeCell ref="D3:D4"/>
    <mergeCell ref="E3:E4"/>
    <mergeCell ref="F3:F4"/>
    <mergeCell ref="G3:G4"/>
    <mergeCell ref="A5:G5"/>
    <mergeCell ref="A6:G6"/>
    <mergeCell ref="A7:G7"/>
  </mergeCells>
  <phoneticPr fontId="22" type="noConversion"/>
  <pageMargins left="0.23622047244094491" right="0.23622047244094491" top="0.74803149606299213" bottom="0.74803149606299213" header="0.31496062992125984" footer="0.31496062992125984"/>
  <pageSetup paperSize="8" scale="40" fitToHeight="0" orientation="landscape" r:id="rId1"/>
  <headerFooter>
    <oddHeader>&amp;L&amp;20限公司內部員工管理專用單&amp;R&amp;"微軟正黑體,標準"112年10月18日版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7B1F6-4E27-4266-9A95-B375476F8B0B}">
  <sheetPr codeName="工作表6">
    <pageSetUpPr fitToPage="1"/>
  </sheetPr>
  <dimension ref="A1:AL24"/>
  <sheetViews>
    <sheetView topLeftCell="F1" zoomScale="55" zoomScaleNormal="55" workbookViewId="0">
      <selection activeCell="S37" sqref="S37"/>
    </sheetView>
  </sheetViews>
  <sheetFormatPr defaultRowHeight="15.75"/>
  <cols>
    <col min="1" max="1" width="38.75" style="1" customWidth="1"/>
    <col min="2" max="3" width="10.25" style="1" customWidth="1"/>
    <col min="4" max="4" width="13.75" style="1" bestFit="1" customWidth="1"/>
    <col min="5" max="5" width="9.75" style="1" customWidth="1"/>
    <col min="6" max="6" width="14.625" style="1" bestFit="1" customWidth="1"/>
    <col min="7" max="7" width="11.875" style="1" bestFit="1" customWidth="1"/>
    <col min="8" max="14" width="12.625" style="1" bestFit="1" customWidth="1"/>
    <col min="15" max="15" width="17.625" style="1" bestFit="1" customWidth="1"/>
    <col min="16" max="23" width="12.625" style="1" bestFit="1" customWidth="1"/>
    <col min="24" max="24" width="17.625" style="1" bestFit="1" customWidth="1"/>
    <col min="25" max="37" width="12.625" style="1" bestFit="1" customWidth="1"/>
    <col min="38" max="38" width="9.875" style="1" customWidth="1"/>
    <col min="39" max="16384" width="9" style="1"/>
  </cols>
  <sheetData>
    <row r="1" spans="1:38" ht="37.5" customHeight="1" thickBot="1">
      <c r="A1" s="227">
        <f>彙整班表!A1</f>
        <v>7</v>
      </c>
      <c r="B1" s="228"/>
      <c r="C1" s="228"/>
      <c r="D1" s="228"/>
      <c r="E1" s="228"/>
      <c r="F1" s="228"/>
      <c r="G1" s="228"/>
      <c r="H1" s="228"/>
      <c r="I1" s="228"/>
      <c r="J1" s="228"/>
      <c r="K1" s="228"/>
      <c r="L1" s="228"/>
      <c r="M1" s="228"/>
      <c r="N1" s="228"/>
      <c r="O1" s="228"/>
      <c r="P1" s="228"/>
      <c r="Q1" s="229" t="s">
        <v>471</v>
      </c>
      <c r="R1" s="229"/>
      <c r="S1" s="229"/>
      <c r="T1" s="229"/>
      <c r="U1" s="229"/>
      <c r="V1" s="229"/>
      <c r="W1" s="229"/>
      <c r="X1" s="229"/>
      <c r="Y1" s="229"/>
      <c r="Z1" s="229"/>
      <c r="AA1" s="229"/>
      <c r="AB1" s="229"/>
      <c r="AC1" s="229"/>
      <c r="AD1" s="229"/>
      <c r="AE1" s="229"/>
      <c r="AF1" s="229"/>
      <c r="AG1" s="229"/>
      <c r="AH1" s="229"/>
      <c r="AI1" s="229"/>
      <c r="AJ1" s="229"/>
      <c r="AK1" s="229"/>
      <c r="AL1" s="230"/>
    </row>
    <row r="2" spans="1:38" ht="21" customHeight="1">
      <c r="A2" s="231" t="s">
        <v>0</v>
      </c>
      <c r="B2" s="232"/>
      <c r="C2" s="232"/>
      <c r="D2" s="232"/>
      <c r="E2" s="232"/>
      <c r="F2" s="232"/>
      <c r="G2" s="232"/>
      <c r="H2" s="13"/>
      <c r="I2" s="2"/>
      <c r="J2" s="2"/>
      <c r="K2" s="2"/>
      <c r="L2" s="2"/>
      <c r="M2" s="2"/>
      <c r="N2" s="2"/>
      <c r="O2" s="13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3"/>
    </row>
    <row r="3" spans="1:38" s="4" customFormat="1" ht="25.5" customHeight="1">
      <c r="A3" s="219" t="s">
        <v>165</v>
      </c>
      <c r="B3" s="220" t="s">
        <v>1</v>
      </c>
      <c r="C3" s="220" t="s">
        <v>16</v>
      </c>
      <c r="D3" s="220" t="s">
        <v>2</v>
      </c>
      <c r="E3" s="220" t="s">
        <v>3</v>
      </c>
      <c r="F3" s="220" t="s">
        <v>4</v>
      </c>
      <c r="G3" s="223" t="s">
        <v>14</v>
      </c>
      <c r="H3" s="14">
        <v>1</v>
      </c>
      <c r="I3" s="14">
        <v>2</v>
      </c>
      <c r="J3" s="14">
        <v>3</v>
      </c>
      <c r="K3" s="14">
        <v>4</v>
      </c>
      <c r="L3" s="14">
        <v>5</v>
      </c>
      <c r="M3" s="14">
        <v>6</v>
      </c>
      <c r="N3" s="14">
        <v>7</v>
      </c>
      <c r="O3" s="14">
        <v>8</v>
      </c>
      <c r="P3" s="14">
        <v>9</v>
      </c>
      <c r="Q3" s="14">
        <v>10</v>
      </c>
      <c r="R3" s="14">
        <v>11</v>
      </c>
      <c r="S3" s="14">
        <v>12</v>
      </c>
      <c r="T3" s="14">
        <v>13</v>
      </c>
      <c r="U3" s="14">
        <v>14</v>
      </c>
      <c r="V3" s="14">
        <v>15</v>
      </c>
      <c r="W3" s="14">
        <v>16</v>
      </c>
      <c r="X3" s="14">
        <v>17</v>
      </c>
      <c r="Y3" s="14">
        <v>18</v>
      </c>
      <c r="Z3" s="14">
        <v>19</v>
      </c>
      <c r="AA3" s="14">
        <v>20</v>
      </c>
      <c r="AB3" s="14">
        <v>21</v>
      </c>
      <c r="AC3" s="14">
        <v>22</v>
      </c>
      <c r="AD3" s="14">
        <v>23</v>
      </c>
      <c r="AE3" s="14">
        <v>24</v>
      </c>
      <c r="AF3" s="14">
        <v>25</v>
      </c>
      <c r="AG3" s="14">
        <v>26</v>
      </c>
      <c r="AH3" s="14">
        <v>27</v>
      </c>
      <c r="AI3" s="14">
        <v>28</v>
      </c>
      <c r="AJ3" s="14">
        <v>29</v>
      </c>
      <c r="AK3" s="14">
        <v>30</v>
      </c>
      <c r="AL3" s="23">
        <v>31</v>
      </c>
    </row>
    <row r="4" spans="1:38" s="4" customFormat="1" ht="27" customHeight="1">
      <c r="A4" s="219"/>
      <c r="B4" s="220"/>
      <c r="C4" s="220"/>
      <c r="D4" s="220"/>
      <c r="E4" s="220"/>
      <c r="F4" s="220"/>
      <c r="G4" s="224"/>
      <c r="H4" s="117">
        <f>彙整班表!H4</f>
        <v>45839</v>
      </c>
      <c r="I4" s="117">
        <f>彙整班表!I4</f>
        <v>45840</v>
      </c>
      <c r="J4" s="117">
        <f>彙整班表!J4</f>
        <v>45841</v>
      </c>
      <c r="K4" s="117">
        <f>彙整班表!K4</f>
        <v>45842</v>
      </c>
      <c r="L4" s="117">
        <f>彙整班表!L4</f>
        <v>45843</v>
      </c>
      <c r="M4" s="117">
        <f>彙整班表!M4</f>
        <v>45844</v>
      </c>
      <c r="N4" s="117">
        <f>彙整班表!N4</f>
        <v>45845</v>
      </c>
      <c r="O4" s="117">
        <f>彙整班表!O4</f>
        <v>45846</v>
      </c>
      <c r="P4" s="117">
        <f>彙整班表!P4</f>
        <v>45847</v>
      </c>
      <c r="Q4" s="117">
        <f>彙整班表!Q4</f>
        <v>45848</v>
      </c>
      <c r="R4" s="117">
        <f>彙整班表!R4</f>
        <v>45849</v>
      </c>
      <c r="S4" s="117">
        <f>彙整班表!S4</f>
        <v>45850</v>
      </c>
      <c r="T4" s="117">
        <f>彙整班表!T4</f>
        <v>45851</v>
      </c>
      <c r="U4" s="117">
        <f>彙整班表!U4</f>
        <v>45852</v>
      </c>
      <c r="V4" s="117">
        <f>彙整班表!V4</f>
        <v>45853</v>
      </c>
      <c r="W4" s="117">
        <f>彙整班表!W4</f>
        <v>45854</v>
      </c>
      <c r="X4" s="117">
        <f>彙整班表!X4</f>
        <v>45855</v>
      </c>
      <c r="Y4" s="117">
        <f>彙整班表!Y4</f>
        <v>45856</v>
      </c>
      <c r="Z4" s="117">
        <f>彙整班表!Z4</f>
        <v>45857</v>
      </c>
      <c r="AA4" s="117">
        <f>彙整班表!AA4</f>
        <v>45858</v>
      </c>
      <c r="AB4" s="117">
        <f>彙整班表!AB4</f>
        <v>45859</v>
      </c>
      <c r="AC4" s="117">
        <f>彙整班表!AC4</f>
        <v>45860</v>
      </c>
      <c r="AD4" s="117">
        <f>彙整班表!AD4</f>
        <v>45861</v>
      </c>
      <c r="AE4" s="117">
        <f>彙整班表!AE4</f>
        <v>45862</v>
      </c>
      <c r="AF4" s="117">
        <f>彙整班表!AF4</f>
        <v>45863</v>
      </c>
      <c r="AG4" s="117">
        <f>彙整班表!AG4</f>
        <v>45864</v>
      </c>
      <c r="AH4" s="117">
        <f>彙整班表!AH4</f>
        <v>45865</v>
      </c>
      <c r="AI4" s="117">
        <f>彙整班表!AI4</f>
        <v>45866</v>
      </c>
      <c r="AJ4" s="117">
        <f>彙整班表!AJ4</f>
        <v>45867</v>
      </c>
      <c r="AK4" s="117">
        <f>彙整班表!AK4</f>
        <v>45868</v>
      </c>
      <c r="AL4" s="117">
        <f>彙整班表!AL4</f>
        <v>45869</v>
      </c>
    </row>
    <row r="5" spans="1:38" s="4" customFormat="1" ht="27" customHeight="1">
      <c r="A5" s="233" t="str">
        <f>彙整班表!A5</f>
        <v>住房率</v>
      </c>
      <c r="B5" s="234"/>
      <c r="C5" s="234"/>
      <c r="D5" s="234"/>
      <c r="E5" s="234"/>
      <c r="F5" s="234"/>
      <c r="G5" s="235"/>
      <c r="H5" s="152">
        <f>彙整班表!H5</f>
        <v>0.19639999999999999</v>
      </c>
      <c r="I5" s="152">
        <f>彙整班表!I5</f>
        <v>0.24490000000000001</v>
      </c>
      <c r="J5" s="152">
        <f>彙整班表!J5</f>
        <v>0.3175</v>
      </c>
      <c r="K5" s="152">
        <f>彙整班表!K5</f>
        <v>0.87219999999999998</v>
      </c>
      <c r="L5" s="152">
        <f>彙整班表!L5</f>
        <v>0.91300000000000003</v>
      </c>
      <c r="M5" s="152">
        <f>彙整班表!M5</f>
        <v>0.88570000000000004</v>
      </c>
      <c r="N5" s="152">
        <f>彙整班表!N5</f>
        <v>0.61</v>
      </c>
      <c r="O5" s="152">
        <f>彙整班表!O5</f>
        <v>0.432</v>
      </c>
      <c r="P5" s="152">
        <f>彙整班表!P5</f>
        <v>0.40429999999999999</v>
      </c>
      <c r="Q5" s="152">
        <f>彙整班表!Q5</f>
        <v>0.50560000000000005</v>
      </c>
      <c r="R5" s="152">
        <f>彙整班表!R5</f>
        <v>0.90480000000000005</v>
      </c>
      <c r="S5" s="152">
        <f>彙整班表!S5</f>
        <v>0.95240000000000002</v>
      </c>
      <c r="T5" s="152">
        <f>彙整班表!T5</f>
        <v>0.87849999999999995</v>
      </c>
      <c r="U5" s="152">
        <f>彙整班表!U5</f>
        <v>0.53149999999999997</v>
      </c>
      <c r="V5" s="152">
        <f>彙整班表!V5</f>
        <v>0.26569999999999999</v>
      </c>
      <c r="W5" s="152">
        <f>彙整班表!W5</f>
        <v>0.30409999999999998</v>
      </c>
      <c r="X5" s="152">
        <f>彙整班表!X5</f>
        <v>0.2291</v>
      </c>
      <c r="Y5" s="152">
        <f>彙整班表!Y5</f>
        <v>0.2366</v>
      </c>
      <c r="Z5" s="152">
        <f>彙整班表!Z5</f>
        <v>0.89139999999999997</v>
      </c>
      <c r="AA5" s="152">
        <f>彙整班表!AA5</f>
        <v>0.31390000000000001</v>
      </c>
      <c r="AB5" s="152">
        <f>彙整班表!AB5</f>
        <v>0.13</v>
      </c>
      <c r="AC5" s="152">
        <f>彙整班表!AC5</f>
        <v>0.16589999999999999</v>
      </c>
      <c r="AD5" s="152">
        <f>彙整班表!AD5</f>
        <v>0.20599999999999999</v>
      </c>
      <c r="AE5" s="152">
        <f>彙整班表!AE5</f>
        <v>0.5605</v>
      </c>
      <c r="AF5" s="152">
        <f>彙整班表!AF5</f>
        <v>0.76790000000000003</v>
      </c>
      <c r="AG5" s="152">
        <f>彙整班表!AG5</f>
        <v>1.0223</v>
      </c>
      <c r="AH5" s="152">
        <f>彙整班表!AH5</f>
        <v>0.31879999999999997</v>
      </c>
      <c r="AI5" s="152">
        <f>彙整班表!AI5</f>
        <v>0.12559999999999999</v>
      </c>
      <c r="AJ5" s="152">
        <f>彙整班表!AJ5</f>
        <v>0.15939999999999999</v>
      </c>
      <c r="AK5" s="152">
        <f>彙整班表!AK5</f>
        <v>0.1691</v>
      </c>
      <c r="AL5" s="152">
        <f>彙整班表!AL5</f>
        <v>0.1353</v>
      </c>
    </row>
    <row r="6" spans="1:38" s="4" customFormat="1" ht="27" customHeight="1">
      <c r="A6" s="233" t="str">
        <f>彙整班表!A6</f>
        <v>預估房客人數</v>
      </c>
      <c r="B6" s="234"/>
      <c r="C6" s="234"/>
      <c r="D6" s="234"/>
      <c r="E6" s="234"/>
      <c r="F6" s="234"/>
      <c r="G6" s="235"/>
      <c r="H6" s="151">
        <f>彙整班表!H6</f>
        <v>76</v>
      </c>
      <c r="I6" s="151">
        <f>彙整班表!I6</f>
        <v>87</v>
      </c>
      <c r="J6" s="151">
        <f>彙整班表!J6</f>
        <v>118</v>
      </c>
      <c r="K6" s="151">
        <f>彙整班表!K6</f>
        <v>358</v>
      </c>
      <c r="L6" s="151">
        <f>彙整班表!L6</f>
        <v>376</v>
      </c>
      <c r="M6" s="151">
        <f>彙整班表!M6</f>
        <v>295</v>
      </c>
      <c r="N6" s="151">
        <f>彙整班表!N6</f>
        <v>105</v>
      </c>
      <c r="O6" s="151">
        <f>彙整班表!O6</f>
        <v>96</v>
      </c>
      <c r="P6" s="151">
        <f>彙整班表!P6</f>
        <v>99</v>
      </c>
      <c r="Q6" s="151">
        <f>彙整班表!Q6</f>
        <v>156</v>
      </c>
      <c r="R6" s="151">
        <f>彙整班表!R6</f>
        <v>394</v>
      </c>
      <c r="S6" s="151">
        <f>彙整班表!S6</f>
        <v>415</v>
      </c>
      <c r="T6" s="151">
        <f>彙整班表!T6</f>
        <v>161</v>
      </c>
      <c r="U6" s="151">
        <f>彙整班表!U6</f>
        <v>100</v>
      </c>
      <c r="V6" s="151">
        <f>彙整班表!V6</f>
        <v>61</v>
      </c>
      <c r="W6" s="151">
        <f>彙整班表!W6</f>
        <v>79</v>
      </c>
      <c r="X6" s="151">
        <f>彙整班表!X6</f>
        <v>63</v>
      </c>
      <c r="Y6" s="151">
        <f>彙整班表!Y6</f>
        <v>97</v>
      </c>
      <c r="Z6" s="151">
        <f>彙整班表!Z6</f>
        <v>395</v>
      </c>
      <c r="AA6" s="151">
        <f>彙整班表!AA6</f>
        <v>128</v>
      </c>
      <c r="AB6" s="151">
        <f>彙整班表!AB6</f>
        <v>41</v>
      </c>
      <c r="AC6" s="151">
        <f>彙整班表!AC6</f>
        <v>55</v>
      </c>
      <c r="AD6" s="151">
        <f>彙整班表!AD6</f>
        <v>66</v>
      </c>
      <c r="AE6" s="151">
        <f>彙整班表!AE6</f>
        <v>199</v>
      </c>
      <c r="AF6" s="151">
        <f>彙整班表!AF6</f>
        <v>292</v>
      </c>
      <c r="AG6" s="151">
        <f>彙整班表!AG6</f>
        <v>355</v>
      </c>
      <c r="AH6" s="151">
        <f>彙整班表!AH6</f>
        <v>93</v>
      </c>
      <c r="AI6" s="151">
        <f>彙整班表!AI6</f>
        <v>31</v>
      </c>
      <c r="AJ6" s="151">
        <f>彙整班表!AJ6</f>
        <v>48</v>
      </c>
      <c r="AK6" s="151">
        <f>彙整班表!AK6</f>
        <v>52</v>
      </c>
      <c r="AL6" s="151">
        <f>彙整班表!AL6</f>
        <v>38</v>
      </c>
    </row>
    <row r="7" spans="1:38" s="4" customFormat="1" ht="27" customHeight="1">
      <c r="A7" s="233" t="str">
        <f>彙整班表!A7</f>
        <v>預估早餐客數</v>
      </c>
      <c r="B7" s="234"/>
      <c r="C7" s="234"/>
      <c r="D7" s="234"/>
      <c r="E7" s="234"/>
      <c r="F7" s="234"/>
      <c r="G7" s="235"/>
      <c r="H7" s="151">
        <f>彙整班表!H7</f>
        <v>43</v>
      </c>
      <c r="I7" s="151">
        <f>彙整班表!I7</f>
        <v>43</v>
      </c>
      <c r="J7" s="151">
        <f>彙整班表!J7</f>
        <v>43</v>
      </c>
      <c r="K7" s="151">
        <f>彙整班表!K7</f>
        <v>43</v>
      </c>
      <c r="L7" s="151">
        <f>彙整班表!L7</f>
        <v>43</v>
      </c>
      <c r="M7" s="151">
        <f>彙整班表!M7</f>
        <v>45</v>
      </c>
      <c r="N7" s="151">
        <f>彙整班表!N7</f>
        <v>45</v>
      </c>
      <c r="O7" s="151">
        <f>彙整班表!O7</f>
        <v>48</v>
      </c>
      <c r="P7" s="151">
        <f>彙整班表!P7</f>
        <v>48</v>
      </c>
      <c r="Q7" s="151">
        <f>彙整班表!Q7</f>
        <v>52</v>
      </c>
      <c r="R7" s="151">
        <f>彙整班表!R7</f>
        <v>66</v>
      </c>
      <c r="S7" s="151">
        <f>彙整班表!S7</f>
        <v>109</v>
      </c>
      <c r="T7" s="151">
        <f>彙整班表!T7</f>
        <v>44</v>
      </c>
      <c r="U7" s="151">
        <f>彙整班表!U7</f>
        <v>87</v>
      </c>
      <c r="V7" s="151">
        <f>彙整班表!V7</f>
        <v>54</v>
      </c>
      <c r="W7" s="151">
        <f>彙整班表!W7</f>
        <v>22</v>
      </c>
      <c r="X7" s="151">
        <f>彙整班表!X7</f>
        <v>24</v>
      </c>
      <c r="Y7" s="151">
        <f>彙整班表!Y7</f>
        <v>36</v>
      </c>
      <c r="Z7" s="151">
        <f>彙整班表!Z7</f>
        <v>32</v>
      </c>
      <c r="AA7" s="151">
        <f>彙整班表!AA7</f>
        <v>14</v>
      </c>
      <c r="AB7" s="151">
        <f>彙整班表!AB7</f>
        <v>46</v>
      </c>
      <c r="AC7" s="151">
        <f>彙整班表!AC7</f>
        <v>29</v>
      </c>
      <c r="AD7" s="151">
        <f>彙整班表!AD7</f>
        <v>38</v>
      </c>
      <c r="AE7" s="151">
        <f>彙整班表!AE7</f>
        <v>59</v>
      </c>
      <c r="AF7" s="151">
        <f>彙整班表!AF7</f>
        <v>175</v>
      </c>
      <c r="AG7" s="151">
        <f>彙整班表!AG7</f>
        <v>218</v>
      </c>
      <c r="AH7" s="151">
        <f>彙整班表!AH7</f>
        <v>236</v>
      </c>
      <c r="AI7" s="151">
        <f>彙整班表!AI7</f>
        <v>53</v>
      </c>
      <c r="AJ7" s="151">
        <f>彙整班表!AJ7</f>
        <v>9</v>
      </c>
      <c r="AK7" s="151">
        <f>彙整班表!AK7</f>
        <v>16</v>
      </c>
      <c r="AL7" s="151">
        <f>彙整班表!AL7</f>
        <v>10</v>
      </c>
    </row>
    <row r="8" spans="1:38" s="12" customFormat="1" ht="34.5" customHeight="1" thickBot="1">
      <c r="A8" s="139" t="s">
        <v>472</v>
      </c>
      <c r="B8" s="140"/>
      <c r="C8" s="140"/>
      <c r="D8" s="141" t="s">
        <v>514</v>
      </c>
      <c r="E8" s="142">
        <v>3528</v>
      </c>
      <c r="F8" s="142" t="s">
        <v>474</v>
      </c>
      <c r="G8" s="142" t="s">
        <v>473</v>
      </c>
      <c r="H8" s="18" t="s">
        <v>479</v>
      </c>
      <c r="I8" s="18" t="s">
        <v>479</v>
      </c>
      <c r="J8" s="18" t="s">
        <v>479</v>
      </c>
      <c r="K8" s="18" t="s">
        <v>479</v>
      </c>
      <c r="L8" s="137" t="s">
        <v>481</v>
      </c>
      <c r="M8" s="18" t="s">
        <v>483</v>
      </c>
      <c r="N8" s="18" t="s">
        <v>479</v>
      </c>
      <c r="O8" s="18" t="s">
        <v>479</v>
      </c>
      <c r="P8" s="18" t="s">
        <v>479</v>
      </c>
      <c r="Q8" s="18" t="s">
        <v>479</v>
      </c>
      <c r="R8" s="18" t="s">
        <v>479</v>
      </c>
      <c r="S8" s="137" t="s">
        <v>481</v>
      </c>
      <c r="T8" s="18" t="s">
        <v>483</v>
      </c>
      <c r="U8" s="18" t="s">
        <v>479</v>
      </c>
      <c r="V8" s="18" t="s">
        <v>479</v>
      </c>
      <c r="W8" s="18" t="s">
        <v>479</v>
      </c>
      <c r="X8" s="18" t="s">
        <v>479</v>
      </c>
      <c r="Y8" s="18" t="s">
        <v>479</v>
      </c>
      <c r="Z8" s="137" t="s">
        <v>481</v>
      </c>
      <c r="AA8" s="18" t="s">
        <v>483</v>
      </c>
      <c r="AB8" s="18" t="s">
        <v>479</v>
      </c>
      <c r="AC8" s="18" t="s">
        <v>479</v>
      </c>
      <c r="AD8" s="18" t="s">
        <v>479</v>
      </c>
      <c r="AE8" s="18" t="s">
        <v>479</v>
      </c>
      <c r="AF8" s="18" t="s">
        <v>479</v>
      </c>
      <c r="AG8" s="137" t="s">
        <v>481</v>
      </c>
      <c r="AH8" s="18" t="s">
        <v>483</v>
      </c>
      <c r="AI8" s="18" t="s">
        <v>479</v>
      </c>
      <c r="AJ8" s="18" t="s">
        <v>479</v>
      </c>
      <c r="AK8" s="18" t="s">
        <v>479</v>
      </c>
      <c r="AL8" s="18" t="s">
        <v>479</v>
      </c>
    </row>
    <row r="9" spans="1:38"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</row>
    <row r="11" spans="1:38" s="6" customFormat="1" ht="21">
      <c r="B11" s="5"/>
      <c r="C11" s="5"/>
      <c r="D11" s="5"/>
      <c r="G11" s="5" t="s">
        <v>8</v>
      </c>
      <c r="O11" s="5" t="s">
        <v>9</v>
      </c>
      <c r="R11" s="5"/>
      <c r="X11" s="5" t="s">
        <v>10</v>
      </c>
      <c r="AF11" s="5"/>
      <c r="AG11" s="5"/>
      <c r="AH11" s="5"/>
    </row>
    <row r="12" spans="1:38" s="6" customFormat="1" ht="21">
      <c r="B12" s="5"/>
      <c r="C12" s="5"/>
      <c r="D12" s="5"/>
      <c r="G12" s="5"/>
      <c r="O12" s="5"/>
      <c r="R12" s="5"/>
      <c r="X12" s="5"/>
      <c r="AF12" s="5"/>
      <c r="AG12" s="5"/>
      <c r="AH12" s="5"/>
    </row>
    <row r="13" spans="1:38" s="6" customFormat="1" ht="21">
      <c r="B13" s="5"/>
      <c r="C13" s="5"/>
      <c r="D13" s="5"/>
      <c r="G13" s="5"/>
      <c r="O13" s="5"/>
      <c r="R13" s="5"/>
      <c r="X13" s="5"/>
      <c r="AF13" s="5"/>
      <c r="AG13" s="5"/>
      <c r="AH13" s="5"/>
    </row>
    <row r="14" spans="1:38" s="6" customFormat="1" ht="21"/>
    <row r="15" spans="1:38" s="6" customFormat="1" ht="21">
      <c r="A15" s="7" t="s">
        <v>5</v>
      </c>
      <c r="B15" s="8" t="s">
        <v>6</v>
      </c>
      <c r="C15" s="7" t="s">
        <v>7</v>
      </c>
    </row>
    <row r="16" spans="1:38" s="6" customFormat="1" ht="21">
      <c r="A16" s="6" t="s">
        <v>22</v>
      </c>
      <c r="B16" s="9">
        <v>0.375</v>
      </c>
      <c r="C16" s="9">
        <v>0.75</v>
      </c>
      <c r="E16" s="19" t="s">
        <v>11</v>
      </c>
      <c r="F16" s="19"/>
      <c r="G16" s="19"/>
      <c r="H16" s="19"/>
      <c r="I16" s="19"/>
      <c r="J16" s="19"/>
      <c r="K16" s="19"/>
      <c r="L16" s="19"/>
    </row>
    <row r="17" spans="1:29" s="6" customFormat="1" ht="21"/>
    <row r="18" spans="1:29" s="6" customFormat="1" ht="21"/>
    <row r="19" spans="1:29" s="6" customFormat="1" ht="21">
      <c r="A19" s="225" t="s">
        <v>13</v>
      </c>
      <c r="B19" s="225"/>
      <c r="C19" s="225"/>
      <c r="D19" s="225"/>
      <c r="E19" s="225"/>
      <c r="F19" s="225"/>
      <c r="G19" s="225"/>
      <c r="H19" s="225"/>
      <c r="I19" s="225"/>
      <c r="J19" s="225"/>
      <c r="K19" s="225"/>
      <c r="L19" s="225"/>
      <c r="M19" s="225"/>
      <c r="N19" s="225"/>
      <c r="O19" s="225"/>
      <c r="P19" s="225"/>
      <c r="Q19" s="225"/>
      <c r="R19" s="225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</row>
    <row r="20" spans="1:29" s="6" customFormat="1" ht="21">
      <c r="A20" s="225"/>
      <c r="B20" s="225"/>
      <c r="C20" s="225"/>
      <c r="D20" s="225"/>
      <c r="E20" s="225"/>
      <c r="F20" s="225"/>
      <c r="G20" s="225"/>
      <c r="H20" s="225"/>
      <c r="I20" s="225"/>
      <c r="J20" s="225"/>
      <c r="K20" s="225"/>
      <c r="L20" s="225"/>
      <c r="M20" s="225"/>
      <c r="N20" s="225"/>
      <c r="O20" s="225"/>
      <c r="P20" s="225"/>
      <c r="Q20" s="225"/>
      <c r="R20" s="225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</row>
    <row r="21" spans="1:29" s="6" customFormat="1" ht="21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</row>
    <row r="22" spans="1:29" s="6" customFormat="1" ht="21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</row>
    <row r="23" spans="1:29" s="6" customFormat="1" ht="21">
      <c r="A23" s="226" t="s">
        <v>12</v>
      </c>
      <c r="B23" s="226"/>
      <c r="C23" s="226"/>
      <c r="D23" s="226"/>
      <c r="E23" s="10"/>
    </row>
    <row r="24" spans="1:29" s="6" customFormat="1" ht="21"/>
  </sheetData>
  <sheetProtection algorithmName="SHA-512" hashValue="3uHvs5mXa4dNXtTjbmWUI3beFDzHg0hN12Ky7dqLKifcpX5IuW8makI/ebxkxo4S1HceebY22nve8enQR2aD/Q==" saltValue="QHh+NM1oOiDmDyEDbSAjnw==" spinCount="100000" sheet="1" selectLockedCells="1" selectUnlockedCells="1"/>
  <mergeCells count="15">
    <mergeCell ref="A19:R20"/>
    <mergeCell ref="A23:D23"/>
    <mergeCell ref="A1:P1"/>
    <mergeCell ref="Q1:AL1"/>
    <mergeCell ref="A2:G2"/>
    <mergeCell ref="A3:A4"/>
    <mergeCell ref="B3:B4"/>
    <mergeCell ref="C3:C4"/>
    <mergeCell ref="D3:D4"/>
    <mergeCell ref="E3:E4"/>
    <mergeCell ref="F3:F4"/>
    <mergeCell ref="G3:G4"/>
    <mergeCell ref="A5:G5"/>
    <mergeCell ref="A6:G6"/>
    <mergeCell ref="A7:G7"/>
  </mergeCells>
  <phoneticPr fontId="22" type="noConversion"/>
  <pageMargins left="0.23622047244094491" right="0.23622047244094491" top="0.74803149606299213" bottom="0.74803149606299213" header="0.31496062992125984" footer="0.31496062992125984"/>
  <pageSetup paperSize="9" scale="28" fitToHeight="0" orientation="landscape" r:id="rId1"/>
  <headerFooter>
    <oddHeader>&amp;L&amp;20限公司內部員工管理專用單&amp;R&amp;"微軟正黑體,標準"112年10月18日版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70515-89F1-4D33-B407-7C2D2D8E5187}">
  <sheetPr codeName="工作表7">
    <pageSetUpPr fitToPage="1"/>
  </sheetPr>
  <dimension ref="A1:AL30"/>
  <sheetViews>
    <sheetView topLeftCell="I1" zoomScale="60" zoomScaleNormal="60" workbookViewId="0">
      <selection activeCell="AB13" sqref="AB13"/>
    </sheetView>
  </sheetViews>
  <sheetFormatPr defaultRowHeight="15.75"/>
  <cols>
    <col min="1" max="1" width="38.75" style="1" customWidth="1"/>
    <col min="2" max="4" width="10.25" style="1" customWidth="1"/>
    <col min="5" max="5" width="9.75" style="1" customWidth="1"/>
    <col min="6" max="6" width="14.625" style="1" bestFit="1" customWidth="1"/>
    <col min="7" max="7" width="11.875" style="1" bestFit="1" customWidth="1"/>
    <col min="8" max="14" width="12.375" style="1" bestFit="1" customWidth="1"/>
    <col min="15" max="15" width="16.75" style="1" bestFit="1" customWidth="1"/>
    <col min="16" max="23" width="12.375" style="1" bestFit="1" customWidth="1"/>
    <col min="24" max="24" width="16.75" style="1" bestFit="1" customWidth="1"/>
    <col min="25" max="37" width="12.375" style="1" bestFit="1" customWidth="1"/>
    <col min="38" max="38" width="10.125" style="1" customWidth="1"/>
    <col min="39" max="39" width="9" style="1" customWidth="1"/>
    <col min="40" max="16384" width="9" style="1"/>
  </cols>
  <sheetData>
    <row r="1" spans="1:38" ht="37.5" customHeight="1" thickBot="1">
      <c r="A1" s="227">
        <f>彙整班表!A1</f>
        <v>7</v>
      </c>
      <c r="B1" s="228"/>
      <c r="C1" s="228"/>
      <c r="D1" s="228"/>
      <c r="E1" s="228"/>
      <c r="F1" s="228"/>
      <c r="G1" s="228"/>
      <c r="H1" s="228"/>
      <c r="I1" s="228"/>
      <c r="J1" s="228"/>
      <c r="K1" s="228"/>
      <c r="L1" s="228"/>
      <c r="M1" s="228"/>
      <c r="N1" s="228"/>
      <c r="O1" s="228"/>
      <c r="P1" s="228"/>
      <c r="Q1" s="229" t="s">
        <v>28</v>
      </c>
      <c r="R1" s="229"/>
      <c r="S1" s="229"/>
      <c r="T1" s="229"/>
      <c r="U1" s="229"/>
      <c r="V1" s="229"/>
      <c r="W1" s="229"/>
      <c r="X1" s="229"/>
      <c r="Y1" s="229"/>
      <c r="Z1" s="229"/>
      <c r="AA1" s="229"/>
      <c r="AB1" s="229"/>
      <c r="AC1" s="229"/>
      <c r="AD1" s="229"/>
      <c r="AE1" s="229"/>
      <c r="AF1" s="229"/>
      <c r="AG1" s="229"/>
      <c r="AH1" s="229"/>
      <c r="AI1" s="229"/>
      <c r="AJ1" s="229"/>
      <c r="AK1" s="229"/>
      <c r="AL1" s="230"/>
    </row>
    <row r="2" spans="1:38" ht="21" customHeight="1">
      <c r="A2" s="231" t="s">
        <v>0</v>
      </c>
      <c r="B2" s="232"/>
      <c r="C2" s="232"/>
      <c r="D2" s="232"/>
      <c r="E2" s="232"/>
      <c r="F2" s="232"/>
      <c r="G2" s="232"/>
      <c r="H2" s="13"/>
      <c r="I2" s="2"/>
      <c r="J2" s="2"/>
      <c r="K2" s="2"/>
      <c r="L2" s="2"/>
      <c r="M2" s="2"/>
      <c r="N2" s="2"/>
      <c r="O2" s="13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56"/>
      <c r="AL2" s="54"/>
    </row>
    <row r="3" spans="1:38" s="4" customFormat="1" ht="25.5" customHeight="1">
      <c r="A3" s="219" t="s">
        <v>165</v>
      </c>
      <c r="B3" s="220" t="s">
        <v>1</v>
      </c>
      <c r="C3" s="220" t="s">
        <v>16</v>
      </c>
      <c r="D3" s="220" t="s">
        <v>2</v>
      </c>
      <c r="E3" s="220" t="s">
        <v>3</v>
      </c>
      <c r="F3" s="220" t="s">
        <v>4</v>
      </c>
      <c r="G3" s="223" t="s">
        <v>14</v>
      </c>
      <c r="H3" s="14">
        <v>1</v>
      </c>
      <c r="I3" s="14">
        <v>2</v>
      </c>
      <c r="J3" s="14">
        <v>3</v>
      </c>
      <c r="K3" s="14">
        <v>4</v>
      </c>
      <c r="L3" s="14">
        <v>5</v>
      </c>
      <c r="M3" s="14">
        <v>6</v>
      </c>
      <c r="N3" s="14">
        <v>7</v>
      </c>
      <c r="O3" s="14">
        <v>8</v>
      </c>
      <c r="P3" s="14">
        <v>9</v>
      </c>
      <c r="Q3" s="14">
        <v>10</v>
      </c>
      <c r="R3" s="14">
        <v>11</v>
      </c>
      <c r="S3" s="14">
        <v>12</v>
      </c>
      <c r="T3" s="14">
        <v>13</v>
      </c>
      <c r="U3" s="14">
        <v>14</v>
      </c>
      <c r="V3" s="14">
        <v>15</v>
      </c>
      <c r="W3" s="14">
        <v>16</v>
      </c>
      <c r="X3" s="14">
        <v>17</v>
      </c>
      <c r="Y3" s="14">
        <v>18</v>
      </c>
      <c r="Z3" s="14">
        <v>19</v>
      </c>
      <c r="AA3" s="14">
        <v>20</v>
      </c>
      <c r="AB3" s="14">
        <v>21</v>
      </c>
      <c r="AC3" s="14">
        <v>22</v>
      </c>
      <c r="AD3" s="14">
        <v>23</v>
      </c>
      <c r="AE3" s="14">
        <v>24</v>
      </c>
      <c r="AF3" s="14">
        <v>25</v>
      </c>
      <c r="AG3" s="14">
        <v>26</v>
      </c>
      <c r="AH3" s="14">
        <v>27</v>
      </c>
      <c r="AI3" s="14">
        <v>28</v>
      </c>
      <c r="AJ3" s="14">
        <v>29</v>
      </c>
      <c r="AK3" s="23">
        <v>30</v>
      </c>
      <c r="AL3" s="55">
        <v>31</v>
      </c>
    </row>
    <row r="4" spans="1:38" s="4" customFormat="1" ht="27" customHeight="1">
      <c r="A4" s="219"/>
      <c r="B4" s="220"/>
      <c r="C4" s="220"/>
      <c r="D4" s="220"/>
      <c r="E4" s="220"/>
      <c r="F4" s="220"/>
      <c r="G4" s="224"/>
      <c r="H4" s="117">
        <f>彙整班表!H4</f>
        <v>45839</v>
      </c>
      <c r="I4" s="117">
        <f>彙整班表!I4</f>
        <v>45840</v>
      </c>
      <c r="J4" s="117">
        <f>彙整班表!J4</f>
        <v>45841</v>
      </c>
      <c r="K4" s="117">
        <f>彙整班表!K4</f>
        <v>45842</v>
      </c>
      <c r="L4" s="117">
        <f>彙整班表!L4</f>
        <v>45843</v>
      </c>
      <c r="M4" s="117">
        <f>彙整班表!M4</f>
        <v>45844</v>
      </c>
      <c r="N4" s="117">
        <f>彙整班表!N4</f>
        <v>45845</v>
      </c>
      <c r="O4" s="117">
        <f>彙整班表!O4</f>
        <v>45846</v>
      </c>
      <c r="P4" s="117">
        <f>彙整班表!P4</f>
        <v>45847</v>
      </c>
      <c r="Q4" s="117">
        <f>彙整班表!Q4</f>
        <v>45848</v>
      </c>
      <c r="R4" s="117">
        <f>彙整班表!R4</f>
        <v>45849</v>
      </c>
      <c r="S4" s="117">
        <f>彙整班表!S4</f>
        <v>45850</v>
      </c>
      <c r="T4" s="117">
        <f>彙整班表!T4</f>
        <v>45851</v>
      </c>
      <c r="U4" s="117">
        <f>彙整班表!U4</f>
        <v>45852</v>
      </c>
      <c r="V4" s="117">
        <f>彙整班表!V4</f>
        <v>45853</v>
      </c>
      <c r="W4" s="117">
        <f>彙整班表!W4</f>
        <v>45854</v>
      </c>
      <c r="X4" s="117">
        <f>彙整班表!X4</f>
        <v>45855</v>
      </c>
      <c r="Y4" s="117">
        <f>彙整班表!Y4</f>
        <v>45856</v>
      </c>
      <c r="Z4" s="117">
        <f>彙整班表!Z4</f>
        <v>45857</v>
      </c>
      <c r="AA4" s="117">
        <f>彙整班表!AA4</f>
        <v>45858</v>
      </c>
      <c r="AB4" s="117">
        <f>彙整班表!AB4</f>
        <v>45859</v>
      </c>
      <c r="AC4" s="117">
        <f>彙整班表!AC4</f>
        <v>45860</v>
      </c>
      <c r="AD4" s="117">
        <f>彙整班表!AD4</f>
        <v>45861</v>
      </c>
      <c r="AE4" s="117">
        <f>彙整班表!AE4</f>
        <v>45862</v>
      </c>
      <c r="AF4" s="117">
        <f>彙整班表!AF4</f>
        <v>45863</v>
      </c>
      <c r="AG4" s="117">
        <f>彙整班表!AG4</f>
        <v>45864</v>
      </c>
      <c r="AH4" s="117">
        <f>彙整班表!AH4</f>
        <v>45865</v>
      </c>
      <c r="AI4" s="117">
        <f>彙整班表!AI4</f>
        <v>45866</v>
      </c>
      <c r="AJ4" s="117">
        <f>彙整班表!AJ4</f>
        <v>45867</v>
      </c>
      <c r="AK4" s="117">
        <f>彙整班表!AK4</f>
        <v>45868</v>
      </c>
      <c r="AL4" s="117">
        <f>彙整班表!AL4</f>
        <v>45869</v>
      </c>
    </row>
    <row r="5" spans="1:38" s="4" customFormat="1" ht="27" customHeight="1">
      <c r="A5" s="233" t="str">
        <f>彙整班表!A5</f>
        <v>住房率</v>
      </c>
      <c r="B5" s="234"/>
      <c r="C5" s="234"/>
      <c r="D5" s="234"/>
      <c r="E5" s="234"/>
      <c r="F5" s="234"/>
      <c r="G5" s="235"/>
      <c r="H5" s="152">
        <f>彙整班表!H5</f>
        <v>0.19639999999999999</v>
      </c>
      <c r="I5" s="152">
        <f>彙整班表!I5</f>
        <v>0.24490000000000001</v>
      </c>
      <c r="J5" s="152">
        <f>彙整班表!J5</f>
        <v>0.3175</v>
      </c>
      <c r="K5" s="152">
        <f>彙整班表!K5</f>
        <v>0.87219999999999998</v>
      </c>
      <c r="L5" s="152">
        <f>彙整班表!L5</f>
        <v>0.91300000000000003</v>
      </c>
      <c r="M5" s="152">
        <f>彙整班表!M5</f>
        <v>0.88570000000000004</v>
      </c>
      <c r="N5" s="152">
        <f>彙整班表!N5</f>
        <v>0.61</v>
      </c>
      <c r="O5" s="152">
        <f>彙整班表!O5</f>
        <v>0.432</v>
      </c>
      <c r="P5" s="152">
        <f>彙整班表!P5</f>
        <v>0.40429999999999999</v>
      </c>
      <c r="Q5" s="152">
        <f>彙整班表!Q5</f>
        <v>0.50560000000000005</v>
      </c>
      <c r="R5" s="152">
        <f>彙整班表!R5</f>
        <v>0.90480000000000005</v>
      </c>
      <c r="S5" s="152">
        <f>彙整班表!S5</f>
        <v>0.95240000000000002</v>
      </c>
      <c r="T5" s="152">
        <f>彙整班表!T5</f>
        <v>0.87849999999999995</v>
      </c>
      <c r="U5" s="152">
        <f>彙整班表!U5</f>
        <v>0.53149999999999997</v>
      </c>
      <c r="V5" s="152">
        <f>彙整班表!V5</f>
        <v>0.26569999999999999</v>
      </c>
      <c r="W5" s="152">
        <f>彙整班表!W5</f>
        <v>0.30409999999999998</v>
      </c>
      <c r="X5" s="152">
        <f>彙整班表!X5</f>
        <v>0.2291</v>
      </c>
      <c r="Y5" s="152">
        <f>彙整班表!Y5</f>
        <v>0.2366</v>
      </c>
      <c r="Z5" s="152">
        <f>彙整班表!Z5</f>
        <v>0.89139999999999997</v>
      </c>
      <c r="AA5" s="152">
        <f>彙整班表!AA5</f>
        <v>0.31390000000000001</v>
      </c>
      <c r="AB5" s="152">
        <f>彙整班表!AB5</f>
        <v>0.13</v>
      </c>
      <c r="AC5" s="152">
        <f>彙整班表!AC5</f>
        <v>0.16589999999999999</v>
      </c>
      <c r="AD5" s="152">
        <f>彙整班表!AD5</f>
        <v>0.20599999999999999</v>
      </c>
      <c r="AE5" s="152">
        <f>彙整班表!AE5</f>
        <v>0.5605</v>
      </c>
      <c r="AF5" s="152">
        <f>彙整班表!AF5</f>
        <v>0.76790000000000003</v>
      </c>
      <c r="AG5" s="152">
        <f>彙整班表!AG5</f>
        <v>1.0223</v>
      </c>
      <c r="AH5" s="152">
        <f>彙整班表!AH5</f>
        <v>0.31879999999999997</v>
      </c>
      <c r="AI5" s="152">
        <f>彙整班表!AI5</f>
        <v>0.12559999999999999</v>
      </c>
      <c r="AJ5" s="152">
        <f>彙整班表!AJ5</f>
        <v>0.15939999999999999</v>
      </c>
      <c r="AK5" s="152">
        <f>彙整班表!AK5</f>
        <v>0.1691</v>
      </c>
      <c r="AL5" s="152">
        <f>彙整班表!AL5</f>
        <v>0.1353</v>
      </c>
    </row>
    <row r="6" spans="1:38" s="4" customFormat="1" ht="27" customHeight="1">
      <c r="A6" s="233" t="str">
        <f>彙整班表!A6</f>
        <v>預估房客人數</v>
      </c>
      <c r="B6" s="234"/>
      <c r="C6" s="234"/>
      <c r="D6" s="234"/>
      <c r="E6" s="234"/>
      <c r="F6" s="234"/>
      <c r="G6" s="235"/>
      <c r="H6" s="151">
        <f>彙整班表!H6</f>
        <v>76</v>
      </c>
      <c r="I6" s="151">
        <f>彙整班表!I6</f>
        <v>87</v>
      </c>
      <c r="J6" s="151">
        <f>彙整班表!J6</f>
        <v>118</v>
      </c>
      <c r="K6" s="151">
        <f>彙整班表!K6</f>
        <v>358</v>
      </c>
      <c r="L6" s="151">
        <f>彙整班表!L6</f>
        <v>376</v>
      </c>
      <c r="M6" s="151">
        <f>彙整班表!M6</f>
        <v>295</v>
      </c>
      <c r="N6" s="151">
        <f>彙整班表!N6</f>
        <v>105</v>
      </c>
      <c r="O6" s="151">
        <f>彙整班表!O6</f>
        <v>96</v>
      </c>
      <c r="P6" s="151">
        <f>彙整班表!P6</f>
        <v>99</v>
      </c>
      <c r="Q6" s="151">
        <f>彙整班表!Q6</f>
        <v>156</v>
      </c>
      <c r="R6" s="151">
        <f>彙整班表!R6</f>
        <v>394</v>
      </c>
      <c r="S6" s="151">
        <f>彙整班表!S6</f>
        <v>415</v>
      </c>
      <c r="T6" s="151">
        <f>彙整班表!T6</f>
        <v>161</v>
      </c>
      <c r="U6" s="151">
        <f>彙整班表!U6</f>
        <v>100</v>
      </c>
      <c r="V6" s="151">
        <f>彙整班表!V6</f>
        <v>61</v>
      </c>
      <c r="W6" s="151">
        <f>彙整班表!W6</f>
        <v>79</v>
      </c>
      <c r="X6" s="151">
        <f>彙整班表!X6</f>
        <v>63</v>
      </c>
      <c r="Y6" s="151">
        <f>彙整班表!Y6</f>
        <v>97</v>
      </c>
      <c r="Z6" s="151">
        <f>彙整班表!Z6</f>
        <v>395</v>
      </c>
      <c r="AA6" s="151">
        <f>彙整班表!AA6</f>
        <v>128</v>
      </c>
      <c r="AB6" s="151">
        <f>彙整班表!AB6</f>
        <v>41</v>
      </c>
      <c r="AC6" s="151">
        <f>彙整班表!AC6</f>
        <v>55</v>
      </c>
      <c r="AD6" s="151">
        <f>彙整班表!AD6</f>
        <v>66</v>
      </c>
      <c r="AE6" s="151">
        <f>彙整班表!AE6</f>
        <v>199</v>
      </c>
      <c r="AF6" s="151">
        <f>彙整班表!AF6</f>
        <v>292</v>
      </c>
      <c r="AG6" s="151">
        <f>彙整班表!AG6</f>
        <v>355</v>
      </c>
      <c r="AH6" s="151">
        <f>彙整班表!AH6</f>
        <v>93</v>
      </c>
      <c r="AI6" s="151">
        <f>彙整班表!AI6</f>
        <v>31</v>
      </c>
      <c r="AJ6" s="151">
        <f>彙整班表!AJ6</f>
        <v>48</v>
      </c>
      <c r="AK6" s="151">
        <f>彙整班表!AK6</f>
        <v>52</v>
      </c>
      <c r="AL6" s="151">
        <f>彙整班表!AL6</f>
        <v>38</v>
      </c>
    </row>
    <row r="7" spans="1:38" s="4" customFormat="1" ht="27" customHeight="1">
      <c r="A7" s="233" t="str">
        <f>彙整班表!A7</f>
        <v>預估早餐客數</v>
      </c>
      <c r="B7" s="234"/>
      <c r="C7" s="234"/>
      <c r="D7" s="234"/>
      <c r="E7" s="234"/>
      <c r="F7" s="234"/>
      <c r="G7" s="235"/>
      <c r="H7" s="151">
        <f>彙整班表!H7</f>
        <v>43</v>
      </c>
      <c r="I7" s="151">
        <f>彙整班表!I7</f>
        <v>43</v>
      </c>
      <c r="J7" s="151">
        <f>彙整班表!J7</f>
        <v>43</v>
      </c>
      <c r="K7" s="151">
        <f>彙整班表!K7</f>
        <v>43</v>
      </c>
      <c r="L7" s="151">
        <f>彙整班表!L7</f>
        <v>43</v>
      </c>
      <c r="M7" s="151">
        <f>彙整班表!M7</f>
        <v>45</v>
      </c>
      <c r="N7" s="151">
        <f>彙整班表!N7</f>
        <v>45</v>
      </c>
      <c r="O7" s="151">
        <f>彙整班表!O7</f>
        <v>48</v>
      </c>
      <c r="P7" s="151">
        <f>彙整班表!P7</f>
        <v>48</v>
      </c>
      <c r="Q7" s="151">
        <f>彙整班表!Q7</f>
        <v>52</v>
      </c>
      <c r="R7" s="151">
        <f>彙整班表!R7</f>
        <v>66</v>
      </c>
      <c r="S7" s="151">
        <f>彙整班表!S7</f>
        <v>109</v>
      </c>
      <c r="T7" s="151">
        <f>彙整班表!T7</f>
        <v>44</v>
      </c>
      <c r="U7" s="151">
        <f>彙整班表!U7</f>
        <v>87</v>
      </c>
      <c r="V7" s="151">
        <f>彙整班表!V7</f>
        <v>54</v>
      </c>
      <c r="W7" s="151">
        <f>彙整班表!W7</f>
        <v>22</v>
      </c>
      <c r="X7" s="151">
        <f>彙整班表!X7</f>
        <v>24</v>
      </c>
      <c r="Y7" s="151">
        <f>彙整班表!Y7</f>
        <v>36</v>
      </c>
      <c r="Z7" s="151">
        <f>彙整班表!Z7</f>
        <v>32</v>
      </c>
      <c r="AA7" s="151">
        <f>彙整班表!AA7</f>
        <v>14</v>
      </c>
      <c r="AB7" s="151">
        <f>彙整班表!AB7</f>
        <v>46</v>
      </c>
      <c r="AC7" s="151">
        <f>彙整班表!AC7</f>
        <v>29</v>
      </c>
      <c r="AD7" s="151">
        <f>彙整班表!AD7</f>
        <v>38</v>
      </c>
      <c r="AE7" s="151">
        <f>彙整班表!AE7</f>
        <v>59</v>
      </c>
      <c r="AF7" s="151">
        <f>彙整班表!AF7</f>
        <v>175</v>
      </c>
      <c r="AG7" s="151">
        <f>彙整班表!AG7</f>
        <v>218</v>
      </c>
      <c r="AH7" s="151">
        <f>彙整班表!AH7</f>
        <v>236</v>
      </c>
      <c r="AI7" s="151">
        <f>彙整班表!AI7</f>
        <v>53</v>
      </c>
      <c r="AJ7" s="151">
        <f>彙整班表!AJ7</f>
        <v>9</v>
      </c>
      <c r="AK7" s="151">
        <f>彙整班表!AK7</f>
        <v>16</v>
      </c>
      <c r="AL7" s="151">
        <f>彙整班表!AL7</f>
        <v>10</v>
      </c>
    </row>
    <row r="8" spans="1:38" s="4" customFormat="1" ht="36" customHeight="1">
      <c r="A8" s="29" t="s">
        <v>166</v>
      </c>
      <c r="B8" s="20" t="s">
        <v>31</v>
      </c>
      <c r="C8" s="26"/>
      <c r="D8" s="20" t="s">
        <v>312</v>
      </c>
      <c r="E8" s="20">
        <v>3488</v>
      </c>
      <c r="F8" s="20" t="s">
        <v>313</v>
      </c>
      <c r="G8" s="20" t="s">
        <v>314</v>
      </c>
      <c r="H8" s="52" t="s">
        <v>428</v>
      </c>
      <c r="I8" s="52" t="s">
        <v>428</v>
      </c>
      <c r="J8" s="52" t="s">
        <v>428</v>
      </c>
      <c r="K8" s="52" t="s">
        <v>428</v>
      </c>
      <c r="L8" s="52" t="s">
        <v>480</v>
      </c>
      <c r="M8" s="52" t="s">
        <v>482</v>
      </c>
      <c r="N8" s="52" t="s">
        <v>428</v>
      </c>
      <c r="O8" s="52" t="s">
        <v>428</v>
      </c>
      <c r="P8" s="52" t="s">
        <v>428</v>
      </c>
      <c r="Q8" s="52" t="s">
        <v>428</v>
      </c>
      <c r="R8" s="52" t="s">
        <v>428</v>
      </c>
      <c r="S8" s="52" t="s">
        <v>480</v>
      </c>
      <c r="T8" s="52" t="s">
        <v>482</v>
      </c>
      <c r="U8" s="52" t="s">
        <v>428</v>
      </c>
      <c r="V8" s="52" t="s">
        <v>428</v>
      </c>
      <c r="W8" s="52" t="s">
        <v>428</v>
      </c>
      <c r="X8" s="52" t="s">
        <v>428</v>
      </c>
      <c r="Y8" s="52" t="s">
        <v>428</v>
      </c>
      <c r="Z8" s="52" t="s">
        <v>480</v>
      </c>
      <c r="AA8" s="52" t="s">
        <v>482</v>
      </c>
      <c r="AB8" s="52" t="s">
        <v>428</v>
      </c>
      <c r="AC8" s="52" t="s">
        <v>428</v>
      </c>
      <c r="AD8" s="52" t="s">
        <v>428</v>
      </c>
      <c r="AE8" s="52" t="s">
        <v>428</v>
      </c>
      <c r="AF8" s="52" t="s">
        <v>428</v>
      </c>
      <c r="AG8" s="52" t="s">
        <v>480</v>
      </c>
      <c r="AH8" s="52" t="s">
        <v>482</v>
      </c>
      <c r="AI8" s="52" t="s">
        <v>428</v>
      </c>
      <c r="AJ8" s="52" t="s">
        <v>428</v>
      </c>
      <c r="AK8" s="52" t="s">
        <v>428</v>
      </c>
      <c r="AL8" s="52" t="s">
        <v>428</v>
      </c>
    </row>
    <row r="9" spans="1:38" s="4" customFormat="1" ht="31.5" customHeight="1">
      <c r="A9" s="29" t="s">
        <v>166</v>
      </c>
      <c r="B9" s="20" t="s">
        <v>31</v>
      </c>
      <c r="C9" s="26"/>
      <c r="D9" s="20" t="s">
        <v>46</v>
      </c>
      <c r="E9" s="20">
        <v>3529</v>
      </c>
      <c r="F9" s="20" t="s">
        <v>469</v>
      </c>
      <c r="G9" s="20" t="s">
        <v>468</v>
      </c>
      <c r="H9" s="52" t="s">
        <v>428</v>
      </c>
      <c r="I9" s="52" t="s">
        <v>428</v>
      </c>
      <c r="J9" s="52" t="s">
        <v>428</v>
      </c>
      <c r="K9" s="52" t="s">
        <v>428</v>
      </c>
      <c r="L9" s="52" t="s">
        <v>480</v>
      </c>
      <c r="M9" s="52" t="s">
        <v>482</v>
      </c>
      <c r="N9" s="52" t="s">
        <v>428</v>
      </c>
      <c r="O9" s="52" t="s">
        <v>428</v>
      </c>
      <c r="P9" s="52" t="s">
        <v>428</v>
      </c>
      <c r="Q9" s="52" t="s">
        <v>428</v>
      </c>
      <c r="R9" s="52" t="s">
        <v>428</v>
      </c>
      <c r="S9" s="52" t="s">
        <v>480</v>
      </c>
      <c r="T9" s="52" t="s">
        <v>482</v>
      </c>
      <c r="U9" s="52" t="s">
        <v>428</v>
      </c>
      <c r="V9" s="52" t="s">
        <v>428</v>
      </c>
      <c r="W9" s="52" t="s">
        <v>428</v>
      </c>
      <c r="X9" s="52" t="s">
        <v>428</v>
      </c>
      <c r="Y9" s="52" t="s">
        <v>428</v>
      </c>
      <c r="Z9" s="52" t="s">
        <v>480</v>
      </c>
      <c r="AA9" s="52" t="s">
        <v>482</v>
      </c>
      <c r="AB9" s="52" t="s">
        <v>428</v>
      </c>
      <c r="AC9" s="52" t="s">
        <v>428</v>
      </c>
      <c r="AD9" s="52" t="s">
        <v>428</v>
      </c>
      <c r="AE9" s="52" t="s">
        <v>428</v>
      </c>
      <c r="AF9" s="52" t="s">
        <v>428</v>
      </c>
      <c r="AG9" s="52" t="s">
        <v>480</v>
      </c>
      <c r="AH9" s="52" t="s">
        <v>482</v>
      </c>
      <c r="AI9" s="52" t="s">
        <v>428</v>
      </c>
      <c r="AJ9" s="52" t="s">
        <v>428</v>
      </c>
      <c r="AK9" s="52" t="s">
        <v>428</v>
      </c>
      <c r="AL9" s="52" t="s">
        <v>428</v>
      </c>
    </row>
    <row r="10" spans="1:38" s="12" customFormat="1" ht="34.5" customHeight="1">
      <c r="A10" s="29" t="s">
        <v>166</v>
      </c>
      <c r="B10" s="20" t="s">
        <v>31</v>
      </c>
      <c r="C10" s="20" t="s">
        <v>274</v>
      </c>
      <c r="D10" s="20" t="s">
        <v>18</v>
      </c>
      <c r="E10" s="20">
        <v>3293</v>
      </c>
      <c r="F10" s="20" t="s">
        <v>34</v>
      </c>
      <c r="G10" s="20" t="s">
        <v>35</v>
      </c>
      <c r="H10" s="52" t="s">
        <v>428</v>
      </c>
      <c r="I10" s="52" t="s">
        <v>428</v>
      </c>
      <c r="J10" s="52" t="s">
        <v>428</v>
      </c>
      <c r="K10" s="52" t="s">
        <v>428</v>
      </c>
      <c r="L10" s="52" t="s">
        <v>480</v>
      </c>
      <c r="M10" s="52" t="s">
        <v>482</v>
      </c>
      <c r="N10" s="52" t="s">
        <v>428</v>
      </c>
      <c r="O10" s="52" t="s">
        <v>428</v>
      </c>
      <c r="P10" s="52" t="s">
        <v>428</v>
      </c>
      <c r="Q10" s="52" t="s">
        <v>428</v>
      </c>
      <c r="R10" s="52" t="s">
        <v>428</v>
      </c>
      <c r="S10" s="52" t="s">
        <v>480</v>
      </c>
      <c r="T10" s="52" t="s">
        <v>482</v>
      </c>
      <c r="U10" s="52" t="s">
        <v>428</v>
      </c>
      <c r="V10" s="52" t="s">
        <v>428</v>
      </c>
      <c r="W10" s="52" t="s">
        <v>428</v>
      </c>
      <c r="X10" s="52" t="s">
        <v>428</v>
      </c>
      <c r="Y10" s="52" t="s">
        <v>428</v>
      </c>
      <c r="Z10" s="52" t="s">
        <v>480</v>
      </c>
      <c r="AA10" s="52" t="s">
        <v>482</v>
      </c>
      <c r="AB10" s="52" t="s">
        <v>428</v>
      </c>
      <c r="AC10" s="52" t="s">
        <v>428</v>
      </c>
      <c r="AD10" s="52" t="s">
        <v>428</v>
      </c>
      <c r="AE10" s="52" t="s">
        <v>428</v>
      </c>
      <c r="AF10" s="52" t="s">
        <v>428</v>
      </c>
      <c r="AG10" s="52" t="s">
        <v>480</v>
      </c>
      <c r="AH10" s="52" t="s">
        <v>482</v>
      </c>
      <c r="AI10" s="52" t="s">
        <v>428</v>
      </c>
      <c r="AJ10" s="52" t="s">
        <v>428</v>
      </c>
      <c r="AK10" s="52" t="s">
        <v>428</v>
      </c>
      <c r="AL10" s="52" t="s">
        <v>428</v>
      </c>
    </row>
    <row r="11" spans="1:38" s="12" customFormat="1" ht="34.5" customHeight="1">
      <c r="A11" s="29" t="s">
        <v>166</v>
      </c>
      <c r="B11" s="20" t="s">
        <v>31</v>
      </c>
      <c r="C11" s="20" t="s">
        <v>274</v>
      </c>
      <c r="D11" s="20" t="s">
        <v>19</v>
      </c>
      <c r="E11" s="20">
        <v>3301</v>
      </c>
      <c r="F11" s="20" t="s">
        <v>36</v>
      </c>
      <c r="G11" s="20" t="s">
        <v>37</v>
      </c>
      <c r="H11" s="52" t="s">
        <v>428</v>
      </c>
      <c r="I11" s="52" t="s">
        <v>428</v>
      </c>
      <c r="J11" s="52" t="s">
        <v>428</v>
      </c>
      <c r="K11" s="52" t="s">
        <v>428</v>
      </c>
      <c r="L11" s="52" t="s">
        <v>480</v>
      </c>
      <c r="M11" s="52" t="s">
        <v>482</v>
      </c>
      <c r="N11" s="52" t="s">
        <v>428</v>
      </c>
      <c r="O11" s="52" t="s">
        <v>428</v>
      </c>
      <c r="P11" s="52" t="s">
        <v>428</v>
      </c>
      <c r="Q11" s="52" t="s">
        <v>428</v>
      </c>
      <c r="R11" s="52" t="s">
        <v>428</v>
      </c>
      <c r="S11" s="52" t="s">
        <v>480</v>
      </c>
      <c r="T11" s="52" t="s">
        <v>482</v>
      </c>
      <c r="U11" s="52" t="s">
        <v>428</v>
      </c>
      <c r="V11" s="52" t="s">
        <v>428</v>
      </c>
      <c r="W11" s="52" t="s">
        <v>428</v>
      </c>
      <c r="X11" s="52" t="s">
        <v>428</v>
      </c>
      <c r="Y11" s="52" t="s">
        <v>428</v>
      </c>
      <c r="Z11" s="52" t="s">
        <v>480</v>
      </c>
      <c r="AA11" s="52" t="s">
        <v>482</v>
      </c>
      <c r="AB11" s="52" t="s">
        <v>428</v>
      </c>
      <c r="AC11" s="52" t="s">
        <v>428</v>
      </c>
      <c r="AD11" s="52" t="s">
        <v>428</v>
      </c>
      <c r="AE11" s="52" t="s">
        <v>428</v>
      </c>
      <c r="AF11" s="52" t="s">
        <v>428</v>
      </c>
      <c r="AG11" s="52" t="s">
        <v>480</v>
      </c>
      <c r="AH11" s="52" t="s">
        <v>482</v>
      </c>
      <c r="AI11" s="52" t="s">
        <v>428</v>
      </c>
      <c r="AJ11" s="52" t="s">
        <v>428</v>
      </c>
      <c r="AK11" s="52" t="s">
        <v>428</v>
      </c>
      <c r="AL11" s="52" t="s">
        <v>428</v>
      </c>
    </row>
    <row r="12" spans="1:38" s="12" customFormat="1" ht="34.5" customHeight="1">
      <c r="A12" s="29" t="s">
        <v>166</v>
      </c>
      <c r="B12" s="20" t="s">
        <v>31</v>
      </c>
      <c r="C12" s="20" t="s">
        <v>274</v>
      </c>
      <c r="D12" s="20" t="s">
        <v>19</v>
      </c>
      <c r="E12" s="20">
        <v>3321</v>
      </c>
      <c r="F12" s="20" t="s">
        <v>38</v>
      </c>
      <c r="G12" s="20" t="s">
        <v>39</v>
      </c>
      <c r="H12" s="52" t="s">
        <v>428</v>
      </c>
      <c r="I12" s="52" t="s">
        <v>428</v>
      </c>
      <c r="J12" s="52" t="s">
        <v>428</v>
      </c>
      <c r="K12" s="52" t="s">
        <v>428</v>
      </c>
      <c r="L12" s="52" t="s">
        <v>480</v>
      </c>
      <c r="M12" s="52" t="s">
        <v>482</v>
      </c>
      <c r="N12" s="52" t="s">
        <v>428</v>
      </c>
      <c r="O12" s="52" t="s">
        <v>428</v>
      </c>
      <c r="P12" s="52" t="s">
        <v>428</v>
      </c>
      <c r="Q12" s="52" t="s">
        <v>428</v>
      </c>
      <c r="R12" s="52" t="s">
        <v>428</v>
      </c>
      <c r="S12" s="52" t="s">
        <v>480</v>
      </c>
      <c r="T12" s="52" t="s">
        <v>482</v>
      </c>
      <c r="U12" s="52" t="s">
        <v>428</v>
      </c>
      <c r="V12" s="52" t="s">
        <v>428</v>
      </c>
      <c r="W12" s="52" t="s">
        <v>428</v>
      </c>
      <c r="X12" s="52" t="s">
        <v>428</v>
      </c>
      <c r="Y12" s="52" t="s">
        <v>428</v>
      </c>
      <c r="Z12" s="52" t="s">
        <v>480</v>
      </c>
      <c r="AA12" s="52" t="s">
        <v>482</v>
      </c>
      <c r="AB12" s="52" t="s">
        <v>566</v>
      </c>
      <c r="AC12" s="52" t="s">
        <v>428</v>
      </c>
      <c r="AD12" s="52" t="s">
        <v>428</v>
      </c>
      <c r="AE12" s="52" t="s">
        <v>428</v>
      </c>
      <c r="AF12" s="52" t="s">
        <v>428</v>
      </c>
      <c r="AG12" s="52" t="s">
        <v>480</v>
      </c>
      <c r="AH12" s="52" t="s">
        <v>482</v>
      </c>
      <c r="AI12" s="52" t="s">
        <v>428</v>
      </c>
      <c r="AJ12" s="52" t="s">
        <v>428</v>
      </c>
      <c r="AK12" s="52" t="s">
        <v>428</v>
      </c>
      <c r="AL12" s="52" t="s">
        <v>428</v>
      </c>
    </row>
    <row r="13" spans="1:38" s="12" customFormat="1" ht="34.5" customHeight="1">
      <c r="A13" s="29" t="s">
        <v>166</v>
      </c>
      <c r="B13" s="20" t="s">
        <v>31</v>
      </c>
      <c r="C13" s="20" t="s">
        <v>274</v>
      </c>
      <c r="D13" s="20" t="s">
        <v>19</v>
      </c>
      <c r="E13" s="20">
        <v>3526</v>
      </c>
      <c r="F13" s="20" t="s">
        <v>466</v>
      </c>
      <c r="G13" s="20" t="s">
        <v>467</v>
      </c>
      <c r="H13" s="52" t="s">
        <v>428</v>
      </c>
      <c r="I13" s="52" t="s">
        <v>428</v>
      </c>
      <c r="J13" s="52" t="s">
        <v>428</v>
      </c>
      <c r="K13" s="52" t="s">
        <v>428</v>
      </c>
      <c r="L13" s="52" t="s">
        <v>480</v>
      </c>
      <c r="M13" s="52" t="s">
        <v>482</v>
      </c>
      <c r="N13" s="52" t="s">
        <v>428</v>
      </c>
      <c r="O13" s="52" t="s">
        <v>428</v>
      </c>
      <c r="P13" s="52" t="s">
        <v>428</v>
      </c>
      <c r="Q13" s="52" t="s">
        <v>428</v>
      </c>
      <c r="R13" s="52" t="s">
        <v>428</v>
      </c>
      <c r="S13" s="52" t="s">
        <v>480</v>
      </c>
      <c r="T13" s="52" t="s">
        <v>482</v>
      </c>
      <c r="U13" s="52" t="s">
        <v>428</v>
      </c>
      <c r="V13" s="52" t="s">
        <v>428</v>
      </c>
      <c r="W13" s="52" t="s">
        <v>428</v>
      </c>
      <c r="X13" s="52" t="s">
        <v>428</v>
      </c>
      <c r="Y13" s="52" t="s">
        <v>428</v>
      </c>
      <c r="Z13" s="52" t="s">
        <v>480</v>
      </c>
      <c r="AA13" s="52" t="s">
        <v>482</v>
      </c>
      <c r="AB13" s="52" t="s">
        <v>428</v>
      </c>
      <c r="AC13" s="52" t="s">
        <v>428</v>
      </c>
      <c r="AD13" s="52" t="s">
        <v>428</v>
      </c>
      <c r="AE13" s="52" t="s">
        <v>428</v>
      </c>
      <c r="AF13" s="52" t="s">
        <v>428</v>
      </c>
      <c r="AG13" s="52" t="s">
        <v>480</v>
      </c>
      <c r="AH13" s="52" t="s">
        <v>482</v>
      </c>
      <c r="AI13" s="52" t="s">
        <v>428</v>
      </c>
      <c r="AJ13" s="52" t="s">
        <v>428</v>
      </c>
      <c r="AK13" s="52" t="s">
        <v>428</v>
      </c>
      <c r="AL13" s="52" t="s">
        <v>428</v>
      </c>
    </row>
    <row r="14" spans="1:38" s="12" customFormat="1" ht="34.5" customHeight="1" thickBot="1">
      <c r="A14" s="30" t="s">
        <v>166</v>
      </c>
      <c r="B14" s="18" t="s">
        <v>31</v>
      </c>
      <c r="C14" s="18" t="s">
        <v>462</v>
      </c>
      <c r="D14" s="18" t="s">
        <v>463</v>
      </c>
      <c r="E14" s="18">
        <v>3523</v>
      </c>
      <c r="F14" s="18" t="s">
        <v>464</v>
      </c>
      <c r="G14" s="18" t="s">
        <v>465</v>
      </c>
      <c r="H14" s="114" t="s">
        <v>428</v>
      </c>
      <c r="I14" s="114" t="s">
        <v>428</v>
      </c>
      <c r="J14" s="114" t="s">
        <v>428</v>
      </c>
      <c r="K14" s="114" t="s">
        <v>428</v>
      </c>
      <c r="L14" s="114" t="s">
        <v>428</v>
      </c>
      <c r="M14" s="114" t="s">
        <v>482</v>
      </c>
      <c r="N14" s="114" t="s">
        <v>480</v>
      </c>
      <c r="O14" s="114" t="s">
        <v>428</v>
      </c>
      <c r="P14" s="114" t="s">
        <v>428</v>
      </c>
      <c r="Q14" s="114" t="s">
        <v>428</v>
      </c>
      <c r="R14" s="114" t="s">
        <v>428</v>
      </c>
      <c r="S14" s="114" t="s">
        <v>428</v>
      </c>
      <c r="T14" s="114" t="s">
        <v>482</v>
      </c>
      <c r="U14" s="114" t="s">
        <v>480</v>
      </c>
      <c r="V14" s="114" t="s">
        <v>428</v>
      </c>
      <c r="W14" s="114" t="s">
        <v>428</v>
      </c>
      <c r="X14" s="114" t="s">
        <v>428</v>
      </c>
      <c r="Y14" s="114" t="s">
        <v>428</v>
      </c>
      <c r="Z14" s="114" t="s">
        <v>428</v>
      </c>
      <c r="AA14" s="114" t="s">
        <v>482</v>
      </c>
      <c r="AB14" s="114" t="s">
        <v>480</v>
      </c>
      <c r="AC14" s="114" t="s">
        <v>428</v>
      </c>
      <c r="AD14" s="114" t="s">
        <v>428</v>
      </c>
      <c r="AE14" s="114" t="s">
        <v>428</v>
      </c>
      <c r="AF14" s="114" t="s">
        <v>428</v>
      </c>
      <c r="AG14" s="114" t="s">
        <v>428</v>
      </c>
      <c r="AH14" s="114" t="s">
        <v>482</v>
      </c>
      <c r="AI14" s="114" t="s">
        <v>480</v>
      </c>
      <c r="AJ14" s="114" t="s">
        <v>428</v>
      </c>
      <c r="AK14" s="114" t="s">
        <v>428</v>
      </c>
      <c r="AL14" s="114" t="s">
        <v>428</v>
      </c>
    </row>
    <row r="15" spans="1:38" s="6" customFormat="1" ht="2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"/>
    </row>
    <row r="16" spans="1:38" s="6" customFormat="1" ht="2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</row>
    <row r="17" spans="1:37" s="6" customFormat="1" ht="21">
      <c r="B17" s="5"/>
      <c r="C17" s="5"/>
      <c r="D17" s="5"/>
      <c r="G17" s="5" t="s">
        <v>8</v>
      </c>
      <c r="O17" s="5" t="s">
        <v>9</v>
      </c>
      <c r="R17" s="5"/>
      <c r="X17" s="5" t="s">
        <v>10</v>
      </c>
      <c r="AF17" s="5"/>
      <c r="AG17" s="5"/>
      <c r="AH17" s="5"/>
    </row>
    <row r="18" spans="1:37" s="6" customFormat="1" ht="21">
      <c r="B18" s="5"/>
      <c r="C18" s="5"/>
      <c r="D18" s="5"/>
      <c r="G18" s="5"/>
      <c r="O18" s="5"/>
      <c r="R18" s="5"/>
      <c r="X18" s="5"/>
      <c r="AF18" s="5"/>
      <c r="AG18" s="5"/>
      <c r="AH18" s="5"/>
    </row>
    <row r="19" spans="1:37" s="6" customFormat="1" ht="21">
      <c r="B19" s="5"/>
      <c r="C19" s="5"/>
      <c r="D19" s="5"/>
      <c r="G19" s="5"/>
      <c r="O19" s="5"/>
      <c r="R19" s="5"/>
      <c r="X19" s="5"/>
      <c r="AF19" s="5"/>
      <c r="AG19" s="5"/>
      <c r="AH19" s="5"/>
    </row>
    <row r="20" spans="1:37" s="6" customFormat="1" ht="21"/>
    <row r="21" spans="1:37" s="6" customFormat="1" ht="21">
      <c r="A21" s="7" t="s">
        <v>5</v>
      </c>
      <c r="B21" s="8" t="s">
        <v>6</v>
      </c>
      <c r="C21" s="7" t="s">
        <v>7</v>
      </c>
    </row>
    <row r="22" spans="1:37" s="6" customFormat="1" ht="21">
      <c r="A22" s="6" t="s">
        <v>22</v>
      </c>
      <c r="B22" s="9">
        <v>0.375</v>
      </c>
      <c r="C22" s="9">
        <v>0.75</v>
      </c>
      <c r="E22" s="19" t="s">
        <v>11</v>
      </c>
      <c r="F22" s="19"/>
      <c r="G22" s="19"/>
      <c r="H22" s="19"/>
      <c r="I22" s="19"/>
      <c r="J22" s="19"/>
      <c r="K22" s="19"/>
      <c r="L22" s="19"/>
    </row>
    <row r="23" spans="1:37" s="6" customFormat="1" ht="21"/>
    <row r="24" spans="1:37" s="6" customFormat="1" ht="21"/>
    <row r="25" spans="1:37" s="6" customFormat="1" ht="21">
      <c r="A25" s="225" t="s">
        <v>13</v>
      </c>
      <c r="B25" s="225"/>
      <c r="C25" s="225"/>
      <c r="D25" s="225"/>
      <c r="E25" s="225"/>
      <c r="F25" s="225"/>
      <c r="G25" s="225"/>
      <c r="H25" s="225"/>
      <c r="I25" s="225"/>
      <c r="J25" s="225"/>
      <c r="K25" s="225"/>
      <c r="L25" s="225"/>
      <c r="M25" s="225"/>
      <c r="N25" s="225"/>
      <c r="O25" s="225"/>
      <c r="P25" s="225"/>
      <c r="Q25" s="225"/>
      <c r="R25" s="225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</row>
    <row r="26" spans="1:37" s="6" customFormat="1" ht="21">
      <c r="A26" s="225"/>
      <c r="B26" s="225"/>
      <c r="C26" s="225"/>
      <c r="D26" s="225"/>
      <c r="E26" s="225"/>
      <c r="F26" s="225"/>
      <c r="G26" s="225"/>
      <c r="H26" s="225"/>
      <c r="I26" s="225"/>
      <c r="J26" s="225"/>
      <c r="K26" s="225"/>
      <c r="L26" s="225"/>
      <c r="M26" s="225"/>
      <c r="N26" s="225"/>
      <c r="O26" s="225"/>
      <c r="P26" s="225"/>
      <c r="Q26" s="225"/>
      <c r="R26" s="225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</row>
    <row r="27" spans="1:37" ht="21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6"/>
      <c r="AE27" s="6"/>
      <c r="AF27" s="6"/>
      <c r="AG27" s="6"/>
      <c r="AH27" s="6"/>
      <c r="AI27" s="6"/>
      <c r="AJ27" s="6"/>
      <c r="AK27" s="6"/>
    </row>
    <row r="28" spans="1:37" ht="21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6"/>
      <c r="AE28" s="6"/>
      <c r="AF28" s="6"/>
      <c r="AG28" s="6"/>
      <c r="AH28" s="6"/>
      <c r="AI28" s="6"/>
      <c r="AJ28" s="6"/>
      <c r="AK28" s="6"/>
    </row>
    <row r="29" spans="1:37" ht="21">
      <c r="A29" s="226" t="s">
        <v>12</v>
      </c>
      <c r="B29" s="226"/>
      <c r="C29" s="226"/>
      <c r="D29" s="226"/>
      <c r="E29" s="10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</row>
    <row r="30" spans="1:37" ht="21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</row>
  </sheetData>
  <sheetProtection algorithmName="SHA-512" hashValue="qqVlPXVvPcV/221M0RkhMJrqnhFCWAAz/AmRIjjtPpkDbK0dco7FyhmP6c8ep91DLWAI+Qan3jruf+BkvDXI5A==" saltValue="RNzoepOepToUsQcxPpnBfw==" spinCount="100000" sheet="1" selectLockedCells="1" selectUnlockedCells="1"/>
  <mergeCells count="15">
    <mergeCell ref="A25:R26"/>
    <mergeCell ref="A29:D29"/>
    <mergeCell ref="A1:P1"/>
    <mergeCell ref="Q1:AL1"/>
    <mergeCell ref="A2:G2"/>
    <mergeCell ref="A3:A4"/>
    <mergeCell ref="B3:B4"/>
    <mergeCell ref="C3:C4"/>
    <mergeCell ref="D3:D4"/>
    <mergeCell ref="E3:E4"/>
    <mergeCell ref="F3:F4"/>
    <mergeCell ref="G3:G4"/>
    <mergeCell ref="A5:G5"/>
    <mergeCell ref="A6:G6"/>
    <mergeCell ref="A7:G7"/>
  </mergeCells>
  <phoneticPr fontId="22" type="noConversion"/>
  <pageMargins left="0.23622047244094491" right="0.23622047244094491" top="0.74803149606299213" bottom="0.74803149606299213" header="0.31496062992125984" footer="0.31496062992125984"/>
  <pageSetup paperSize="8" scale="41" fitToHeight="0" orientation="landscape" r:id="rId1"/>
  <headerFooter>
    <oddHeader>&amp;L&amp;20限公司內部員工管理專用單&amp;R&amp;"微軟正黑體,標準"112年10月18日版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A6B0B-8BEB-4D31-8CA3-A8DF72794AE1}">
  <sheetPr codeName="工作表8">
    <pageSetUpPr fitToPage="1"/>
  </sheetPr>
  <dimension ref="A1:AL27"/>
  <sheetViews>
    <sheetView topLeftCell="E1" zoomScale="60" zoomScaleNormal="60" workbookViewId="0">
      <selection activeCell="M14" sqref="M14"/>
    </sheetView>
  </sheetViews>
  <sheetFormatPr defaultRowHeight="15.75"/>
  <cols>
    <col min="1" max="1" width="38.75" style="1" customWidth="1"/>
    <col min="2" max="4" width="10.25" style="1" customWidth="1"/>
    <col min="5" max="5" width="9.75" style="1" customWidth="1"/>
    <col min="6" max="6" width="14.625" style="1" bestFit="1" customWidth="1"/>
    <col min="7" max="7" width="11.875" style="1" bestFit="1" customWidth="1"/>
    <col min="8" max="14" width="12.375" style="1" bestFit="1" customWidth="1"/>
    <col min="15" max="15" width="16.75" style="1" bestFit="1" customWidth="1"/>
    <col min="16" max="23" width="12.375" style="1" bestFit="1" customWidth="1"/>
    <col min="24" max="24" width="16.75" style="1" bestFit="1" customWidth="1"/>
    <col min="25" max="37" width="12.375" style="1" bestFit="1" customWidth="1"/>
    <col min="38" max="38" width="10.125" style="1" customWidth="1"/>
    <col min="39" max="39" width="9" style="1" customWidth="1"/>
    <col min="40" max="16384" width="9" style="1"/>
  </cols>
  <sheetData>
    <row r="1" spans="1:38" ht="37.5" customHeight="1" thickBot="1">
      <c r="A1" s="227">
        <f>彙整班表!A1</f>
        <v>7</v>
      </c>
      <c r="B1" s="228"/>
      <c r="C1" s="228"/>
      <c r="D1" s="228"/>
      <c r="E1" s="228"/>
      <c r="F1" s="228"/>
      <c r="G1" s="228"/>
      <c r="H1" s="228"/>
      <c r="I1" s="228"/>
      <c r="J1" s="228"/>
      <c r="K1" s="228"/>
      <c r="L1" s="228"/>
      <c r="M1" s="228"/>
      <c r="N1" s="228"/>
      <c r="O1" s="228"/>
      <c r="P1" s="228"/>
      <c r="Q1" s="229" t="s">
        <v>443</v>
      </c>
      <c r="R1" s="229"/>
      <c r="S1" s="229"/>
      <c r="T1" s="229"/>
      <c r="U1" s="229"/>
      <c r="V1" s="229"/>
      <c r="W1" s="229"/>
      <c r="X1" s="229"/>
      <c r="Y1" s="229"/>
      <c r="Z1" s="229"/>
      <c r="AA1" s="229"/>
      <c r="AB1" s="229"/>
      <c r="AC1" s="229"/>
      <c r="AD1" s="229"/>
      <c r="AE1" s="229"/>
      <c r="AF1" s="229"/>
      <c r="AG1" s="229"/>
      <c r="AH1" s="229"/>
      <c r="AI1" s="229"/>
      <c r="AJ1" s="229"/>
      <c r="AK1" s="229"/>
      <c r="AL1" s="230"/>
    </row>
    <row r="2" spans="1:38" ht="21" customHeight="1">
      <c r="A2" s="231" t="s">
        <v>0</v>
      </c>
      <c r="B2" s="232"/>
      <c r="C2" s="232"/>
      <c r="D2" s="232"/>
      <c r="E2" s="232"/>
      <c r="F2" s="232"/>
      <c r="G2" s="232"/>
      <c r="H2" s="13"/>
      <c r="I2" s="2"/>
      <c r="J2" s="2"/>
      <c r="K2" s="2"/>
      <c r="L2" s="2"/>
      <c r="M2" s="2"/>
      <c r="N2" s="2"/>
      <c r="O2" s="13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56"/>
      <c r="AL2" s="54"/>
    </row>
    <row r="3" spans="1:38" s="4" customFormat="1" ht="25.5" customHeight="1">
      <c r="A3" s="219" t="s">
        <v>165</v>
      </c>
      <c r="B3" s="220" t="s">
        <v>1</v>
      </c>
      <c r="C3" s="220" t="s">
        <v>16</v>
      </c>
      <c r="D3" s="220" t="s">
        <v>2</v>
      </c>
      <c r="E3" s="220" t="s">
        <v>3</v>
      </c>
      <c r="F3" s="220" t="s">
        <v>4</v>
      </c>
      <c r="G3" s="223" t="s">
        <v>14</v>
      </c>
      <c r="H3" s="14">
        <v>1</v>
      </c>
      <c r="I3" s="14">
        <v>2</v>
      </c>
      <c r="J3" s="14">
        <v>3</v>
      </c>
      <c r="K3" s="14">
        <v>4</v>
      </c>
      <c r="L3" s="14">
        <v>5</v>
      </c>
      <c r="M3" s="14">
        <v>6</v>
      </c>
      <c r="N3" s="14">
        <v>7</v>
      </c>
      <c r="O3" s="14">
        <v>8</v>
      </c>
      <c r="P3" s="14">
        <v>9</v>
      </c>
      <c r="Q3" s="14">
        <v>10</v>
      </c>
      <c r="R3" s="14">
        <v>11</v>
      </c>
      <c r="S3" s="14">
        <v>12</v>
      </c>
      <c r="T3" s="14">
        <v>13</v>
      </c>
      <c r="U3" s="14">
        <v>14</v>
      </c>
      <c r="V3" s="14">
        <v>15</v>
      </c>
      <c r="W3" s="14">
        <v>16</v>
      </c>
      <c r="X3" s="14">
        <v>17</v>
      </c>
      <c r="Y3" s="14">
        <v>18</v>
      </c>
      <c r="Z3" s="14">
        <v>19</v>
      </c>
      <c r="AA3" s="14">
        <v>20</v>
      </c>
      <c r="AB3" s="14">
        <v>21</v>
      </c>
      <c r="AC3" s="14">
        <v>22</v>
      </c>
      <c r="AD3" s="14">
        <v>23</v>
      </c>
      <c r="AE3" s="14">
        <v>24</v>
      </c>
      <c r="AF3" s="14">
        <v>25</v>
      </c>
      <c r="AG3" s="14">
        <v>26</v>
      </c>
      <c r="AH3" s="14">
        <v>27</v>
      </c>
      <c r="AI3" s="14">
        <v>28</v>
      </c>
      <c r="AJ3" s="14">
        <v>29</v>
      </c>
      <c r="AK3" s="23">
        <v>30</v>
      </c>
      <c r="AL3" s="55">
        <v>31</v>
      </c>
    </row>
    <row r="4" spans="1:38" s="4" customFormat="1" ht="27" customHeight="1">
      <c r="A4" s="219"/>
      <c r="B4" s="220"/>
      <c r="C4" s="220"/>
      <c r="D4" s="220"/>
      <c r="E4" s="220"/>
      <c r="F4" s="220"/>
      <c r="G4" s="224"/>
      <c r="H4" s="117">
        <f>彙整班表!H4</f>
        <v>45839</v>
      </c>
      <c r="I4" s="117">
        <f>彙整班表!I4</f>
        <v>45840</v>
      </c>
      <c r="J4" s="117">
        <f>彙整班表!J4</f>
        <v>45841</v>
      </c>
      <c r="K4" s="117">
        <f>彙整班表!K4</f>
        <v>45842</v>
      </c>
      <c r="L4" s="117">
        <f>彙整班表!L4</f>
        <v>45843</v>
      </c>
      <c r="M4" s="117">
        <f>彙整班表!M4</f>
        <v>45844</v>
      </c>
      <c r="N4" s="117">
        <f>彙整班表!N4</f>
        <v>45845</v>
      </c>
      <c r="O4" s="117">
        <f>彙整班表!O4</f>
        <v>45846</v>
      </c>
      <c r="P4" s="117">
        <f>彙整班表!P4</f>
        <v>45847</v>
      </c>
      <c r="Q4" s="117">
        <f>彙整班表!Q4</f>
        <v>45848</v>
      </c>
      <c r="R4" s="117">
        <f>彙整班表!R4</f>
        <v>45849</v>
      </c>
      <c r="S4" s="117">
        <f>彙整班表!S4</f>
        <v>45850</v>
      </c>
      <c r="T4" s="117">
        <f>彙整班表!T4</f>
        <v>45851</v>
      </c>
      <c r="U4" s="117">
        <f>彙整班表!U4</f>
        <v>45852</v>
      </c>
      <c r="V4" s="117">
        <f>彙整班表!V4</f>
        <v>45853</v>
      </c>
      <c r="W4" s="117">
        <f>彙整班表!W4</f>
        <v>45854</v>
      </c>
      <c r="X4" s="117">
        <f>彙整班表!X4</f>
        <v>45855</v>
      </c>
      <c r="Y4" s="117">
        <f>彙整班表!Y4</f>
        <v>45856</v>
      </c>
      <c r="Z4" s="117">
        <f>彙整班表!Z4</f>
        <v>45857</v>
      </c>
      <c r="AA4" s="117">
        <f>彙整班表!AA4</f>
        <v>45858</v>
      </c>
      <c r="AB4" s="117">
        <f>彙整班表!AB4</f>
        <v>45859</v>
      </c>
      <c r="AC4" s="117">
        <f>彙整班表!AC4</f>
        <v>45860</v>
      </c>
      <c r="AD4" s="117">
        <f>彙整班表!AD4</f>
        <v>45861</v>
      </c>
      <c r="AE4" s="117">
        <f>彙整班表!AE4</f>
        <v>45862</v>
      </c>
      <c r="AF4" s="117">
        <f>彙整班表!AF4</f>
        <v>45863</v>
      </c>
      <c r="AG4" s="117">
        <f>彙整班表!AG4</f>
        <v>45864</v>
      </c>
      <c r="AH4" s="117">
        <f>彙整班表!AH4</f>
        <v>45865</v>
      </c>
      <c r="AI4" s="117">
        <f>彙整班表!AI4</f>
        <v>45866</v>
      </c>
      <c r="AJ4" s="117">
        <f>彙整班表!AJ4</f>
        <v>45867</v>
      </c>
      <c r="AK4" s="117">
        <f>彙整班表!AK4</f>
        <v>45868</v>
      </c>
      <c r="AL4" s="117">
        <f>彙整班表!AL4</f>
        <v>45869</v>
      </c>
    </row>
    <row r="5" spans="1:38" s="4" customFormat="1" ht="27" customHeight="1">
      <c r="A5" s="233" t="str">
        <f>彙整班表!A5</f>
        <v>住房率</v>
      </c>
      <c r="B5" s="234"/>
      <c r="C5" s="234"/>
      <c r="D5" s="234"/>
      <c r="E5" s="234"/>
      <c r="F5" s="234"/>
      <c r="G5" s="235"/>
      <c r="H5" s="152">
        <f>彙整班表!H5</f>
        <v>0.19639999999999999</v>
      </c>
      <c r="I5" s="152">
        <f>彙整班表!I5</f>
        <v>0.24490000000000001</v>
      </c>
      <c r="J5" s="152">
        <f>彙整班表!J5</f>
        <v>0.3175</v>
      </c>
      <c r="K5" s="152">
        <f>彙整班表!K5</f>
        <v>0.87219999999999998</v>
      </c>
      <c r="L5" s="152">
        <f>彙整班表!L5</f>
        <v>0.91300000000000003</v>
      </c>
      <c r="M5" s="152">
        <f>彙整班表!M5</f>
        <v>0.88570000000000004</v>
      </c>
      <c r="N5" s="152">
        <f>彙整班表!N5</f>
        <v>0.61</v>
      </c>
      <c r="O5" s="152">
        <f>彙整班表!O5</f>
        <v>0.432</v>
      </c>
      <c r="P5" s="152">
        <f>彙整班表!P5</f>
        <v>0.40429999999999999</v>
      </c>
      <c r="Q5" s="152">
        <f>彙整班表!Q5</f>
        <v>0.50560000000000005</v>
      </c>
      <c r="R5" s="152">
        <f>彙整班表!R5</f>
        <v>0.90480000000000005</v>
      </c>
      <c r="S5" s="152">
        <f>彙整班表!S5</f>
        <v>0.95240000000000002</v>
      </c>
      <c r="T5" s="152">
        <f>彙整班表!T5</f>
        <v>0.87849999999999995</v>
      </c>
      <c r="U5" s="152">
        <f>彙整班表!U5</f>
        <v>0.53149999999999997</v>
      </c>
      <c r="V5" s="152">
        <f>彙整班表!V5</f>
        <v>0.26569999999999999</v>
      </c>
      <c r="W5" s="152">
        <f>彙整班表!W5</f>
        <v>0.30409999999999998</v>
      </c>
      <c r="X5" s="152">
        <f>彙整班表!X5</f>
        <v>0.2291</v>
      </c>
      <c r="Y5" s="152">
        <f>彙整班表!Y5</f>
        <v>0.2366</v>
      </c>
      <c r="Z5" s="152">
        <f>彙整班表!Z5</f>
        <v>0.89139999999999997</v>
      </c>
      <c r="AA5" s="152">
        <f>彙整班表!AA5</f>
        <v>0.31390000000000001</v>
      </c>
      <c r="AB5" s="152">
        <f>彙整班表!AB5</f>
        <v>0.13</v>
      </c>
      <c r="AC5" s="152">
        <f>彙整班表!AC5</f>
        <v>0.16589999999999999</v>
      </c>
      <c r="AD5" s="152">
        <f>彙整班表!AD5</f>
        <v>0.20599999999999999</v>
      </c>
      <c r="AE5" s="152">
        <f>彙整班表!AE5</f>
        <v>0.5605</v>
      </c>
      <c r="AF5" s="152">
        <f>彙整班表!AF5</f>
        <v>0.76790000000000003</v>
      </c>
      <c r="AG5" s="152">
        <f>彙整班表!AG5</f>
        <v>1.0223</v>
      </c>
      <c r="AH5" s="152">
        <f>彙整班表!AH5</f>
        <v>0.31879999999999997</v>
      </c>
      <c r="AI5" s="152">
        <f>彙整班表!AI5</f>
        <v>0.12559999999999999</v>
      </c>
      <c r="AJ5" s="152">
        <f>彙整班表!AJ5</f>
        <v>0.15939999999999999</v>
      </c>
      <c r="AK5" s="152">
        <f>彙整班表!AK5</f>
        <v>0.1691</v>
      </c>
      <c r="AL5" s="152">
        <f>彙整班表!AL5</f>
        <v>0.1353</v>
      </c>
    </row>
    <row r="6" spans="1:38" s="4" customFormat="1" ht="27" customHeight="1">
      <c r="A6" s="233" t="str">
        <f>彙整班表!A6</f>
        <v>預估房客人數</v>
      </c>
      <c r="B6" s="234"/>
      <c r="C6" s="234"/>
      <c r="D6" s="234"/>
      <c r="E6" s="234"/>
      <c r="F6" s="234"/>
      <c r="G6" s="235"/>
      <c r="H6" s="151">
        <f>彙整班表!H6</f>
        <v>76</v>
      </c>
      <c r="I6" s="151">
        <f>彙整班表!I6</f>
        <v>87</v>
      </c>
      <c r="J6" s="151">
        <f>彙整班表!J6</f>
        <v>118</v>
      </c>
      <c r="K6" s="151">
        <f>彙整班表!K6</f>
        <v>358</v>
      </c>
      <c r="L6" s="151">
        <f>彙整班表!L6</f>
        <v>376</v>
      </c>
      <c r="M6" s="151">
        <f>彙整班表!M6</f>
        <v>295</v>
      </c>
      <c r="N6" s="151">
        <f>彙整班表!N6</f>
        <v>105</v>
      </c>
      <c r="O6" s="151">
        <f>彙整班表!O6</f>
        <v>96</v>
      </c>
      <c r="P6" s="151">
        <f>彙整班表!P6</f>
        <v>99</v>
      </c>
      <c r="Q6" s="151">
        <f>彙整班表!Q6</f>
        <v>156</v>
      </c>
      <c r="R6" s="151">
        <f>彙整班表!R6</f>
        <v>394</v>
      </c>
      <c r="S6" s="151">
        <f>彙整班表!S6</f>
        <v>415</v>
      </c>
      <c r="T6" s="151">
        <f>彙整班表!T6</f>
        <v>161</v>
      </c>
      <c r="U6" s="151">
        <f>彙整班表!U6</f>
        <v>100</v>
      </c>
      <c r="V6" s="151">
        <f>彙整班表!V6</f>
        <v>61</v>
      </c>
      <c r="W6" s="151">
        <f>彙整班表!W6</f>
        <v>79</v>
      </c>
      <c r="X6" s="151">
        <f>彙整班表!X6</f>
        <v>63</v>
      </c>
      <c r="Y6" s="151">
        <f>彙整班表!Y6</f>
        <v>97</v>
      </c>
      <c r="Z6" s="151">
        <f>彙整班表!Z6</f>
        <v>395</v>
      </c>
      <c r="AA6" s="151">
        <f>彙整班表!AA6</f>
        <v>128</v>
      </c>
      <c r="AB6" s="151">
        <f>彙整班表!AB6</f>
        <v>41</v>
      </c>
      <c r="AC6" s="151">
        <f>彙整班表!AC6</f>
        <v>55</v>
      </c>
      <c r="AD6" s="151">
        <f>彙整班表!AD6</f>
        <v>66</v>
      </c>
      <c r="AE6" s="151">
        <f>彙整班表!AE6</f>
        <v>199</v>
      </c>
      <c r="AF6" s="151">
        <f>彙整班表!AF6</f>
        <v>292</v>
      </c>
      <c r="AG6" s="151">
        <f>彙整班表!AG6</f>
        <v>355</v>
      </c>
      <c r="AH6" s="151">
        <f>彙整班表!AH6</f>
        <v>93</v>
      </c>
      <c r="AI6" s="151">
        <f>彙整班表!AI6</f>
        <v>31</v>
      </c>
      <c r="AJ6" s="151">
        <f>彙整班表!AJ6</f>
        <v>48</v>
      </c>
      <c r="AK6" s="151">
        <f>彙整班表!AK6</f>
        <v>52</v>
      </c>
      <c r="AL6" s="151">
        <f>彙整班表!AL6</f>
        <v>38</v>
      </c>
    </row>
    <row r="7" spans="1:38" s="4" customFormat="1" ht="27" customHeight="1">
      <c r="A7" s="233" t="str">
        <f>彙整班表!A7</f>
        <v>預估早餐客數</v>
      </c>
      <c r="B7" s="234"/>
      <c r="C7" s="234"/>
      <c r="D7" s="234"/>
      <c r="E7" s="234"/>
      <c r="F7" s="234"/>
      <c r="G7" s="235"/>
      <c r="H7" s="151">
        <f>彙整班表!H7</f>
        <v>43</v>
      </c>
      <c r="I7" s="151">
        <f>彙整班表!I7</f>
        <v>43</v>
      </c>
      <c r="J7" s="151">
        <f>彙整班表!J7</f>
        <v>43</v>
      </c>
      <c r="K7" s="151">
        <f>彙整班表!K7</f>
        <v>43</v>
      </c>
      <c r="L7" s="151">
        <f>彙整班表!L7</f>
        <v>43</v>
      </c>
      <c r="M7" s="151">
        <f>彙整班表!M7</f>
        <v>45</v>
      </c>
      <c r="N7" s="151">
        <f>彙整班表!N7</f>
        <v>45</v>
      </c>
      <c r="O7" s="151">
        <f>彙整班表!O7</f>
        <v>48</v>
      </c>
      <c r="P7" s="151">
        <f>彙整班表!P7</f>
        <v>48</v>
      </c>
      <c r="Q7" s="151">
        <f>彙整班表!Q7</f>
        <v>52</v>
      </c>
      <c r="R7" s="151">
        <f>彙整班表!R7</f>
        <v>66</v>
      </c>
      <c r="S7" s="151">
        <f>彙整班表!S7</f>
        <v>109</v>
      </c>
      <c r="T7" s="151">
        <f>彙整班表!T7</f>
        <v>44</v>
      </c>
      <c r="U7" s="151">
        <f>彙整班表!U7</f>
        <v>87</v>
      </c>
      <c r="V7" s="151">
        <f>彙整班表!V7</f>
        <v>54</v>
      </c>
      <c r="W7" s="151">
        <f>彙整班表!W7</f>
        <v>22</v>
      </c>
      <c r="X7" s="151">
        <f>彙整班表!X7</f>
        <v>24</v>
      </c>
      <c r="Y7" s="151">
        <f>彙整班表!Y7</f>
        <v>36</v>
      </c>
      <c r="Z7" s="151">
        <f>彙整班表!Z7</f>
        <v>32</v>
      </c>
      <c r="AA7" s="151">
        <f>彙整班表!AA7</f>
        <v>14</v>
      </c>
      <c r="AB7" s="151">
        <f>彙整班表!AB7</f>
        <v>46</v>
      </c>
      <c r="AC7" s="151">
        <f>彙整班表!AC7</f>
        <v>29</v>
      </c>
      <c r="AD7" s="151">
        <f>彙整班表!AD7</f>
        <v>38</v>
      </c>
      <c r="AE7" s="151">
        <f>彙整班表!AE7</f>
        <v>59</v>
      </c>
      <c r="AF7" s="151">
        <f>彙整班表!AF7</f>
        <v>175</v>
      </c>
      <c r="AG7" s="151">
        <f>彙整班表!AG7</f>
        <v>218</v>
      </c>
      <c r="AH7" s="151">
        <f>彙整班表!AH7</f>
        <v>236</v>
      </c>
      <c r="AI7" s="151">
        <f>彙整班表!AI7</f>
        <v>53</v>
      </c>
      <c r="AJ7" s="151">
        <f>彙整班表!AJ7</f>
        <v>9</v>
      </c>
      <c r="AK7" s="151">
        <f>彙整班表!AK7</f>
        <v>16</v>
      </c>
      <c r="AL7" s="151">
        <f>彙整班表!AL7</f>
        <v>10</v>
      </c>
    </row>
    <row r="8" spans="1:38" s="12" customFormat="1" ht="34.5" customHeight="1">
      <c r="A8" s="29" t="s">
        <v>166</v>
      </c>
      <c r="B8" s="20" t="s">
        <v>444</v>
      </c>
      <c r="C8" s="26" t="s">
        <v>275</v>
      </c>
      <c r="D8" s="20" t="s">
        <v>32</v>
      </c>
      <c r="E8" s="20">
        <v>3477</v>
      </c>
      <c r="F8" s="20" t="s">
        <v>286</v>
      </c>
      <c r="G8" s="20" t="s">
        <v>285</v>
      </c>
      <c r="H8" s="52" t="s">
        <v>428</v>
      </c>
      <c r="I8" s="52" t="s">
        <v>428</v>
      </c>
      <c r="J8" s="52" t="s">
        <v>428</v>
      </c>
      <c r="K8" s="52" t="s">
        <v>428</v>
      </c>
      <c r="L8" s="52" t="s">
        <v>480</v>
      </c>
      <c r="M8" s="52" t="s">
        <v>482</v>
      </c>
      <c r="N8" s="52" t="s">
        <v>428</v>
      </c>
      <c r="O8" s="52" t="s">
        <v>428</v>
      </c>
      <c r="P8" s="52" t="s">
        <v>428</v>
      </c>
      <c r="Q8" s="52" t="s">
        <v>428</v>
      </c>
      <c r="R8" s="52" t="s">
        <v>428</v>
      </c>
      <c r="S8" s="52" t="s">
        <v>480</v>
      </c>
      <c r="T8" s="52" t="s">
        <v>482</v>
      </c>
      <c r="U8" s="52" t="s">
        <v>428</v>
      </c>
      <c r="V8" s="52" t="s">
        <v>428</v>
      </c>
      <c r="W8" s="52" t="s">
        <v>428</v>
      </c>
      <c r="X8" s="52" t="s">
        <v>428</v>
      </c>
      <c r="Y8" s="52" t="s">
        <v>428</v>
      </c>
      <c r="Z8" s="52" t="s">
        <v>480</v>
      </c>
      <c r="AA8" s="52" t="s">
        <v>482</v>
      </c>
      <c r="AB8" s="52" t="s">
        <v>428</v>
      </c>
      <c r="AC8" s="52" t="s">
        <v>428</v>
      </c>
      <c r="AD8" s="52" t="s">
        <v>428</v>
      </c>
      <c r="AE8" s="52" t="s">
        <v>428</v>
      </c>
      <c r="AF8" s="52" t="s">
        <v>428</v>
      </c>
      <c r="AG8" s="52" t="s">
        <v>480</v>
      </c>
      <c r="AH8" s="52" t="s">
        <v>482</v>
      </c>
      <c r="AI8" s="52" t="s">
        <v>428</v>
      </c>
      <c r="AJ8" s="52" t="s">
        <v>428</v>
      </c>
      <c r="AK8" s="52" t="s">
        <v>428</v>
      </c>
      <c r="AL8" s="52" t="s">
        <v>428</v>
      </c>
    </row>
    <row r="9" spans="1:38" s="12" customFormat="1" ht="34.5" customHeight="1">
      <c r="A9" s="29" t="s">
        <v>166</v>
      </c>
      <c r="B9" s="20" t="s">
        <v>444</v>
      </c>
      <c r="C9" s="26"/>
      <c r="D9" s="20" t="s">
        <v>18</v>
      </c>
      <c r="E9" s="20">
        <v>3269</v>
      </c>
      <c r="F9" s="20" t="s">
        <v>43</v>
      </c>
      <c r="G9" s="20" t="s">
        <v>44</v>
      </c>
      <c r="H9" s="52" t="s">
        <v>428</v>
      </c>
      <c r="I9" s="52" t="s">
        <v>428</v>
      </c>
      <c r="J9" s="52" t="s">
        <v>428</v>
      </c>
      <c r="K9" s="52" t="s">
        <v>428</v>
      </c>
      <c r="L9" s="52" t="s">
        <v>480</v>
      </c>
      <c r="M9" s="52" t="s">
        <v>482</v>
      </c>
      <c r="N9" s="52" t="s">
        <v>428</v>
      </c>
      <c r="O9" s="52" t="s">
        <v>428</v>
      </c>
      <c r="P9" s="52" t="s">
        <v>428</v>
      </c>
      <c r="Q9" s="52" t="s">
        <v>428</v>
      </c>
      <c r="R9" s="52" t="s">
        <v>428</v>
      </c>
      <c r="S9" s="52" t="s">
        <v>480</v>
      </c>
      <c r="T9" s="52" t="s">
        <v>482</v>
      </c>
      <c r="U9" s="52" t="s">
        <v>428</v>
      </c>
      <c r="V9" s="52" t="s">
        <v>428</v>
      </c>
      <c r="W9" s="52" t="s">
        <v>428</v>
      </c>
      <c r="X9" s="52" t="s">
        <v>428</v>
      </c>
      <c r="Y9" s="52" t="s">
        <v>428</v>
      </c>
      <c r="Z9" s="52" t="s">
        <v>480</v>
      </c>
      <c r="AA9" s="52" t="s">
        <v>482</v>
      </c>
      <c r="AB9" s="52" t="s">
        <v>428</v>
      </c>
      <c r="AC9" s="52" t="s">
        <v>428</v>
      </c>
      <c r="AD9" s="52" t="s">
        <v>428</v>
      </c>
      <c r="AE9" s="52" t="s">
        <v>428</v>
      </c>
      <c r="AF9" s="52" t="s">
        <v>428</v>
      </c>
      <c r="AG9" s="52" t="s">
        <v>480</v>
      </c>
      <c r="AH9" s="52" t="s">
        <v>482</v>
      </c>
      <c r="AI9" s="52" t="s">
        <v>428</v>
      </c>
      <c r="AJ9" s="52" t="s">
        <v>428</v>
      </c>
      <c r="AK9" s="52" t="s">
        <v>428</v>
      </c>
      <c r="AL9" s="52" t="s">
        <v>428</v>
      </c>
    </row>
    <row r="10" spans="1:38" s="6" customFormat="1" ht="35.25" customHeight="1" thickBot="1">
      <c r="A10" s="30" t="s">
        <v>166</v>
      </c>
      <c r="B10" s="18" t="s">
        <v>444</v>
      </c>
      <c r="C10" s="31" t="s">
        <v>275</v>
      </c>
      <c r="D10" s="18" t="s">
        <v>33</v>
      </c>
      <c r="E10" s="18">
        <v>3481</v>
      </c>
      <c r="F10" s="18" t="s">
        <v>305</v>
      </c>
      <c r="G10" s="18" t="s">
        <v>304</v>
      </c>
      <c r="H10" s="96" t="s">
        <v>428</v>
      </c>
      <c r="I10" s="96" t="s">
        <v>428</v>
      </c>
      <c r="J10" s="96" t="s">
        <v>428</v>
      </c>
      <c r="K10" s="96" t="s">
        <v>428</v>
      </c>
      <c r="L10" s="96" t="s">
        <v>480</v>
      </c>
      <c r="M10" s="96" t="s">
        <v>482</v>
      </c>
      <c r="N10" s="96" t="s">
        <v>428</v>
      </c>
      <c r="O10" s="96" t="s">
        <v>428</v>
      </c>
      <c r="P10" s="96" t="s">
        <v>428</v>
      </c>
      <c r="Q10" s="96" t="s">
        <v>428</v>
      </c>
      <c r="R10" s="96" t="s">
        <v>428</v>
      </c>
      <c r="S10" s="96" t="s">
        <v>480</v>
      </c>
      <c r="T10" s="96" t="s">
        <v>482</v>
      </c>
      <c r="U10" s="96" t="s">
        <v>428</v>
      </c>
      <c r="V10" s="96" t="s">
        <v>428</v>
      </c>
      <c r="W10" s="96" t="s">
        <v>428</v>
      </c>
      <c r="X10" s="96" t="s">
        <v>428</v>
      </c>
      <c r="Y10" s="96" t="s">
        <v>428</v>
      </c>
      <c r="Z10" s="96" t="s">
        <v>480</v>
      </c>
      <c r="AA10" s="96" t="s">
        <v>482</v>
      </c>
      <c r="AB10" s="96" t="s">
        <v>428</v>
      </c>
      <c r="AC10" s="96" t="s">
        <v>428</v>
      </c>
      <c r="AD10" s="96" t="s">
        <v>428</v>
      </c>
      <c r="AE10" s="96" t="s">
        <v>428</v>
      </c>
      <c r="AF10" s="96" t="s">
        <v>428</v>
      </c>
      <c r="AG10" s="96" t="s">
        <v>480</v>
      </c>
      <c r="AH10" s="96" t="s">
        <v>482</v>
      </c>
      <c r="AI10" s="96" t="s">
        <v>428</v>
      </c>
      <c r="AJ10" s="96" t="s">
        <v>428</v>
      </c>
      <c r="AK10" s="96" t="s">
        <v>428</v>
      </c>
      <c r="AL10" s="96" t="s">
        <v>428</v>
      </c>
    </row>
    <row r="12" spans="1:38" s="6" customFormat="1" ht="2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"/>
    </row>
    <row r="13" spans="1:38" s="6" customFormat="1" ht="2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</row>
    <row r="14" spans="1:38" s="6" customFormat="1" ht="21">
      <c r="B14" s="5"/>
      <c r="C14" s="5"/>
      <c r="D14" s="5"/>
      <c r="G14" s="5" t="s">
        <v>8</v>
      </c>
      <c r="O14" s="5" t="s">
        <v>9</v>
      </c>
      <c r="R14" s="5"/>
      <c r="X14" s="5" t="s">
        <v>10</v>
      </c>
      <c r="AF14" s="5"/>
      <c r="AG14" s="5"/>
      <c r="AH14" s="5"/>
    </row>
    <row r="15" spans="1:38" s="6" customFormat="1" ht="21">
      <c r="B15" s="5"/>
      <c r="C15" s="5"/>
      <c r="D15" s="5"/>
      <c r="G15" s="5"/>
      <c r="O15" s="5"/>
      <c r="R15" s="5"/>
      <c r="X15" s="5"/>
      <c r="AF15" s="5"/>
      <c r="AG15" s="5"/>
      <c r="AH15" s="5"/>
    </row>
    <row r="16" spans="1:38" s="6" customFormat="1" ht="21">
      <c r="B16" s="5"/>
      <c r="C16" s="5"/>
      <c r="D16" s="5"/>
      <c r="G16" s="5"/>
      <c r="O16" s="5"/>
      <c r="R16" s="5"/>
      <c r="X16" s="5"/>
      <c r="AF16" s="5"/>
      <c r="AG16" s="5"/>
      <c r="AH16" s="5"/>
    </row>
    <row r="17" spans="1:37" s="6" customFormat="1" ht="21"/>
    <row r="18" spans="1:37" s="6" customFormat="1" ht="21">
      <c r="A18" s="7" t="s">
        <v>5</v>
      </c>
      <c r="B18" s="8" t="s">
        <v>6</v>
      </c>
      <c r="C18" s="7" t="s">
        <v>7</v>
      </c>
    </row>
    <row r="19" spans="1:37" s="6" customFormat="1" ht="21">
      <c r="A19" s="6" t="s">
        <v>22</v>
      </c>
      <c r="B19" s="9">
        <v>0.375</v>
      </c>
      <c r="C19" s="9">
        <v>0.75</v>
      </c>
      <c r="E19" s="19" t="s">
        <v>11</v>
      </c>
      <c r="F19" s="19"/>
      <c r="G19" s="19"/>
      <c r="H19" s="19"/>
      <c r="I19" s="19"/>
      <c r="J19" s="19"/>
      <c r="K19" s="19"/>
      <c r="L19" s="19"/>
    </row>
    <row r="20" spans="1:37" s="6" customFormat="1" ht="21"/>
    <row r="21" spans="1:37" s="6" customFormat="1" ht="21"/>
    <row r="22" spans="1:37" s="6" customFormat="1" ht="21">
      <c r="A22" s="225" t="s">
        <v>13</v>
      </c>
      <c r="B22" s="225"/>
      <c r="C22" s="225"/>
      <c r="D22" s="225"/>
      <c r="E22" s="225"/>
      <c r="F22" s="225"/>
      <c r="G22" s="225"/>
      <c r="H22" s="225"/>
      <c r="I22" s="225"/>
      <c r="J22" s="225"/>
      <c r="K22" s="225"/>
      <c r="L22" s="225"/>
      <c r="M22" s="225"/>
      <c r="N22" s="225"/>
      <c r="O22" s="225"/>
      <c r="P22" s="225"/>
      <c r="Q22" s="225"/>
      <c r="R22" s="225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</row>
    <row r="23" spans="1:37" s="6" customFormat="1" ht="21">
      <c r="A23" s="225"/>
      <c r="B23" s="225"/>
      <c r="C23" s="225"/>
      <c r="D23" s="225"/>
      <c r="E23" s="225"/>
      <c r="F23" s="225"/>
      <c r="G23" s="225"/>
      <c r="H23" s="225"/>
      <c r="I23" s="225"/>
      <c r="J23" s="225"/>
      <c r="K23" s="225"/>
      <c r="L23" s="225"/>
      <c r="M23" s="225"/>
      <c r="N23" s="225"/>
      <c r="O23" s="225"/>
      <c r="P23" s="225"/>
      <c r="Q23" s="225"/>
      <c r="R23" s="225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</row>
    <row r="24" spans="1:37" ht="21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6"/>
      <c r="AE24" s="6"/>
      <c r="AF24" s="6"/>
      <c r="AG24" s="6"/>
      <c r="AH24" s="6"/>
      <c r="AI24" s="6"/>
      <c r="AJ24" s="6"/>
      <c r="AK24" s="6"/>
    </row>
    <row r="25" spans="1:37" ht="21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6"/>
      <c r="AE25" s="6"/>
      <c r="AF25" s="6"/>
      <c r="AG25" s="6"/>
      <c r="AH25" s="6"/>
      <c r="AI25" s="6"/>
      <c r="AJ25" s="6"/>
      <c r="AK25" s="6"/>
    </row>
    <row r="26" spans="1:37" ht="21">
      <c r="A26" s="226" t="s">
        <v>12</v>
      </c>
      <c r="B26" s="226"/>
      <c r="C26" s="226"/>
      <c r="D26" s="226"/>
      <c r="E26" s="10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</row>
    <row r="27" spans="1:37" ht="21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</row>
  </sheetData>
  <sheetProtection algorithmName="SHA-512" hashValue="o3QvZf0++S2Jgz94IQSzF6HCyBZJ2zdR3kxiCC/eucqOGFMDLBl2+Gq2laR50ILSwkxc8mZYCflBkFmEhZjqGQ==" saltValue="ZrsQ6n2db57V/VDaVNegFg==" spinCount="100000" sheet="1" selectLockedCells="1" selectUnlockedCells="1"/>
  <mergeCells count="15">
    <mergeCell ref="A22:R23"/>
    <mergeCell ref="A26:D26"/>
    <mergeCell ref="A1:P1"/>
    <mergeCell ref="Q1:AL1"/>
    <mergeCell ref="A2:G2"/>
    <mergeCell ref="A3:A4"/>
    <mergeCell ref="B3:B4"/>
    <mergeCell ref="C3:C4"/>
    <mergeCell ref="D3:D4"/>
    <mergeCell ref="E3:E4"/>
    <mergeCell ref="F3:F4"/>
    <mergeCell ref="G3:G4"/>
    <mergeCell ref="A5:G5"/>
    <mergeCell ref="A6:G6"/>
    <mergeCell ref="A7:G7"/>
  </mergeCells>
  <phoneticPr fontId="22" type="noConversion"/>
  <pageMargins left="0.23622047244094491" right="0.23622047244094491" top="0.74803149606299213" bottom="0.74803149606299213" header="0.31496062992125984" footer="0.31496062992125984"/>
  <pageSetup paperSize="8" scale="41" fitToHeight="0" orientation="landscape" r:id="rId1"/>
  <headerFooter>
    <oddHeader>&amp;L&amp;20限公司內部員工管理專用單&amp;R&amp;"微軟正黑體,標準"112年10月18日版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AD441-2CEC-4AF4-9D11-E87103D96197}">
  <sheetPr codeName="工作表9">
    <pageSetUpPr fitToPage="1"/>
  </sheetPr>
  <dimension ref="A1:AL33"/>
  <sheetViews>
    <sheetView topLeftCell="D1" zoomScale="55" zoomScaleNormal="55" workbookViewId="0">
      <pane xSplit="4" ySplit="3" topLeftCell="J4" activePane="bottomRight" state="frozen"/>
      <selection activeCell="D1" sqref="D1"/>
      <selection pane="topRight" activeCell="H1" sqref="H1"/>
      <selection pane="bottomLeft" activeCell="D4" sqref="D4"/>
      <selection pane="bottomRight" activeCell="P10" sqref="P10"/>
    </sheetView>
  </sheetViews>
  <sheetFormatPr defaultRowHeight="15.75"/>
  <cols>
    <col min="1" max="1" width="38.75" style="1" customWidth="1"/>
    <col min="2" max="4" width="10.25" style="1" customWidth="1"/>
    <col min="5" max="5" width="9.75" style="1" customWidth="1"/>
    <col min="6" max="6" width="14.625" style="1" bestFit="1" customWidth="1"/>
    <col min="7" max="7" width="11.875" style="1" bestFit="1" customWidth="1"/>
    <col min="8" max="38" width="12.375" style="1" customWidth="1"/>
    <col min="39" max="16384" width="9" style="1"/>
  </cols>
  <sheetData>
    <row r="1" spans="1:38" ht="37.5" customHeight="1" thickBot="1">
      <c r="A1" s="227">
        <f>彙整班表!A1</f>
        <v>7</v>
      </c>
      <c r="B1" s="228"/>
      <c r="C1" s="228"/>
      <c r="D1" s="228"/>
      <c r="E1" s="228"/>
      <c r="F1" s="228"/>
      <c r="G1" s="228"/>
      <c r="H1" s="228"/>
      <c r="I1" s="228"/>
      <c r="J1" s="228"/>
      <c r="K1" s="228"/>
      <c r="L1" s="228"/>
      <c r="M1" s="228"/>
      <c r="N1" s="228"/>
      <c r="O1" s="228"/>
      <c r="P1" s="228"/>
      <c r="Q1" s="229" t="s">
        <v>51</v>
      </c>
      <c r="R1" s="229"/>
      <c r="S1" s="229"/>
      <c r="T1" s="229"/>
      <c r="U1" s="229"/>
      <c r="V1" s="229"/>
      <c r="W1" s="229"/>
      <c r="X1" s="229"/>
      <c r="Y1" s="229"/>
      <c r="Z1" s="229"/>
      <c r="AA1" s="229"/>
      <c r="AB1" s="229"/>
      <c r="AC1" s="229"/>
      <c r="AD1" s="229"/>
      <c r="AE1" s="229"/>
      <c r="AF1" s="229"/>
      <c r="AG1" s="229"/>
      <c r="AH1" s="229"/>
      <c r="AI1" s="229"/>
      <c r="AJ1" s="229"/>
      <c r="AK1" s="229"/>
      <c r="AL1" s="236"/>
    </row>
    <row r="2" spans="1:38" ht="21" customHeight="1">
      <c r="A2" s="231" t="s">
        <v>0</v>
      </c>
      <c r="B2" s="232"/>
      <c r="C2" s="232"/>
      <c r="D2" s="232"/>
      <c r="E2" s="232"/>
      <c r="F2" s="232"/>
      <c r="G2" s="232"/>
      <c r="H2" s="13"/>
      <c r="I2" s="2"/>
      <c r="J2" s="2"/>
      <c r="K2" s="2"/>
      <c r="L2" s="2"/>
      <c r="M2" s="2"/>
      <c r="N2" s="2"/>
      <c r="O2" s="13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56"/>
      <c r="AL2" s="54"/>
    </row>
    <row r="3" spans="1:38" s="4" customFormat="1" ht="25.5" customHeight="1">
      <c r="A3" s="219" t="s">
        <v>165</v>
      </c>
      <c r="B3" s="220" t="s">
        <v>1</v>
      </c>
      <c r="C3" s="220" t="s">
        <v>16</v>
      </c>
      <c r="D3" s="220" t="s">
        <v>2</v>
      </c>
      <c r="E3" s="220" t="s">
        <v>3</v>
      </c>
      <c r="F3" s="220" t="s">
        <v>4</v>
      </c>
      <c r="G3" s="223" t="s">
        <v>14</v>
      </c>
      <c r="H3" s="14">
        <v>1</v>
      </c>
      <c r="I3" s="14">
        <v>2</v>
      </c>
      <c r="J3" s="14">
        <v>3</v>
      </c>
      <c r="K3" s="14">
        <v>4</v>
      </c>
      <c r="L3" s="14">
        <v>5</v>
      </c>
      <c r="M3" s="14">
        <v>6</v>
      </c>
      <c r="N3" s="14">
        <v>7</v>
      </c>
      <c r="O3" s="14">
        <v>8</v>
      </c>
      <c r="P3" s="14">
        <v>9</v>
      </c>
      <c r="Q3" s="14">
        <v>10</v>
      </c>
      <c r="R3" s="14">
        <v>11</v>
      </c>
      <c r="S3" s="14">
        <v>12</v>
      </c>
      <c r="T3" s="14">
        <v>13</v>
      </c>
      <c r="U3" s="14">
        <v>14</v>
      </c>
      <c r="V3" s="14">
        <v>15</v>
      </c>
      <c r="W3" s="14">
        <v>16</v>
      </c>
      <c r="X3" s="14">
        <v>17</v>
      </c>
      <c r="Y3" s="14">
        <v>18</v>
      </c>
      <c r="Z3" s="14">
        <v>19</v>
      </c>
      <c r="AA3" s="14">
        <v>20</v>
      </c>
      <c r="AB3" s="14">
        <v>21</v>
      </c>
      <c r="AC3" s="14">
        <v>22</v>
      </c>
      <c r="AD3" s="14">
        <v>23</v>
      </c>
      <c r="AE3" s="14">
        <v>24</v>
      </c>
      <c r="AF3" s="14">
        <v>25</v>
      </c>
      <c r="AG3" s="14">
        <v>26</v>
      </c>
      <c r="AH3" s="14">
        <v>27</v>
      </c>
      <c r="AI3" s="14">
        <v>28</v>
      </c>
      <c r="AJ3" s="14">
        <v>29</v>
      </c>
      <c r="AK3" s="23">
        <v>30</v>
      </c>
      <c r="AL3" s="55">
        <v>31</v>
      </c>
    </row>
    <row r="4" spans="1:38" s="4" customFormat="1" ht="27" customHeight="1">
      <c r="A4" s="219"/>
      <c r="B4" s="220"/>
      <c r="C4" s="220"/>
      <c r="D4" s="220"/>
      <c r="E4" s="220"/>
      <c r="F4" s="220"/>
      <c r="G4" s="223"/>
      <c r="H4" s="117">
        <f>彙整班表!H4</f>
        <v>45839</v>
      </c>
      <c r="I4" s="117">
        <f>彙整班表!I4</f>
        <v>45840</v>
      </c>
      <c r="J4" s="117">
        <f>彙整班表!J4</f>
        <v>45841</v>
      </c>
      <c r="K4" s="117">
        <f>彙整班表!K4</f>
        <v>45842</v>
      </c>
      <c r="L4" s="117">
        <f>彙整班表!L4</f>
        <v>45843</v>
      </c>
      <c r="M4" s="117">
        <f>彙整班表!M4</f>
        <v>45844</v>
      </c>
      <c r="N4" s="117">
        <f>彙整班表!N4</f>
        <v>45845</v>
      </c>
      <c r="O4" s="117">
        <f>彙整班表!O4</f>
        <v>45846</v>
      </c>
      <c r="P4" s="117">
        <f>彙整班表!P4</f>
        <v>45847</v>
      </c>
      <c r="Q4" s="117">
        <f>彙整班表!Q4</f>
        <v>45848</v>
      </c>
      <c r="R4" s="117">
        <f>彙整班表!R4</f>
        <v>45849</v>
      </c>
      <c r="S4" s="117">
        <f>彙整班表!S4</f>
        <v>45850</v>
      </c>
      <c r="T4" s="117">
        <f>彙整班表!T4</f>
        <v>45851</v>
      </c>
      <c r="U4" s="117">
        <f>彙整班表!U4</f>
        <v>45852</v>
      </c>
      <c r="V4" s="117">
        <f>彙整班表!V4</f>
        <v>45853</v>
      </c>
      <c r="W4" s="117">
        <f>彙整班表!W4</f>
        <v>45854</v>
      </c>
      <c r="X4" s="117">
        <f>彙整班表!X4</f>
        <v>45855</v>
      </c>
      <c r="Y4" s="117">
        <f>彙整班表!Y4</f>
        <v>45856</v>
      </c>
      <c r="Z4" s="117">
        <f>彙整班表!Z4</f>
        <v>45857</v>
      </c>
      <c r="AA4" s="117">
        <f>彙整班表!AA4</f>
        <v>45858</v>
      </c>
      <c r="AB4" s="117">
        <f>彙整班表!AB4</f>
        <v>45859</v>
      </c>
      <c r="AC4" s="117">
        <f>彙整班表!AC4</f>
        <v>45860</v>
      </c>
      <c r="AD4" s="117">
        <f>彙整班表!AD4</f>
        <v>45861</v>
      </c>
      <c r="AE4" s="117">
        <f>彙整班表!AE4</f>
        <v>45862</v>
      </c>
      <c r="AF4" s="117">
        <f>彙整班表!AF4</f>
        <v>45863</v>
      </c>
      <c r="AG4" s="117">
        <f>彙整班表!AG4</f>
        <v>45864</v>
      </c>
      <c r="AH4" s="117">
        <f>彙整班表!AH4</f>
        <v>45865</v>
      </c>
      <c r="AI4" s="117">
        <f>彙整班表!AI4</f>
        <v>45866</v>
      </c>
      <c r="AJ4" s="117">
        <f>彙整班表!AJ4</f>
        <v>45867</v>
      </c>
      <c r="AK4" s="117">
        <f>彙整班表!AK4</f>
        <v>45868</v>
      </c>
      <c r="AL4" s="117">
        <f>彙整班表!AL4</f>
        <v>45869</v>
      </c>
    </row>
    <row r="5" spans="1:38" s="12" customFormat="1" ht="34.5" customHeight="1">
      <c r="A5" s="237" t="str">
        <f>彙整班表!A5</f>
        <v>住房率</v>
      </c>
      <c r="B5" s="238"/>
      <c r="C5" s="238"/>
      <c r="D5" s="238"/>
      <c r="E5" s="238"/>
      <c r="F5" s="238"/>
      <c r="G5" s="238"/>
      <c r="H5" s="37">
        <f>彙整班表!H5</f>
        <v>0.19639999999999999</v>
      </c>
      <c r="I5" s="37">
        <f>彙整班表!I5</f>
        <v>0.24490000000000001</v>
      </c>
      <c r="J5" s="37">
        <f>彙整班表!J5</f>
        <v>0.3175</v>
      </c>
      <c r="K5" s="37">
        <f>彙整班表!K5</f>
        <v>0.87219999999999998</v>
      </c>
      <c r="L5" s="37">
        <f>彙整班表!L5</f>
        <v>0.91300000000000003</v>
      </c>
      <c r="M5" s="37">
        <f>彙整班表!M5</f>
        <v>0.88570000000000004</v>
      </c>
      <c r="N5" s="37">
        <f>彙整班表!N5</f>
        <v>0.61</v>
      </c>
      <c r="O5" s="37">
        <f>彙整班表!O5</f>
        <v>0.432</v>
      </c>
      <c r="P5" s="37">
        <f>彙整班表!P5</f>
        <v>0.40429999999999999</v>
      </c>
      <c r="Q5" s="37">
        <f>彙整班表!Q5</f>
        <v>0.50560000000000005</v>
      </c>
      <c r="R5" s="37">
        <f>彙整班表!R5</f>
        <v>0.90480000000000005</v>
      </c>
      <c r="S5" s="37">
        <f>彙整班表!S5</f>
        <v>0.95240000000000002</v>
      </c>
      <c r="T5" s="37">
        <f>彙整班表!T5</f>
        <v>0.87849999999999995</v>
      </c>
      <c r="U5" s="37">
        <f>彙整班表!U5</f>
        <v>0.53149999999999997</v>
      </c>
      <c r="V5" s="37">
        <f>彙整班表!V5</f>
        <v>0.26569999999999999</v>
      </c>
      <c r="W5" s="37">
        <f>彙整班表!W5</f>
        <v>0.30409999999999998</v>
      </c>
      <c r="X5" s="37">
        <f>彙整班表!X5</f>
        <v>0.2291</v>
      </c>
      <c r="Y5" s="37">
        <f>彙整班表!Y5</f>
        <v>0.2366</v>
      </c>
      <c r="Z5" s="37">
        <f>彙整班表!Z5</f>
        <v>0.89139999999999997</v>
      </c>
      <c r="AA5" s="37">
        <f>彙整班表!AA5</f>
        <v>0.31390000000000001</v>
      </c>
      <c r="AB5" s="37">
        <f>彙整班表!AB5</f>
        <v>0.13</v>
      </c>
      <c r="AC5" s="37">
        <f>彙整班表!AC5</f>
        <v>0.16589999999999999</v>
      </c>
      <c r="AD5" s="37">
        <f>彙整班表!AD5</f>
        <v>0.20599999999999999</v>
      </c>
      <c r="AE5" s="37">
        <f>彙整班表!AE5</f>
        <v>0.5605</v>
      </c>
      <c r="AF5" s="37">
        <f>彙整班表!AF5</f>
        <v>0.76790000000000003</v>
      </c>
      <c r="AG5" s="37">
        <f>彙整班表!AG5</f>
        <v>1.0223</v>
      </c>
      <c r="AH5" s="37">
        <f>彙整班表!AH5</f>
        <v>0.31879999999999997</v>
      </c>
      <c r="AI5" s="37">
        <f>彙整班表!AI5</f>
        <v>0.12559999999999999</v>
      </c>
      <c r="AJ5" s="37">
        <f>彙整班表!AJ5</f>
        <v>0.15939999999999999</v>
      </c>
      <c r="AK5" s="53">
        <f>彙整班表!AK5</f>
        <v>0.1691</v>
      </c>
      <c r="AL5" s="58">
        <f>彙整班表!AL5</f>
        <v>0.1353</v>
      </c>
    </row>
    <row r="6" spans="1:38" s="12" customFormat="1" ht="34.5" customHeight="1">
      <c r="A6" s="237" t="str">
        <f>彙整班表!A6</f>
        <v>預估房客人數</v>
      </c>
      <c r="B6" s="238"/>
      <c r="C6" s="238"/>
      <c r="D6" s="238"/>
      <c r="E6" s="238"/>
      <c r="F6" s="238"/>
      <c r="G6" s="238"/>
      <c r="H6" s="11">
        <f>彙整班表!H6</f>
        <v>76</v>
      </c>
      <c r="I6" s="11">
        <f>彙整班表!I6</f>
        <v>87</v>
      </c>
      <c r="J6" s="11">
        <f>彙整班表!J6</f>
        <v>118</v>
      </c>
      <c r="K6" s="11">
        <f>彙整班表!K6</f>
        <v>358</v>
      </c>
      <c r="L6" s="11">
        <f>彙整班表!L6</f>
        <v>376</v>
      </c>
      <c r="M6" s="11">
        <f>彙整班表!M6</f>
        <v>295</v>
      </c>
      <c r="N6" s="11">
        <f>彙整班表!N6</f>
        <v>105</v>
      </c>
      <c r="O6" s="11">
        <f>彙整班表!O6</f>
        <v>96</v>
      </c>
      <c r="P6" s="11">
        <f>彙整班表!P6</f>
        <v>99</v>
      </c>
      <c r="Q6" s="11">
        <f>彙整班表!Q6</f>
        <v>156</v>
      </c>
      <c r="R6" s="11">
        <f>彙整班表!R6</f>
        <v>394</v>
      </c>
      <c r="S6" s="11">
        <f>彙整班表!S6</f>
        <v>415</v>
      </c>
      <c r="T6" s="11">
        <f>彙整班表!T6</f>
        <v>161</v>
      </c>
      <c r="U6" s="11">
        <f>彙整班表!U6</f>
        <v>100</v>
      </c>
      <c r="V6" s="11">
        <f>彙整班表!V6</f>
        <v>61</v>
      </c>
      <c r="W6" s="11">
        <f>彙整班表!W6</f>
        <v>79</v>
      </c>
      <c r="X6" s="11">
        <f>彙整班表!X6</f>
        <v>63</v>
      </c>
      <c r="Y6" s="11">
        <f>彙整班表!Y6</f>
        <v>97</v>
      </c>
      <c r="Z6" s="11">
        <f>彙整班表!Z6</f>
        <v>395</v>
      </c>
      <c r="AA6" s="11">
        <f>彙整班表!AA6</f>
        <v>128</v>
      </c>
      <c r="AB6" s="11">
        <f>彙整班表!AB6</f>
        <v>41</v>
      </c>
      <c r="AC6" s="11">
        <f>彙整班表!AC6</f>
        <v>55</v>
      </c>
      <c r="AD6" s="11">
        <f>彙整班表!AD6</f>
        <v>66</v>
      </c>
      <c r="AE6" s="11">
        <f>彙整班表!AE6</f>
        <v>199</v>
      </c>
      <c r="AF6" s="11">
        <f>彙整班表!AF6</f>
        <v>292</v>
      </c>
      <c r="AG6" s="11">
        <f>彙整班表!AG6</f>
        <v>355</v>
      </c>
      <c r="AH6" s="11">
        <f>彙整班表!AH6</f>
        <v>93</v>
      </c>
      <c r="AI6" s="11">
        <f>彙整班表!AI6</f>
        <v>31</v>
      </c>
      <c r="AJ6" s="11">
        <f>彙整班表!AJ6</f>
        <v>48</v>
      </c>
      <c r="AK6" s="11">
        <f>彙整班表!AK6</f>
        <v>52</v>
      </c>
      <c r="AL6" s="11">
        <f>彙整班表!AL6</f>
        <v>38</v>
      </c>
    </row>
    <row r="7" spans="1:38" s="12" customFormat="1" ht="34.5" customHeight="1">
      <c r="A7" s="237" t="str">
        <f>彙整班表!A7</f>
        <v>預估早餐客數</v>
      </c>
      <c r="B7" s="238"/>
      <c r="C7" s="238"/>
      <c r="D7" s="238"/>
      <c r="E7" s="238"/>
      <c r="F7" s="238"/>
      <c r="G7" s="238"/>
      <c r="H7" s="20">
        <f>彙整班表!H7</f>
        <v>43</v>
      </c>
      <c r="I7" s="20">
        <f>彙整班表!I7</f>
        <v>43</v>
      </c>
      <c r="J7" s="20">
        <f>彙整班表!J7</f>
        <v>43</v>
      </c>
      <c r="K7" s="20">
        <f>彙整班表!K7</f>
        <v>43</v>
      </c>
      <c r="L7" s="20">
        <f>彙整班表!L7</f>
        <v>43</v>
      </c>
      <c r="M7" s="20">
        <f>彙整班表!M7</f>
        <v>45</v>
      </c>
      <c r="N7" s="20">
        <f>彙整班表!N7</f>
        <v>45</v>
      </c>
      <c r="O7" s="20">
        <f>彙整班表!O7</f>
        <v>48</v>
      </c>
      <c r="P7" s="20">
        <f>彙整班表!P7</f>
        <v>48</v>
      </c>
      <c r="Q7" s="20">
        <f>彙整班表!Q7</f>
        <v>52</v>
      </c>
      <c r="R7" s="20">
        <f>彙整班表!R7</f>
        <v>66</v>
      </c>
      <c r="S7" s="20">
        <f>彙整班表!S7</f>
        <v>109</v>
      </c>
      <c r="T7" s="20">
        <f>彙整班表!T7</f>
        <v>44</v>
      </c>
      <c r="U7" s="20">
        <f>彙整班表!U7</f>
        <v>87</v>
      </c>
      <c r="V7" s="20">
        <f>彙整班表!V7</f>
        <v>54</v>
      </c>
      <c r="W7" s="20">
        <f>彙整班表!W7</f>
        <v>22</v>
      </c>
      <c r="X7" s="20">
        <f>彙整班表!X7</f>
        <v>24</v>
      </c>
      <c r="Y7" s="20">
        <f>彙整班表!Y7</f>
        <v>36</v>
      </c>
      <c r="Z7" s="20">
        <f>彙整班表!Z7</f>
        <v>32</v>
      </c>
      <c r="AA7" s="20">
        <f>彙整班表!AA7</f>
        <v>14</v>
      </c>
      <c r="AB7" s="20">
        <f>彙整班表!AB7</f>
        <v>46</v>
      </c>
      <c r="AC7" s="20">
        <f>彙整班表!AC7</f>
        <v>29</v>
      </c>
      <c r="AD7" s="20">
        <f>彙整班表!AD7</f>
        <v>38</v>
      </c>
      <c r="AE7" s="20">
        <f>彙整班表!AE7</f>
        <v>59</v>
      </c>
      <c r="AF7" s="20">
        <f>彙整班表!AF7</f>
        <v>175</v>
      </c>
      <c r="AG7" s="20">
        <f>彙整班表!AG7</f>
        <v>218</v>
      </c>
      <c r="AH7" s="20">
        <f>彙整班表!AH7</f>
        <v>236</v>
      </c>
      <c r="AI7" s="20">
        <f>彙整班表!AI7</f>
        <v>53</v>
      </c>
      <c r="AJ7" s="20">
        <f>彙整班表!AJ7</f>
        <v>9</v>
      </c>
      <c r="AK7" s="21">
        <f>彙整班表!AK7</f>
        <v>16</v>
      </c>
      <c r="AL7" s="57">
        <f>彙整班表!AL7</f>
        <v>10</v>
      </c>
    </row>
    <row r="8" spans="1:38" s="12" customFormat="1" ht="34.5" customHeight="1">
      <c r="A8" s="29" t="s">
        <v>166</v>
      </c>
      <c r="B8" s="20" t="s">
        <v>45</v>
      </c>
      <c r="C8" s="26"/>
      <c r="D8" s="20" t="s">
        <v>32</v>
      </c>
      <c r="E8" s="20">
        <v>2920</v>
      </c>
      <c r="F8" s="20" t="s">
        <v>47</v>
      </c>
      <c r="G8" s="20" t="s">
        <v>48</v>
      </c>
      <c r="H8" s="11" t="s">
        <v>567</v>
      </c>
      <c r="I8" s="11" t="s">
        <v>567</v>
      </c>
      <c r="J8" s="11" t="s">
        <v>567</v>
      </c>
      <c r="K8" s="11" t="s">
        <v>567</v>
      </c>
      <c r="L8" s="11" t="s">
        <v>567</v>
      </c>
      <c r="M8" s="11" t="s">
        <v>480</v>
      </c>
      <c r="N8" s="11" t="s">
        <v>567</v>
      </c>
      <c r="O8" s="11" t="s">
        <v>567</v>
      </c>
      <c r="P8" s="11" t="s">
        <v>567</v>
      </c>
      <c r="Q8" s="11" t="s">
        <v>567</v>
      </c>
      <c r="R8" s="11" t="s">
        <v>567</v>
      </c>
      <c r="S8" s="11" t="s">
        <v>567</v>
      </c>
      <c r="T8" s="11" t="s">
        <v>482</v>
      </c>
      <c r="U8" s="11" t="s">
        <v>567</v>
      </c>
      <c r="V8" s="11" t="s">
        <v>567</v>
      </c>
      <c r="W8" s="11" t="s">
        <v>480</v>
      </c>
      <c r="X8" s="11" t="s">
        <v>567</v>
      </c>
      <c r="Y8" s="11" t="s">
        <v>567</v>
      </c>
      <c r="Z8" s="11" t="s">
        <v>482</v>
      </c>
      <c r="AA8" s="11" t="s">
        <v>480</v>
      </c>
      <c r="AB8" s="11" t="s">
        <v>567</v>
      </c>
      <c r="AC8" s="11" t="s">
        <v>567</v>
      </c>
      <c r="AD8" s="11" t="s">
        <v>482</v>
      </c>
      <c r="AE8" s="11" t="s">
        <v>567</v>
      </c>
      <c r="AF8" s="11" t="s">
        <v>567</v>
      </c>
      <c r="AG8" s="11" t="s">
        <v>567</v>
      </c>
      <c r="AH8" s="11" t="s">
        <v>480</v>
      </c>
      <c r="AI8" s="11" t="s">
        <v>567</v>
      </c>
      <c r="AJ8" s="11" t="s">
        <v>567</v>
      </c>
      <c r="AK8" s="11" t="s">
        <v>482</v>
      </c>
      <c r="AL8" s="11" t="s">
        <v>567</v>
      </c>
    </row>
    <row r="9" spans="1:38" s="12" customFormat="1" ht="34.5" customHeight="1">
      <c r="A9" s="29" t="s">
        <v>166</v>
      </c>
      <c r="B9" s="20" t="s">
        <v>45</v>
      </c>
      <c r="C9" s="26"/>
      <c r="D9" s="20" t="s">
        <v>18</v>
      </c>
      <c r="E9" s="20">
        <v>3374</v>
      </c>
      <c r="F9" s="20" t="s">
        <v>49</v>
      </c>
      <c r="G9" s="20" t="s">
        <v>50</v>
      </c>
      <c r="H9" s="11" t="s">
        <v>480</v>
      </c>
      <c r="I9" s="11" t="s">
        <v>568</v>
      </c>
      <c r="J9" s="11" t="s">
        <v>569</v>
      </c>
      <c r="K9" s="11" t="s">
        <v>569</v>
      </c>
      <c r="L9" s="11" t="s">
        <v>482</v>
      </c>
      <c r="M9" s="11" t="s">
        <v>567</v>
      </c>
      <c r="N9" s="11" t="s">
        <v>568</v>
      </c>
      <c r="O9" s="11" t="s">
        <v>569</v>
      </c>
      <c r="P9" s="11" t="s">
        <v>569</v>
      </c>
      <c r="Q9" s="11" t="s">
        <v>480</v>
      </c>
      <c r="R9" s="11" t="s">
        <v>568</v>
      </c>
      <c r="S9" s="11" t="s">
        <v>568</v>
      </c>
      <c r="T9" s="11" t="s">
        <v>567</v>
      </c>
      <c r="U9" s="11" t="s">
        <v>482</v>
      </c>
      <c r="V9" s="11" t="s">
        <v>568</v>
      </c>
      <c r="W9" s="11" t="s">
        <v>568</v>
      </c>
      <c r="X9" s="11" t="s">
        <v>568</v>
      </c>
      <c r="Y9" s="11" t="s">
        <v>480</v>
      </c>
      <c r="Z9" s="11" t="s">
        <v>568</v>
      </c>
      <c r="AA9" s="11" t="s">
        <v>567</v>
      </c>
      <c r="AB9" s="11" t="s">
        <v>482</v>
      </c>
      <c r="AC9" s="11" t="s">
        <v>568</v>
      </c>
      <c r="AD9" s="11" t="s">
        <v>568</v>
      </c>
      <c r="AE9" s="11" t="s">
        <v>568</v>
      </c>
      <c r="AF9" s="11" t="s">
        <v>568</v>
      </c>
      <c r="AG9" s="11" t="s">
        <v>480</v>
      </c>
      <c r="AH9" s="11" t="s">
        <v>568</v>
      </c>
      <c r="AI9" s="11" t="s">
        <v>569</v>
      </c>
      <c r="AJ9" s="11" t="s">
        <v>482</v>
      </c>
      <c r="AK9" s="11" t="s">
        <v>568</v>
      </c>
      <c r="AL9" s="11" t="s">
        <v>568</v>
      </c>
    </row>
    <row r="10" spans="1:38" s="12" customFormat="1" ht="34.5" customHeight="1">
      <c r="A10" s="29" t="s">
        <v>360</v>
      </c>
      <c r="B10" s="20" t="s">
        <v>430</v>
      </c>
      <c r="C10" s="107"/>
      <c r="D10" s="20" t="s">
        <v>365</v>
      </c>
      <c r="E10" s="20">
        <v>3505</v>
      </c>
      <c r="F10" s="20" t="s">
        <v>364</v>
      </c>
      <c r="G10" s="20" t="s">
        <v>363</v>
      </c>
      <c r="H10" s="11" t="s">
        <v>569</v>
      </c>
      <c r="I10" s="11" t="s">
        <v>569</v>
      </c>
      <c r="J10" s="11" t="s">
        <v>480</v>
      </c>
      <c r="K10" s="11" t="s">
        <v>570</v>
      </c>
      <c r="L10" s="11" t="s">
        <v>570</v>
      </c>
      <c r="M10" s="11" t="s">
        <v>570</v>
      </c>
      <c r="N10" s="11" t="s">
        <v>482</v>
      </c>
      <c r="O10" s="11" t="s">
        <v>480</v>
      </c>
      <c r="P10" s="11" t="s">
        <v>568</v>
      </c>
      <c r="Q10" s="11" t="s">
        <v>569</v>
      </c>
      <c r="R10" s="11" t="s">
        <v>570</v>
      </c>
      <c r="S10" s="11" t="s">
        <v>570</v>
      </c>
      <c r="T10" s="11" t="s">
        <v>482</v>
      </c>
      <c r="U10" s="11" t="s">
        <v>569</v>
      </c>
      <c r="V10" s="11" t="s">
        <v>569</v>
      </c>
      <c r="W10" s="11" t="s">
        <v>569</v>
      </c>
      <c r="X10" s="11" t="s">
        <v>480</v>
      </c>
      <c r="Y10" s="11" t="s">
        <v>569</v>
      </c>
      <c r="Z10" s="11" t="s">
        <v>569</v>
      </c>
      <c r="AA10" s="11" t="s">
        <v>482</v>
      </c>
      <c r="AB10" s="11" t="s">
        <v>569</v>
      </c>
      <c r="AC10" s="11" t="s">
        <v>569</v>
      </c>
      <c r="AD10" s="11" t="s">
        <v>569</v>
      </c>
      <c r="AE10" s="11" t="s">
        <v>480</v>
      </c>
      <c r="AF10" s="11" t="s">
        <v>569</v>
      </c>
      <c r="AG10" s="11" t="s">
        <v>569</v>
      </c>
      <c r="AH10" s="11" t="s">
        <v>569</v>
      </c>
      <c r="AI10" s="11" t="s">
        <v>482</v>
      </c>
      <c r="AJ10" s="11" t="s">
        <v>569</v>
      </c>
      <c r="AK10" s="11" t="s">
        <v>569</v>
      </c>
      <c r="AL10" s="11" t="s">
        <v>569</v>
      </c>
    </row>
    <row r="11" spans="1:38" s="109" customFormat="1" ht="34.5" hidden="1" customHeight="1">
      <c r="A11" s="29" t="s">
        <v>166</v>
      </c>
      <c r="B11" s="20" t="s">
        <v>45</v>
      </c>
      <c r="C11" s="26"/>
      <c r="D11" s="11" t="s">
        <v>520</v>
      </c>
      <c r="E11" s="11"/>
      <c r="F11" s="11"/>
      <c r="G11" s="11" t="s">
        <v>521</v>
      </c>
      <c r="H11" s="24"/>
      <c r="I11" s="24"/>
      <c r="J11" s="24"/>
      <c r="K11" s="24"/>
      <c r="L11" s="24"/>
      <c r="M11" s="24"/>
      <c r="N11" s="24"/>
      <c r="O11" s="24"/>
      <c r="P11" s="24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 t="s">
        <v>486</v>
      </c>
    </row>
    <row r="13" spans="1:38" s="6" customFormat="1" ht="21">
      <c r="B13" s="5"/>
      <c r="C13" s="5"/>
      <c r="D13" s="5"/>
      <c r="G13" s="5" t="s">
        <v>8</v>
      </c>
      <c r="O13" s="5" t="s">
        <v>9</v>
      </c>
      <c r="R13" s="5"/>
      <c r="X13" s="5" t="s">
        <v>10</v>
      </c>
      <c r="AF13" s="5"/>
      <c r="AG13" s="5"/>
      <c r="AH13" s="5"/>
    </row>
    <row r="14" spans="1:38" s="6" customFormat="1" ht="21">
      <c r="B14" s="5"/>
      <c r="C14" s="5"/>
      <c r="D14" s="5"/>
      <c r="G14" s="5"/>
      <c r="O14" s="5"/>
      <c r="R14" s="5"/>
      <c r="X14" s="5"/>
      <c r="AF14" s="5"/>
      <c r="AG14" s="5"/>
      <c r="AH14" s="5"/>
    </row>
    <row r="15" spans="1:38" s="6" customFormat="1" ht="21">
      <c r="B15" s="5"/>
      <c r="C15" s="5"/>
      <c r="D15" s="5"/>
      <c r="G15" s="5"/>
      <c r="O15" s="5"/>
      <c r="R15" s="5"/>
      <c r="X15" s="5"/>
      <c r="AF15" s="5"/>
      <c r="AG15" s="5"/>
      <c r="AH15" s="5"/>
    </row>
    <row r="16" spans="1:38" s="6" customFormat="1" ht="21"/>
    <row r="17" spans="1:29" s="6" customFormat="1" ht="21">
      <c r="A17" s="7" t="s">
        <v>5</v>
      </c>
      <c r="B17" s="8" t="s">
        <v>6</v>
      </c>
      <c r="C17" s="7" t="s">
        <v>7</v>
      </c>
    </row>
    <row r="18" spans="1:29" s="6" customFormat="1" ht="21">
      <c r="A18" s="6" t="s">
        <v>111</v>
      </c>
      <c r="B18" s="9">
        <v>0.375</v>
      </c>
      <c r="C18" s="9">
        <v>0.75</v>
      </c>
      <c r="E18" s="19" t="s">
        <v>11</v>
      </c>
      <c r="F18" s="19"/>
      <c r="G18" s="19"/>
      <c r="H18" s="19"/>
      <c r="I18" s="19"/>
      <c r="J18" s="19"/>
      <c r="K18" s="19"/>
      <c r="L18" s="19"/>
    </row>
    <row r="19" spans="1:29" s="6" customFormat="1" ht="21"/>
    <row r="20" spans="1:29" s="6" customFormat="1" ht="21"/>
    <row r="21" spans="1:29" s="6" customFormat="1" ht="21">
      <c r="A21" s="225" t="s">
        <v>13</v>
      </c>
      <c r="B21" s="225"/>
      <c r="C21" s="225"/>
      <c r="D21" s="225"/>
      <c r="E21" s="225"/>
      <c r="F21" s="225"/>
      <c r="G21" s="225"/>
      <c r="H21" s="225"/>
      <c r="I21" s="225"/>
      <c r="J21" s="225"/>
      <c r="K21" s="225"/>
      <c r="L21" s="225"/>
      <c r="M21" s="225"/>
      <c r="N21" s="225"/>
      <c r="O21" s="225"/>
      <c r="P21" s="225"/>
      <c r="Q21" s="225"/>
      <c r="R21" s="225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</row>
    <row r="22" spans="1:29" s="6" customFormat="1" ht="21">
      <c r="A22" s="225"/>
      <c r="B22" s="225"/>
      <c r="C22" s="225"/>
      <c r="D22" s="225"/>
      <c r="E22" s="225"/>
      <c r="F22" s="225"/>
      <c r="G22" s="225"/>
      <c r="H22" s="225"/>
      <c r="I22" s="225"/>
      <c r="J22" s="225"/>
      <c r="K22" s="225"/>
      <c r="L22" s="225"/>
      <c r="M22" s="225"/>
      <c r="N22" s="225"/>
      <c r="O22" s="225"/>
      <c r="P22" s="225"/>
      <c r="Q22" s="225"/>
      <c r="R22" s="225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</row>
    <row r="23" spans="1:29" s="6" customFormat="1" ht="21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</row>
    <row r="24" spans="1:29" s="6" customFormat="1" ht="21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</row>
    <row r="25" spans="1:29" s="6" customFormat="1" ht="21">
      <c r="A25" s="226" t="s">
        <v>12</v>
      </c>
      <c r="B25" s="226"/>
      <c r="C25" s="226"/>
      <c r="D25" s="226"/>
      <c r="E25" s="10"/>
    </row>
    <row r="26" spans="1:29" s="6" customFormat="1" ht="21"/>
    <row r="33" spans="12:12">
      <c r="L33" s="1" t="s">
        <v>470</v>
      </c>
    </row>
  </sheetData>
  <sheetProtection algorithmName="SHA-512" hashValue="NPzxyWXRjrwPv6UzEAZoA9ZjyE5rU83yHEK4RUB4kmV/AeOsCzEC9jTRopSxZsi/Dm5sWq/Us2WVC2+Pgcq5Fg==" saltValue="h6yltmKl0nsOXlN8o3hNSQ==" spinCount="100000" sheet="1" selectLockedCells="1" selectUnlockedCells="1"/>
  <mergeCells count="15">
    <mergeCell ref="A21:R22"/>
    <mergeCell ref="A25:D25"/>
    <mergeCell ref="A1:P1"/>
    <mergeCell ref="Q1:AL1"/>
    <mergeCell ref="A2:G2"/>
    <mergeCell ref="A3:A4"/>
    <mergeCell ref="B3:B4"/>
    <mergeCell ref="C3:C4"/>
    <mergeCell ref="D3:D4"/>
    <mergeCell ref="E3:E4"/>
    <mergeCell ref="F3:F4"/>
    <mergeCell ref="G3:G4"/>
    <mergeCell ref="A5:G5"/>
    <mergeCell ref="A6:G6"/>
    <mergeCell ref="A7:G7"/>
  </mergeCells>
  <phoneticPr fontId="22" type="noConversion"/>
  <pageMargins left="0.23622047244094491" right="0.23622047244094491" top="0.74803149606299213" bottom="0.74803149606299213" header="0.31496062992125984" footer="0.31496062992125984"/>
  <pageSetup paperSize="8" scale="41" fitToHeight="0" orientation="landscape" r:id="rId1"/>
  <headerFooter>
    <oddHeader>&amp;L&amp;20限公司內部員工管理專用單&amp;R&amp;"微軟正黑體,標準"112年10月18日版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19</vt:i4>
      </vt:variant>
      <vt:variant>
        <vt:lpstr>具名範圍</vt:lpstr>
      </vt:variant>
      <vt:variant>
        <vt:i4>17</vt:i4>
      </vt:variant>
    </vt:vector>
  </HeadingPairs>
  <TitlesOfParts>
    <vt:vector size="36" baseType="lpstr">
      <vt:lpstr>條件</vt:lpstr>
      <vt:lpstr>新舊班表對照</vt:lpstr>
      <vt:lpstr>班表對照</vt:lpstr>
      <vt:lpstr>彙整班表</vt:lpstr>
      <vt:lpstr>董事長室</vt:lpstr>
      <vt:lpstr>總經理室</vt:lpstr>
      <vt:lpstr>財務部</vt:lpstr>
      <vt:lpstr>採購部</vt:lpstr>
      <vt:lpstr>工務部</vt:lpstr>
      <vt:lpstr>安全部</vt:lpstr>
      <vt:lpstr>人資部</vt:lpstr>
      <vt:lpstr>行銷業務事務處</vt:lpstr>
      <vt:lpstr>客房業務部</vt:lpstr>
      <vt:lpstr>收益暨訂房部</vt:lpstr>
      <vt:lpstr>行銷公關暨品牌發展部</vt:lpstr>
      <vt:lpstr>客房部</vt:lpstr>
      <vt:lpstr>客務部</vt:lpstr>
      <vt:lpstr>房務部</vt:lpstr>
      <vt:lpstr>餐飲部</vt:lpstr>
      <vt:lpstr>人資部!Print_Area</vt:lpstr>
      <vt:lpstr>工務部!Print_Area</vt:lpstr>
      <vt:lpstr>安全部!Print_Area</vt:lpstr>
      <vt:lpstr>收益暨訂房部!Print_Area</vt:lpstr>
      <vt:lpstr>行銷公關暨品牌發展部!Print_Area</vt:lpstr>
      <vt:lpstr>行銷業務事務處!Print_Area</vt:lpstr>
      <vt:lpstr>房務部!Print_Area</vt:lpstr>
      <vt:lpstr>客房部!Print_Area</vt:lpstr>
      <vt:lpstr>客房業務部!Print_Area</vt:lpstr>
      <vt:lpstr>客務部!Print_Area</vt:lpstr>
      <vt:lpstr>財務部!Print_Area</vt:lpstr>
      <vt:lpstr>採購部!Print_Area</vt:lpstr>
      <vt:lpstr>彙整班表!Print_Area</vt:lpstr>
      <vt:lpstr>董事長室!Print_Area</vt:lpstr>
      <vt:lpstr>餐飲部!Print_Area</vt:lpstr>
      <vt:lpstr>總經理室!Print_Area</vt:lpstr>
      <vt:lpstr>彙整班表!Print_Titles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2025-07-24T05:19:19Z</dcterms:modified>
</cp:coreProperties>
</file>