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PythonProject\"/>
    </mc:Choice>
  </mc:AlternateContent>
  <bookViews>
    <workbookView xWindow="0" yWindow="0" windowWidth="23040" windowHeight="907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F90" i="1" l="1"/>
  <c r="AD90" i="1"/>
  <c r="AC90" i="1"/>
  <c r="AB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I90" i="1"/>
  <c r="K86" i="1"/>
  <c r="G86" i="1"/>
  <c r="F86" i="1"/>
  <c r="AG86" i="1" s="1"/>
  <c r="AG85" i="1"/>
  <c r="AA85" i="1"/>
  <c r="AA90" i="1" s="1"/>
  <c r="G85" i="1"/>
  <c r="F85" i="1"/>
  <c r="AG84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H64" i="1"/>
  <c r="F64" i="1"/>
  <c r="AG63" i="1"/>
  <c r="AG61" i="1"/>
  <c r="AG60" i="1"/>
  <c r="AG59" i="1"/>
  <c r="F58" i="1"/>
  <c r="AG58" i="1" s="1"/>
  <c r="AG57" i="1"/>
  <c r="AG56" i="1"/>
  <c r="AG55" i="1"/>
  <c r="Z54" i="1"/>
  <c r="Z90" i="1" s="1"/>
  <c r="G54" i="1"/>
  <c r="F54" i="1"/>
  <c r="AG54" i="1" s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0" i="1"/>
  <c r="AG39" i="1"/>
  <c r="AG38" i="1"/>
  <c r="AE37" i="1"/>
  <c r="AE90" i="1" s="1"/>
  <c r="F37" i="1"/>
  <c r="J36" i="1"/>
  <c r="J90" i="1" s="1"/>
  <c r="G36" i="1"/>
  <c r="F36" i="1"/>
  <c r="AG36" i="1" s="1"/>
  <c r="AG35" i="1"/>
  <c r="AG32" i="1"/>
  <c r="AG31" i="1"/>
  <c r="F30" i="1"/>
  <c r="AG30" i="1" s="1"/>
  <c r="AG29" i="1"/>
  <c r="AG28" i="1"/>
  <c r="AG27" i="1"/>
  <c r="AG26" i="1"/>
  <c r="AG25" i="1"/>
  <c r="AG24" i="1"/>
  <c r="U23" i="1"/>
  <c r="G23" i="1"/>
  <c r="F23" i="1"/>
  <c r="AG23" i="1" s="1"/>
  <c r="AG20" i="1"/>
  <c r="AG18" i="1"/>
  <c r="AG17" i="1"/>
  <c r="AG16" i="1"/>
  <c r="AG15" i="1"/>
  <c r="K14" i="1"/>
  <c r="K90" i="1" s="1"/>
  <c r="G14" i="1"/>
  <c r="AG14" i="1" s="1"/>
  <c r="F14" i="1"/>
  <c r="AG12" i="1"/>
  <c r="AG11" i="1"/>
  <c r="AG10" i="1"/>
  <c r="W9" i="1"/>
  <c r="G9" i="1"/>
  <c r="F9" i="1"/>
  <c r="AG9" i="1" s="1"/>
  <c r="H8" i="1"/>
  <c r="H90" i="1" s="1"/>
  <c r="F8" i="1"/>
  <c r="F90" i="1" s="1"/>
  <c r="G90" i="1" l="1"/>
</calcChain>
</file>

<file path=xl/comments1.xml><?xml version="1.0" encoding="utf-8"?>
<comments xmlns="http://schemas.openxmlformats.org/spreadsheetml/2006/main">
  <authors>
    <author>Galina</author>
  </authors>
  <commentList>
    <comment ref="A83" authorId="0" shapeId="0">
      <text>
        <r>
          <rPr>
            <sz val="11"/>
            <color theme="1"/>
            <rFont val="Calibri"/>
            <family val="2"/>
            <scheme val="minor"/>
          </rPr>
          <t xml:space="preserve">Galina:
Съсед на Г.Драгнева
</t>
        </r>
      </text>
    </comment>
  </commentList>
</comments>
</file>

<file path=xl/sharedStrings.xml><?xml version="1.0" encoding="utf-8"?>
<sst xmlns="http://schemas.openxmlformats.org/spreadsheetml/2006/main" count="233" uniqueCount="152">
  <si>
    <t xml:space="preserve">КЛИЕНТИ ПО АВАНСИ </t>
  </si>
  <si>
    <t>ЕКСПЕДИЦИЯ 24.01.2024</t>
  </si>
  <si>
    <t>аванси клиенти до 29.01.2024</t>
  </si>
  <si>
    <t>21/931</t>
  </si>
  <si>
    <t>М.01</t>
  </si>
  <si>
    <t>Клиент име</t>
  </si>
  <si>
    <t>Бележка</t>
  </si>
  <si>
    <t>ТРАНСПОРТ</t>
  </si>
  <si>
    <t>Фактура №</t>
  </si>
  <si>
    <t>Дата</t>
  </si>
  <si>
    <t>Сума лв.</t>
  </si>
  <si>
    <t>Общо    кол-во</t>
  </si>
  <si>
    <t>НЕО-Биг Бекс</t>
  </si>
  <si>
    <t>НЕО-ТОРБИ</t>
  </si>
  <si>
    <t>АН ДЕВНЯ ББ</t>
  </si>
  <si>
    <t>АН ДЕВНЯ ББ КОЗЛОДУЙЦИ</t>
  </si>
  <si>
    <t>АН ДЕВНЯ ТОРБИ</t>
  </si>
  <si>
    <t>КАРБАМИД  ГРАНУЛАT</t>
  </si>
  <si>
    <t xml:space="preserve"> COMPLEX</t>
  </si>
  <si>
    <t>BRASSITREL</t>
  </si>
  <si>
    <t>ОРГАНИКА</t>
  </si>
  <si>
    <t>SULFAN</t>
  </si>
  <si>
    <t>ПАНТЕР</t>
  </si>
  <si>
    <t>УАН</t>
  </si>
  <si>
    <t>АН РУСИЯ</t>
  </si>
  <si>
    <t>АМИДАС</t>
  </si>
  <si>
    <t>НПК 20/10/10</t>
  </si>
  <si>
    <t>НПК 15/15/15+8SO3+Zn</t>
  </si>
  <si>
    <t>ССП</t>
  </si>
  <si>
    <t>STAR</t>
  </si>
  <si>
    <t>ТРОПИКОТ</t>
  </si>
  <si>
    <t>YARA MILA ELIOS</t>
  </si>
  <si>
    <t>НП 8/22+22SO3+5CaO</t>
  </si>
  <si>
    <t>НПК 16/16/8</t>
  </si>
  <si>
    <t>U-FLEX 400 40-0-0</t>
  </si>
  <si>
    <t>КАЛИЕВ СУЛФАТ</t>
  </si>
  <si>
    <t>Цена</t>
  </si>
  <si>
    <t xml:space="preserve">АГРОАВТЕНТ ЕООД </t>
  </si>
  <si>
    <t>капаро за 10.4т*860лв U-FLEX 400 изк. Тор</t>
  </si>
  <si>
    <t>с. Видно</t>
  </si>
  <si>
    <t>АГРОДЕС 21 ЕООД</t>
  </si>
  <si>
    <t>капаро за 5т*1130лв Стар изк. Тор</t>
  </si>
  <si>
    <t>с. Ловчанци</t>
  </si>
  <si>
    <t xml:space="preserve">АГРОДЕС 21 ЕООД </t>
  </si>
  <si>
    <t>капаро за 3т*680лв АН Девня изк. тор</t>
  </si>
  <si>
    <t xml:space="preserve">АГРО-СНЕЖАНКА ГЕОРГИЕВА ЕТ </t>
  </si>
  <si>
    <t>доплащане за 151.2т*635лв АН НЕО изк. Тор</t>
  </si>
  <si>
    <t>скл. Калипетрово</t>
  </si>
  <si>
    <t>АГРО СТАНЕВИ ООД</t>
  </si>
  <si>
    <t>скл. Козлодуйци</t>
  </si>
  <si>
    <t>АГРО ФЕРМА ЕООД</t>
  </si>
  <si>
    <t>АЙДЪН РАМИС МЕХМЕД ЗП</t>
  </si>
  <si>
    <t>с. Жегларци</t>
  </si>
  <si>
    <t xml:space="preserve">БАЛКАНКООП ЕООД </t>
  </si>
  <si>
    <t>капаро за 25т*1110лв Елиос изк. Тор</t>
  </si>
  <si>
    <t>с. Пиргово</t>
  </si>
  <si>
    <t>БАЛЧИК МЕЛ ООД</t>
  </si>
  <si>
    <t>с. Дъбовик</t>
  </si>
  <si>
    <t>БОРИС ГЕОРГИЕВ ГАБРОВСКИ ЗП</t>
  </si>
  <si>
    <t>БРАТСТВО ППК</t>
  </si>
  <si>
    <t>с. Росеново</t>
  </si>
  <si>
    <t>ВЕСЕЛИН ИЛИЕВ НИКОЛОВ ЗП</t>
  </si>
  <si>
    <t>с. Великово</t>
  </si>
  <si>
    <t xml:space="preserve">ВЕСЕЛИН ИЛИЕВ НИКОЛОВ ЗП </t>
  </si>
  <si>
    <t>50кг</t>
  </si>
  <si>
    <t xml:space="preserve">ВИ-АГРО 20-20 ЕООД </t>
  </si>
  <si>
    <t>капаро за 18т*1100лв стар изк. Тор</t>
  </si>
  <si>
    <t>с. Ведрина</t>
  </si>
  <si>
    <t>ВИ АГРО 20-20 ЕООД</t>
  </si>
  <si>
    <t>доплащане за 18т*1100лв стар изк. тор</t>
  </si>
  <si>
    <t xml:space="preserve">ДАНИЕЛ ГОРЕВ ГЕОРГИЕВ ЗП или 41т 16/16/8 </t>
  </si>
  <si>
    <t>капаро за 37т*1100лв стар изк. Тор</t>
  </si>
  <si>
    <t>с. Врачанци</t>
  </si>
  <si>
    <t>ДАНИК АГРО ООД</t>
  </si>
  <si>
    <t>с. Житен</t>
  </si>
  <si>
    <t xml:space="preserve">ДИМИТРИНА Д. РАДЕВА-ВАСИЛЕВА ЗП </t>
  </si>
  <si>
    <t xml:space="preserve">50кг </t>
  </si>
  <si>
    <t>скл. Добрич</t>
  </si>
  <si>
    <t>ДИМИТРИНА Д. РАДЕВА-ВАСИЛЕВА ЗП</t>
  </si>
  <si>
    <t>ДИМИТРИЧКА СИМЕОНОВА ТЪРПАНОВА ЗП</t>
  </si>
  <si>
    <t>гр. Тутракан</t>
  </si>
  <si>
    <t>ДИМИТЪР МИЛКОВ ДИМИТРОВ ЗП</t>
  </si>
  <si>
    <t>гр. Ген. Тошево</t>
  </si>
  <si>
    <t>ДИМИТЪР ПЕТРОВ КОМИТОВ ЗП</t>
  </si>
  <si>
    <t>С.РОСЕН/ББ/</t>
  </si>
  <si>
    <t>ДИМИТЪР СТЕФАНОВ ПАРАШКЕВОВ ЗП</t>
  </si>
  <si>
    <t>ДОБРУДЖА 93 ЗК</t>
  </si>
  <si>
    <t>капаро за 25т*640лв УАН изк. Тор</t>
  </si>
  <si>
    <t>с. Йорданово</t>
  </si>
  <si>
    <t xml:space="preserve">ДОБРУДЖА 93 ЗК </t>
  </si>
  <si>
    <t>капаро за 25т*650лв тропикот изк. Тор</t>
  </si>
  <si>
    <t>ДОМИНИОН ГРЕЙН БЪЛГАРИЯ АД</t>
  </si>
  <si>
    <t>гр. Каварна</t>
  </si>
  <si>
    <t>ЕДИНСТВО ПТК</t>
  </si>
  <si>
    <t>с. Тянево</t>
  </si>
  <si>
    <t xml:space="preserve">ЗДРАВКО ЛЮБЕНОВ ИВАНОВ ЧЗС </t>
  </si>
  <si>
    <t>капаро за 35.2т*860лв U-FLEX 400 изк. Тор</t>
  </si>
  <si>
    <t>гр. Добрич/скл. Козлодуйци</t>
  </si>
  <si>
    <t>ИВАН ДЯНКОВ БЯЛОВ ЗП</t>
  </si>
  <si>
    <t>25кг</t>
  </si>
  <si>
    <t>ИЗГРЕВ-92 ЗК 25т с. Бреница, 15т с. Сяново</t>
  </si>
  <si>
    <t>с. Белица</t>
  </si>
  <si>
    <t xml:space="preserve">КАРДАМ ЗАПАД РОС ЕООД или 49т 16/16/8 </t>
  </si>
  <si>
    <t>капаро за 44т*1105лв стар изк. Тор</t>
  </si>
  <si>
    <t>с. Кардам</t>
  </si>
  <si>
    <t>КИРИЛ МАРИЯНОВ КИРЧЕВ ЗП</t>
  </si>
  <si>
    <t>КОКО-НИКОЛА ПЕНЕВ ЕТ</t>
  </si>
  <si>
    <t>КРАСИМИР ДИМИТРОВ СТОЯНОВ ЗП</t>
  </si>
  <si>
    <t>КРАСИМИР ДОБРЕВ РУСЕВ</t>
  </si>
  <si>
    <t>КРАСИМИР КОЛЕВ КОЛЕВ ЗП</t>
  </si>
  <si>
    <t>МАРИАНА ПЕТРОВА ПЕНЕВА ЗП</t>
  </si>
  <si>
    <t>МЕЛИАН ТРЕЙД ЕООД</t>
  </si>
  <si>
    <t>МИРОСЛАВ НИКОЛОВ МАРКОВ ЗП</t>
  </si>
  <si>
    <t>НАТАЛИЯ МИРОСЛАВОВА МАНЕВА ЗП</t>
  </si>
  <si>
    <t>НИКОЛАЙ ГЕОРГИЕВ ПЕТРОВ ЧЗП</t>
  </si>
  <si>
    <t>НИКОЛАЙ ГЕОРГИЕВ ЦОНЕВ ЗП</t>
  </si>
  <si>
    <t>НИКОЛАЙ МАРИЯНОВ КИРЧЕВ ЗП</t>
  </si>
  <si>
    <t xml:space="preserve">НИКОЛАЙ СИМЕОНОВ НИКОЛОВ ЗП </t>
  </si>
  <si>
    <t>изк. тор</t>
  </si>
  <si>
    <t>НИКОЛАЙ СТОЯНОВ ДИМИТРОВ ЗП</t>
  </si>
  <si>
    <t xml:space="preserve">ОРЕХИТЕ Г ООД </t>
  </si>
  <si>
    <t>капаро за 36т*1130лв Стар изк. Тор</t>
  </si>
  <si>
    <t>ОРЕХИТЕ Г ООД</t>
  </si>
  <si>
    <t xml:space="preserve">ПАВЛОВИ ТРЕЙДИНГ ООД </t>
  </si>
  <si>
    <t>доплащане за 554.4т*1223лв АН НЕО изк. Тор</t>
  </si>
  <si>
    <t>с тр.до с.Блъсково</t>
  </si>
  <si>
    <t xml:space="preserve">ПЕТЪР СТЕФАНОВ ПЕТРОВ </t>
  </si>
  <si>
    <t>50кг капаро за 0.9т*1620лв комплекс изк. Тор</t>
  </si>
  <si>
    <t>ПЛАНИК ВЪЛЧЕВ ЕООД</t>
  </si>
  <si>
    <t>с. Козлодуйци</t>
  </si>
  <si>
    <t>РОСИЦА КОЛЕВА КУЗЕВА</t>
  </si>
  <si>
    <t>САМУЕЛ 2005 ЕООД</t>
  </si>
  <si>
    <t>гр. Алфатар</t>
  </si>
  <si>
    <t>СЕЗАЙ НЕДЖАТИЕВ БОШНАКОВ ЗП</t>
  </si>
  <si>
    <t>СМОЛНИЦА ЗКПУ</t>
  </si>
  <si>
    <t>с. Смолница</t>
  </si>
  <si>
    <t>СТЕФАН СТЕФАНОВ ЗП</t>
  </si>
  <si>
    <t>ТИХОМИР ДАНЕВ ДИМИТРОВ ЕТ</t>
  </si>
  <si>
    <t>ТИХОМИР ДАНЕВ ДИМИТРОВ ЕТ от Бореалис</t>
  </si>
  <si>
    <t>ХИМАГРО ЕООД</t>
  </si>
  <si>
    <t>ХИТОВО-КОМЕРС ЕООД</t>
  </si>
  <si>
    <t>без трансп.</t>
  </si>
  <si>
    <t>ХРИСТО ИЛИЕВ НАРЛЕВ ЗП</t>
  </si>
  <si>
    <t>ХРИСТО НЕДКОВ ЗП</t>
  </si>
  <si>
    <t>ИЗК.ТОР</t>
  </si>
  <si>
    <t>ЯНАКИ ВАСИЛЕВ ЯНАКИЕВ ЧЗС</t>
  </si>
  <si>
    <t>ЯНИ АГРО ЕООД</t>
  </si>
  <si>
    <t>ЯНИЦА ЖЕЛЯЗКОВА КИРИЛОВА ЧЗС</t>
  </si>
  <si>
    <t>ТЕСТО ТЕСТОВ</t>
  </si>
  <si>
    <t>420кг.</t>
  </si>
  <si>
    <t>ТЕСТО ТЕСТОВ 2 ЕООД</t>
  </si>
  <si>
    <t>ОБЩО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</si>
</sst>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2"/>
      <color indexed="10"/>
      <name val="Arial"/>
      <family val="2"/>
      <charset val="204"/>
    </font>
    <font>
      <sz val="12"/>
      <color indexed="12"/>
      <name val="Arial"/>
      <family val="2"/>
      <charset val="204"/>
    </font>
    <font>
      <b/>
      <i/>
      <sz val="12"/>
      <name val="Arial"/>
      <family val="2"/>
      <charset val="204"/>
    </font>
    <font>
      <sz val="12"/>
      <color indexed="10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i/>
      <u/>
      <sz val="12"/>
      <color indexed="60"/>
      <name val="Arial"/>
      <family val="2"/>
      <charset val="204"/>
    </font>
    <font>
      <b/>
      <u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right"/>
    </xf>
    <xf numFmtId="14" fontId="3" fillId="0" borderId="0" xfId="0" applyNumberFormat="1" applyFont="1"/>
    <xf numFmtId="0" fontId="1" fillId="0" borderId="0" xfId="0" applyFont="1" applyAlignment="1">
      <alignment horizontal="left"/>
    </xf>
    <xf numFmtId="0" fontId="4" fillId="0" borderId="0" xfId="0" applyFont="1"/>
    <xf numFmtId="14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5" xfId="0" applyNumberFormat="1" applyFont="1" applyBorder="1"/>
    <xf numFmtId="0" fontId="2" fillId="0" borderId="5" xfId="0" applyFont="1" applyBorder="1"/>
    <xf numFmtId="0" fontId="1" fillId="0" borderId="5" xfId="0" applyFont="1" applyBorder="1"/>
    <xf numFmtId="14" fontId="2" fillId="0" borderId="5" xfId="0" applyNumberFormat="1" applyFont="1" applyBorder="1"/>
    <xf numFmtId="2" fontId="1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1" fontId="9" fillId="0" borderId="0" xfId="0" applyNumberFormat="1" applyFont="1" applyAlignment="1">
      <alignment horizontal="right"/>
    </xf>
    <xf numFmtId="14" fontId="10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0" fillId="0" borderId="0" xfId="0"/>
    <xf numFmtId="0" fontId="1" fillId="0" borderId="7" xfId="0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2"/>
  <sheetViews>
    <sheetView tabSelected="1" topLeftCell="A61" zoomScale="55" zoomScaleNormal="55" workbookViewId="0">
      <selection activeCell="C94" sqref="C94"/>
    </sheetView>
  </sheetViews>
  <sheetFormatPr defaultRowHeight="14.4" x14ac:dyDescent="0.3"/>
  <cols>
    <col min="1" max="1" width="90.6640625" style="36" bestFit="1" customWidth="1"/>
    <col min="2" max="2" width="90.6640625" style="36" customWidth="1"/>
    <col min="3" max="3" width="20.44140625" style="36" customWidth="1"/>
    <col min="5" max="5" width="15.109375" style="36" customWidth="1"/>
    <col min="6" max="6" width="12.6640625" style="36" customWidth="1"/>
  </cols>
  <sheetData>
    <row r="1" spans="1:33" ht="15.6" customHeight="1" x14ac:dyDescent="0.3">
      <c r="A1" s="6" t="s">
        <v>0</v>
      </c>
      <c r="B1" s="6"/>
      <c r="C1" s="6"/>
      <c r="D1" s="6"/>
      <c r="E1" s="6"/>
      <c r="F1" s="6"/>
      <c r="G1" s="6"/>
      <c r="H1" s="1"/>
      <c r="I1" s="6"/>
      <c r="J1" s="27"/>
      <c r="K1" s="27"/>
      <c r="L1" s="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ht="15.6" customHeight="1" x14ac:dyDescent="0.3">
      <c r="A2" s="6" t="s">
        <v>1</v>
      </c>
      <c r="B2" s="6"/>
      <c r="C2" s="8" t="s">
        <v>2</v>
      </c>
      <c r="D2" s="8"/>
      <c r="E2" s="8"/>
      <c r="F2" s="2"/>
      <c r="G2" s="24"/>
      <c r="H2" s="6"/>
      <c r="I2" s="6"/>
      <c r="J2" s="3"/>
      <c r="K2" s="3"/>
      <c r="L2" s="6"/>
      <c r="M2" s="24" t="s">
        <v>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6.2" customHeight="1" thickBot="1" x14ac:dyDescent="0.35">
      <c r="A3" s="5"/>
      <c r="B3" s="5"/>
      <c r="C3" s="6"/>
      <c r="D3" s="27"/>
      <c r="E3" s="6"/>
      <c r="F3" s="6"/>
      <c r="G3" s="6"/>
      <c r="H3" s="6"/>
      <c r="I3" s="27"/>
      <c r="J3" s="27"/>
      <c r="K3" s="27"/>
      <c r="L3" s="6" t="s">
        <v>4</v>
      </c>
      <c r="M3" s="7">
        <v>59566</v>
      </c>
      <c r="N3" s="8"/>
      <c r="O3" s="8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 spans="1:33" ht="78.599999999999994" customHeight="1" thickBot="1" x14ac:dyDescent="0.35">
      <c r="A4" s="9" t="s">
        <v>5</v>
      </c>
      <c r="B4" s="37" t="s">
        <v>6</v>
      </c>
      <c r="C4" s="10" t="s">
        <v>7</v>
      </c>
      <c r="D4" s="10" t="s">
        <v>8</v>
      </c>
      <c r="E4" s="11" t="s">
        <v>9</v>
      </c>
      <c r="F4" s="11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/>
      <c r="Q4" s="10" t="s">
        <v>20</v>
      </c>
      <c r="R4" s="12" t="s">
        <v>21</v>
      </c>
      <c r="S4" s="12" t="s">
        <v>22</v>
      </c>
      <c r="T4" s="12" t="s">
        <v>23</v>
      </c>
      <c r="U4" s="12" t="s">
        <v>24</v>
      </c>
      <c r="V4" s="12" t="s">
        <v>25</v>
      </c>
      <c r="W4" s="12" t="s">
        <v>26</v>
      </c>
      <c r="X4" s="12" t="s">
        <v>27</v>
      </c>
      <c r="Y4" s="12" t="s">
        <v>28</v>
      </c>
      <c r="Z4" s="12" t="s">
        <v>29</v>
      </c>
      <c r="AA4" s="12" t="s">
        <v>30</v>
      </c>
      <c r="AB4" s="12" t="s">
        <v>31</v>
      </c>
      <c r="AC4" s="12" t="s">
        <v>32</v>
      </c>
      <c r="AD4" s="12" t="s">
        <v>33</v>
      </c>
      <c r="AE4" s="12" t="s">
        <v>34</v>
      </c>
      <c r="AF4" s="12" t="s">
        <v>35</v>
      </c>
      <c r="AG4" s="13" t="s">
        <v>36</v>
      </c>
    </row>
    <row r="5" spans="1:33" ht="15.6" customHeight="1" x14ac:dyDescent="0.3">
      <c r="A5" s="20" t="s">
        <v>37</v>
      </c>
      <c r="B5" s="20" t="s">
        <v>38</v>
      </c>
      <c r="C5" s="20" t="s">
        <v>39</v>
      </c>
      <c r="D5" s="14">
        <v>59440</v>
      </c>
      <c r="E5" s="22">
        <v>45303</v>
      </c>
      <c r="F5" s="20">
        <v>833.33</v>
      </c>
      <c r="G5" s="15">
        <v>1</v>
      </c>
      <c r="H5" s="16"/>
      <c r="I5" s="16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>
        <v>10.4</v>
      </c>
      <c r="AF5" s="14"/>
      <c r="AG5" s="20">
        <v>860</v>
      </c>
    </row>
    <row r="6" spans="1:33" ht="15.6" customHeight="1" x14ac:dyDescent="0.3">
      <c r="A6" s="20" t="s">
        <v>40</v>
      </c>
      <c r="B6" s="20" t="s">
        <v>41</v>
      </c>
      <c r="C6" s="20" t="s">
        <v>42</v>
      </c>
      <c r="D6" s="14">
        <v>59460</v>
      </c>
      <c r="E6" s="22">
        <v>45307</v>
      </c>
      <c r="F6" s="20">
        <v>3523.33</v>
      </c>
      <c r="G6" s="15">
        <v>1</v>
      </c>
      <c r="H6" s="16"/>
      <c r="I6" s="16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>
        <v>5</v>
      </c>
      <c r="AA6" s="14"/>
      <c r="AB6" s="14"/>
      <c r="AC6" s="14"/>
      <c r="AD6" s="14"/>
      <c r="AE6" s="14"/>
      <c r="AF6" s="14"/>
      <c r="AG6" s="20">
        <v>1130</v>
      </c>
    </row>
    <row r="7" spans="1:33" ht="15.6" customHeight="1" x14ac:dyDescent="0.3">
      <c r="A7" s="20" t="s">
        <v>43</v>
      </c>
      <c r="B7" s="20" t="s">
        <v>44</v>
      </c>
      <c r="C7" s="20" t="s">
        <v>42</v>
      </c>
      <c r="D7" s="14">
        <v>59460</v>
      </c>
      <c r="E7" s="22">
        <v>45307</v>
      </c>
      <c r="F7" s="20">
        <v>0</v>
      </c>
      <c r="G7" s="15">
        <v>1</v>
      </c>
      <c r="H7" s="16"/>
      <c r="I7" s="16"/>
      <c r="J7" s="14"/>
      <c r="K7" s="14">
        <v>3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20">
        <v>680</v>
      </c>
    </row>
    <row r="8" spans="1:33" ht="15.6" customHeight="1" x14ac:dyDescent="0.3">
      <c r="A8" s="20" t="s">
        <v>45</v>
      </c>
      <c r="B8" s="20" t="s">
        <v>46</v>
      </c>
      <c r="C8" s="20" t="s">
        <v>47</v>
      </c>
      <c r="D8" s="14">
        <v>59319</v>
      </c>
      <c r="E8" s="22">
        <v>45260</v>
      </c>
      <c r="F8" s="20">
        <f>80010-32004</f>
        <v>48006</v>
      </c>
      <c r="G8" s="15">
        <v>1</v>
      </c>
      <c r="H8" s="16">
        <f>151.2-75.6</f>
        <v>75.599999999999994</v>
      </c>
      <c r="I8" s="16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20">
        <v>635</v>
      </c>
    </row>
    <row r="9" spans="1:33" ht="15.6" customHeight="1" x14ac:dyDescent="0.3">
      <c r="A9" s="20" t="s">
        <v>48</v>
      </c>
      <c r="B9" s="20"/>
      <c r="C9" s="20" t="s">
        <v>49</v>
      </c>
      <c r="D9" s="14">
        <v>58521</v>
      </c>
      <c r="E9" s="22">
        <v>45147</v>
      </c>
      <c r="F9" s="20">
        <f>4725-945</f>
        <v>3780</v>
      </c>
      <c r="G9" s="15">
        <f>4.5-0.9</f>
        <v>3.6</v>
      </c>
      <c r="H9" s="16"/>
      <c r="I9" s="16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>
        <f>4.5-0.9</f>
        <v>3.6</v>
      </c>
      <c r="X9" s="14"/>
      <c r="Y9" s="14"/>
      <c r="Z9" s="14"/>
      <c r="AA9" s="14"/>
      <c r="AB9" s="14"/>
      <c r="AC9" s="14"/>
      <c r="AD9" s="14"/>
      <c r="AE9" s="14"/>
      <c r="AF9" s="14"/>
      <c r="AG9" s="20">
        <f>F9/G9</f>
        <v>1050</v>
      </c>
    </row>
    <row r="10" spans="1:33" ht="15.6" customHeight="1" x14ac:dyDescent="0.3">
      <c r="A10" s="20" t="s">
        <v>48</v>
      </c>
      <c r="B10" s="20"/>
      <c r="C10" s="20" t="s">
        <v>49</v>
      </c>
      <c r="D10" s="14">
        <v>58521</v>
      </c>
      <c r="E10" s="22">
        <v>45147</v>
      </c>
      <c r="F10" s="20">
        <v>6800</v>
      </c>
      <c r="G10" s="15">
        <v>10</v>
      </c>
      <c r="H10" s="16"/>
      <c r="I10" s="16"/>
      <c r="J10" s="14"/>
      <c r="K10" s="14">
        <v>10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20">
        <f>F10/G10</f>
        <v>680</v>
      </c>
    </row>
    <row r="11" spans="1:33" ht="15.6" customHeight="1" x14ac:dyDescent="0.3">
      <c r="A11" s="20" t="s">
        <v>50</v>
      </c>
      <c r="B11" s="20"/>
      <c r="C11" s="20" t="s">
        <v>49</v>
      </c>
      <c r="D11" s="14">
        <v>58315</v>
      </c>
      <c r="E11" s="22">
        <v>45117</v>
      </c>
      <c r="F11" s="20">
        <v>3600</v>
      </c>
      <c r="G11" s="15">
        <v>6</v>
      </c>
      <c r="H11" s="16"/>
      <c r="I11" s="16"/>
      <c r="J11" s="14"/>
      <c r="K11" s="14">
        <v>6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20">
        <f>F11/G11</f>
        <v>600</v>
      </c>
    </row>
    <row r="12" spans="1:33" ht="15.6" customHeight="1" x14ac:dyDescent="0.3">
      <c r="A12" s="20" t="s">
        <v>51</v>
      </c>
      <c r="B12" s="20"/>
      <c r="C12" s="20" t="s">
        <v>52</v>
      </c>
      <c r="D12" s="14">
        <v>59515</v>
      </c>
      <c r="E12" s="22">
        <v>45315</v>
      </c>
      <c r="F12" s="20">
        <v>16250</v>
      </c>
      <c r="G12" s="15">
        <v>25</v>
      </c>
      <c r="H12" s="16"/>
      <c r="I12" s="16"/>
      <c r="J12" s="14">
        <v>25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20">
        <f>F12/G12</f>
        <v>650</v>
      </c>
    </row>
    <row r="13" spans="1:33" ht="15.6" customHeight="1" x14ac:dyDescent="0.3">
      <c r="A13" s="20" t="s">
        <v>53</v>
      </c>
      <c r="B13" s="20" t="s">
        <v>54</v>
      </c>
      <c r="C13" s="20" t="s">
        <v>55</v>
      </c>
      <c r="D13" s="14">
        <v>59431</v>
      </c>
      <c r="E13" s="22">
        <v>45302</v>
      </c>
      <c r="F13" s="20">
        <v>5500</v>
      </c>
      <c r="G13" s="15">
        <v>1</v>
      </c>
      <c r="H13" s="16"/>
      <c r="I13" s="16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>
        <v>25</v>
      </c>
      <c r="AC13" s="14"/>
      <c r="AD13" s="14"/>
      <c r="AE13" s="14"/>
      <c r="AF13" s="14"/>
      <c r="AG13" s="20">
        <v>1110</v>
      </c>
    </row>
    <row r="14" spans="1:33" ht="15.6" customHeight="1" x14ac:dyDescent="0.3">
      <c r="A14" s="20" t="s">
        <v>56</v>
      </c>
      <c r="B14" s="20"/>
      <c r="C14" s="20" t="s">
        <v>57</v>
      </c>
      <c r="D14" s="14">
        <v>53273</v>
      </c>
      <c r="E14" s="22">
        <v>44501</v>
      </c>
      <c r="F14" s="20">
        <f>60480-60264</f>
        <v>216</v>
      </c>
      <c r="G14" s="15">
        <f>50.4-50.22</f>
        <v>0.17999999999999972</v>
      </c>
      <c r="H14" s="16"/>
      <c r="I14" s="16"/>
      <c r="J14" s="14"/>
      <c r="K14" s="14">
        <f>50.4-50.22</f>
        <v>0.17999999999999972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20">
        <f>F14/G14</f>
        <v>1200.0000000000018</v>
      </c>
    </row>
    <row r="15" spans="1:33" ht="15.6" customHeight="1" x14ac:dyDescent="0.3">
      <c r="A15" s="20" t="s">
        <v>58</v>
      </c>
      <c r="B15" s="20"/>
      <c r="C15" s="20" t="s">
        <v>49</v>
      </c>
      <c r="D15" s="14">
        <v>59521</v>
      </c>
      <c r="E15" s="22">
        <v>45315</v>
      </c>
      <c r="F15" s="20">
        <v>10080</v>
      </c>
      <c r="G15" s="15">
        <v>14.4</v>
      </c>
      <c r="H15" s="16">
        <v>14.4</v>
      </c>
      <c r="I15" s="16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20">
        <f>F15/G15</f>
        <v>700</v>
      </c>
    </row>
    <row r="16" spans="1:33" ht="15.6" customHeight="1" x14ac:dyDescent="0.3">
      <c r="A16" s="20" t="s">
        <v>59</v>
      </c>
      <c r="B16" s="20"/>
      <c r="C16" s="20" t="s">
        <v>60</v>
      </c>
      <c r="D16" s="14">
        <v>58396</v>
      </c>
      <c r="E16" s="22">
        <v>45133</v>
      </c>
      <c r="F16" s="20">
        <v>58700</v>
      </c>
      <c r="G16" s="15">
        <v>100</v>
      </c>
      <c r="H16" s="16"/>
      <c r="I16" s="16"/>
      <c r="J16" s="14">
        <v>100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20">
        <f>F16/G16</f>
        <v>587</v>
      </c>
    </row>
    <row r="17" spans="1:33" ht="15.6" customHeight="1" x14ac:dyDescent="0.3">
      <c r="A17" s="20" t="s">
        <v>61</v>
      </c>
      <c r="B17" s="20"/>
      <c r="C17" s="20" t="s">
        <v>62</v>
      </c>
      <c r="D17" s="14">
        <v>59458</v>
      </c>
      <c r="E17" s="22">
        <v>45307</v>
      </c>
      <c r="F17" s="20">
        <v>5280</v>
      </c>
      <c r="G17" s="15">
        <v>8</v>
      </c>
      <c r="H17" s="16"/>
      <c r="I17" s="16"/>
      <c r="J17" s="14"/>
      <c r="K17" s="14">
        <v>8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20">
        <f>F17/G17</f>
        <v>660</v>
      </c>
    </row>
    <row r="18" spans="1:33" ht="15.6" customHeight="1" x14ac:dyDescent="0.3">
      <c r="A18" s="20" t="s">
        <v>63</v>
      </c>
      <c r="B18" s="20" t="s">
        <v>64</v>
      </c>
      <c r="C18" s="20" t="s">
        <v>62</v>
      </c>
      <c r="D18" s="14">
        <v>59458</v>
      </c>
      <c r="E18" s="22">
        <v>45307</v>
      </c>
      <c r="F18" s="20">
        <v>2760</v>
      </c>
      <c r="G18" s="15">
        <v>3</v>
      </c>
      <c r="H18" s="16"/>
      <c r="I18" s="16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>
        <v>3</v>
      </c>
      <c r="Z18" s="14"/>
      <c r="AA18" s="14"/>
      <c r="AB18" s="14"/>
      <c r="AC18" s="14"/>
      <c r="AD18" s="14"/>
      <c r="AE18" s="14"/>
      <c r="AF18" s="14"/>
      <c r="AG18" s="20">
        <f>F18/G18</f>
        <v>920</v>
      </c>
    </row>
    <row r="19" spans="1:33" ht="15.6" customHeight="1" x14ac:dyDescent="0.3">
      <c r="A19" s="20" t="s">
        <v>65</v>
      </c>
      <c r="B19" s="20" t="s">
        <v>66</v>
      </c>
      <c r="C19" s="20" t="s">
        <v>67</v>
      </c>
      <c r="D19" s="14">
        <v>58673</v>
      </c>
      <c r="E19" s="22">
        <v>45167</v>
      </c>
      <c r="F19" s="20">
        <v>2420</v>
      </c>
      <c r="G19" s="15">
        <v>1</v>
      </c>
      <c r="H19" s="16"/>
      <c r="I19" s="16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>
        <v>18</v>
      </c>
      <c r="AA19" s="14"/>
      <c r="AB19" s="14"/>
      <c r="AC19" s="14"/>
      <c r="AD19" s="14"/>
      <c r="AE19" s="14"/>
      <c r="AF19" s="14"/>
      <c r="AG19" s="20">
        <v>1100</v>
      </c>
    </row>
    <row r="20" spans="1:33" ht="15.6" customHeight="1" x14ac:dyDescent="0.3">
      <c r="A20" s="20" t="s">
        <v>68</v>
      </c>
      <c r="B20" s="20"/>
      <c r="C20" s="20" t="s">
        <v>67</v>
      </c>
      <c r="D20" s="14">
        <v>58784</v>
      </c>
      <c r="E20" s="22">
        <v>45184</v>
      </c>
      <c r="F20" s="20">
        <v>22440</v>
      </c>
      <c r="G20" s="15">
        <v>34</v>
      </c>
      <c r="H20" s="16"/>
      <c r="I20" s="16"/>
      <c r="J20" s="14">
        <v>34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20">
        <f>F20/G20</f>
        <v>660</v>
      </c>
    </row>
    <row r="21" spans="1:33" ht="15.6" customHeight="1" x14ac:dyDescent="0.3">
      <c r="A21" s="20" t="s">
        <v>65</v>
      </c>
      <c r="B21" s="20" t="s">
        <v>69</v>
      </c>
      <c r="C21" s="20" t="s">
        <v>67</v>
      </c>
      <c r="D21" s="14">
        <v>58785</v>
      </c>
      <c r="E21" s="22">
        <v>45184</v>
      </c>
      <c r="F21" s="20">
        <v>17380</v>
      </c>
      <c r="G21" s="15">
        <v>1</v>
      </c>
      <c r="H21" s="16"/>
      <c r="I21" s="16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20">
        <v>1100</v>
      </c>
    </row>
    <row r="22" spans="1:33" ht="15.6" customHeight="1" x14ac:dyDescent="0.3">
      <c r="A22" s="20" t="s">
        <v>70</v>
      </c>
      <c r="B22" s="20" t="s">
        <v>71</v>
      </c>
      <c r="C22" s="20" t="s">
        <v>72</v>
      </c>
      <c r="D22" s="14">
        <v>59536</v>
      </c>
      <c r="E22" s="22">
        <v>45316</v>
      </c>
      <c r="F22" s="20">
        <v>4166.67</v>
      </c>
      <c r="G22" s="15">
        <v>1</v>
      </c>
      <c r="H22" s="16"/>
      <c r="I22" s="16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>
        <v>37</v>
      </c>
      <c r="AA22" s="14"/>
      <c r="AB22" s="14"/>
      <c r="AC22" s="14"/>
      <c r="AD22" s="14"/>
      <c r="AE22" s="14"/>
      <c r="AF22" s="14"/>
      <c r="AG22" s="20">
        <v>1100</v>
      </c>
    </row>
    <row r="23" spans="1:33" ht="15.6" customHeight="1" x14ac:dyDescent="0.3">
      <c r="A23" s="20" t="s">
        <v>73</v>
      </c>
      <c r="B23" s="20"/>
      <c r="C23" s="20" t="s">
        <v>74</v>
      </c>
      <c r="D23" s="14">
        <v>58573</v>
      </c>
      <c r="E23" s="22">
        <v>45153</v>
      </c>
      <c r="F23" s="20">
        <f>23625-16672.5</f>
        <v>6952.5</v>
      </c>
      <c r="G23" s="15">
        <f>35-24.7</f>
        <v>10.3</v>
      </c>
      <c r="H23" s="16"/>
      <c r="I23" s="16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>
        <f>35-24.7</f>
        <v>10.3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20">
        <f t="shared" ref="AG23:AG32" si="0">F23/G23</f>
        <v>675</v>
      </c>
    </row>
    <row r="24" spans="1:33" ht="15.6" customHeight="1" x14ac:dyDescent="0.3">
      <c r="A24" s="20" t="s">
        <v>73</v>
      </c>
      <c r="B24" s="20"/>
      <c r="C24" s="20" t="s">
        <v>74</v>
      </c>
      <c r="D24" s="14">
        <v>58573</v>
      </c>
      <c r="E24" s="22">
        <v>45153</v>
      </c>
      <c r="F24" s="20">
        <v>16000</v>
      </c>
      <c r="G24" s="15">
        <v>20</v>
      </c>
      <c r="H24" s="16"/>
      <c r="I24" s="16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>
        <v>20</v>
      </c>
      <c r="Z24" s="14"/>
      <c r="AA24" s="14"/>
      <c r="AB24" s="14"/>
      <c r="AC24" s="14"/>
      <c r="AD24" s="14"/>
      <c r="AE24" s="14"/>
      <c r="AF24" s="14"/>
      <c r="AG24" s="20">
        <f t="shared" si="0"/>
        <v>800</v>
      </c>
    </row>
    <row r="25" spans="1:33" ht="15.6" customHeight="1" x14ac:dyDescent="0.3">
      <c r="A25" s="20" t="s">
        <v>75</v>
      </c>
      <c r="B25" s="20" t="s">
        <v>76</v>
      </c>
      <c r="C25" s="20" t="s">
        <v>77</v>
      </c>
      <c r="D25" s="14">
        <v>59165</v>
      </c>
      <c r="E25" s="22">
        <v>45226</v>
      </c>
      <c r="F25" s="20">
        <v>1230</v>
      </c>
      <c r="G25" s="15">
        <v>1.5</v>
      </c>
      <c r="H25" s="16"/>
      <c r="I25" s="16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>
        <v>1.5</v>
      </c>
      <c r="Z25" s="14"/>
      <c r="AA25" s="14"/>
      <c r="AB25" s="14"/>
      <c r="AC25" s="14"/>
      <c r="AD25" s="14"/>
      <c r="AE25" s="14"/>
      <c r="AF25" s="14"/>
      <c r="AG25" s="20">
        <f t="shared" si="0"/>
        <v>820</v>
      </c>
    </row>
    <row r="26" spans="1:33" ht="15.6" customHeight="1" x14ac:dyDescent="0.3">
      <c r="A26" s="20" t="s">
        <v>78</v>
      </c>
      <c r="B26" s="20"/>
      <c r="C26" s="20" t="s">
        <v>49</v>
      </c>
      <c r="D26" s="14">
        <v>59176</v>
      </c>
      <c r="E26" s="22">
        <v>45230</v>
      </c>
      <c r="F26" s="20">
        <v>1250</v>
      </c>
      <c r="G26" s="15">
        <v>2</v>
      </c>
      <c r="H26" s="16"/>
      <c r="I26" s="16"/>
      <c r="J26" s="14"/>
      <c r="K26" s="14">
        <v>2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0">
        <f t="shared" si="0"/>
        <v>625</v>
      </c>
    </row>
    <row r="27" spans="1:33" ht="15.6" customHeight="1" x14ac:dyDescent="0.3">
      <c r="A27" s="20" t="s">
        <v>79</v>
      </c>
      <c r="B27" s="20"/>
      <c r="C27" s="20" t="s">
        <v>80</v>
      </c>
      <c r="D27" s="14">
        <v>58873</v>
      </c>
      <c r="E27" s="22">
        <v>45197</v>
      </c>
      <c r="F27" s="20">
        <v>5600</v>
      </c>
      <c r="G27" s="15">
        <v>10</v>
      </c>
      <c r="H27" s="16"/>
      <c r="I27" s="16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>
        <v>10</v>
      </c>
      <c r="AB27" s="14"/>
      <c r="AC27" s="14"/>
      <c r="AD27" s="14"/>
      <c r="AE27" s="14"/>
      <c r="AF27" s="14"/>
      <c r="AG27" s="20">
        <f t="shared" si="0"/>
        <v>560</v>
      </c>
    </row>
    <row r="28" spans="1:33" ht="15.6" customHeight="1" x14ac:dyDescent="0.3">
      <c r="A28" s="20" t="s">
        <v>81</v>
      </c>
      <c r="B28" s="20"/>
      <c r="C28" s="20" t="s">
        <v>82</v>
      </c>
      <c r="D28" s="14">
        <v>59411</v>
      </c>
      <c r="E28" s="22">
        <v>45296</v>
      </c>
      <c r="F28" s="20">
        <v>10608</v>
      </c>
      <c r="G28" s="15">
        <v>10.4</v>
      </c>
      <c r="H28" s="16"/>
      <c r="I28" s="16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>
        <v>10.4</v>
      </c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20">
        <f t="shared" si="0"/>
        <v>1020</v>
      </c>
    </row>
    <row r="29" spans="1:33" ht="15.6" customHeight="1" x14ac:dyDescent="0.3">
      <c r="A29" s="20" t="s">
        <v>81</v>
      </c>
      <c r="B29" s="20"/>
      <c r="C29" s="20" t="s">
        <v>82</v>
      </c>
      <c r="D29" s="14">
        <v>59411</v>
      </c>
      <c r="E29" s="22">
        <v>45296</v>
      </c>
      <c r="F29" s="20">
        <v>2750</v>
      </c>
      <c r="G29" s="15">
        <v>5</v>
      </c>
      <c r="H29" s="16"/>
      <c r="I29" s="16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>
        <v>5</v>
      </c>
      <c r="AB29" s="14"/>
      <c r="AC29" s="14"/>
      <c r="AD29" s="14"/>
      <c r="AE29" s="14"/>
      <c r="AF29" s="14"/>
      <c r="AG29" s="20">
        <f t="shared" si="0"/>
        <v>550</v>
      </c>
    </row>
    <row r="30" spans="1:33" ht="15.6" customHeight="1" x14ac:dyDescent="0.3">
      <c r="A30" s="20" t="s">
        <v>83</v>
      </c>
      <c r="B30" s="20"/>
      <c r="C30" s="20" t="s">
        <v>84</v>
      </c>
      <c r="D30" s="14">
        <v>23817</v>
      </c>
      <c r="E30" s="22">
        <v>42108</v>
      </c>
      <c r="F30" s="20">
        <f>990-660</f>
        <v>330</v>
      </c>
      <c r="G30" s="15">
        <v>0.5</v>
      </c>
      <c r="H30" s="14"/>
      <c r="I30" s="16"/>
      <c r="J30" s="14"/>
      <c r="K30" s="14"/>
      <c r="L30" s="14"/>
      <c r="M30" s="14">
        <v>0.5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20">
        <f t="shared" si="0"/>
        <v>660</v>
      </c>
    </row>
    <row r="31" spans="1:33" ht="15.6" customHeight="1" x14ac:dyDescent="0.3">
      <c r="A31" s="20" t="s">
        <v>85</v>
      </c>
      <c r="B31" s="20"/>
      <c r="C31" s="20" t="s">
        <v>49</v>
      </c>
      <c r="D31" s="14">
        <v>59389</v>
      </c>
      <c r="E31" s="22">
        <v>45281</v>
      </c>
      <c r="F31" s="20">
        <v>3168</v>
      </c>
      <c r="G31" s="15">
        <v>3.2</v>
      </c>
      <c r="H31" s="14"/>
      <c r="I31" s="16"/>
      <c r="J31" s="14"/>
      <c r="K31" s="14"/>
      <c r="L31" s="14"/>
      <c r="M31" s="14"/>
      <c r="N31" s="14"/>
      <c r="O31" s="14"/>
      <c r="P31" s="17"/>
      <c r="Q31" s="18"/>
      <c r="R31" s="14"/>
      <c r="S31" s="14"/>
      <c r="T31" s="14"/>
      <c r="U31" s="14"/>
      <c r="V31" s="14">
        <v>3.2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20">
        <f t="shared" si="0"/>
        <v>990</v>
      </c>
    </row>
    <row r="32" spans="1:33" ht="15.6" customHeight="1" x14ac:dyDescent="0.3">
      <c r="A32" s="20" t="s">
        <v>85</v>
      </c>
      <c r="B32" s="20"/>
      <c r="C32" s="20" t="s">
        <v>49</v>
      </c>
      <c r="D32" s="14">
        <v>59477</v>
      </c>
      <c r="E32" s="22">
        <v>45308</v>
      </c>
      <c r="F32" s="20">
        <v>4480</v>
      </c>
      <c r="G32" s="15">
        <v>7</v>
      </c>
      <c r="H32" s="14"/>
      <c r="I32" s="16"/>
      <c r="J32" s="14"/>
      <c r="K32" s="14">
        <v>7</v>
      </c>
      <c r="L32" s="14"/>
      <c r="M32" s="14"/>
      <c r="N32" s="14"/>
      <c r="O32" s="14"/>
      <c r="P32" s="17"/>
      <c r="Q32" s="18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20">
        <f t="shared" si="0"/>
        <v>640</v>
      </c>
    </row>
    <row r="33" spans="1:33" ht="15.6" customHeight="1" x14ac:dyDescent="0.3">
      <c r="A33" s="20" t="s">
        <v>86</v>
      </c>
      <c r="B33" s="20" t="s">
        <v>87</v>
      </c>
      <c r="C33" s="20" t="s">
        <v>88</v>
      </c>
      <c r="D33" s="14">
        <v>59498</v>
      </c>
      <c r="E33" s="22">
        <v>45313</v>
      </c>
      <c r="F33" s="20">
        <v>5375</v>
      </c>
      <c r="G33" s="15">
        <v>1</v>
      </c>
      <c r="H33" s="14"/>
      <c r="I33" s="16"/>
      <c r="J33" s="14"/>
      <c r="K33" s="14"/>
      <c r="L33" s="14"/>
      <c r="M33" s="14"/>
      <c r="N33" s="14"/>
      <c r="O33" s="14"/>
      <c r="P33" s="17"/>
      <c r="Q33" s="18"/>
      <c r="R33" s="14"/>
      <c r="S33" s="14"/>
      <c r="T33" s="14">
        <v>25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20">
        <v>640</v>
      </c>
    </row>
    <row r="34" spans="1:33" ht="15.6" customHeight="1" x14ac:dyDescent="0.3">
      <c r="A34" s="20" t="s">
        <v>89</v>
      </c>
      <c r="B34" s="20" t="s">
        <v>90</v>
      </c>
      <c r="C34" s="20" t="s">
        <v>88</v>
      </c>
      <c r="D34" s="14">
        <v>59498</v>
      </c>
      <c r="E34" s="22">
        <v>45313</v>
      </c>
      <c r="F34" s="20">
        <v>0</v>
      </c>
      <c r="G34" s="15">
        <v>1</v>
      </c>
      <c r="H34" s="14"/>
      <c r="I34" s="16"/>
      <c r="J34" s="14"/>
      <c r="K34" s="14"/>
      <c r="L34" s="14"/>
      <c r="M34" s="14"/>
      <c r="N34" s="14"/>
      <c r="O34" s="14"/>
      <c r="P34" s="17"/>
      <c r="Q34" s="18"/>
      <c r="R34" s="14"/>
      <c r="S34" s="14"/>
      <c r="T34" s="14"/>
      <c r="U34" s="14"/>
      <c r="V34" s="14"/>
      <c r="W34" s="14"/>
      <c r="X34" s="14"/>
      <c r="Y34" s="14"/>
      <c r="Z34" s="14"/>
      <c r="AA34" s="14">
        <v>25</v>
      </c>
      <c r="AB34" s="14"/>
      <c r="AC34" s="14"/>
      <c r="AD34" s="14"/>
      <c r="AE34" s="14"/>
      <c r="AF34" s="14"/>
      <c r="AG34" s="20">
        <v>650</v>
      </c>
    </row>
    <row r="35" spans="1:33" ht="15.6" customHeight="1" x14ac:dyDescent="0.3">
      <c r="A35" s="20" t="s">
        <v>91</v>
      </c>
      <c r="B35" s="20"/>
      <c r="C35" s="20" t="s">
        <v>92</v>
      </c>
      <c r="D35" s="14">
        <v>59553</v>
      </c>
      <c r="E35" s="22">
        <v>45317</v>
      </c>
      <c r="F35" s="20">
        <v>48000</v>
      </c>
      <c r="G35" s="15">
        <v>75</v>
      </c>
      <c r="H35" s="14"/>
      <c r="I35" s="16"/>
      <c r="J35" s="14">
        <v>75</v>
      </c>
      <c r="K35" s="14"/>
      <c r="L35" s="14"/>
      <c r="M35" s="14"/>
      <c r="N35" s="14"/>
      <c r="O35" s="14"/>
      <c r="P35" s="17"/>
      <c r="Q35" s="18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20">
        <f>F35/G35</f>
        <v>640</v>
      </c>
    </row>
    <row r="36" spans="1:33" ht="15.6" customHeight="1" x14ac:dyDescent="0.3">
      <c r="A36" s="20" t="s">
        <v>93</v>
      </c>
      <c r="B36" s="20"/>
      <c r="C36" s="20" t="s">
        <v>94</v>
      </c>
      <c r="D36" s="14">
        <v>59490</v>
      </c>
      <c r="E36" s="22">
        <v>45310</v>
      </c>
      <c r="F36" s="20">
        <f>9750-6480.5</f>
        <v>3269.5</v>
      </c>
      <c r="G36" s="15">
        <f>15-9.97</f>
        <v>5.0299999999999994</v>
      </c>
      <c r="H36" s="14"/>
      <c r="I36" s="16"/>
      <c r="J36" s="14">
        <f>15-9.97</f>
        <v>5.0299999999999994</v>
      </c>
      <c r="K36" s="14"/>
      <c r="L36" s="14"/>
      <c r="M36" s="14"/>
      <c r="N36" s="14"/>
      <c r="O36" s="14"/>
      <c r="P36" s="17"/>
      <c r="Q36" s="18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20">
        <f>F36/G36</f>
        <v>650.00000000000011</v>
      </c>
    </row>
    <row r="37" spans="1:33" ht="15.6" customHeight="1" x14ac:dyDescent="0.3">
      <c r="A37" s="20" t="s">
        <v>95</v>
      </c>
      <c r="B37" s="20" t="s">
        <v>96</v>
      </c>
      <c r="C37" s="20" t="s">
        <v>97</v>
      </c>
      <c r="D37" s="14">
        <v>59441</v>
      </c>
      <c r="E37" s="22">
        <v>45303</v>
      </c>
      <c r="F37" s="20">
        <f>15000-5368</f>
        <v>9632</v>
      </c>
      <c r="G37" s="15">
        <v>1</v>
      </c>
      <c r="H37" s="14"/>
      <c r="I37" s="16"/>
      <c r="J37" s="14"/>
      <c r="K37" s="14"/>
      <c r="L37" s="14"/>
      <c r="M37" s="14"/>
      <c r="N37" s="14"/>
      <c r="O37" s="14"/>
      <c r="P37" s="17"/>
      <c r="Q37" s="18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>
        <f>35.2-24</f>
        <v>11.200000000000003</v>
      </c>
      <c r="AF37" s="14"/>
      <c r="AG37" s="20">
        <v>860</v>
      </c>
    </row>
    <row r="38" spans="1:33" ht="15.6" customHeight="1" x14ac:dyDescent="0.3">
      <c r="A38" s="20" t="s">
        <v>98</v>
      </c>
      <c r="B38" s="20" t="s">
        <v>99</v>
      </c>
      <c r="C38" s="20" t="s">
        <v>47</v>
      </c>
      <c r="D38" s="14">
        <v>55823</v>
      </c>
      <c r="E38" s="22">
        <v>44774</v>
      </c>
      <c r="F38" s="20">
        <v>3900</v>
      </c>
      <c r="G38" s="15">
        <v>2</v>
      </c>
      <c r="H38" s="14"/>
      <c r="I38" s="16"/>
      <c r="J38" s="14"/>
      <c r="K38" s="14"/>
      <c r="L38" s="14"/>
      <c r="M38" s="14"/>
      <c r="N38" s="14">
        <v>2</v>
      </c>
      <c r="O38" s="14"/>
      <c r="P38" s="17"/>
      <c r="Q38" s="18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20">
        <f>F38/G38</f>
        <v>1950</v>
      </c>
    </row>
    <row r="39" spans="1:33" ht="15.6" customHeight="1" x14ac:dyDescent="0.3">
      <c r="A39" s="20" t="s">
        <v>98</v>
      </c>
      <c r="B39" s="20" t="s">
        <v>99</v>
      </c>
      <c r="C39" s="20" t="s">
        <v>47</v>
      </c>
      <c r="D39" s="14">
        <v>56240</v>
      </c>
      <c r="E39" s="22">
        <v>44830</v>
      </c>
      <c r="F39" s="20">
        <v>5850</v>
      </c>
      <c r="G39" s="15">
        <v>3</v>
      </c>
      <c r="H39" s="14"/>
      <c r="I39" s="16"/>
      <c r="J39" s="14"/>
      <c r="K39" s="14"/>
      <c r="L39" s="14"/>
      <c r="M39" s="14"/>
      <c r="N39" s="14">
        <v>3</v>
      </c>
      <c r="O39" s="14"/>
      <c r="P39" s="17"/>
      <c r="Q39" s="18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20">
        <f>F39/G39</f>
        <v>1950</v>
      </c>
    </row>
    <row r="40" spans="1:33" ht="15.6" customHeight="1" x14ac:dyDescent="0.3">
      <c r="A40" s="20" t="s">
        <v>100</v>
      </c>
      <c r="B40" s="20"/>
      <c r="C40" s="20" t="s">
        <v>101</v>
      </c>
      <c r="D40" s="14">
        <v>59360</v>
      </c>
      <c r="E40" s="22">
        <v>45273</v>
      </c>
      <c r="F40" s="20">
        <v>22400</v>
      </c>
      <c r="G40" s="15">
        <v>40</v>
      </c>
      <c r="H40" s="14"/>
      <c r="I40" s="16"/>
      <c r="J40" s="14"/>
      <c r="K40" s="14"/>
      <c r="L40" s="14"/>
      <c r="M40" s="14"/>
      <c r="N40" s="14"/>
      <c r="O40" s="14"/>
      <c r="P40" s="17"/>
      <c r="Q40" s="18"/>
      <c r="R40" s="14"/>
      <c r="S40" s="14"/>
      <c r="T40" s="14"/>
      <c r="U40" s="14"/>
      <c r="V40" s="14"/>
      <c r="W40" s="14"/>
      <c r="X40" s="14"/>
      <c r="Y40" s="14"/>
      <c r="Z40" s="14"/>
      <c r="AA40" s="14">
        <v>40</v>
      </c>
      <c r="AB40" s="14"/>
      <c r="AC40" s="14"/>
      <c r="AD40" s="14"/>
      <c r="AE40" s="14"/>
      <c r="AF40" s="14"/>
      <c r="AG40" s="20">
        <f>F40/G40</f>
        <v>560</v>
      </c>
    </row>
    <row r="41" spans="1:33" ht="15.6" customHeight="1" x14ac:dyDescent="0.3">
      <c r="A41" s="20" t="s">
        <v>102</v>
      </c>
      <c r="B41" s="20" t="s">
        <v>103</v>
      </c>
      <c r="C41" s="20" t="s">
        <v>104</v>
      </c>
      <c r="D41" s="14">
        <v>59537</v>
      </c>
      <c r="E41" s="22">
        <v>45316</v>
      </c>
      <c r="F41" s="20">
        <v>5000</v>
      </c>
      <c r="G41" s="15">
        <v>1</v>
      </c>
      <c r="H41" s="14"/>
      <c r="I41" s="16"/>
      <c r="J41" s="14"/>
      <c r="K41" s="14"/>
      <c r="L41" s="14"/>
      <c r="M41" s="14"/>
      <c r="N41" s="14"/>
      <c r="O41" s="14"/>
      <c r="P41" s="17"/>
      <c r="Q41" s="18"/>
      <c r="R41" s="14"/>
      <c r="S41" s="14"/>
      <c r="T41" s="14"/>
      <c r="U41" s="14"/>
      <c r="V41" s="14"/>
      <c r="W41" s="14"/>
      <c r="X41" s="14"/>
      <c r="Y41" s="14"/>
      <c r="Z41" s="14">
        <v>44</v>
      </c>
      <c r="AA41" s="14"/>
      <c r="AB41" s="14"/>
      <c r="AC41" s="14"/>
      <c r="AD41" s="14"/>
      <c r="AE41" s="14"/>
      <c r="AF41" s="14"/>
      <c r="AG41" s="20">
        <v>1105</v>
      </c>
    </row>
    <row r="42" spans="1:33" ht="15.6" customHeight="1" x14ac:dyDescent="0.3">
      <c r="A42" s="20" t="s">
        <v>105</v>
      </c>
      <c r="B42" s="20" t="s">
        <v>64</v>
      </c>
      <c r="C42" s="20" t="s">
        <v>77</v>
      </c>
      <c r="D42" s="14">
        <v>59526</v>
      </c>
      <c r="E42" s="22">
        <v>45315</v>
      </c>
      <c r="F42" s="20">
        <v>560</v>
      </c>
      <c r="G42" s="15">
        <v>0.35</v>
      </c>
      <c r="H42" s="14"/>
      <c r="I42" s="16"/>
      <c r="J42" s="14"/>
      <c r="K42" s="14"/>
      <c r="L42" s="14"/>
      <c r="M42" s="14"/>
      <c r="N42" s="14">
        <v>0.35</v>
      </c>
      <c r="O42" s="14"/>
      <c r="P42" s="17"/>
      <c r="Q42" s="18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20">
        <f t="shared" ref="AG42:AG61" si="1">F42/G42</f>
        <v>1600</v>
      </c>
    </row>
    <row r="43" spans="1:33" ht="15.6" customHeight="1" x14ac:dyDescent="0.3">
      <c r="A43" s="20" t="s">
        <v>105</v>
      </c>
      <c r="B43" s="20" t="s">
        <v>64</v>
      </c>
      <c r="C43" s="20" t="s">
        <v>77</v>
      </c>
      <c r="D43" s="14">
        <v>59526</v>
      </c>
      <c r="E43" s="22">
        <v>45315</v>
      </c>
      <c r="F43" s="20">
        <v>122</v>
      </c>
      <c r="G43" s="15">
        <v>0.2</v>
      </c>
      <c r="H43" s="14"/>
      <c r="I43" s="16"/>
      <c r="J43" s="14"/>
      <c r="K43" s="14"/>
      <c r="L43" s="14"/>
      <c r="M43" s="14"/>
      <c r="N43" s="14"/>
      <c r="O43" s="14"/>
      <c r="P43" s="17"/>
      <c r="Q43" s="18"/>
      <c r="R43" s="14"/>
      <c r="S43" s="14"/>
      <c r="T43" s="14"/>
      <c r="U43" s="14"/>
      <c r="V43" s="14"/>
      <c r="W43" s="14"/>
      <c r="X43" s="14"/>
      <c r="Y43" s="14"/>
      <c r="Z43" s="14"/>
      <c r="AA43" s="14">
        <v>0.2</v>
      </c>
      <c r="AB43" s="14"/>
      <c r="AC43" s="14"/>
      <c r="AD43" s="14"/>
      <c r="AE43" s="14"/>
      <c r="AF43" s="14"/>
      <c r="AG43" s="20">
        <f t="shared" si="1"/>
        <v>610</v>
      </c>
    </row>
    <row r="44" spans="1:33" ht="15.6" customHeight="1" x14ac:dyDescent="0.3">
      <c r="A44" s="20" t="s">
        <v>106</v>
      </c>
      <c r="B44" s="20"/>
      <c r="C44" s="20" t="s">
        <v>49</v>
      </c>
      <c r="D44" s="14">
        <v>59523</v>
      </c>
      <c r="E44" s="22">
        <v>45315</v>
      </c>
      <c r="F44" s="20">
        <v>5300</v>
      </c>
      <c r="G44" s="15">
        <v>10</v>
      </c>
      <c r="H44" s="14"/>
      <c r="I44" s="16"/>
      <c r="J44" s="14"/>
      <c r="K44" s="14"/>
      <c r="L44" s="14"/>
      <c r="M44" s="14"/>
      <c r="N44" s="14"/>
      <c r="O44" s="14"/>
      <c r="P44" s="17"/>
      <c r="Q44" s="18"/>
      <c r="R44" s="14"/>
      <c r="S44" s="14"/>
      <c r="T44" s="14"/>
      <c r="U44" s="14"/>
      <c r="V44" s="14"/>
      <c r="W44" s="14"/>
      <c r="X44" s="14"/>
      <c r="Y44" s="14"/>
      <c r="Z44" s="14"/>
      <c r="AA44" s="14">
        <v>10</v>
      </c>
      <c r="AB44" s="14"/>
      <c r="AC44" s="14"/>
      <c r="AD44" s="14"/>
      <c r="AE44" s="14"/>
      <c r="AF44" s="14"/>
      <c r="AG44" s="20">
        <f t="shared" si="1"/>
        <v>530</v>
      </c>
    </row>
    <row r="45" spans="1:33" ht="15.6" customHeight="1" x14ac:dyDescent="0.3">
      <c r="A45" s="20" t="s">
        <v>107</v>
      </c>
      <c r="B45" s="20"/>
      <c r="C45" s="20" t="s">
        <v>49</v>
      </c>
      <c r="D45" s="14">
        <v>59215</v>
      </c>
      <c r="E45" s="22">
        <v>45236</v>
      </c>
      <c r="F45" s="20">
        <v>8450</v>
      </c>
      <c r="G45" s="15">
        <v>13</v>
      </c>
      <c r="H45" s="14"/>
      <c r="I45" s="16"/>
      <c r="J45" s="14"/>
      <c r="K45" s="14">
        <v>13</v>
      </c>
      <c r="L45" s="14"/>
      <c r="M45" s="14"/>
      <c r="N45" s="14"/>
      <c r="O45" s="14"/>
      <c r="P45" s="17"/>
      <c r="Q45" s="18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20">
        <f t="shared" si="1"/>
        <v>650</v>
      </c>
    </row>
    <row r="46" spans="1:33" ht="15.6" customHeight="1" x14ac:dyDescent="0.3">
      <c r="A46" s="20" t="s">
        <v>107</v>
      </c>
      <c r="B46" s="20"/>
      <c r="C46" s="20" t="s">
        <v>49</v>
      </c>
      <c r="D46" s="14">
        <v>59522</v>
      </c>
      <c r="E46" s="22">
        <v>45315</v>
      </c>
      <c r="F46" s="20">
        <v>3500</v>
      </c>
      <c r="G46" s="15">
        <v>5</v>
      </c>
      <c r="H46" s="14"/>
      <c r="I46" s="16"/>
      <c r="J46" s="14"/>
      <c r="K46" s="14"/>
      <c r="L46" s="14"/>
      <c r="M46" s="14"/>
      <c r="N46" s="14"/>
      <c r="O46" s="14"/>
      <c r="P46" s="17"/>
      <c r="Q46" s="18"/>
      <c r="R46" s="14"/>
      <c r="S46" s="14"/>
      <c r="T46" s="14"/>
      <c r="U46" s="14"/>
      <c r="V46" s="14"/>
      <c r="W46" s="14"/>
      <c r="X46" s="14"/>
      <c r="Y46" s="14">
        <v>5</v>
      </c>
      <c r="Z46" s="14"/>
      <c r="AA46" s="14"/>
      <c r="AB46" s="14"/>
      <c r="AC46" s="14"/>
      <c r="AD46" s="14"/>
      <c r="AE46" s="14"/>
      <c r="AF46" s="14"/>
      <c r="AG46" s="20">
        <f t="shared" si="1"/>
        <v>700</v>
      </c>
    </row>
    <row r="47" spans="1:33" ht="15.6" customHeight="1" x14ac:dyDescent="0.3">
      <c r="A47" s="20" t="s">
        <v>107</v>
      </c>
      <c r="B47" s="20" t="s">
        <v>64</v>
      </c>
      <c r="C47" s="20" t="s">
        <v>49</v>
      </c>
      <c r="D47" s="14">
        <v>59522</v>
      </c>
      <c r="E47" s="22">
        <v>45315</v>
      </c>
      <c r="F47" s="20">
        <v>1400</v>
      </c>
      <c r="G47" s="15">
        <v>2</v>
      </c>
      <c r="H47" s="14"/>
      <c r="I47" s="16"/>
      <c r="J47" s="14"/>
      <c r="K47" s="14"/>
      <c r="L47" s="14"/>
      <c r="M47" s="14"/>
      <c r="N47" s="14"/>
      <c r="O47" s="14"/>
      <c r="P47" s="17"/>
      <c r="Q47" s="18"/>
      <c r="R47" s="14"/>
      <c r="S47" s="14"/>
      <c r="T47" s="14"/>
      <c r="U47" s="14"/>
      <c r="V47" s="14"/>
      <c r="W47" s="14"/>
      <c r="X47" s="14"/>
      <c r="Y47" s="14">
        <v>2</v>
      </c>
      <c r="Z47" s="14"/>
      <c r="AA47" s="14"/>
      <c r="AB47" s="14"/>
      <c r="AC47" s="14"/>
      <c r="AD47" s="14"/>
      <c r="AE47" s="14"/>
      <c r="AF47" s="14"/>
      <c r="AG47" s="20">
        <f t="shared" si="1"/>
        <v>700</v>
      </c>
    </row>
    <row r="48" spans="1:33" ht="15.6" customHeight="1" x14ac:dyDescent="0.3">
      <c r="A48" s="20" t="s">
        <v>108</v>
      </c>
      <c r="B48" s="20" t="s">
        <v>99</v>
      </c>
      <c r="C48" s="20" t="s">
        <v>47</v>
      </c>
      <c r="D48" s="14">
        <v>59405</v>
      </c>
      <c r="E48" s="22">
        <v>45293</v>
      </c>
      <c r="F48" s="20">
        <v>165</v>
      </c>
      <c r="G48" s="15">
        <v>0.1</v>
      </c>
      <c r="H48" s="14"/>
      <c r="I48" s="16"/>
      <c r="J48" s="14"/>
      <c r="K48" s="14"/>
      <c r="L48" s="14"/>
      <c r="M48" s="14"/>
      <c r="N48" s="14">
        <v>0.1</v>
      </c>
      <c r="O48" s="14"/>
      <c r="P48" s="17"/>
      <c r="Q48" s="18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20">
        <f t="shared" si="1"/>
        <v>1650</v>
      </c>
    </row>
    <row r="49" spans="1:33" ht="15.6" customHeight="1" x14ac:dyDescent="0.3">
      <c r="A49" s="20" t="s">
        <v>109</v>
      </c>
      <c r="B49" s="20"/>
      <c r="C49" s="20" t="s">
        <v>49</v>
      </c>
      <c r="D49" s="14">
        <v>59104</v>
      </c>
      <c r="E49" s="22">
        <v>45222</v>
      </c>
      <c r="F49" s="20">
        <v>10296</v>
      </c>
      <c r="G49" s="15">
        <v>10.4</v>
      </c>
      <c r="H49" s="14"/>
      <c r="I49" s="16"/>
      <c r="J49" s="14"/>
      <c r="K49" s="14"/>
      <c r="L49" s="14"/>
      <c r="M49" s="14"/>
      <c r="N49" s="14"/>
      <c r="O49" s="14"/>
      <c r="P49" s="17"/>
      <c r="Q49" s="18"/>
      <c r="R49" s="14"/>
      <c r="S49" s="14"/>
      <c r="T49" s="14"/>
      <c r="U49" s="14"/>
      <c r="V49" s="14">
        <v>10.4</v>
      </c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20">
        <f t="shared" si="1"/>
        <v>990</v>
      </c>
    </row>
    <row r="50" spans="1:33" ht="15.6" customHeight="1" x14ac:dyDescent="0.3">
      <c r="A50" s="20" t="s">
        <v>110</v>
      </c>
      <c r="B50" s="20"/>
      <c r="C50" s="20" t="s">
        <v>49</v>
      </c>
      <c r="D50" s="14">
        <v>58546</v>
      </c>
      <c r="E50" s="22">
        <v>45149</v>
      </c>
      <c r="F50" s="20">
        <v>5600</v>
      </c>
      <c r="G50" s="15">
        <v>8</v>
      </c>
      <c r="H50" s="14"/>
      <c r="I50" s="16"/>
      <c r="J50" s="14"/>
      <c r="K50" s="14">
        <v>8</v>
      </c>
      <c r="L50" s="14"/>
      <c r="M50" s="14"/>
      <c r="N50" s="14"/>
      <c r="O50" s="14"/>
      <c r="P50" s="17"/>
      <c r="Q50" s="18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20">
        <f t="shared" si="1"/>
        <v>700</v>
      </c>
    </row>
    <row r="51" spans="1:33" ht="15.6" customHeight="1" x14ac:dyDescent="0.3">
      <c r="A51" s="20" t="s">
        <v>111</v>
      </c>
      <c r="B51" s="20"/>
      <c r="C51" s="20" t="s">
        <v>52</v>
      </c>
      <c r="D51" s="14">
        <v>59514</v>
      </c>
      <c r="E51" s="22">
        <v>45315</v>
      </c>
      <c r="F51" s="20">
        <v>16250</v>
      </c>
      <c r="G51" s="15">
        <v>25</v>
      </c>
      <c r="H51" s="14"/>
      <c r="I51" s="16"/>
      <c r="J51" s="14">
        <v>25</v>
      </c>
      <c r="K51" s="14"/>
      <c r="L51" s="14"/>
      <c r="M51" s="14"/>
      <c r="N51" s="14"/>
      <c r="O51" s="14"/>
      <c r="P51" s="17"/>
      <c r="Q51" s="18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20">
        <f t="shared" si="1"/>
        <v>650</v>
      </c>
    </row>
    <row r="52" spans="1:33" ht="15.6" customHeight="1" x14ac:dyDescent="0.3">
      <c r="A52" s="20" t="s">
        <v>112</v>
      </c>
      <c r="B52" s="20"/>
      <c r="C52" s="20" t="s">
        <v>49</v>
      </c>
      <c r="D52" s="14">
        <v>59491</v>
      </c>
      <c r="E52" s="22">
        <v>45310</v>
      </c>
      <c r="F52" s="20">
        <v>2300</v>
      </c>
      <c r="G52" s="15">
        <v>2</v>
      </c>
      <c r="H52" s="14"/>
      <c r="I52" s="16"/>
      <c r="J52" s="14"/>
      <c r="K52" s="14"/>
      <c r="L52" s="14"/>
      <c r="M52" s="14"/>
      <c r="N52" s="14"/>
      <c r="O52" s="14"/>
      <c r="P52" s="17"/>
      <c r="Q52" s="18"/>
      <c r="R52" s="14"/>
      <c r="S52" s="14"/>
      <c r="T52" s="14"/>
      <c r="U52" s="14"/>
      <c r="V52" s="14"/>
      <c r="W52" s="14"/>
      <c r="X52" s="14"/>
      <c r="Y52" s="14"/>
      <c r="Z52" s="14">
        <v>2</v>
      </c>
      <c r="AA52" s="14"/>
      <c r="AB52" s="14"/>
      <c r="AC52" s="14"/>
      <c r="AD52" s="14"/>
      <c r="AE52" s="14"/>
      <c r="AF52" s="14"/>
      <c r="AG52" s="20">
        <f t="shared" si="1"/>
        <v>1150</v>
      </c>
    </row>
    <row r="53" spans="1:33" ht="15.6" customHeight="1" x14ac:dyDescent="0.3">
      <c r="A53" s="20" t="s">
        <v>113</v>
      </c>
      <c r="B53" s="20"/>
      <c r="C53" s="20" t="s">
        <v>49</v>
      </c>
      <c r="D53" s="14">
        <v>58473</v>
      </c>
      <c r="E53" s="22">
        <v>45140</v>
      </c>
      <c r="F53" s="20">
        <v>1890</v>
      </c>
      <c r="G53" s="15">
        <v>3</v>
      </c>
      <c r="H53" s="14"/>
      <c r="I53" s="16"/>
      <c r="J53" s="14"/>
      <c r="K53" s="14"/>
      <c r="L53" s="14"/>
      <c r="M53" s="14"/>
      <c r="N53" s="14"/>
      <c r="O53" s="14"/>
      <c r="P53" s="17"/>
      <c r="Q53" s="18"/>
      <c r="R53" s="14">
        <v>3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20">
        <f t="shared" si="1"/>
        <v>630</v>
      </c>
    </row>
    <row r="54" spans="1:33" ht="15.6" customHeight="1" x14ac:dyDescent="0.3">
      <c r="A54" s="20" t="s">
        <v>114</v>
      </c>
      <c r="B54" s="20"/>
      <c r="C54" s="20" t="s">
        <v>49</v>
      </c>
      <c r="D54" s="14">
        <v>58538</v>
      </c>
      <c r="E54" s="22">
        <v>45148</v>
      </c>
      <c r="F54" s="20">
        <f>4400-3300</f>
        <v>1100</v>
      </c>
      <c r="G54" s="15">
        <f>4-3</f>
        <v>1</v>
      </c>
      <c r="H54" s="14"/>
      <c r="I54" s="16"/>
      <c r="J54" s="14"/>
      <c r="K54" s="14"/>
      <c r="L54" s="14"/>
      <c r="M54" s="14"/>
      <c r="N54" s="14"/>
      <c r="O54" s="14"/>
      <c r="P54" s="17"/>
      <c r="Q54" s="18"/>
      <c r="R54" s="14"/>
      <c r="S54" s="14"/>
      <c r="T54" s="14"/>
      <c r="U54" s="14"/>
      <c r="V54" s="14"/>
      <c r="W54" s="14"/>
      <c r="X54" s="14"/>
      <c r="Y54" s="14"/>
      <c r="Z54" s="14">
        <f>4-3</f>
        <v>1</v>
      </c>
      <c r="AA54" s="14"/>
      <c r="AB54" s="14"/>
      <c r="AC54" s="14"/>
      <c r="AD54" s="14"/>
      <c r="AE54" s="14"/>
      <c r="AF54" s="14"/>
      <c r="AG54" s="20">
        <f t="shared" si="1"/>
        <v>1100</v>
      </c>
    </row>
    <row r="55" spans="1:33" ht="15.6" customHeight="1" x14ac:dyDescent="0.3">
      <c r="A55" s="20" t="s">
        <v>115</v>
      </c>
      <c r="B55" s="20"/>
      <c r="C55" s="20" t="s">
        <v>49</v>
      </c>
      <c r="D55" s="14">
        <v>59538</v>
      </c>
      <c r="E55" s="22">
        <v>45316</v>
      </c>
      <c r="F55" s="20">
        <v>1340</v>
      </c>
      <c r="G55" s="15">
        <v>2</v>
      </c>
      <c r="H55" s="14"/>
      <c r="I55" s="16"/>
      <c r="J55" s="14"/>
      <c r="K55" s="14">
        <v>2</v>
      </c>
      <c r="L55" s="14"/>
      <c r="M55" s="14"/>
      <c r="N55" s="14"/>
      <c r="O55" s="14"/>
      <c r="P55" s="17"/>
      <c r="Q55" s="18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20">
        <f t="shared" si="1"/>
        <v>670</v>
      </c>
    </row>
    <row r="56" spans="1:33" ht="15.6" customHeight="1" x14ac:dyDescent="0.3">
      <c r="A56" s="20" t="s">
        <v>116</v>
      </c>
      <c r="B56" s="20" t="s">
        <v>64</v>
      </c>
      <c r="C56" s="20" t="s">
        <v>77</v>
      </c>
      <c r="D56" s="14">
        <v>59525</v>
      </c>
      <c r="E56" s="22">
        <v>45315</v>
      </c>
      <c r="F56" s="20">
        <v>720</v>
      </c>
      <c r="G56" s="15">
        <v>0.45</v>
      </c>
      <c r="H56" s="14"/>
      <c r="I56" s="16"/>
      <c r="J56" s="14"/>
      <c r="K56" s="14"/>
      <c r="L56" s="14"/>
      <c r="M56" s="14"/>
      <c r="N56" s="14">
        <v>0.45</v>
      </c>
      <c r="O56" s="14"/>
      <c r="P56" s="17"/>
      <c r="Q56" s="18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20">
        <f t="shared" si="1"/>
        <v>1600</v>
      </c>
    </row>
    <row r="57" spans="1:33" ht="15.6" customHeight="1" x14ac:dyDescent="0.3">
      <c r="A57" s="20" t="s">
        <v>116</v>
      </c>
      <c r="B57" s="20" t="s">
        <v>64</v>
      </c>
      <c r="C57" s="20" t="s">
        <v>77</v>
      </c>
      <c r="D57" s="14">
        <v>59525</v>
      </c>
      <c r="E57" s="22">
        <v>45315</v>
      </c>
      <c r="F57" s="20">
        <v>366</v>
      </c>
      <c r="G57" s="15">
        <v>0.6</v>
      </c>
      <c r="H57" s="14"/>
      <c r="I57" s="16"/>
      <c r="J57" s="14"/>
      <c r="K57" s="14"/>
      <c r="L57" s="14"/>
      <c r="M57" s="14"/>
      <c r="N57" s="14"/>
      <c r="O57" s="14"/>
      <c r="P57" s="17"/>
      <c r="Q57" s="18"/>
      <c r="R57" s="14"/>
      <c r="S57" s="14"/>
      <c r="T57" s="14"/>
      <c r="U57" s="14"/>
      <c r="V57" s="14"/>
      <c r="W57" s="14"/>
      <c r="X57" s="14"/>
      <c r="Y57" s="14"/>
      <c r="Z57" s="14"/>
      <c r="AA57" s="14">
        <v>0.6</v>
      </c>
      <c r="AB57" s="14"/>
      <c r="AC57" s="14"/>
      <c r="AD57" s="14"/>
      <c r="AE57" s="14"/>
      <c r="AF57" s="14"/>
      <c r="AG57" s="20">
        <f t="shared" si="1"/>
        <v>610</v>
      </c>
    </row>
    <row r="58" spans="1:33" ht="15.6" customHeight="1" x14ac:dyDescent="0.3">
      <c r="A58" s="20" t="s">
        <v>117</v>
      </c>
      <c r="B58" s="20" t="s">
        <v>118</v>
      </c>
      <c r="C58" s="20"/>
      <c r="D58" s="14">
        <v>58692</v>
      </c>
      <c r="E58" s="22">
        <v>45169</v>
      </c>
      <c r="F58" s="20">
        <f>12000-2460-2460</f>
        <v>7080</v>
      </c>
      <c r="G58" s="15">
        <v>1</v>
      </c>
      <c r="H58" s="14"/>
      <c r="I58" s="16"/>
      <c r="J58" s="14"/>
      <c r="K58" s="14"/>
      <c r="L58" s="14"/>
      <c r="M58" s="14"/>
      <c r="N58" s="14"/>
      <c r="O58" s="14"/>
      <c r="P58" s="17"/>
      <c r="Q58" s="18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20">
        <f t="shared" si="1"/>
        <v>7080</v>
      </c>
    </row>
    <row r="59" spans="1:33" ht="15.6" customHeight="1" x14ac:dyDescent="0.3">
      <c r="A59" s="20" t="s">
        <v>119</v>
      </c>
      <c r="B59" s="20"/>
      <c r="C59" s="20" t="s">
        <v>49</v>
      </c>
      <c r="D59" s="14">
        <v>58472</v>
      </c>
      <c r="E59" s="22">
        <v>45140</v>
      </c>
      <c r="F59" s="20">
        <v>630</v>
      </c>
      <c r="G59" s="15">
        <v>1</v>
      </c>
      <c r="H59" s="14"/>
      <c r="I59" s="16"/>
      <c r="J59" s="14"/>
      <c r="K59" s="14"/>
      <c r="L59" s="14"/>
      <c r="M59" s="14"/>
      <c r="N59" s="14"/>
      <c r="O59" s="14"/>
      <c r="P59" s="17"/>
      <c r="Q59" s="18"/>
      <c r="R59" s="14">
        <v>1</v>
      </c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20">
        <f t="shared" si="1"/>
        <v>630</v>
      </c>
    </row>
    <row r="60" spans="1:33" ht="15.6" customHeight="1" x14ac:dyDescent="0.3">
      <c r="A60" s="20" t="s">
        <v>119</v>
      </c>
      <c r="B60" s="20"/>
      <c r="C60" s="20" t="s">
        <v>49</v>
      </c>
      <c r="D60" s="14">
        <v>58472</v>
      </c>
      <c r="E60" s="22">
        <v>45140</v>
      </c>
      <c r="F60" s="20">
        <v>820</v>
      </c>
      <c r="G60" s="15">
        <v>1</v>
      </c>
      <c r="H60" s="14"/>
      <c r="I60" s="16"/>
      <c r="J60" s="14"/>
      <c r="K60" s="14"/>
      <c r="L60" s="14"/>
      <c r="M60" s="14"/>
      <c r="N60" s="14"/>
      <c r="O60" s="14"/>
      <c r="P60" s="17"/>
      <c r="Q60" s="18"/>
      <c r="R60" s="14"/>
      <c r="S60" s="14"/>
      <c r="T60" s="14"/>
      <c r="U60" s="14"/>
      <c r="V60" s="14"/>
      <c r="W60" s="14"/>
      <c r="X60" s="14"/>
      <c r="Y60" s="14">
        <v>1</v>
      </c>
      <c r="Z60" s="14"/>
      <c r="AA60" s="14"/>
      <c r="AB60" s="14"/>
      <c r="AC60" s="14"/>
      <c r="AD60" s="14"/>
      <c r="AE60" s="14"/>
      <c r="AF60" s="14"/>
      <c r="AG60" s="20">
        <f t="shared" si="1"/>
        <v>820</v>
      </c>
    </row>
    <row r="61" spans="1:33" ht="15.6" customHeight="1" x14ac:dyDescent="0.3">
      <c r="A61" s="20" t="s">
        <v>119</v>
      </c>
      <c r="B61" s="20" t="s">
        <v>64</v>
      </c>
      <c r="C61" s="20" t="s">
        <v>77</v>
      </c>
      <c r="D61" s="14">
        <v>58472</v>
      </c>
      <c r="E61" s="22">
        <v>45140</v>
      </c>
      <c r="F61" s="20">
        <v>164</v>
      </c>
      <c r="G61" s="15">
        <v>0.2</v>
      </c>
      <c r="H61" s="14"/>
      <c r="I61" s="16"/>
      <c r="J61" s="14"/>
      <c r="K61" s="14"/>
      <c r="L61" s="14"/>
      <c r="M61" s="14"/>
      <c r="N61" s="14"/>
      <c r="O61" s="14"/>
      <c r="P61" s="17"/>
      <c r="Q61" s="18"/>
      <c r="R61" s="14"/>
      <c r="S61" s="14"/>
      <c r="T61" s="14"/>
      <c r="U61" s="14"/>
      <c r="V61" s="14"/>
      <c r="W61" s="14"/>
      <c r="X61" s="14"/>
      <c r="Y61" s="14">
        <v>0.2</v>
      </c>
      <c r="Z61" s="14"/>
      <c r="AA61" s="14"/>
      <c r="AB61" s="14"/>
      <c r="AC61" s="14"/>
      <c r="AD61" s="14"/>
      <c r="AE61" s="14"/>
      <c r="AF61" s="14"/>
      <c r="AG61" s="20">
        <f t="shared" si="1"/>
        <v>820</v>
      </c>
    </row>
    <row r="62" spans="1:33" ht="15.6" customHeight="1" x14ac:dyDescent="0.3">
      <c r="A62" s="20" t="s">
        <v>120</v>
      </c>
      <c r="B62" s="20" t="s">
        <v>121</v>
      </c>
      <c r="C62" s="20" t="s">
        <v>42</v>
      </c>
      <c r="D62" s="14">
        <v>59453</v>
      </c>
      <c r="E62" s="22">
        <v>45306</v>
      </c>
      <c r="F62" s="20">
        <v>8180</v>
      </c>
      <c r="G62" s="15">
        <v>1</v>
      </c>
      <c r="H62" s="14"/>
      <c r="I62" s="16"/>
      <c r="J62" s="14"/>
      <c r="K62" s="14"/>
      <c r="L62" s="14"/>
      <c r="M62" s="14"/>
      <c r="N62" s="14"/>
      <c r="O62" s="14"/>
      <c r="P62" s="17"/>
      <c r="Q62" s="18"/>
      <c r="R62" s="14"/>
      <c r="S62" s="14"/>
      <c r="T62" s="14"/>
      <c r="U62" s="14"/>
      <c r="V62" s="14"/>
      <c r="W62" s="14"/>
      <c r="X62" s="14"/>
      <c r="Y62" s="14"/>
      <c r="Z62" s="14">
        <v>36</v>
      </c>
      <c r="AA62" s="14"/>
      <c r="AB62" s="14"/>
      <c r="AC62" s="14"/>
      <c r="AD62" s="14"/>
      <c r="AE62" s="14"/>
      <c r="AF62" s="14"/>
      <c r="AG62" s="20">
        <v>1130</v>
      </c>
    </row>
    <row r="63" spans="1:33" ht="15.6" customHeight="1" x14ac:dyDescent="0.3">
      <c r="A63" s="20" t="s">
        <v>122</v>
      </c>
      <c r="B63" s="20"/>
      <c r="C63" s="20" t="s">
        <v>49</v>
      </c>
      <c r="D63" s="14">
        <v>59541</v>
      </c>
      <c r="E63" s="22">
        <v>45316</v>
      </c>
      <c r="F63" s="20">
        <v>2064</v>
      </c>
      <c r="G63" s="15">
        <v>2.4</v>
      </c>
      <c r="H63" s="14"/>
      <c r="I63" s="16"/>
      <c r="J63" s="14"/>
      <c r="K63" s="14"/>
      <c r="L63" s="14"/>
      <c r="M63" s="14"/>
      <c r="N63" s="14"/>
      <c r="O63" s="14"/>
      <c r="P63" s="17"/>
      <c r="Q63" s="18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>
        <v>2.4</v>
      </c>
      <c r="AF63" s="14"/>
      <c r="AG63" s="20">
        <f>F63/G63</f>
        <v>860</v>
      </c>
    </row>
    <row r="64" spans="1:33" ht="15.6" customHeight="1" x14ac:dyDescent="0.3">
      <c r="A64" s="20" t="s">
        <v>123</v>
      </c>
      <c r="B64" s="20" t="s">
        <v>124</v>
      </c>
      <c r="C64" s="20" t="s">
        <v>125</v>
      </c>
      <c r="D64" s="14">
        <v>55352</v>
      </c>
      <c r="E64" s="22">
        <v>44729</v>
      </c>
      <c r="F64" s="19">
        <f>477340.81-15046.8-92458.8-154098-30819.6-92458.8-61639.2-30819.6</f>
        <v>1.0000000016589183E-2</v>
      </c>
      <c r="G64" s="15">
        <v>1</v>
      </c>
      <c r="H64" s="14">
        <f>554.4-126-50.4-75.6-126-25.2-75.6-50.4-25.2</f>
        <v>0</v>
      </c>
      <c r="I64" s="16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0">
        <v>1223</v>
      </c>
    </row>
    <row r="65" spans="1:33" ht="15.6" customHeight="1" x14ac:dyDescent="0.3">
      <c r="A65" s="20" t="s">
        <v>126</v>
      </c>
      <c r="B65" s="20" t="s">
        <v>127</v>
      </c>
      <c r="C65" s="20" t="s">
        <v>77</v>
      </c>
      <c r="D65" s="14">
        <v>59372</v>
      </c>
      <c r="E65" s="22">
        <v>45279</v>
      </c>
      <c r="F65" s="19">
        <v>624.66999999999996</v>
      </c>
      <c r="G65" s="15">
        <v>1</v>
      </c>
      <c r="H65" s="14"/>
      <c r="I65" s="16"/>
      <c r="J65" s="14"/>
      <c r="K65" s="14"/>
      <c r="L65" s="14"/>
      <c r="M65" s="14"/>
      <c r="N65" s="14">
        <v>0.9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0">
        <v>1620</v>
      </c>
    </row>
    <row r="66" spans="1:33" ht="15.6" customHeight="1" x14ac:dyDescent="0.3">
      <c r="A66" s="20" t="s">
        <v>128</v>
      </c>
      <c r="B66" s="20"/>
      <c r="C66" s="20" t="s">
        <v>129</v>
      </c>
      <c r="D66" s="14">
        <v>59497</v>
      </c>
      <c r="E66" s="22">
        <v>45313</v>
      </c>
      <c r="F66" s="20">
        <v>96000</v>
      </c>
      <c r="G66" s="15">
        <v>150</v>
      </c>
      <c r="H66" s="14"/>
      <c r="I66" s="16"/>
      <c r="J66" s="14">
        <v>150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0">
        <f t="shared" ref="AG66:AG82" si="2">F66/G66</f>
        <v>640</v>
      </c>
    </row>
    <row r="67" spans="1:33" ht="15.6" customHeight="1" x14ac:dyDescent="0.3">
      <c r="A67" s="20" t="s">
        <v>128</v>
      </c>
      <c r="B67" s="20"/>
      <c r="C67" s="20" t="s">
        <v>129</v>
      </c>
      <c r="D67" s="14">
        <v>59497</v>
      </c>
      <c r="E67" s="22">
        <v>45313</v>
      </c>
      <c r="F67" s="20">
        <v>56500</v>
      </c>
      <c r="G67" s="15">
        <v>50</v>
      </c>
      <c r="H67" s="14"/>
      <c r="I67" s="16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>
        <v>50</v>
      </c>
      <c r="AA67" s="14"/>
      <c r="AB67" s="14"/>
      <c r="AC67" s="14"/>
      <c r="AD67" s="14"/>
      <c r="AE67" s="14"/>
      <c r="AF67" s="14"/>
      <c r="AG67" s="20">
        <f t="shared" si="2"/>
        <v>1130</v>
      </c>
    </row>
    <row r="68" spans="1:33" ht="15.6" customHeight="1" x14ac:dyDescent="0.3">
      <c r="A68" s="20" t="s">
        <v>130</v>
      </c>
      <c r="B68" s="20"/>
      <c r="C68" s="20"/>
      <c r="D68" s="14">
        <v>28241</v>
      </c>
      <c r="E68" s="22">
        <v>42460</v>
      </c>
      <c r="F68" s="20">
        <v>300</v>
      </c>
      <c r="G68" s="15">
        <v>0.25</v>
      </c>
      <c r="H68" s="14"/>
      <c r="I68" s="14"/>
      <c r="J68" s="14"/>
      <c r="K68" s="14"/>
      <c r="L68" s="14"/>
      <c r="M68" s="14"/>
      <c r="N68" s="14">
        <v>0.25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0">
        <f t="shared" si="2"/>
        <v>1200</v>
      </c>
    </row>
    <row r="69" spans="1:33" ht="15.6" customHeight="1" x14ac:dyDescent="0.3">
      <c r="A69" s="20" t="s">
        <v>131</v>
      </c>
      <c r="B69" s="20"/>
      <c r="C69" s="20" t="s">
        <v>132</v>
      </c>
      <c r="D69" s="14">
        <v>59401</v>
      </c>
      <c r="E69" s="22">
        <v>45289</v>
      </c>
      <c r="F69" s="20">
        <v>8645</v>
      </c>
      <c r="G69" s="15">
        <v>13.3</v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>
        <v>13.3</v>
      </c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0">
        <f t="shared" si="2"/>
        <v>650</v>
      </c>
    </row>
    <row r="70" spans="1:33" ht="15.6" customHeight="1" x14ac:dyDescent="0.3">
      <c r="A70" s="20" t="s">
        <v>131</v>
      </c>
      <c r="B70" s="20"/>
      <c r="C70" s="20" t="s">
        <v>132</v>
      </c>
      <c r="D70" s="14">
        <v>59401</v>
      </c>
      <c r="E70" s="22">
        <v>45289</v>
      </c>
      <c r="F70" s="20">
        <v>10413</v>
      </c>
      <c r="G70" s="15">
        <v>11.7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>
        <v>11.7</v>
      </c>
      <c r="AE70" s="14"/>
      <c r="AF70" s="14"/>
      <c r="AG70" s="20">
        <f t="shared" si="2"/>
        <v>890</v>
      </c>
    </row>
    <row r="71" spans="1:33" ht="15.6" customHeight="1" x14ac:dyDescent="0.3">
      <c r="A71" s="20" t="s">
        <v>133</v>
      </c>
      <c r="B71" s="20"/>
      <c r="C71" s="20" t="s">
        <v>47</v>
      </c>
      <c r="D71" s="14">
        <v>58456</v>
      </c>
      <c r="E71" s="22">
        <v>45138</v>
      </c>
      <c r="F71" s="20">
        <v>2010</v>
      </c>
      <c r="G71" s="15">
        <v>3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>
        <v>3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0">
        <f t="shared" si="2"/>
        <v>670</v>
      </c>
    </row>
    <row r="72" spans="1:33" ht="15.6" customHeight="1" x14ac:dyDescent="0.3">
      <c r="A72" s="20" t="s">
        <v>134</v>
      </c>
      <c r="B72" s="20"/>
      <c r="C72" s="20" t="s">
        <v>135</v>
      </c>
      <c r="D72" s="14">
        <v>59476</v>
      </c>
      <c r="E72" s="22">
        <v>45308</v>
      </c>
      <c r="F72" s="20">
        <v>56280</v>
      </c>
      <c r="G72" s="15">
        <v>60</v>
      </c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>
        <v>60</v>
      </c>
      <c r="AD72" s="14"/>
      <c r="AE72" s="14"/>
      <c r="AF72" s="14"/>
      <c r="AG72" s="20">
        <f t="shared" si="2"/>
        <v>938</v>
      </c>
    </row>
    <row r="73" spans="1:33" ht="15.6" customHeight="1" x14ac:dyDescent="0.3">
      <c r="A73" s="20" t="s">
        <v>136</v>
      </c>
      <c r="B73" s="20"/>
      <c r="C73" s="20" t="s">
        <v>49</v>
      </c>
      <c r="D73" s="14">
        <v>59499</v>
      </c>
      <c r="E73" s="22">
        <v>45313</v>
      </c>
      <c r="F73" s="20">
        <v>5880</v>
      </c>
      <c r="G73" s="15">
        <v>8.4</v>
      </c>
      <c r="H73" s="14">
        <v>8.4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20">
        <f t="shared" si="2"/>
        <v>700</v>
      </c>
    </row>
    <row r="74" spans="1:33" ht="15.6" customHeight="1" x14ac:dyDescent="0.3">
      <c r="A74" s="20" t="s">
        <v>137</v>
      </c>
      <c r="B74" s="20"/>
      <c r="C74" s="20" t="s">
        <v>49</v>
      </c>
      <c r="D74" s="14">
        <v>58422</v>
      </c>
      <c r="E74" s="22">
        <v>45135</v>
      </c>
      <c r="F74" s="20">
        <v>10710</v>
      </c>
      <c r="G74" s="15">
        <v>18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>
        <v>18</v>
      </c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20">
        <f t="shared" si="2"/>
        <v>595</v>
      </c>
    </row>
    <row r="75" spans="1:33" ht="15.6" customHeight="1" x14ac:dyDescent="0.3">
      <c r="A75" s="20" t="s">
        <v>137</v>
      </c>
      <c r="B75" s="20"/>
      <c r="C75" s="20" t="s">
        <v>49</v>
      </c>
      <c r="D75" s="14">
        <v>58422</v>
      </c>
      <c r="E75" s="22">
        <v>45135</v>
      </c>
      <c r="F75" s="20">
        <v>3300</v>
      </c>
      <c r="G75" s="15">
        <v>3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>
        <v>3</v>
      </c>
      <c r="AA75" s="14"/>
      <c r="AB75" s="14"/>
      <c r="AC75" s="14"/>
      <c r="AD75" s="14"/>
      <c r="AE75" s="14"/>
      <c r="AF75" s="14"/>
      <c r="AG75" s="20">
        <f t="shared" si="2"/>
        <v>1100</v>
      </c>
    </row>
    <row r="76" spans="1:33" ht="15.6" customHeight="1" x14ac:dyDescent="0.3">
      <c r="A76" s="20" t="s">
        <v>138</v>
      </c>
      <c r="B76" s="20"/>
      <c r="C76" s="20" t="s">
        <v>49</v>
      </c>
      <c r="D76" s="14">
        <v>58604</v>
      </c>
      <c r="E76" s="22">
        <v>45159</v>
      </c>
      <c r="F76" s="20">
        <v>2880</v>
      </c>
      <c r="G76" s="15">
        <v>3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>
        <v>3</v>
      </c>
      <c r="Y76" s="14"/>
      <c r="Z76" s="14"/>
      <c r="AA76" s="14"/>
      <c r="AB76" s="14"/>
      <c r="AC76" s="14"/>
      <c r="AD76" s="14"/>
      <c r="AE76" s="14"/>
      <c r="AF76" s="14"/>
      <c r="AG76" s="20">
        <f t="shared" si="2"/>
        <v>960</v>
      </c>
    </row>
    <row r="77" spans="1:33" ht="15.6" customHeight="1" x14ac:dyDescent="0.3">
      <c r="A77" s="20" t="s">
        <v>139</v>
      </c>
      <c r="B77" s="20"/>
      <c r="C77" s="20" t="s">
        <v>49</v>
      </c>
      <c r="D77" s="14">
        <v>59331</v>
      </c>
      <c r="E77" s="22">
        <v>45264</v>
      </c>
      <c r="F77" s="20">
        <v>4752</v>
      </c>
      <c r="G77" s="15">
        <v>4.8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>
        <v>4.8</v>
      </c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20">
        <f t="shared" si="2"/>
        <v>990</v>
      </c>
    </row>
    <row r="78" spans="1:33" ht="15.6" customHeight="1" x14ac:dyDescent="0.3">
      <c r="A78" s="20" t="s">
        <v>140</v>
      </c>
      <c r="B78" s="20"/>
      <c r="C78" s="20" t="s">
        <v>49</v>
      </c>
      <c r="D78" s="14">
        <v>59122</v>
      </c>
      <c r="E78" s="22">
        <v>45223</v>
      </c>
      <c r="F78" s="20">
        <v>2376</v>
      </c>
      <c r="G78" s="15">
        <v>2.4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>
        <v>2.4</v>
      </c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20">
        <f t="shared" si="2"/>
        <v>990</v>
      </c>
    </row>
    <row r="79" spans="1:33" ht="15.6" customHeight="1" x14ac:dyDescent="0.3">
      <c r="A79" s="20" t="s">
        <v>140</v>
      </c>
      <c r="B79" s="20" t="s">
        <v>64</v>
      </c>
      <c r="C79" s="20" t="s">
        <v>141</v>
      </c>
      <c r="D79" s="14">
        <v>59400</v>
      </c>
      <c r="E79" s="22">
        <v>45288</v>
      </c>
      <c r="F79" s="20">
        <v>1272</v>
      </c>
      <c r="G79" s="15">
        <v>0.8</v>
      </c>
      <c r="H79" s="14"/>
      <c r="I79" s="14"/>
      <c r="J79" s="14"/>
      <c r="K79" s="14"/>
      <c r="L79" s="14"/>
      <c r="M79" s="14"/>
      <c r="N79" s="14">
        <v>0.8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20">
        <f t="shared" si="2"/>
        <v>1590</v>
      </c>
    </row>
    <row r="80" spans="1:33" ht="15.6" customHeight="1" x14ac:dyDescent="0.3">
      <c r="A80" s="20" t="s">
        <v>142</v>
      </c>
      <c r="B80" s="20"/>
      <c r="C80" s="20" t="s">
        <v>47</v>
      </c>
      <c r="D80" s="14">
        <v>58494</v>
      </c>
      <c r="E80" s="22">
        <v>45142</v>
      </c>
      <c r="F80" s="20">
        <v>1340</v>
      </c>
      <c r="G80" s="15">
        <v>2</v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>
        <v>2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20">
        <f t="shared" si="2"/>
        <v>670</v>
      </c>
    </row>
    <row r="81" spans="1:33" ht="15.6" customHeight="1" x14ac:dyDescent="0.3">
      <c r="A81" s="20" t="s">
        <v>142</v>
      </c>
      <c r="B81" s="20"/>
      <c r="C81" s="20" t="s">
        <v>47</v>
      </c>
      <c r="D81" s="14">
        <v>59206</v>
      </c>
      <c r="E81" s="22">
        <v>45233</v>
      </c>
      <c r="F81" s="20">
        <v>808</v>
      </c>
      <c r="G81" s="15">
        <v>0.8</v>
      </c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>
        <v>0.8</v>
      </c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20">
        <f t="shared" si="2"/>
        <v>1010</v>
      </c>
    </row>
    <row r="82" spans="1:33" ht="15.6" customHeight="1" x14ac:dyDescent="0.3">
      <c r="A82" s="20" t="s">
        <v>142</v>
      </c>
      <c r="B82" s="20"/>
      <c r="C82" s="20" t="s">
        <v>47</v>
      </c>
      <c r="D82" s="14">
        <v>59318</v>
      </c>
      <c r="E82" s="22">
        <v>45260</v>
      </c>
      <c r="F82" s="20">
        <v>5850</v>
      </c>
      <c r="G82" s="15">
        <v>9</v>
      </c>
      <c r="H82" s="14"/>
      <c r="I82" s="14"/>
      <c r="J82" s="14"/>
      <c r="K82" s="14">
        <v>9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20">
        <f t="shared" si="2"/>
        <v>650</v>
      </c>
    </row>
    <row r="83" spans="1:33" ht="15.6" customHeight="1" x14ac:dyDescent="0.3">
      <c r="A83" s="20" t="s">
        <v>143</v>
      </c>
      <c r="B83" s="20"/>
      <c r="C83" s="21" t="s">
        <v>144</v>
      </c>
      <c r="D83" s="14">
        <v>23489</v>
      </c>
      <c r="E83" s="22">
        <v>42087</v>
      </c>
      <c r="F83" s="20">
        <v>150</v>
      </c>
      <c r="G83" s="15"/>
      <c r="H83" s="20"/>
      <c r="I83" s="16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20"/>
    </row>
    <row r="84" spans="1:33" ht="15.6" customHeight="1" x14ac:dyDescent="0.3">
      <c r="A84" s="20" t="s">
        <v>145</v>
      </c>
      <c r="B84" s="20"/>
      <c r="C84" s="20" t="s">
        <v>49</v>
      </c>
      <c r="D84" s="14">
        <v>59359</v>
      </c>
      <c r="E84" s="22">
        <v>45272</v>
      </c>
      <c r="F84" s="20">
        <v>8960</v>
      </c>
      <c r="G84" s="15">
        <v>14</v>
      </c>
      <c r="H84" s="20"/>
      <c r="I84" s="16"/>
      <c r="J84" s="14"/>
      <c r="K84" s="14">
        <v>14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20">
        <f>F84/G84</f>
        <v>640</v>
      </c>
    </row>
    <row r="85" spans="1:33" ht="15.6" customHeight="1" x14ac:dyDescent="0.3">
      <c r="A85" s="20" t="s">
        <v>146</v>
      </c>
      <c r="B85" s="20"/>
      <c r="C85" s="20" t="s">
        <v>141</v>
      </c>
      <c r="D85" s="14">
        <v>59178</v>
      </c>
      <c r="E85" s="22">
        <v>45230</v>
      </c>
      <c r="F85" s="20">
        <f>23500-11750-1880-1880</f>
        <v>7990</v>
      </c>
      <c r="G85" s="15">
        <f>50-25-4-4</f>
        <v>17</v>
      </c>
      <c r="H85" s="20"/>
      <c r="I85" s="16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>
        <f>50-25-4-4</f>
        <v>17</v>
      </c>
      <c r="AB85" s="14"/>
      <c r="AC85" s="14"/>
      <c r="AD85" s="14"/>
      <c r="AE85" s="14"/>
      <c r="AF85" s="14"/>
      <c r="AG85" s="20">
        <f>F85/G85</f>
        <v>470</v>
      </c>
    </row>
    <row r="86" spans="1:33" ht="15.6" customHeight="1" x14ac:dyDescent="0.3">
      <c r="A86" s="20" t="s">
        <v>147</v>
      </c>
      <c r="B86" s="20"/>
      <c r="C86" s="20" t="s">
        <v>49</v>
      </c>
      <c r="D86" s="14">
        <v>58397</v>
      </c>
      <c r="E86" s="22">
        <v>45133</v>
      </c>
      <c r="F86" s="20">
        <f>3600-1200</f>
        <v>2400</v>
      </c>
      <c r="G86" s="15">
        <f>6-2</f>
        <v>4</v>
      </c>
      <c r="H86" s="20"/>
      <c r="I86" s="16"/>
      <c r="J86" s="14"/>
      <c r="K86" s="14">
        <f>6-2</f>
        <v>4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20">
        <f>F86/G86</f>
        <v>600</v>
      </c>
    </row>
    <row r="87" spans="1:33" ht="15.6" customHeight="1" x14ac:dyDescent="0.3">
      <c r="A87" s="20" t="s">
        <v>148</v>
      </c>
      <c r="B87" s="20" t="s">
        <v>149</v>
      </c>
      <c r="C87" s="20"/>
      <c r="D87" s="38">
        <v>12312</v>
      </c>
      <c r="E87" s="22">
        <v>45860</v>
      </c>
      <c r="F87" s="20">
        <v>200</v>
      </c>
      <c r="G87" s="15">
        <v>20</v>
      </c>
      <c r="H87" s="20">
        <v>20</v>
      </c>
      <c r="I87" s="16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20">
        <v>10</v>
      </c>
    </row>
    <row r="88" spans="1:33" ht="15.6" customHeight="1" x14ac:dyDescent="0.3">
      <c r="A88" s="20" t="s">
        <v>150</v>
      </c>
      <c r="B88" s="20"/>
      <c r="C88" s="20"/>
      <c r="D88" s="38">
        <v>54321</v>
      </c>
      <c r="E88" s="22">
        <v>45860</v>
      </c>
      <c r="F88" s="20">
        <v>200</v>
      </c>
      <c r="G88" s="15">
        <v>10</v>
      </c>
      <c r="H88" s="20"/>
      <c r="I88" s="16">
        <v>10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20">
        <v>20</v>
      </c>
    </row>
    <row r="89" spans="1:33" ht="15.6" customHeight="1" x14ac:dyDescent="0.3">
      <c r="A89" s="20" t="s">
        <v>150</v>
      </c>
      <c r="B89" s="20" t="s">
        <v>149</v>
      </c>
      <c r="C89" s="20"/>
      <c r="D89" s="38">
        <v>54321</v>
      </c>
      <c r="E89" s="22">
        <v>45860</v>
      </c>
      <c r="F89" s="20">
        <v>300</v>
      </c>
      <c r="G89" s="15">
        <v>15</v>
      </c>
      <c r="H89" s="20">
        <v>15</v>
      </c>
      <c r="I89" s="16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20">
        <v>20</v>
      </c>
    </row>
    <row r="90" spans="1:33" ht="15.6" customHeight="1" x14ac:dyDescent="0.3">
      <c r="A90" s="15" t="s">
        <v>151</v>
      </c>
      <c r="B90" s="15"/>
      <c r="C90" s="15"/>
      <c r="D90" s="15"/>
      <c r="E90" s="15"/>
      <c r="F90" s="23">
        <f t="shared" ref="F90:AF90" si="3">SUM(F5:F86)</f>
        <v>735268.01</v>
      </c>
      <c r="G90" s="23">
        <f t="shared" si="3"/>
        <v>878.25999999999976</v>
      </c>
      <c r="H90" s="23">
        <f t="shared" si="3"/>
        <v>98.4</v>
      </c>
      <c r="I90" s="23">
        <f t="shared" si="3"/>
        <v>0</v>
      </c>
      <c r="J90" s="23">
        <f t="shared" si="3"/>
        <v>414.03</v>
      </c>
      <c r="K90" s="23">
        <f t="shared" si="3"/>
        <v>86.18</v>
      </c>
      <c r="L90" s="23">
        <f t="shared" si="3"/>
        <v>0</v>
      </c>
      <c r="M90" s="23">
        <f t="shared" si="3"/>
        <v>0.5</v>
      </c>
      <c r="N90" s="23">
        <f t="shared" si="3"/>
        <v>7.85</v>
      </c>
      <c r="O90" s="23">
        <f t="shared" si="3"/>
        <v>0</v>
      </c>
      <c r="P90" s="23">
        <f t="shared" si="3"/>
        <v>0</v>
      </c>
      <c r="Q90" s="23">
        <f t="shared" si="3"/>
        <v>0</v>
      </c>
      <c r="R90" s="23">
        <f t="shared" si="3"/>
        <v>9</v>
      </c>
      <c r="S90" s="23">
        <f t="shared" si="3"/>
        <v>0</v>
      </c>
      <c r="T90" s="23">
        <f t="shared" si="3"/>
        <v>25</v>
      </c>
      <c r="U90" s="23">
        <f t="shared" si="3"/>
        <v>41.6</v>
      </c>
      <c r="V90" s="23">
        <f t="shared" si="3"/>
        <v>32</v>
      </c>
      <c r="W90" s="23">
        <f t="shared" si="3"/>
        <v>3.6</v>
      </c>
      <c r="X90" s="23">
        <f t="shared" si="3"/>
        <v>3</v>
      </c>
      <c r="Y90" s="23">
        <f t="shared" si="3"/>
        <v>32.700000000000003</v>
      </c>
      <c r="Z90" s="23">
        <f t="shared" si="3"/>
        <v>196</v>
      </c>
      <c r="AA90" s="23">
        <f t="shared" si="3"/>
        <v>107.8</v>
      </c>
      <c r="AB90" s="23">
        <f t="shared" si="3"/>
        <v>25</v>
      </c>
      <c r="AC90" s="23">
        <f t="shared" si="3"/>
        <v>60</v>
      </c>
      <c r="AD90" s="23">
        <f t="shared" si="3"/>
        <v>11.7</v>
      </c>
      <c r="AE90" s="23">
        <f t="shared" si="3"/>
        <v>24</v>
      </c>
      <c r="AF90" s="23">
        <f t="shared" si="3"/>
        <v>0</v>
      </c>
      <c r="AG90" s="23"/>
    </row>
    <row r="91" spans="1:33" ht="15.6" customHeight="1" x14ac:dyDescent="0.3">
      <c r="A91" s="24"/>
      <c r="B91" s="24"/>
      <c r="C91" s="24"/>
      <c r="D91" s="24"/>
      <c r="E91" s="24"/>
      <c r="F91" s="25"/>
      <c r="H91" s="26"/>
      <c r="I91" s="26"/>
      <c r="J91" s="18"/>
      <c r="K91" s="18"/>
      <c r="L91" s="18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</row>
    <row r="92" spans="1:33" ht="15.6" x14ac:dyDescent="0.3">
      <c r="A92" s="28"/>
      <c r="B92" s="28"/>
      <c r="C92" s="29"/>
      <c r="D92" s="30"/>
      <c r="E92" s="31"/>
      <c r="F92" s="32"/>
      <c r="G92" s="28"/>
      <c r="J92" s="33"/>
      <c r="K92" s="33"/>
      <c r="L92" s="34"/>
      <c r="M92" s="3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2025-07-08T07:54:58Z</dcterms:created>
  <dcterms:modified xsi:type="dcterms:W3CDTF">2025-07-22T12:48:27Z</dcterms:modified>
</cp:coreProperties>
</file>