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ke\Documents\StudentDocuments\Computer Science\COMP700 - Honours Project\Water Leak Prediction\Dataset\"/>
    </mc:Choice>
  </mc:AlternateContent>
  <xr:revisionPtr revIDLastSave="0" documentId="13_ncr:1_{165DC01A-889B-4AF7-A9B2-E7C7A0CDB310}" xr6:coauthVersionLast="47" xr6:coauthVersionMax="47" xr10:uidLastSave="{00000000-0000-0000-0000-000000000000}"/>
  <bookViews>
    <workbookView xWindow="-108" yWindow="-108" windowWidth="23256" windowHeight="13176" firstSheet="1" activeTab="5" xr2:uid="{00000000-000D-0000-FFFF-FFFF00000000}"/>
  </bookViews>
  <sheets>
    <sheet name="IZINTABA SYSTEM MATERIAL update" sheetId="8" r:id="rId1"/>
    <sheet name="IZINTABA SYSTEM AGE" sheetId="9" r:id="rId2"/>
    <sheet name="IZINTABA SYSTEM DIAMETER " sheetId="10" r:id="rId3"/>
    <sheet name="MIDMAR" sheetId="4" r:id="rId4"/>
    <sheet name="DVH" sheetId="2" r:id="rId5"/>
    <sheet name="IXOPO" sheetId="7" r:id="rId6"/>
  </sheets>
  <definedNames>
    <definedName name="_xlnm._FilterDatabase" localSheetId="1" hidden="1">'IZINTABA SYSTEM AGE'!$L$5:$L$102</definedName>
    <definedName name="_xlnm._FilterDatabase" localSheetId="2" hidden="1">'IZINTABA SYSTEM DIAMETER '!$I$4:$I$101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4" i="9" l="1"/>
  <c r="S174" i="9"/>
  <c r="R174" i="9"/>
  <c r="Q174" i="9"/>
  <c r="P174" i="9"/>
  <c r="O174" i="9"/>
  <c r="N174" i="9"/>
  <c r="Z116" i="10"/>
  <c r="AF112" i="10"/>
  <c r="AC112" i="10"/>
  <c r="AB112" i="10"/>
  <c r="AA112" i="10"/>
  <c r="Z112" i="10"/>
  <c r="Y112" i="10"/>
  <c r="X112" i="10"/>
  <c r="W112" i="10"/>
  <c r="U114" i="10"/>
  <c r="V112" i="10"/>
  <c r="U112" i="10"/>
  <c r="T114" i="10"/>
  <c r="T113" i="10"/>
  <c r="T112" i="10"/>
  <c r="S114" i="10"/>
  <c r="S113" i="10"/>
  <c r="S112" i="10"/>
  <c r="R113" i="10"/>
  <c r="Q112" i="10"/>
  <c r="P113" i="10"/>
  <c r="H65" i="9"/>
  <c r="O46" i="9" s="1"/>
  <c r="H78" i="9"/>
  <c r="H101" i="10"/>
  <c r="O46" i="10" s="1"/>
  <c r="H95" i="10"/>
  <c r="O44" i="10" s="1"/>
  <c r="H50" i="10"/>
  <c r="O43" i="10" s="1"/>
  <c r="O47" i="10"/>
  <c r="O45" i="10"/>
  <c r="T29" i="10"/>
  <c r="V114" i="9"/>
  <c r="V112" i="9"/>
  <c r="U113" i="9"/>
  <c r="U114" i="9"/>
  <c r="U112" i="9"/>
  <c r="T112" i="9"/>
  <c r="S112" i="9"/>
  <c r="S113" i="9"/>
  <c r="R112" i="9"/>
  <c r="Q112" i="9"/>
  <c r="P112" i="9"/>
  <c r="H102" i="9"/>
  <c r="O47" i="9" s="1"/>
  <c r="H96" i="9"/>
  <c r="O45" i="9" s="1"/>
  <c r="H51" i="9"/>
  <c r="O44" i="9" s="1"/>
  <c r="T29" i="9"/>
  <c r="O48" i="8"/>
  <c r="H51" i="8"/>
  <c r="O44" i="8" s="1"/>
  <c r="H91" i="8"/>
  <c r="O45" i="8" s="1"/>
  <c r="H65" i="8"/>
  <c r="O46" i="8" s="1"/>
  <c r="F5" i="7"/>
  <c r="F12" i="7"/>
  <c r="H73" i="8"/>
  <c r="H97" i="8"/>
  <c r="O47" i="8" s="1"/>
  <c r="O48" i="9" l="1"/>
  <c r="W116" i="9"/>
  <c r="U173" i="9" s="1"/>
  <c r="U174" i="9" s="1"/>
  <c r="O49" i="8"/>
  <c r="P46" i="8" s="1"/>
  <c r="O48" i="10"/>
  <c r="P44" i="10" s="1"/>
  <c r="O49" i="9"/>
  <c r="P48" i="9" s="1"/>
  <c r="H14" i="2"/>
  <c r="H65" i="4"/>
  <c r="H49" i="4"/>
  <c r="H23" i="2"/>
  <c r="H42" i="2"/>
  <c r="H32" i="2"/>
  <c r="H37" i="4"/>
  <c r="T29" i="4"/>
  <c r="H59" i="4"/>
  <c r="P45" i="8" l="1"/>
  <c r="P44" i="8"/>
  <c r="P48" i="8"/>
  <c r="P47" i="8"/>
  <c r="P45" i="10"/>
  <c r="P47" i="10"/>
  <c r="P43" i="10"/>
  <c r="P46" i="10"/>
  <c r="P46" i="9"/>
  <c r="P47" i="9"/>
  <c r="P45" i="9"/>
  <c r="P44" i="9"/>
  <c r="P49" i="8"/>
  <c r="P48" i="10" l="1"/>
  <c r="P49" i="9"/>
</calcChain>
</file>

<file path=xl/sharedStrings.xml><?xml version="1.0" encoding="utf-8"?>
<sst xmlns="http://schemas.openxmlformats.org/spreadsheetml/2006/main" count="2186" uniqueCount="208">
  <si>
    <t>System</t>
  </si>
  <si>
    <t>Pipeline Name</t>
  </si>
  <si>
    <t>From</t>
  </si>
  <si>
    <t>To</t>
  </si>
  <si>
    <t>Length (km)</t>
  </si>
  <si>
    <t>Nominal Diameter</t>
  </si>
  <si>
    <t>(mm)</t>
  </si>
  <si>
    <t>Material</t>
  </si>
  <si>
    <t>Capacity *</t>
  </si>
  <si>
    <t>(Mℓ/day)</t>
  </si>
  <si>
    <t>Age</t>
  </si>
  <si>
    <t>(years)</t>
  </si>
  <si>
    <t>Upper Mgeni</t>
  </si>
  <si>
    <t>‘251 Pipeline</t>
  </si>
  <si>
    <t>Midmar Raw Water Pump Station</t>
  </si>
  <si>
    <t>Midmar WTP</t>
  </si>
  <si>
    <t>Steel</t>
  </si>
  <si>
    <t>Midmar Dam</t>
  </si>
  <si>
    <t>Midmar Reservoir</t>
  </si>
  <si>
    <t>D.V. Harris WTP</t>
  </si>
  <si>
    <t>Howick Pipeline</t>
  </si>
  <si>
    <t>Mill Falls Pump Station</t>
  </si>
  <si>
    <t>Howick Reservoir</t>
  </si>
  <si>
    <t>AC</t>
  </si>
  <si>
    <t>Howick West Pipeline</t>
  </si>
  <si>
    <t>Howick-West Reservoir</t>
  </si>
  <si>
    <t>Midmar WTP (Backfeed)</t>
  </si>
  <si>
    <t>Mpophomeni Pipeline</t>
  </si>
  <si>
    <t>Howick-West Pump Station</t>
  </si>
  <si>
    <t>Mpophomeni Reservoir</t>
  </si>
  <si>
    <t>’67 Pipeline (New)</t>
  </si>
  <si>
    <t>Groenekloof Reservoir</t>
  </si>
  <si>
    <t>’67 Pipeline (Old) - Backfeed</t>
  </si>
  <si>
    <t>Vulindlela Pipeline</t>
  </si>
  <si>
    <t>Vulindlela Reservoir 1</t>
  </si>
  <si>
    <t>Vulindlela  Pipeline</t>
  </si>
  <si>
    <t>Vulindlela Reservoir 5</t>
  </si>
  <si>
    <t>’56 Pipeline</t>
  </si>
  <si>
    <t>Blackridge BPT</t>
  </si>
  <si>
    <t>uPVC</t>
  </si>
  <si>
    <t>Sweetwaters Pipeline</t>
  </si>
  <si>
    <t>Sweetwaters Reservoir</t>
  </si>
  <si>
    <t>Blackridge Reservoir</t>
  </si>
  <si>
    <t>’61 Pipeline</t>
  </si>
  <si>
    <t>World’s View Reservoir</t>
  </si>
  <si>
    <t>’60 Pipeline</t>
  </si>
  <si>
    <t>H.D. Hill</t>
  </si>
  <si>
    <t>ED2 (Duplication)</t>
  </si>
  <si>
    <t>ED2</t>
  </si>
  <si>
    <t>Richmond P/L off-take</t>
  </si>
  <si>
    <t>Umlaas Road</t>
  </si>
  <si>
    <t>ED4</t>
  </si>
  <si>
    <t>Ambleton Pipeline</t>
  </si>
  <si>
    <t>Off-Take from ’61 Pipeline</t>
  </si>
  <si>
    <t>Ambleton Reservoir</t>
  </si>
  <si>
    <t>Ashburton Pipeline</t>
  </si>
  <si>
    <t>Ashburton Reservoir</t>
  </si>
  <si>
    <t>’Richmond Pipeline</t>
  </si>
  <si>
    <t>Lillifontein Reservoir</t>
  </si>
  <si>
    <t>Thornville Reservoir 1</t>
  </si>
  <si>
    <t>Richmond Reservoir</t>
  </si>
  <si>
    <t>Hopewell Pipeline</t>
  </si>
  <si>
    <t>Thornville Reservoir</t>
  </si>
  <si>
    <t>Hopewell Reservoir</t>
  </si>
  <si>
    <t>mPVC</t>
  </si>
  <si>
    <t>Thornville</t>
  </si>
  <si>
    <t>160/200</t>
  </si>
  <si>
    <t>Steel/AC</t>
  </si>
  <si>
    <t>Baynesfield</t>
  </si>
  <si>
    <t>’53 Pipeline</t>
  </si>
  <si>
    <t>Concrete</t>
  </si>
  <si>
    <t>’57 Pipeline</t>
  </si>
  <si>
    <t>Cato Ridge Bifurcation</t>
  </si>
  <si>
    <t>’257 Pipeline</t>
  </si>
  <si>
    <t>Umlaas Road (Phase 3)</t>
  </si>
  <si>
    <t>’357 Pipeline</t>
  </si>
  <si>
    <t>Point M</t>
  </si>
  <si>
    <t>Eston-Umbumbulu Pipeline</t>
  </si>
  <si>
    <t>’57 Pipeline (Phase 3)</t>
  </si>
  <si>
    <t>Eston Reservoir</t>
  </si>
  <si>
    <t>Umbumbulu</t>
  </si>
  <si>
    <t>Lion Park Pipeline</t>
  </si>
  <si>
    <t>Umlaas Road Reservoir</t>
  </si>
  <si>
    <t>Lion Park</t>
  </si>
  <si>
    <t>Consumers along  the ’53 Pipeline</t>
  </si>
  <si>
    <t>HDPE</t>
  </si>
  <si>
    <t>Manyavu Pipeline</t>
  </si>
  <si>
    <t>Manyavu</t>
  </si>
  <si>
    <t>‘51 Pipeline</t>
  </si>
  <si>
    <t>1 300</t>
  </si>
  <si>
    <t>DVH</t>
  </si>
  <si>
    <t>Table Mountain Pipeline</t>
  </si>
  <si>
    <t>Lower Glen Lyn BPT</t>
  </si>
  <si>
    <t>Table Mountain Reservoir</t>
  </si>
  <si>
    <t>2.12*</t>
  </si>
  <si>
    <t>Wartburg Pipeline</t>
  </si>
  <si>
    <t>Wartburg Break Pressure Tank and Pump Station</t>
  </si>
  <si>
    <t>87**</t>
  </si>
  <si>
    <t>Wartburg Reservoir</t>
  </si>
  <si>
    <t>250/200</t>
  </si>
  <si>
    <t>FC</t>
  </si>
  <si>
    <t>8.50/5.40*</t>
  </si>
  <si>
    <t>Cool Air Reservoir</t>
  </si>
  <si>
    <t>2.60***</t>
  </si>
  <si>
    <t>1.64*</t>
  </si>
  <si>
    <t>Dalton Reservoir</t>
  </si>
  <si>
    <t>Nondabula Reservoir</t>
  </si>
  <si>
    <t>Bruyns Hill Pipeline</t>
  </si>
  <si>
    <t>Bruyns Hill Pump Station</t>
  </si>
  <si>
    <t>8.49*</t>
  </si>
  <si>
    <t>Bruyns Hill Reservoir</t>
  </si>
  <si>
    <t>3.00***</t>
  </si>
  <si>
    <t>Mpolweni</t>
  </si>
  <si>
    <t>3.48*</t>
  </si>
  <si>
    <t>Albert Falls Pipeline</t>
  </si>
  <si>
    <t>Thokozani Reservoir</t>
  </si>
  <si>
    <t>5.44*</t>
  </si>
  <si>
    <t>Wartburg Break PressureTank</t>
  </si>
  <si>
    <t>(Bruyns Hill Reservoir decommissioned in 2012)</t>
  </si>
  <si>
    <t>Dalton Pump Station andReservoir</t>
  </si>
  <si>
    <t>Dingle Break PressureTank and Pump Station</t>
  </si>
  <si>
    <t>Dingle Break Pressure Tank andPump Station</t>
  </si>
  <si>
    <t>Wartburg Pipeline(’69 Pipeline)</t>
  </si>
  <si>
    <t>Claridge Reservoir/BelfortReservoir</t>
  </si>
  <si>
    <t>Wartburg Break PressureTank and Pump Station</t>
  </si>
  <si>
    <t>Klambon</t>
  </si>
  <si>
    <t xml:space="preserve">uPVC  </t>
  </si>
  <si>
    <t>Pre-Stressed Concrete</t>
  </si>
  <si>
    <t>De-commissioned Pump Station</t>
  </si>
  <si>
    <t>Richmond P/L off-take(Augmentation)</t>
  </si>
  <si>
    <t>Galvanised Mild Steel</t>
  </si>
  <si>
    <t>’56 Pipeline (Upstream of Blackridge BPT)</t>
  </si>
  <si>
    <t>Groenekloof Pump Station –High-Lift Pump Station</t>
  </si>
  <si>
    <t>Low-Lift Pump StationGroenekloof Pump Station –</t>
  </si>
  <si>
    <t>261 Pipeline</t>
  </si>
  <si>
    <t xml:space="preserve">ED2 </t>
  </si>
  <si>
    <t>Nominal Diameter(mm)</t>
  </si>
  <si>
    <t>Capacity *(Mℓ/day)</t>
  </si>
  <si>
    <t>Age(years)</t>
  </si>
  <si>
    <t xml:space="preserve">STEEL </t>
  </si>
  <si>
    <t>decommissioned</t>
  </si>
  <si>
    <t>Sub System</t>
  </si>
  <si>
    <t>DV HARRIS</t>
  </si>
  <si>
    <t>STEEL PIPELINES</t>
  </si>
  <si>
    <t>concrete</t>
  </si>
  <si>
    <t>AC Pipes</t>
  </si>
  <si>
    <t xml:space="preserve">Sub system </t>
  </si>
  <si>
    <t>Midmar</t>
  </si>
  <si>
    <t>Richard</t>
  </si>
  <si>
    <t>Mzamo</t>
  </si>
  <si>
    <t>Henry</t>
  </si>
  <si>
    <t>Craig</t>
  </si>
  <si>
    <t>mzamo</t>
  </si>
  <si>
    <t>hanry</t>
  </si>
  <si>
    <t>henry</t>
  </si>
  <si>
    <t>craig</t>
  </si>
  <si>
    <t>Mlotshwa</t>
  </si>
  <si>
    <t>60 Pipeline</t>
  </si>
  <si>
    <t>800,900,800</t>
  </si>
  <si>
    <t xml:space="preserve">Wartburg Reservoir </t>
  </si>
  <si>
    <t xml:space="preserve">Brynd Hill Reservoir </t>
  </si>
  <si>
    <t xml:space="preserve">Ixopo </t>
  </si>
  <si>
    <t xml:space="preserve">System </t>
  </si>
  <si>
    <t xml:space="preserve">Pipeline Name </t>
  </si>
  <si>
    <t xml:space="preserve">From </t>
  </si>
  <si>
    <t xml:space="preserve">To </t>
  </si>
  <si>
    <t xml:space="preserve">Length (km) </t>
  </si>
  <si>
    <t xml:space="preserve">Material </t>
  </si>
  <si>
    <t xml:space="preserve">Capacity* (Mℓ/day) </t>
  </si>
  <si>
    <t xml:space="preserve">Ixopo Raw Water Gravity Pipeline </t>
  </si>
  <si>
    <t xml:space="preserve">Ixopo Dam </t>
  </si>
  <si>
    <t xml:space="preserve">Ixopo Raw Water Pump Station </t>
  </si>
  <si>
    <t xml:space="preserve">Unknown </t>
  </si>
  <si>
    <t xml:space="preserve">1.79 </t>
  </si>
  <si>
    <t xml:space="preserve">uPVC </t>
  </si>
  <si>
    <t xml:space="preserve">2.83 </t>
  </si>
  <si>
    <t xml:space="preserve">Ixopo Raw Water Rising Main </t>
  </si>
  <si>
    <t xml:space="preserve">Ixopo WTP </t>
  </si>
  <si>
    <t xml:space="preserve">6.37 </t>
  </si>
  <si>
    <t xml:space="preserve">Ixopo Golf Course Borehole Pipeline </t>
  </si>
  <si>
    <t xml:space="preserve">1.23 </t>
  </si>
  <si>
    <t xml:space="preserve">&gt;20 </t>
  </si>
  <si>
    <t>Nominal Diameter (mm)</t>
  </si>
  <si>
    <t>Internal Diameter (mm)</t>
  </si>
  <si>
    <t>Age (years)</t>
  </si>
  <si>
    <t xml:space="preserve"> Steel  </t>
  </si>
  <si>
    <t xml:space="preserve">Ixopo Raw PS </t>
  </si>
  <si>
    <t>Ixopo Golf Couse</t>
  </si>
  <si>
    <t>upvc</t>
  </si>
  <si>
    <t>ixopo</t>
  </si>
  <si>
    <t>]</t>
  </si>
  <si>
    <t>Length</t>
  </si>
  <si>
    <t>(km)</t>
  </si>
  <si>
    <t>%</t>
  </si>
  <si>
    <t>Asbestos Cement</t>
  </si>
  <si>
    <t>Pre-stressed Concrete</t>
  </si>
  <si>
    <t>Total</t>
  </si>
  <si>
    <t>0 – 5</t>
  </si>
  <si>
    <t>6 – 10</t>
  </si>
  <si>
    <t>11 – 15</t>
  </si>
  <si>
    <t>16 – 20</t>
  </si>
  <si>
    <t>21 – 30</t>
  </si>
  <si>
    <t>31 – 40</t>
  </si>
  <si>
    <t>41 – 50</t>
  </si>
  <si>
    <t>DIAMETER</t>
  </si>
  <si>
    <t>51 – 70</t>
  </si>
  <si>
    <t xml:space="preserve">Totals </t>
  </si>
  <si>
    <t xml:space="preserve">Decommisioned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</si>
</sst>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BE4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6">
    <border>
      <left/>
      <right/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thick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ck">
        <color rgb="FF000000"/>
      </right>
      <top style="double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250">
    <xf numFmtId="0" fontId="0" fillId="0" borderId="0" xfId="0"/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horizontal="left" vertical="center" wrapText="1" indent="2"/>
    </xf>
    <xf numFmtId="0" fontId="5" fillId="0" borderId="6" xfId="0" applyFont="1" applyBorder="1" applyAlignment="1">
      <alignment horizontal="left" vertical="center" wrapText="1" indent="3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6"/>
    </xf>
    <xf numFmtId="0" fontId="5" fillId="0" borderId="2" xfId="0" applyFont="1" applyBorder="1" applyAlignment="1">
      <alignment horizontal="left" vertical="center" wrapText="1" indent="2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 indent="2"/>
    </xf>
    <xf numFmtId="0" fontId="5" fillId="0" borderId="8" xfId="0" applyFont="1" applyBorder="1" applyAlignment="1">
      <alignment horizontal="left" vertical="center" wrapText="1" inden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 indent="3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center" wrapText="1" indent="4"/>
    </xf>
    <xf numFmtId="0" fontId="5" fillId="0" borderId="6" xfId="0" applyFont="1" applyBorder="1" applyAlignment="1">
      <alignment horizontal="left" vertical="center" wrapText="1" indent="5"/>
    </xf>
    <xf numFmtId="0" fontId="5" fillId="0" borderId="3" xfId="0" applyFont="1" applyBorder="1" applyAlignment="1">
      <alignment horizontal="left" vertical="center" wrapText="1" indent="1"/>
    </xf>
    <xf numFmtId="0" fontId="5" fillId="0" borderId="8" xfId="0" applyFont="1" applyBorder="1" applyAlignment="1">
      <alignment horizontal="left" vertical="center" wrapText="1" indent="5"/>
    </xf>
    <xf numFmtId="0" fontId="5" fillId="0" borderId="6" xfId="0" applyFont="1" applyBorder="1" applyAlignment="1">
      <alignment horizontal="left" vertical="center" wrapText="1" indent="6"/>
    </xf>
    <xf numFmtId="0" fontId="5" fillId="0" borderId="3" xfId="0" applyFont="1" applyBorder="1" applyAlignment="1">
      <alignment horizontal="left" vertical="center" wrapText="1" indent="4"/>
    </xf>
    <xf numFmtId="0" fontId="5" fillId="0" borderId="3" xfId="0" applyFont="1" applyBorder="1" applyAlignment="1">
      <alignment horizontal="left" vertical="center" wrapText="1" indent="2"/>
    </xf>
    <xf numFmtId="0" fontId="5" fillId="0" borderId="3" xfId="0" applyFont="1" applyBorder="1" applyAlignment="1">
      <alignment vertical="center" wrapText="1"/>
    </xf>
    <xf numFmtId="0" fontId="5" fillId="0" borderId="10" xfId="0" applyFont="1" applyBorder="1" applyAlignment="1">
      <alignment horizontal="left" vertical="center" wrapText="1" indent="1"/>
    </xf>
    <xf numFmtId="0" fontId="5" fillId="0" borderId="10" xfId="0" applyFont="1" applyBorder="1" applyAlignment="1">
      <alignment horizontal="left" vertical="center" wrapText="1" indent="3"/>
    </xf>
    <xf numFmtId="0" fontId="5" fillId="0" borderId="10" xfId="0" applyFont="1" applyBorder="1" applyAlignment="1">
      <alignment horizontal="left" vertical="center" wrapText="1" indent="2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horizontal="left" vertical="center" wrapText="1" indent="2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 wrapText="1" indent="3"/>
    </xf>
    <xf numFmtId="0" fontId="4" fillId="2" borderId="13" xfId="0" applyFont="1" applyFill="1" applyBorder="1" applyAlignment="1">
      <alignment horizontal="left" vertical="center" wrapText="1" inden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left" vertical="center" wrapText="1" indent="2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left" vertical="center" wrapText="1" indent="3"/>
    </xf>
    <xf numFmtId="0" fontId="4" fillId="2" borderId="16" xfId="0" applyFont="1" applyFill="1" applyBorder="1" applyAlignment="1">
      <alignment horizontal="left" vertical="center" wrapText="1" inden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 indent="2"/>
    </xf>
    <xf numFmtId="0" fontId="4" fillId="2" borderId="17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 indent="1"/>
    </xf>
    <xf numFmtId="0" fontId="1" fillId="0" borderId="0" xfId="0" applyFont="1"/>
    <xf numFmtId="0" fontId="7" fillId="0" borderId="0" xfId="0" applyFont="1"/>
    <xf numFmtId="0" fontId="5" fillId="0" borderId="2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2"/>
    </xf>
    <xf numFmtId="0" fontId="5" fillId="0" borderId="0" xfId="0" applyFont="1" applyAlignment="1">
      <alignment horizontal="left" vertical="center" wrapText="1" indent="3"/>
    </xf>
    <xf numFmtId="0" fontId="5" fillId="0" borderId="0" xfId="0" applyFont="1" applyAlignment="1">
      <alignment horizontal="center" vertical="center" wrapText="1"/>
    </xf>
    <xf numFmtId="0" fontId="3" fillId="2" borderId="18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 indent="1"/>
    </xf>
    <xf numFmtId="0" fontId="4" fillId="2" borderId="20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3" xfId="0" applyFont="1" applyFill="1" applyBorder="1" applyAlignment="1">
      <alignment vertical="center" wrapText="1"/>
    </xf>
    <xf numFmtId="0" fontId="0" fillId="4" borderId="0" xfId="0" applyFill="1"/>
    <xf numFmtId="0" fontId="4" fillId="0" borderId="0" xfId="0" applyFont="1" applyAlignment="1">
      <alignment vertical="center" wrapText="1"/>
    </xf>
    <xf numFmtId="0" fontId="4" fillId="2" borderId="3" xfId="0" applyFont="1" applyFill="1" applyBorder="1" applyAlignment="1">
      <alignment horizontal="left" vertical="center" wrapText="1" indent="3"/>
    </xf>
    <xf numFmtId="0" fontId="4" fillId="2" borderId="3" xfId="0" applyFont="1" applyFill="1" applyBorder="1" applyAlignment="1">
      <alignment horizontal="left" vertical="center" wrapText="1" indent="2"/>
    </xf>
    <xf numFmtId="0" fontId="4" fillId="0" borderId="0" xfId="0" applyFont="1" applyAlignment="1">
      <alignment horizontal="center" vertical="center" wrapText="1"/>
    </xf>
    <xf numFmtId="0" fontId="5" fillId="0" borderId="25" xfId="0" applyFont="1" applyBorder="1" applyAlignment="1">
      <alignment vertical="center" wrapText="1"/>
    </xf>
    <xf numFmtId="0" fontId="5" fillId="0" borderId="25" xfId="0" applyFont="1" applyBorder="1" applyAlignment="1">
      <alignment horizontal="left" vertical="center" wrapText="1" indent="1"/>
    </xf>
    <xf numFmtId="0" fontId="5" fillId="0" borderId="25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 indent="2"/>
    </xf>
    <xf numFmtId="0" fontId="4" fillId="2" borderId="16" xfId="0" applyFont="1" applyFill="1" applyBorder="1" applyAlignment="1">
      <alignment horizontal="left" vertical="center" wrapText="1" indent="3"/>
    </xf>
    <xf numFmtId="0" fontId="5" fillId="0" borderId="24" xfId="0" applyFont="1" applyBorder="1" applyAlignment="1">
      <alignment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3" xfId="0" applyFont="1" applyBorder="1" applyAlignment="1">
      <alignment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7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4" borderId="12" xfId="0" applyFont="1" applyFill="1" applyBorder="1" applyAlignment="1">
      <alignment vertical="center" wrapText="1"/>
    </xf>
    <xf numFmtId="0" fontId="5" fillId="4" borderId="13" xfId="0" applyFont="1" applyFill="1" applyBorder="1" applyAlignment="1">
      <alignment vertical="center" wrapText="1"/>
    </xf>
    <xf numFmtId="0" fontId="5" fillId="4" borderId="13" xfId="0" applyFont="1" applyFill="1" applyBorder="1" applyAlignment="1">
      <alignment horizontal="left" vertical="center" wrapText="1" inden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31" xfId="0" applyFont="1" applyFill="1" applyBorder="1" applyAlignment="1">
      <alignment horizontal="center" vertical="center" wrapText="1"/>
    </xf>
    <xf numFmtId="0" fontId="1" fillId="4" borderId="14" xfId="0" applyFont="1" applyFill="1" applyBorder="1"/>
    <xf numFmtId="0" fontId="5" fillId="0" borderId="34" xfId="0" applyFont="1" applyBorder="1" applyAlignment="1">
      <alignment horizontal="center" vertical="center" wrapText="1"/>
    </xf>
    <xf numFmtId="0" fontId="5" fillId="0" borderId="16" xfId="0" applyFont="1" applyBorder="1" applyAlignment="1">
      <alignment vertical="center" wrapText="1"/>
    </xf>
    <xf numFmtId="0" fontId="5" fillId="0" borderId="16" xfId="0" applyFont="1" applyBorder="1" applyAlignment="1">
      <alignment horizontal="left" vertical="center" wrapText="1" inden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30" xfId="0" applyFont="1" applyBorder="1" applyAlignment="1">
      <alignment vertical="center" wrapText="1"/>
    </xf>
    <xf numFmtId="0" fontId="5" fillId="0" borderId="35" xfId="0" applyFont="1" applyBorder="1" applyAlignment="1">
      <alignment vertical="center" wrapText="1"/>
    </xf>
    <xf numFmtId="0" fontId="5" fillId="0" borderId="36" xfId="0" applyFont="1" applyBorder="1" applyAlignment="1">
      <alignment vertical="center" wrapText="1"/>
    </xf>
    <xf numFmtId="0" fontId="4" fillId="2" borderId="37" xfId="0" applyFont="1" applyFill="1" applyBorder="1" applyAlignment="1">
      <alignment horizontal="left" vertical="center" wrapText="1" indent="3"/>
    </xf>
    <xf numFmtId="0" fontId="4" fillId="2" borderId="21" xfId="0" applyFont="1" applyFill="1" applyBorder="1" applyAlignment="1">
      <alignment horizontal="center" vertical="center" wrapText="1"/>
    </xf>
    <xf numFmtId="0" fontId="5" fillId="0" borderId="38" xfId="0" applyFont="1" applyBorder="1" applyAlignment="1">
      <alignment vertical="center" wrapText="1"/>
    </xf>
    <xf numFmtId="0" fontId="5" fillId="0" borderId="39" xfId="0" applyFont="1" applyBorder="1" applyAlignment="1">
      <alignment vertical="center" wrapText="1"/>
    </xf>
    <xf numFmtId="0" fontId="5" fillId="0" borderId="39" xfId="0" applyFont="1" applyBorder="1" applyAlignment="1">
      <alignment horizontal="left" vertical="center" wrapText="1" indent="1"/>
    </xf>
    <xf numFmtId="0" fontId="5" fillId="0" borderId="39" xfId="0" applyFont="1" applyBorder="1" applyAlignment="1">
      <alignment horizontal="left" vertical="center" wrapText="1" indent="3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5" fillId="0" borderId="41" xfId="0" applyFont="1" applyBorder="1" applyAlignment="1">
      <alignment vertical="center" wrapText="1"/>
    </xf>
    <xf numFmtId="0" fontId="5" fillId="0" borderId="42" xfId="0" applyFont="1" applyBorder="1" applyAlignment="1">
      <alignment vertical="center" wrapText="1"/>
    </xf>
    <xf numFmtId="0" fontId="5" fillId="0" borderId="42" xfId="0" applyFont="1" applyBorder="1" applyAlignment="1">
      <alignment horizontal="left" vertical="center" wrapText="1" indent="1"/>
    </xf>
    <xf numFmtId="0" fontId="5" fillId="0" borderId="42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left" vertical="center" wrapText="1" indent="2"/>
    </xf>
    <xf numFmtId="0" fontId="5" fillId="0" borderId="43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left" vertical="center" wrapText="1" indent="1"/>
    </xf>
    <xf numFmtId="0" fontId="5" fillId="0" borderId="28" xfId="0" applyFont="1" applyBorder="1" applyAlignment="1">
      <alignment horizontal="left" vertical="center" wrapText="1" indent="2"/>
    </xf>
    <xf numFmtId="0" fontId="5" fillId="4" borderId="44" xfId="0" applyFont="1" applyFill="1" applyBorder="1" applyAlignment="1">
      <alignment vertical="center" wrapText="1"/>
    </xf>
    <xf numFmtId="0" fontId="5" fillId="4" borderId="39" xfId="0" applyFont="1" applyFill="1" applyBorder="1" applyAlignment="1">
      <alignment vertical="center" wrapText="1"/>
    </xf>
    <xf numFmtId="0" fontId="5" fillId="4" borderId="39" xfId="0" applyFont="1" applyFill="1" applyBorder="1" applyAlignment="1">
      <alignment horizontal="left" vertical="center" wrapText="1" indent="1"/>
    </xf>
    <xf numFmtId="0" fontId="5" fillId="4" borderId="39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left" vertical="center" wrapText="1" indent="2"/>
    </xf>
    <xf numFmtId="0" fontId="5" fillId="4" borderId="40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vertical="center" wrapText="1"/>
    </xf>
    <xf numFmtId="0" fontId="5" fillId="4" borderId="16" xfId="0" applyFont="1" applyFill="1" applyBorder="1" applyAlignment="1">
      <alignment vertical="center" wrapText="1"/>
    </xf>
    <xf numFmtId="0" fontId="5" fillId="4" borderId="16" xfId="0" applyFont="1" applyFill="1" applyBorder="1" applyAlignment="1">
      <alignment horizontal="left" vertical="center" wrapText="1" indent="1"/>
    </xf>
    <xf numFmtId="0" fontId="5" fillId="4" borderId="16" xfId="0" applyFont="1" applyFill="1" applyBorder="1" applyAlignment="1">
      <alignment horizontal="center" vertical="center" wrapText="1"/>
    </xf>
    <xf numFmtId="0" fontId="0" fillId="4" borderId="45" xfId="0" applyFill="1" applyBorder="1" applyAlignment="1">
      <alignment vertical="center" wrapText="1"/>
    </xf>
    <xf numFmtId="0" fontId="5" fillId="0" borderId="44" xfId="0" applyFont="1" applyBorder="1" applyAlignment="1">
      <alignment horizontal="left" vertical="center" wrapText="1" indent="1"/>
    </xf>
    <xf numFmtId="0" fontId="5" fillId="0" borderId="39" xfId="0" applyFont="1" applyBorder="1" applyAlignment="1">
      <alignment horizontal="left" vertical="center" wrapText="1" indent="2"/>
    </xf>
    <xf numFmtId="0" fontId="5" fillId="0" borderId="33" xfId="0" applyFont="1" applyBorder="1" applyAlignment="1">
      <alignment horizontal="left" vertical="center" wrapText="1" indent="1"/>
    </xf>
    <xf numFmtId="0" fontId="5" fillId="0" borderId="32" xfId="0" applyFont="1" applyBorder="1" applyAlignment="1">
      <alignment horizontal="left" vertical="center" wrapText="1" indent="1"/>
    </xf>
    <xf numFmtId="0" fontId="5" fillId="0" borderId="46" xfId="0" applyFont="1" applyBorder="1" applyAlignment="1">
      <alignment horizontal="left" vertical="center" wrapText="1" indent="1"/>
    </xf>
    <xf numFmtId="0" fontId="5" fillId="0" borderId="47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5" fillId="0" borderId="37" xfId="0" applyFont="1" applyBorder="1" applyAlignment="1">
      <alignment horizontal="left" vertical="center" wrapText="1" indent="1"/>
    </xf>
    <xf numFmtId="0" fontId="5" fillId="0" borderId="21" xfId="0" applyFont="1" applyBorder="1" applyAlignment="1">
      <alignment horizontal="left" vertical="center" wrapText="1" indent="1"/>
    </xf>
    <xf numFmtId="0" fontId="5" fillId="0" borderId="48" xfId="0" applyFont="1" applyBorder="1" applyAlignment="1">
      <alignment vertical="center" wrapText="1"/>
    </xf>
    <xf numFmtId="0" fontId="5" fillId="0" borderId="0" xfId="0" applyFont="1" applyAlignment="1">
      <alignment horizontal="left" vertical="center" wrapText="1" indent="4"/>
    </xf>
    <xf numFmtId="0" fontId="6" fillId="0" borderId="0" xfId="0" applyFont="1" applyAlignment="1">
      <alignment vertical="center" wrapText="1"/>
    </xf>
    <xf numFmtId="0" fontId="1" fillId="0" borderId="11" xfId="0" applyFont="1" applyBorder="1"/>
    <xf numFmtId="0" fontId="4" fillId="2" borderId="13" xfId="0" applyFont="1" applyFill="1" applyBorder="1" applyAlignment="1">
      <alignment horizontal="left" vertical="center" wrapText="1" indent="3"/>
    </xf>
    <xf numFmtId="0" fontId="5" fillId="0" borderId="6" xfId="0" applyFont="1" applyBorder="1" applyAlignment="1">
      <alignment wrapText="1"/>
    </xf>
    <xf numFmtId="0" fontId="5" fillId="0" borderId="28" xfId="0" applyFont="1" applyBorder="1" applyAlignment="1">
      <alignment horizontal="left" vertical="center" wrapText="1"/>
    </xf>
    <xf numFmtId="0" fontId="5" fillId="0" borderId="10" xfId="0" applyFont="1" applyBorder="1" applyAlignment="1">
      <alignment vertical="top" wrapText="1"/>
    </xf>
    <xf numFmtId="0" fontId="5" fillId="0" borderId="23" xfId="0" applyFont="1" applyBorder="1" applyAlignment="1">
      <alignment horizontal="left" vertical="center" wrapText="1" indent="1"/>
    </xf>
    <xf numFmtId="0" fontId="5" fillId="0" borderId="25" xfId="0" applyFont="1" applyBorder="1" applyAlignment="1">
      <alignment vertical="top" wrapText="1"/>
    </xf>
    <xf numFmtId="0" fontId="5" fillId="0" borderId="25" xfId="0" applyFont="1" applyBorder="1" applyAlignment="1">
      <alignment horizontal="left" vertical="center" wrapText="1"/>
    </xf>
    <xf numFmtId="0" fontId="5" fillId="0" borderId="26" xfId="0" applyFont="1" applyBorder="1" applyAlignment="1">
      <alignment vertical="center" wrapText="1"/>
    </xf>
    <xf numFmtId="0" fontId="2" fillId="3" borderId="10" xfId="0" applyFont="1" applyFill="1" applyBorder="1"/>
    <xf numFmtId="0" fontId="9" fillId="3" borderId="10" xfId="0" applyFont="1" applyFill="1" applyBorder="1"/>
    <xf numFmtId="0" fontId="10" fillId="3" borderId="10" xfId="0" applyFont="1" applyFill="1" applyBorder="1" applyAlignment="1">
      <alignment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left" vertical="center" wrapText="1" indent="1"/>
    </xf>
    <xf numFmtId="0" fontId="11" fillId="3" borderId="10" xfId="0" applyFont="1" applyFill="1" applyBorder="1" applyAlignment="1">
      <alignment horizontal="left" vertical="center" wrapText="1" indent="3"/>
    </xf>
    <xf numFmtId="0" fontId="11" fillId="3" borderId="10" xfId="0" applyFont="1" applyFill="1" applyBorder="1" applyAlignment="1">
      <alignment vertical="center" wrapText="1"/>
    </xf>
    <xf numFmtId="0" fontId="11" fillId="3" borderId="10" xfId="0" applyFont="1" applyFill="1" applyBorder="1" applyAlignment="1">
      <alignment horizontal="left" vertical="center" wrapText="1" indent="2"/>
    </xf>
    <xf numFmtId="0" fontId="12" fillId="3" borderId="10" xfId="0" applyFont="1" applyFill="1" applyBorder="1" applyAlignment="1">
      <alignment horizontal="left" vertical="center" wrapText="1" indent="1"/>
    </xf>
    <xf numFmtId="0" fontId="12" fillId="3" borderId="10" xfId="0" applyFont="1" applyFill="1" applyBorder="1" applyAlignment="1">
      <alignment horizontal="left" vertical="center" wrapText="1" indent="2"/>
    </xf>
    <xf numFmtId="0" fontId="12" fillId="3" borderId="10" xfId="0" applyFont="1" applyFill="1" applyBorder="1" applyAlignment="1">
      <alignment vertical="center" wrapText="1"/>
    </xf>
    <xf numFmtId="0" fontId="12" fillId="3" borderId="10" xfId="0" applyFont="1" applyFill="1" applyBorder="1" applyAlignment="1">
      <alignment horizontal="left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13" fillId="5" borderId="51" xfId="0" applyFont="1" applyFill="1" applyBorder="1" applyAlignment="1">
      <alignment horizontal="center" vertical="center" wrapText="1"/>
    </xf>
    <xf numFmtId="0" fontId="13" fillId="5" borderId="52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54" xfId="0" applyFont="1" applyBorder="1" applyAlignment="1">
      <alignment vertical="center" wrapText="1"/>
    </xf>
    <xf numFmtId="0" fontId="14" fillId="0" borderId="55" xfId="0" applyFont="1" applyBorder="1" applyAlignment="1">
      <alignment vertical="center" wrapText="1"/>
    </xf>
    <xf numFmtId="0" fontId="14" fillId="0" borderId="56" xfId="0" applyFont="1" applyBorder="1" applyAlignment="1">
      <alignment vertical="center" wrapText="1"/>
    </xf>
    <xf numFmtId="0" fontId="13" fillId="5" borderId="50" xfId="0" applyFont="1" applyFill="1" applyBorder="1" applyAlignment="1">
      <alignment vertical="center" wrapText="1"/>
    </xf>
    <xf numFmtId="0" fontId="13" fillId="5" borderId="53" xfId="0" applyFont="1" applyFill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14" fillId="0" borderId="57" xfId="0" applyFont="1" applyBorder="1" applyAlignment="1">
      <alignment vertical="center" wrapText="1"/>
    </xf>
    <xf numFmtId="0" fontId="14" fillId="0" borderId="58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4" fillId="0" borderId="5" xfId="0" applyFont="1" applyBorder="1" applyAlignment="1">
      <alignment horizontal="center" vertical="top" wrapText="1"/>
    </xf>
    <xf numFmtId="0" fontId="14" fillId="0" borderId="57" xfId="0" applyFont="1" applyBorder="1" applyAlignment="1">
      <alignment vertical="top" wrapText="1"/>
    </xf>
    <xf numFmtId="0" fontId="5" fillId="0" borderId="4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6" fillId="6" borderId="17" xfId="0" applyFont="1" applyFill="1" applyBorder="1" applyAlignment="1">
      <alignment horizontal="center" vertical="center" wrapText="1"/>
    </xf>
    <xf numFmtId="0" fontId="17" fillId="0" borderId="60" xfId="0" applyFont="1" applyBorder="1" applyAlignment="1">
      <alignment vertical="center" wrapText="1"/>
    </xf>
    <xf numFmtId="0" fontId="18" fillId="0" borderId="17" xfId="0" applyFont="1" applyBorder="1" applyAlignment="1">
      <alignment horizontal="center" vertical="center" wrapText="1"/>
    </xf>
    <xf numFmtId="0" fontId="19" fillId="0" borderId="60" xfId="0" applyFont="1" applyBorder="1" applyAlignment="1">
      <alignment vertical="center" wrapText="1"/>
    </xf>
    <xf numFmtId="0" fontId="20" fillId="0" borderId="17" xfId="0" applyFont="1" applyBorder="1" applyAlignment="1">
      <alignment horizontal="center" vertical="center" wrapText="1"/>
    </xf>
    <xf numFmtId="164" fontId="18" fillId="0" borderId="17" xfId="0" applyNumberFormat="1" applyFont="1" applyBorder="1" applyAlignment="1">
      <alignment horizontal="center" vertical="center" wrapText="1"/>
    </xf>
    <xf numFmtId="164" fontId="20" fillId="0" borderId="17" xfId="0" applyNumberFormat="1" applyFont="1" applyBorder="1" applyAlignment="1">
      <alignment horizontal="center" vertical="center" wrapText="1"/>
    </xf>
    <xf numFmtId="0" fontId="21" fillId="6" borderId="11" xfId="0" applyFont="1" applyFill="1" applyBorder="1" applyAlignment="1">
      <alignment horizontal="center" vertical="center" wrapText="1"/>
    </xf>
    <xf numFmtId="0" fontId="5" fillId="7" borderId="39" xfId="0" applyFont="1" applyFill="1" applyBorder="1" applyAlignment="1">
      <alignment horizontal="left" vertical="center" wrapText="1" indent="1"/>
    </xf>
    <xf numFmtId="0" fontId="5" fillId="7" borderId="39" xfId="0" applyFont="1" applyFill="1" applyBorder="1" applyAlignment="1">
      <alignment horizontal="left" vertical="center" wrapText="1" indent="2"/>
    </xf>
    <xf numFmtId="0" fontId="5" fillId="7" borderId="39" xfId="0" applyFont="1" applyFill="1" applyBorder="1" applyAlignment="1">
      <alignment horizontal="left" vertical="center" wrapText="1" indent="3"/>
    </xf>
    <xf numFmtId="0" fontId="5" fillId="7" borderId="39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0" fontId="21" fillId="6" borderId="20" xfId="0" applyFont="1" applyFill="1" applyBorder="1" applyAlignment="1">
      <alignment horizontal="center" vertical="center" wrapText="1"/>
    </xf>
    <xf numFmtId="0" fontId="21" fillId="6" borderId="59" xfId="0" applyFont="1" applyFill="1" applyBorder="1" applyAlignment="1">
      <alignment horizontal="center" vertical="center" wrapText="1"/>
    </xf>
    <xf numFmtId="0" fontId="0" fillId="0" borderId="11" xfId="0" applyBorder="1"/>
    <xf numFmtId="0" fontId="4" fillId="2" borderId="49" xfId="0" applyFont="1" applyFill="1" applyBorder="1" applyAlignment="1">
      <alignment horizontal="center" vertical="center" wrapText="1"/>
    </xf>
    <xf numFmtId="0" fontId="23" fillId="0" borderId="62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vertical="center" wrapText="1"/>
    </xf>
    <xf numFmtId="0" fontId="0" fillId="0" borderId="65" xfId="0" applyBorder="1"/>
    <xf numFmtId="0" fontId="22" fillId="0" borderId="66" xfId="0" applyFont="1" applyBorder="1" applyAlignment="1">
      <alignment vertical="center" wrapText="1"/>
    </xf>
    <xf numFmtId="0" fontId="0" fillId="0" borderId="67" xfId="0" applyBorder="1"/>
    <xf numFmtId="0" fontId="22" fillId="0" borderId="68" xfId="0" applyFont="1" applyBorder="1" applyAlignment="1">
      <alignment vertical="center" wrapText="1"/>
    </xf>
    <xf numFmtId="0" fontId="23" fillId="0" borderId="69" xfId="0" applyFont="1" applyBorder="1" applyAlignment="1">
      <alignment horizontal="center" vertical="center" wrapText="1"/>
    </xf>
    <xf numFmtId="0" fontId="23" fillId="0" borderId="70" xfId="0" applyFont="1" applyBorder="1" applyAlignment="1">
      <alignment horizontal="center" vertical="center" wrapText="1"/>
    </xf>
    <xf numFmtId="0" fontId="21" fillId="6" borderId="14" xfId="0" applyFont="1" applyFill="1" applyBorder="1" applyAlignment="1">
      <alignment horizontal="center" vertical="center" textRotation="90" wrapText="1"/>
    </xf>
    <xf numFmtId="0" fontId="17" fillId="0" borderId="17" xfId="0" applyFont="1" applyBorder="1" applyAlignment="1">
      <alignment horizontal="center" vertical="center" wrapText="1"/>
    </xf>
    <xf numFmtId="0" fontId="5" fillId="0" borderId="74" xfId="0" applyFont="1" applyBorder="1" applyAlignment="1">
      <alignment vertical="center" wrapText="1"/>
    </xf>
    <xf numFmtId="0" fontId="21" fillId="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 textRotation="90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0" fillId="8" borderId="11" xfId="0" applyFill="1" applyBorder="1"/>
    <xf numFmtId="0" fontId="5" fillId="0" borderId="75" xfId="0" applyFont="1" applyBorder="1" applyAlignment="1">
      <alignment horizontal="center" vertical="center" wrapText="1"/>
    </xf>
    <xf numFmtId="0" fontId="14" fillId="0" borderId="10" xfId="0" applyFont="1" applyBorder="1" applyAlignment="1">
      <alignment vertical="center" wrapText="1"/>
    </xf>
    <xf numFmtId="0" fontId="14" fillId="0" borderId="10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left" vertical="center" wrapText="1" indent="3"/>
    </xf>
    <xf numFmtId="0" fontId="4" fillId="2" borderId="19" xfId="0" applyFont="1" applyFill="1" applyBorder="1" applyAlignment="1">
      <alignment horizontal="left" vertical="center" wrapText="1" indent="3"/>
    </xf>
    <xf numFmtId="0" fontId="4" fillId="2" borderId="19" xfId="0" applyFont="1" applyFill="1" applyBorder="1" applyAlignment="1">
      <alignment vertical="center" wrapText="1"/>
    </xf>
    <xf numFmtId="0" fontId="4" fillId="2" borderId="19" xfId="0" applyFont="1" applyFill="1" applyBorder="1" applyAlignment="1">
      <alignment horizontal="left" vertical="center" wrapText="1" indent="2"/>
    </xf>
    <xf numFmtId="0" fontId="5" fillId="4" borderId="10" xfId="0" applyFont="1" applyFill="1" applyBorder="1" applyAlignment="1">
      <alignment vertical="center" wrapText="1"/>
    </xf>
    <xf numFmtId="0" fontId="5" fillId="4" borderId="10" xfId="0" applyFont="1" applyFill="1" applyBorder="1" applyAlignment="1">
      <alignment horizontal="left" vertical="center" wrapText="1" indent="1"/>
    </xf>
    <xf numFmtId="0" fontId="5" fillId="4" borderId="10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top" wrapText="1"/>
    </xf>
    <xf numFmtId="0" fontId="14" fillId="0" borderId="10" xfId="0" applyFont="1" applyBorder="1" applyAlignment="1">
      <alignment vertical="top" wrapText="1"/>
    </xf>
    <xf numFmtId="0" fontId="15" fillId="0" borderId="10" xfId="0" applyFont="1" applyBorder="1" applyAlignment="1">
      <alignment horizontal="center" vertical="center" wrapText="1"/>
    </xf>
    <xf numFmtId="0" fontId="16" fillId="6" borderId="59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73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71" xfId="0" applyFont="1" applyBorder="1" applyAlignment="1">
      <alignment horizontal="center" vertical="center" wrapText="1"/>
    </xf>
    <xf numFmtId="0" fontId="5" fillId="0" borderId="72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	</a:t>
            </a:r>
            <a:r>
              <a:rPr lang="en-US" b="1"/>
              <a:t>PIPE MATERIAL FOR DISTRIBUTION SYSTEMS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8611111111111108E-2"/>
          <c:y val="0.29421988918051911"/>
          <c:w val="0.81388888888888888"/>
          <c:h val="0.50556430446194223"/>
        </c:manualLayout>
      </c:layout>
      <c:pie3DChart>
        <c:varyColors val="1"/>
        <c:ser>
          <c:idx val="1"/>
          <c:order val="1"/>
          <c:tx>
            <c:strRef>
              <c:f>'IZINTABA SYSTEM MATERIAL update'!$P$42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6B6-4A21-B2BE-14875AB1D3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A69-46B5-BF94-7793F460B5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A69-46B5-BF94-7793F460B5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6B6-4A21-B2BE-14875AB1D3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6B6-4A21-B2BE-14875AB1D3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6B6-4A21-B2BE-14875AB1D3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'IZINTABA SYSTEM MATERIAL update'!$N$43:$N$48</c:f>
              <c:strCache>
                <c:ptCount val="6"/>
                <c:pt idx="1">
                  <c:v>Steel</c:v>
                </c:pt>
                <c:pt idx="2">
                  <c:v>uPVC</c:v>
                </c:pt>
                <c:pt idx="3">
                  <c:v>Asbestos Cement</c:v>
                </c:pt>
                <c:pt idx="4">
                  <c:v>HDPE</c:v>
                </c:pt>
                <c:pt idx="5">
                  <c:v>Pre-stressed Concrete</c:v>
                </c:pt>
              </c:strCache>
            </c:strRef>
          </c:cat>
          <c:val>
            <c:numRef>
              <c:f>'IZINTABA SYSTEM MATERIAL update'!$P$43:$P$48</c:f>
              <c:numCache>
                <c:formatCode>0.0%</c:formatCode>
                <c:ptCount val="6"/>
                <c:pt idx="1">
                  <c:v>0.74249670631124898</c:v>
                </c:pt>
                <c:pt idx="2">
                  <c:v>8.7043621072388944E-2</c:v>
                </c:pt>
                <c:pt idx="3">
                  <c:v>9.4659712321103054E-2</c:v>
                </c:pt>
                <c:pt idx="4">
                  <c:v>8.3019004132902571E-3</c:v>
                </c:pt>
                <c:pt idx="5">
                  <c:v>6.7498059881968622E-2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9-46B5-BF94-7793F460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'IZINTABA SYSTEM MATERIAL update'!$O$42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06B6-4A21-B2BE-14875AB1D3F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06B6-4A21-B2BE-14875AB1D3F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06B6-4A21-B2BE-14875AB1D3F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06B6-4A21-B2BE-14875AB1D3F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06B6-4A21-B2BE-14875AB1D3FA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06B6-4A21-B2BE-14875AB1D3FA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'IZINTABA SYSTEM MATERIAL update'!$N$43:$N$48</c15:sqref>
                        </c15:formulaRef>
                      </c:ext>
                    </c:extLst>
                    <c:strCache>
                      <c:ptCount val="6"/>
                      <c:pt idx="1">
                        <c:v>Steel</c:v>
                      </c:pt>
                      <c:pt idx="2">
                        <c:v>uPVC</c:v>
                      </c:pt>
                      <c:pt idx="3">
                        <c:v>Asbestos Cement</c:v>
                      </c:pt>
                      <c:pt idx="4">
                        <c:v>HDPE</c:v>
                      </c:pt>
                      <c:pt idx="5">
                        <c:v>Pre-stressed Concrete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'IZINTABA SYSTEM MATERIAL update'!$O$43:$O$48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411.41000000000008</c:v>
                      </c:pt>
                      <c:pt idx="2">
                        <c:v>48.230000000000004</c:v>
                      </c:pt>
                      <c:pt idx="3">
                        <c:v>52.45</c:v>
                      </c:pt>
                      <c:pt idx="4">
                        <c:v>4.5999999999999996</c:v>
                      </c:pt>
                      <c:pt idx="5">
                        <c:v>37.400000000000006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A69-46B5-BF94-7793F460B52D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	</a:t>
            </a:r>
            <a:r>
              <a:rPr lang="en-US" b="1"/>
              <a:t>PIPE</a:t>
            </a:r>
            <a:r>
              <a:rPr lang="en-US" b="1" baseline="0"/>
              <a:t> MATERIAL FOR DISTRIBUTION SYSTEMS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8611111111111108E-2"/>
          <c:y val="0.29421988918051911"/>
          <c:w val="0.81388888888888888"/>
          <c:h val="0.50556430446194223"/>
        </c:manualLayout>
      </c:layout>
      <c:pie3DChart>
        <c:varyColors val="1"/>
        <c:ser>
          <c:idx val="1"/>
          <c:order val="1"/>
          <c:tx>
            <c:strRef>
              <c:f>'IZINTABA SYSTEM AGE'!$P$42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BBF-4668-868E-705032CE574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BBF-4668-868E-705032CE5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BBF-4668-868E-705032CE57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BBF-4668-868E-705032CE57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BBF-4668-868E-705032CE57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BBF-4668-868E-705032CE57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'IZINTABA SYSTEM AGE'!$N$43:$N$48</c:f>
              <c:strCache>
                <c:ptCount val="6"/>
                <c:pt idx="1">
                  <c:v>Steel</c:v>
                </c:pt>
                <c:pt idx="2">
                  <c:v>uPVC</c:v>
                </c:pt>
                <c:pt idx="3">
                  <c:v>Asbestos Cement</c:v>
                </c:pt>
                <c:pt idx="4">
                  <c:v>HDPE</c:v>
                </c:pt>
                <c:pt idx="5">
                  <c:v>Pre-stressed Concrete</c:v>
                </c:pt>
              </c:strCache>
            </c:strRef>
          </c:cat>
          <c:val>
            <c:numRef>
              <c:f>'IZINTABA SYSTEM AGE'!$P$43:$P$48</c:f>
              <c:numCache>
                <c:formatCode>0.0%</c:formatCode>
                <c:ptCount val="6"/>
                <c:pt idx="1">
                  <c:v>0.74249670631124898</c:v>
                </c:pt>
                <c:pt idx="2">
                  <c:v>8.7043621072388944E-2</c:v>
                </c:pt>
                <c:pt idx="3">
                  <c:v>9.4659712321103054E-2</c:v>
                </c:pt>
                <c:pt idx="4">
                  <c:v>8.3019004132902571E-3</c:v>
                </c:pt>
                <c:pt idx="5">
                  <c:v>6.7498059881968622E-2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BF-4668-868E-705032CE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'IZINTABA SYSTEM AGE'!$O$42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ABBF-4668-868E-705032CE574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ABBF-4668-868E-705032CE574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2-ABBF-4668-868E-705032CE574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4-ABBF-4668-868E-705032CE574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6-ABBF-4668-868E-705032CE574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8-ABBF-4668-868E-705032CE574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'IZINTABA SYSTEM AGE'!$N$43:$N$48</c15:sqref>
                        </c15:formulaRef>
                      </c:ext>
                    </c:extLst>
                    <c:strCache>
                      <c:ptCount val="6"/>
                      <c:pt idx="1">
                        <c:v>Steel</c:v>
                      </c:pt>
                      <c:pt idx="2">
                        <c:v>uPVC</c:v>
                      </c:pt>
                      <c:pt idx="3">
                        <c:v>Asbestos Cement</c:v>
                      </c:pt>
                      <c:pt idx="4">
                        <c:v>HDPE</c:v>
                      </c:pt>
                      <c:pt idx="5">
                        <c:v>Pre-stressed Concrete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'IZINTABA SYSTEM AGE'!$O$43:$O$48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411.41000000000008</c:v>
                      </c:pt>
                      <c:pt idx="2">
                        <c:v>48.230000000000004</c:v>
                      </c:pt>
                      <c:pt idx="3">
                        <c:v>52.45</c:v>
                      </c:pt>
                      <c:pt idx="4">
                        <c:v>4.5999999999999996</c:v>
                      </c:pt>
                      <c:pt idx="5">
                        <c:v>37.400000000000006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ABBF-4668-868E-705032CE574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ANALYSIS- Based on material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467592592592595"/>
          <c:w val="0.7952940381424507"/>
          <c:h val="0.564127661125692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'IZINTABA SYSTEM AGE'!$P$111</c:f>
              <c:strCache>
                <c:ptCount val="1"/>
                <c:pt idx="0">
                  <c:v>0 –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'IZINTABA SYSTEM AGE'!$O$112:$O$116</c:f>
              <c:strCache>
                <c:ptCount val="5"/>
                <c:pt idx="0">
                  <c:v>Steel</c:v>
                </c:pt>
                <c:pt idx="1">
                  <c:v>uPVC</c:v>
                </c:pt>
                <c:pt idx="2">
                  <c:v>Asbestos Cement</c:v>
                </c:pt>
                <c:pt idx="3">
                  <c:v>HDPE</c:v>
                </c:pt>
                <c:pt idx="4">
                  <c:v>Pre-stressed Concrete</c:v>
                </c:pt>
              </c:strCache>
            </c:strRef>
          </c:cat>
          <c:val>
            <c:numRef>
              <c:f>'IZINTABA SYSTEM AGE'!$P$112:$P$116</c:f>
              <c:numCache>
                <c:formatCode>General</c:formatCode>
                <c:ptCount val="5"/>
                <c:pt idx="0">
                  <c:v>88.3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3-4DDF-935F-BD2950F1D8E5}"/>
            </c:ext>
          </c:extLst>
        </c:ser>
        <c:ser>
          <c:idx val="1"/>
          <c:order val="1"/>
          <c:tx>
            <c:strRef>
              <c:f>'IZINTABA SYSTEM AGE'!$Q$111</c:f>
              <c:strCache>
                <c:ptCount val="1"/>
                <c:pt idx="0">
                  <c:v>6 –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'IZINTABA SYSTEM AGE'!$O$112:$O$116</c:f>
              <c:strCache>
                <c:ptCount val="5"/>
                <c:pt idx="0">
                  <c:v>Steel</c:v>
                </c:pt>
                <c:pt idx="1">
                  <c:v>uPVC</c:v>
                </c:pt>
                <c:pt idx="2">
                  <c:v>Asbestos Cement</c:v>
                </c:pt>
                <c:pt idx="3">
                  <c:v>HDPE</c:v>
                </c:pt>
                <c:pt idx="4">
                  <c:v>Pre-stressed Concrete</c:v>
                </c:pt>
              </c:strCache>
            </c:strRef>
          </c:cat>
          <c:val>
            <c:numRef>
              <c:f>'IZINTABA SYSTEM AGE'!$Q$112:$Q$116</c:f>
              <c:numCache>
                <c:formatCode>General</c:formatCode>
                <c:ptCount val="5"/>
                <c:pt idx="0">
                  <c:v>57.92</c:v>
                </c:pt>
                <c:pt idx="1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3-4DDF-935F-BD2950F1D8E5}"/>
            </c:ext>
          </c:extLst>
        </c:ser>
        <c:ser>
          <c:idx val="2"/>
          <c:order val="2"/>
          <c:tx>
            <c:strRef>
              <c:f>'IZINTABA SYSTEM AGE'!$R$111</c:f>
              <c:strCache>
                <c:ptCount val="1"/>
                <c:pt idx="0">
                  <c:v>11 – 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'IZINTABA SYSTEM AGE'!$O$112:$O$116</c:f>
              <c:strCache>
                <c:ptCount val="5"/>
                <c:pt idx="0">
                  <c:v>Steel</c:v>
                </c:pt>
                <c:pt idx="1">
                  <c:v>uPVC</c:v>
                </c:pt>
                <c:pt idx="2">
                  <c:v>Asbestos Cement</c:v>
                </c:pt>
                <c:pt idx="3">
                  <c:v>HDPE</c:v>
                </c:pt>
                <c:pt idx="4">
                  <c:v>Pre-stressed Concrete</c:v>
                </c:pt>
              </c:strCache>
            </c:strRef>
          </c:cat>
          <c:val>
            <c:numRef>
              <c:f>'IZINTABA SYSTEM AGE'!$R$112:$R$116</c:f>
              <c:numCache>
                <c:formatCode>General</c:formatCode>
                <c:ptCount val="5"/>
                <c:pt idx="0">
                  <c:v>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D3-4DDF-935F-BD2950F1D8E5}"/>
            </c:ext>
          </c:extLst>
        </c:ser>
        <c:ser>
          <c:idx val="3"/>
          <c:order val="3"/>
          <c:tx>
            <c:strRef>
              <c:f>'IZINTABA SYSTEM AGE'!$S$111</c:f>
              <c:strCache>
                <c:ptCount val="1"/>
                <c:pt idx="0">
                  <c:v>16 – 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'IZINTABA SYSTEM AGE'!$O$112:$O$116</c:f>
              <c:strCache>
                <c:ptCount val="5"/>
                <c:pt idx="0">
                  <c:v>Steel</c:v>
                </c:pt>
                <c:pt idx="1">
                  <c:v>uPVC</c:v>
                </c:pt>
                <c:pt idx="2">
                  <c:v>Asbestos Cement</c:v>
                </c:pt>
                <c:pt idx="3">
                  <c:v>HDPE</c:v>
                </c:pt>
                <c:pt idx="4">
                  <c:v>Pre-stressed Concrete</c:v>
                </c:pt>
              </c:strCache>
            </c:strRef>
          </c:cat>
          <c:val>
            <c:numRef>
              <c:f>'IZINTABA SYSTEM AGE'!$S$112:$S$116</c:f>
              <c:numCache>
                <c:formatCode>General</c:formatCode>
                <c:ptCount val="5"/>
                <c:pt idx="0">
                  <c:v>57.800000000000004</c:v>
                </c:pt>
                <c:pt idx="1">
                  <c:v>13.100000000000001</c:v>
                </c:pt>
                <c:pt idx="3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D3-4DDF-935F-BD2950F1D8E5}"/>
            </c:ext>
          </c:extLst>
        </c:ser>
        <c:ser>
          <c:idx val="4"/>
          <c:order val="4"/>
          <c:tx>
            <c:strRef>
              <c:f>'IZINTABA SYSTEM AGE'!$T$111</c:f>
              <c:strCache>
                <c:ptCount val="1"/>
                <c:pt idx="0">
                  <c:v>21 – 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'IZINTABA SYSTEM AGE'!$O$112:$O$116</c:f>
              <c:strCache>
                <c:ptCount val="5"/>
                <c:pt idx="0">
                  <c:v>Steel</c:v>
                </c:pt>
                <c:pt idx="1">
                  <c:v>uPVC</c:v>
                </c:pt>
                <c:pt idx="2">
                  <c:v>Asbestos Cement</c:v>
                </c:pt>
                <c:pt idx="3">
                  <c:v>HDPE</c:v>
                </c:pt>
                <c:pt idx="4">
                  <c:v>Pre-stressed Concrete</c:v>
                </c:pt>
              </c:strCache>
            </c:strRef>
          </c:cat>
          <c:val>
            <c:numRef>
              <c:f>'IZINTABA SYSTEM AGE'!$T$112:$T$116</c:f>
              <c:numCache>
                <c:formatCode>General</c:formatCode>
                <c:ptCount val="5"/>
                <c:pt idx="0">
                  <c:v>93.810000000000016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D3-4DDF-935F-BD2950F1D8E5}"/>
            </c:ext>
          </c:extLst>
        </c:ser>
        <c:ser>
          <c:idx val="5"/>
          <c:order val="5"/>
          <c:tx>
            <c:strRef>
              <c:f>'IZINTABA SYSTEM AGE'!$U$111</c:f>
              <c:strCache>
                <c:ptCount val="1"/>
                <c:pt idx="0">
                  <c:v>31 – 40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'IZINTABA SYSTEM AGE'!$O$112:$O$116</c:f>
              <c:strCache>
                <c:ptCount val="5"/>
                <c:pt idx="0">
                  <c:v>Steel</c:v>
                </c:pt>
                <c:pt idx="1">
                  <c:v>uPVC</c:v>
                </c:pt>
                <c:pt idx="2">
                  <c:v>Asbestos Cement</c:v>
                </c:pt>
                <c:pt idx="3">
                  <c:v>HDPE</c:v>
                </c:pt>
                <c:pt idx="4">
                  <c:v>Pre-stressed Concrete</c:v>
                </c:pt>
              </c:strCache>
            </c:strRef>
          </c:cat>
          <c:val>
            <c:numRef>
              <c:f>'IZINTABA SYSTEM AGE'!$U$112:$U$116</c:f>
              <c:numCache>
                <c:formatCode>General</c:formatCode>
                <c:ptCount val="5"/>
                <c:pt idx="0">
                  <c:v>22.6</c:v>
                </c:pt>
                <c:pt idx="1">
                  <c:v>19.91</c:v>
                </c:pt>
                <c:pt idx="2">
                  <c:v>24.25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D3-4DDF-935F-BD2950F1D8E5}"/>
            </c:ext>
          </c:extLst>
        </c:ser>
        <c:ser>
          <c:idx val="6"/>
          <c:order val="6"/>
          <c:tx>
            <c:strRef>
              <c:f>'IZINTABA SYSTEM AGE'!$V$111</c:f>
              <c:strCache>
                <c:ptCount val="1"/>
                <c:pt idx="0">
                  <c:v>41 – 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'IZINTABA SYSTEM AGE'!$O$112:$O$116</c:f>
              <c:strCache>
                <c:ptCount val="5"/>
                <c:pt idx="0">
                  <c:v>Steel</c:v>
                </c:pt>
                <c:pt idx="1">
                  <c:v>uPVC</c:v>
                </c:pt>
                <c:pt idx="2">
                  <c:v>Asbestos Cement</c:v>
                </c:pt>
                <c:pt idx="3">
                  <c:v>HDPE</c:v>
                </c:pt>
                <c:pt idx="4">
                  <c:v>Pre-stressed Concrete</c:v>
                </c:pt>
              </c:strCache>
            </c:strRef>
          </c:cat>
          <c:val>
            <c:numRef>
              <c:f>'IZINTABA SYSTEM AGE'!$V$112:$V$116</c:f>
              <c:numCache>
                <c:formatCode>General</c:formatCode>
                <c:ptCount val="5"/>
                <c:pt idx="0">
                  <c:v>70.3</c:v>
                </c:pt>
                <c:pt idx="2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D3-4DDF-935F-BD2950F1D8E5}"/>
            </c:ext>
          </c:extLst>
        </c:ser>
        <c:ser>
          <c:idx val="7"/>
          <c:order val="7"/>
          <c:tx>
            <c:strRef>
              <c:f>'IZINTABA SYSTEM AGE'!$W$111</c:f>
              <c:strCache>
                <c:ptCount val="1"/>
                <c:pt idx="0">
                  <c:v>51 – 70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'IZINTABA SYSTEM AGE'!$O$112:$O$116</c:f>
              <c:strCache>
                <c:ptCount val="5"/>
                <c:pt idx="0">
                  <c:v>Steel</c:v>
                </c:pt>
                <c:pt idx="1">
                  <c:v>uPVC</c:v>
                </c:pt>
                <c:pt idx="2">
                  <c:v>Asbestos Cement</c:v>
                </c:pt>
                <c:pt idx="3">
                  <c:v>HDPE</c:v>
                </c:pt>
                <c:pt idx="4">
                  <c:v>Pre-stressed Concrete</c:v>
                </c:pt>
              </c:strCache>
            </c:strRef>
          </c:cat>
          <c:val>
            <c:numRef>
              <c:f>'IZINTABA SYSTEM AGE'!$W$112:$W$116</c:f>
              <c:numCache>
                <c:formatCode>General</c:formatCode>
                <c:ptCount val="5"/>
                <c:pt idx="4">
                  <c:v>37.400000000000006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D3-4DDF-935F-BD2950F1D8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7676047"/>
        <c:axId val="697676879"/>
      </c:barChart>
      <c:catAx>
        <c:axId val="69767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76879"/>
        <c:crosses val="autoZero"/>
        <c:auto val="1"/>
        <c:lblAlgn val="ctr"/>
        <c:lblOffset val="100"/>
        <c:noMultiLvlLbl val="0"/>
      </c:catAx>
      <c:valAx>
        <c:axId val="69767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7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AGE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896507528326"/>
          <c:y val="0.19949075964019922"/>
          <c:w val="0.65859525941317842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'IZINTABA SYSTEM AGE'!$O$112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'IZINTABA SYSTEM AGE'!$P$111:$W$111</c:f>
              <c:strCache>
                <c:ptCount val="8"/>
                <c:pt idx="0">
                  <c:v>0 – 5</c:v>
                </c:pt>
                <c:pt idx="1">
                  <c:v>6 – 10</c:v>
                </c:pt>
                <c:pt idx="2">
                  <c:v>11 – 15</c:v>
                </c:pt>
                <c:pt idx="3">
                  <c:v>16 – 20</c:v>
                </c:pt>
                <c:pt idx="4">
                  <c:v>21 – 30</c:v>
                </c:pt>
                <c:pt idx="5">
                  <c:v>31 – 40</c:v>
                </c:pt>
                <c:pt idx="6">
                  <c:v>41 – 50</c:v>
                </c:pt>
                <c:pt idx="7">
                  <c:v>51 – 70</c:v>
                </c:pt>
              </c:strCache>
            </c:strRef>
          </c:cat>
          <c:val>
            <c:numRef>
              <c:f>'IZINTABA SYSTEM AGE'!$P$112:$W$112</c:f>
              <c:numCache>
                <c:formatCode>General</c:formatCode>
                <c:ptCount val="8"/>
                <c:pt idx="0">
                  <c:v>88.3</c:v>
                </c:pt>
                <c:pt idx="1">
                  <c:v>57.92</c:v>
                </c:pt>
                <c:pt idx="2">
                  <c:v>21.1</c:v>
                </c:pt>
                <c:pt idx="3">
                  <c:v>57.800000000000004</c:v>
                </c:pt>
                <c:pt idx="4">
                  <c:v>93.810000000000016</c:v>
                </c:pt>
                <c:pt idx="5">
                  <c:v>22.6</c:v>
                </c:pt>
                <c:pt idx="6">
                  <c:v>70.3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2-459A-B5FE-191F17E06FDD}"/>
            </c:ext>
          </c:extLst>
        </c:ser>
        <c:ser>
          <c:idx val="1"/>
          <c:order val="1"/>
          <c:tx>
            <c:strRef>
              <c:f>'IZINTABA SYSTEM AGE'!$O$113</c:f>
              <c:strCache>
                <c:ptCount val="1"/>
                <c:pt idx="0">
                  <c:v>uPVC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'IZINTABA SYSTEM AGE'!$P$111:$W$111</c:f>
              <c:strCache>
                <c:ptCount val="8"/>
                <c:pt idx="0">
                  <c:v>0 – 5</c:v>
                </c:pt>
                <c:pt idx="1">
                  <c:v>6 – 10</c:v>
                </c:pt>
                <c:pt idx="2">
                  <c:v>11 – 15</c:v>
                </c:pt>
                <c:pt idx="3">
                  <c:v>16 – 20</c:v>
                </c:pt>
                <c:pt idx="4">
                  <c:v>21 – 30</c:v>
                </c:pt>
                <c:pt idx="5">
                  <c:v>31 – 40</c:v>
                </c:pt>
                <c:pt idx="6">
                  <c:v>41 – 50</c:v>
                </c:pt>
                <c:pt idx="7">
                  <c:v>51 – 70</c:v>
                </c:pt>
              </c:strCache>
            </c:strRef>
          </c:cat>
          <c:val>
            <c:numRef>
              <c:f>'IZINTABA SYSTEM AGE'!$P$113:$W$113</c:f>
              <c:numCache>
                <c:formatCode>General</c:formatCode>
                <c:ptCount val="8"/>
                <c:pt idx="1">
                  <c:v>0.46</c:v>
                </c:pt>
                <c:pt idx="3">
                  <c:v>13.100000000000001</c:v>
                </c:pt>
                <c:pt idx="5">
                  <c:v>19.91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2-459A-B5FE-191F17E06FDD}"/>
            </c:ext>
          </c:extLst>
        </c:ser>
        <c:ser>
          <c:idx val="2"/>
          <c:order val="2"/>
          <c:tx>
            <c:strRef>
              <c:f>'IZINTABA SYSTEM AGE'!$O$114</c:f>
              <c:strCache>
                <c:ptCount val="1"/>
                <c:pt idx="0">
                  <c:v>Asbestos Cement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'IZINTABA SYSTEM AGE'!$P$111:$W$111</c:f>
              <c:strCache>
                <c:ptCount val="8"/>
                <c:pt idx="0">
                  <c:v>0 – 5</c:v>
                </c:pt>
                <c:pt idx="1">
                  <c:v>6 – 10</c:v>
                </c:pt>
                <c:pt idx="2">
                  <c:v>11 – 15</c:v>
                </c:pt>
                <c:pt idx="3">
                  <c:v>16 – 20</c:v>
                </c:pt>
                <c:pt idx="4">
                  <c:v>21 – 30</c:v>
                </c:pt>
                <c:pt idx="5">
                  <c:v>31 – 40</c:v>
                </c:pt>
                <c:pt idx="6">
                  <c:v>41 – 50</c:v>
                </c:pt>
                <c:pt idx="7">
                  <c:v>51 – 70</c:v>
                </c:pt>
              </c:strCache>
            </c:strRef>
          </c:cat>
          <c:val>
            <c:numRef>
              <c:f>'IZINTABA SYSTEM AGE'!$P$114:$W$114</c:f>
              <c:numCache>
                <c:formatCode>General</c:formatCode>
                <c:ptCount val="8"/>
                <c:pt idx="5">
                  <c:v>24.25</c:v>
                </c:pt>
                <c:pt idx="6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A2-459A-B5FE-191F17E06FDD}"/>
            </c:ext>
          </c:extLst>
        </c:ser>
        <c:ser>
          <c:idx val="3"/>
          <c:order val="3"/>
          <c:tx>
            <c:strRef>
              <c:f>'IZINTABA SYSTEM AGE'!$O$115</c:f>
              <c:strCache>
                <c:ptCount val="1"/>
                <c:pt idx="0">
                  <c:v>HDPE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'IZINTABA SYSTEM AGE'!$P$111:$W$111</c:f>
              <c:strCache>
                <c:ptCount val="8"/>
                <c:pt idx="0">
                  <c:v>0 – 5</c:v>
                </c:pt>
                <c:pt idx="1">
                  <c:v>6 – 10</c:v>
                </c:pt>
                <c:pt idx="2">
                  <c:v>11 – 15</c:v>
                </c:pt>
                <c:pt idx="3">
                  <c:v>16 – 20</c:v>
                </c:pt>
                <c:pt idx="4">
                  <c:v>21 – 30</c:v>
                </c:pt>
                <c:pt idx="5">
                  <c:v>31 – 40</c:v>
                </c:pt>
                <c:pt idx="6">
                  <c:v>41 – 50</c:v>
                </c:pt>
                <c:pt idx="7">
                  <c:v>51 – 70</c:v>
                </c:pt>
              </c:strCache>
            </c:strRef>
          </c:cat>
          <c:val>
            <c:numRef>
              <c:f>'IZINTABA SYSTEM AGE'!$P$115:$W$115</c:f>
              <c:numCache>
                <c:formatCode>General</c:formatCode>
                <c:ptCount val="8"/>
                <c:pt idx="3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A2-459A-B5FE-191F17E06FDD}"/>
            </c:ext>
          </c:extLst>
        </c:ser>
        <c:ser>
          <c:idx val="4"/>
          <c:order val="4"/>
          <c:tx>
            <c:strRef>
              <c:f>'IZINTABA SYSTEM AGE'!$O$116</c:f>
              <c:strCache>
                <c:ptCount val="1"/>
                <c:pt idx="0">
                  <c:v>Pre-stressed Concrete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'IZINTABA SYSTEM AGE'!$P$111:$W$111</c:f>
              <c:strCache>
                <c:ptCount val="8"/>
                <c:pt idx="0">
                  <c:v>0 – 5</c:v>
                </c:pt>
                <c:pt idx="1">
                  <c:v>6 – 10</c:v>
                </c:pt>
                <c:pt idx="2">
                  <c:v>11 – 15</c:v>
                </c:pt>
                <c:pt idx="3">
                  <c:v>16 – 20</c:v>
                </c:pt>
                <c:pt idx="4">
                  <c:v>21 – 30</c:v>
                </c:pt>
                <c:pt idx="5">
                  <c:v>31 – 40</c:v>
                </c:pt>
                <c:pt idx="6">
                  <c:v>41 – 50</c:v>
                </c:pt>
                <c:pt idx="7">
                  <c:v>51 – 70</c:v>
                </c:pt>
              </c:strCache>
            </c:strRef>
          </c:cat>
          <c:val>
            <c:numRef>
              <c:f>'IZINTABA SYSTEM AGE'!$P$116:$W$116</c:f>
              <c:numCache>
                <c:formatCode>General</c:formatCode>
                <c:ptCount val="8"/>
                <c:pt idx="7">
                  <c:v>37.400000000000006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A2-459A-B5FE-191F17E0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243007"/>
        <c:axId val="682233023"/>
      </c:barChart>
      <c:catAx>
        <c:axId val="68224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33023"/>
        <c:crosses val="autoZero"/>
        <c:auto val="1"/>
        <c:lblAlgn val="ctr"/>
        <c:lblOffset val="100"/>
        <c:noMultiLvlLbl val="0"/>
      </c:catAx>
      <c:valAx>
        <c:axId val="6822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4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Distribution Based on 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5"/>
          <c:order val="5"/>
          <c:tx>
            <c:strRef>
              <c:f>'IZINTABA SYSTEM AGE'!$M$174</c:f>
              <c:strCache>
                <c:ptCount val="1"/>
                <c:pt idx="0">
                  <c:v>Totals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D17-4AF9-860A-9552BD1ED0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D17-4AF9-860A-9552BD1ED0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D17-4AF9-860A-9552BD1ED0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D17-4AF9-860A-9552BD1ED0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4D17-4AF9-860A-9552BD1ED0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4D17-4AF9-860A-9552BD1ED0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4D17-4AF9-860A-9552BD1ED0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4D17-4AF9-860A-9552BD1ED0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'IZINTABA SYSTEM AGE'!$N$168:$U$168</c:f>
              <c:strCache>
                <c:ptCount val="8"/>
                <c:pt idx="0">
                  <c:v>0 – 5</c:v>
                </c:pt>
                <c:pt idx="1">
                  <c:v>6 – 10</c:v>
                </c:pt>
                <c:pt idx="2">
                  <c:v>11 – 15</c:v>
                </c:pt>
                <c:pt idx="3">
                  <c:v>16 – 20</c:v>
                </c:pt>
                <c:pt idx="4">
                  <c:v>21 – 30</c:v>
                </c:pt>
                <c:pt idx="5">
                  <c:v>31 – 40</c:v>
                </c:pt>
                <c:pt idx="6">
                  <c:v>41 – 50</c:v>
                </c:pt>
                <c:pt idx="7">
                  <c:v>51 – 70</c:v>
                </c:pt>
              </c:strCache>
            </c:strRef>
          </c:cat>
          <c:val>
            <c:numRef>
              <c:f>'IZINTABA SYSTEM AGE'!$N$174:$U$174</c:f>
              <c:numCache>
                <c:formatCode>General</c:formatCode>
                <c:ptCount val="8"/>
                <c:pt idx="0">
                  <c:v>88.3</c:v>
                </c:pt>
                <c:pt idx="1">
                  <c:v>58.38</c:v>
                </c:pt>
                <c:pt idx="2">
                  <c:v>21.1</c:v>
                </c:pt>
                <c:pt idx="3">
                  <c:v>75.5</c:v>
                </c:pt>
                <c:pt idx="4">
                  <c:v>93.810000000000016</c:v>
                </c:pt>
                <c:pt idx="5">
                  <c:v>66.760000000000005</c:v>
                </c:pt>
                <c:pt idx="6">
                  <c:v>90.6</c:v>
                </c:pt>
                <c:pt idx="7">
                  <c:v>37.400000000000006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2B-4973-A8B6-DF680D2633F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'IZINTABA SYSTEM AGE'!$M$169</c15:sqref>
                        </c15:formulaRef>
                      </c:ext>
                    </c:extLst>
                    <c:strCache>
                      <c:ptCount val="1"/>
                      <c:pt idx="0">
                        <c:v>Steel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>
                    <c:ext xmlns:c16="http://schemas.microsoft.com/office/drawing/2014/chart" uri="{C3380CC4-5D6E-409C-BE32-E72D297353CC}">
                      <c16:uniqueId val="{00000011-4D17-4AF9-860A-9552BD1ED05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>
                    <c:ext xmlns:c16="http://schemas.microsoft.com/office/drawing/2014/chart" uri="{C3380CC4-5D6E-409C-BE32-E72D297353CC}">
                      <c16:uniqueId val="{00000013-4D17-4AF9-860A-9552BD1ED05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>
                    <c:ext xmlns:c16="http://schemas.microsoft.com/office/drawing/2014/chart" uri="{C3380CC4-5D6E-409C-BE32-E72D297353CC}">
                      <c16:uniqueId val="{00000015-4D17-4AF9-860A-9552BD1ED05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>
                    <c:ext xmlns:c16="http://schemas.microsoft.com/office/drawing/2014/chart" uri="{C3380CC4-5D6E-409C-BE32-E72D297353CC}">
                      <c16:uniqueId val="{00000017-4D17-4AF9-860A-9552BD1ED05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>
                    <c:ext xmlns:c16="http://schemas.microsoft.com/office/drawing/2014/chart" uri="{C3380CC4-5D6E-409C-BE32-E72D297353CC}">
                      <c16:uniqueId val="{00000019-4D17-4AF9-860A-9552BD1ED05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>
                    <c:ext xmlns:c16="http://schemas.microsoft.com/office/drawing/2014/chart" uri="{C3380CC4-5D6E-409C-BE32-E72D297353CC}">
                      <c16:uniqueId val="{0000001B-4D17-4AF9-860A-9552BD1ED05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>
                    <c:ext xmlns:c16="http://schemas.microsoft.com/office/drawing/2014/chart" uri="{C3380CC4-5D6E-409C-BE32-E72D297353CC}">
                      <c16:uniqueId val="{0000001D-4D17-4AF9-860A-9552BD1ED05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>
                    <c:ext xmlns:c16="http://schemas.microsoft.com/office/drawing/2014/chart" uri="{C3380CC4-5D6E-409C-BE32-E72D297353CC}">
                      <c16:uniqueId val="{0000001F-4D17-4AF9-860A-9552BD1ED05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'IZINTABA SYSTEM AGE'!$N$168:$U$168</c15:sqref>
                        </c15:formulaRef>
                      </c:ext>
                    </c:extLst>
                    <c:strCache>
                      <c:ptCount val="8"/>
                      <c:pt idx="0">
                        <c:v>0 – 5</c:v>
                      </c:pt>
                      <c:pt idx="1">
                        <c:v>6 – 10</c:v>
                      </c:pt>
                      <c:pt idx="2">
                        <c:v>11 – 15</c:v>
                      </c:pt>
                      <c:pt idx="3">
                        <c:v>16 – 20</c:v>
                      </c:pt>
                      <c:pt idx="4">
                        <c:v>21 – 30</c:v>
                      </c:pt>
                      <c:pt idx="5">
                        <c:v>31 – 40</c:v>
                      </c:pt>
                      <c:pt idx="6">
                        <c:v>41 – 50</c:v>
                      </c:pt>
                      <c:pt idx="7">
                        <c:v>51 – 70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'IZINTABA SYSTEM AGE'!$N$169:$U$169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88.3</c:v>
                      </c:pt>
                      <c:pt idx="1">
                        <c:v>57.92</c:v>
                      </c:pt>
                      <c:pt idx="2">
                        <c:v>21.1</c:v>
                      </c:pt>
                      <c:pt idx="3">
                        <c:v>57.800000000000004</c:v>
                      </c:pt>
                      <c:pt idx="4">
                        <c:v>93.810000000000016</c:v>
                      </c:pt>
                      <c:pt idx="5">
                        <c:v>22.6</c:v>
                      </c:pt>
                      <c:pt idx="6">
                        <c:v>70.3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42B-4973-A8B6-DF680D2633F4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'IZINTABA SYSTEM AGE'!$M$170</c15:sqref>
                        </c15:formulaRef>
                      </c:ext>
                    </c:extLst>
                    <c:strCache>
                      <c:ptCount val="1"/>
                      <c:pt idx="0">
                        <c:v>uPVC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4D17-4AF9-860A-9552BD1ED05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4D17-4AF9-860A-9552BD1ED05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4D17-4AF9-860A-9552BD1ED05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4D17-4AF9-860A-9552BD1ED05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4D17-4AF9-860A-9552BD1ED05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4D17-4AF9-860A-9552BD1ED05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4D17-4AF9-860A-9552BD1ED05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4D17-4AF9-860A-9552BD1ED05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'IZINTABA SYSTEM AGE'!$N$168:$U$168</c15:sqref>
                        </c15:formulaRef>
                      </c:ext>
                    </c:extLst>
                    <c:strCache>
                      <c:ptCount val="8"/>
                      <c:pt idx="0">
                        <c:v>0 – 5</c:v>
                      </c:pt>
                      <c:pt idx="1">
                        <c:v>6 – 10</c:v>
                      </c:pt>
                      <c:pt idx="2">
                        <c:v>11 – 15</c:v>
                      </c:pt>
                      <c:pt idx="3">
                        <c:v>16 – 20</c:v>
                      </c:pt>
                      <c:pt idx="4">
                        <c:v>21 – 30</c:v>
                      </c:pt>
                      <c:pt idx="5">
                        <c:v>31 – 40</c:v>
                      </c:pt>
                      <c:pt idx="6">
                        <c:v>41 – 50</c:v>
                      </c:pt>
                      <c:pt idx="7">
                        <c:v>51 – 70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'IZINTABA SYSTEM AGE'!$N$170:$U$170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1">
                        <c:v>0.46</c:v>
                      </c:pt>
                      <c:pt idx="3">
                        <c:v>13.100000000000001</c:v>
                      </c:pt>
                      <c:pt idx="5">
                        <c:v>19.91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42B-4973-A8B6-DF680D2633F4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'IZINTABA SYSTEM AGE'!$M$171</c15:sqref>
                        </c15:formulaRef>
                      </c:ext>
                    </c:extLst>
                    <c:strCache>
                      <c:ptCount val="1"/>
                      <c:pt idx="0">
                        <c:v>Asbestos Cement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4D17-4AF9-860A-9552BD1ED05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4D17-4AF9-860A-9552BD1ED05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4D17-4AF9-860A-9552BD1ED05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4D17-4AF9-860A-9552BD1ED05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4D17-4AF9-860A-9552BD1ED05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4D17-4AF9-860A-9552BD1ED05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4D17-4AF9-860A-9552BD1ED05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4D17-4AF9-860A-9552BD1ED05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'IZINTABA SYSTEM AGE'!$N$168:$U$168</c15:sqref>
                        </c15:formulaRef>
                      </c:ext>
                    </c:extLst>
                    <c:strCache>
                      <c:ptCount val="8"/>
                      <c:pt idx="0">
                        <c:v>0 – 5</c:v>
                      </c:pt>
                      <c:pt idx="1">
                        <c:v>6 – 10</c:v>
                      </c:pt>
                      <c:pt idx="2">
                        <c:v>11 – 15</c:v>
                      </c:pt>
                      <c:pt idx="3">
                        <c:v>16 – 20</c:v>
                      </c:pt>
                      <c:pt idx="4">
                        <c:v>21 – 30</c:v>
                      </c:pt>
                      <c:pt idx="5">
                        <c:v>31 – 40</c:v>
                      </c:pt>
                      <c:pt idx="6">
                        <c:v>41 – 50</c:v>
                      </c:pt>
                      <c:pt idx="7">
                        <c:v>51 – 70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'IZINTABA SYSTEM AGE'!$N$171:$U$171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5">
                        <c:v>24.25</c:v>
                      </c:pt>
                      <c:pt idx="6">
                        <c:v>20.299999999999997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2B-4973-A8B6-DF680D2633F4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'IZINTABA SYSTEM AGE'!$M$172</c15:sqref>
                        </c15:formulaRef>
                      </c:ext>
                    </c:extLst>
                    <c:strCache>
                      <c:ptCount val="1"/>
                      <c:pt idx="0">
                        <c:v>HDPE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4D17-4AF9-860A-9552BD1ED05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4D17-4AF9-860A-9552BD1ED05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4D17-4AF9-860A-9552BD1ED05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4D17-4AF9-860A-9552BD1ED05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4D17-4AF9-860A-9552BD1ED05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4D17-4AF9-860A-9552BD1ED05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4D17-4AF9-860A-9552BD1ED05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4D17-4AF9-860A-9552BD1ED05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'IZINTABA SYSTEM AGE'!$N$168:$U$168</c15:sqref>
                        </c15:formulaRef>
                      </c:ext>
                    </c:extLst>
                    <c:strCache>
                      <c:ptCount val="8"/>
                      <c:pt idx="0">
                        <c:v>0 – 5</c:v>
                      </c:pt>
                      <c:pt idx="1">
                        <c:v>6 – 10</c:v>
                      </c:pt>
                      <c:pt idx="2">
                        <c:v>11 – 15</c:v>
                      </c:pt>
                      <c:pt idx="3">
                        <c:v>16 – 20</c:v>
                      </c:pt>
                      <c:pt idx="4">
                        <c:v>21 – 30</c:v>
                      </c:pt>
                      <c:pt idx="5">
                        <c:v>31 – 40</c:v>
                      </c:pt>
                      <c:pt idx="6">
                        <c:v>41 – 50</c:v>
                      </c:pt>
                      <c:pt idx="7">
                        <c:v>51 – 70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'IZINTABA SYSTEM AGE'!$N$172:$U$172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3">
                        <c:v>4.5999999999999996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2B-4973-A8B6-DF680D2633F4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'IZINTABA SYSTEM AGE'!$M$173</c15:sqref>
                        </c15:formulaRef>
                      </c:ext>
                    </c:extLst>
                    <c:strCache>
                      <c:ptCount val="1"/>
                      <c:pt idx="0">
                        <c:v>Pre-stressed Concrete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4D17-4AF9-860A-9552BD1ED05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4D17-4AF9-860A-9552BD1ED05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4D17-4AF9-860A-9552BD1ED05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4D17-4AF9-860A-9552BD1ED05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4D17-4AF9-860A-9552BD1ED05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4D17-4AF9-860A-9552BD1ED05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4D17-4AF9-860A-9552BD1ED05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 prstMaterial="matte"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4D17-4AF9-860A-9552BD1ED05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'IZINTABA SYSTEM AGE'!$N$168:$U$168</c15:sqref>
                        </c15:formulaRef>
                      </c:ext>
                    </c:extLst>
                    <c:strCache>
                      <c:ptCount val="8"/>
                      <c:pt idx="0">
                        <c:v>0 – 5</c:v>
                      </c:pt>
                      <c:pt idx="1">
                        <c:v>6 – 10</c:v>
                      </c:pt>
                      <c:pt idx="2">
                        <c:v>11 – 15</c:v>
                      </c:pt>
                      <c:pt idx="3">
                        <c:v>16 – 20</c:v>
                      </c:pt>
                      <c:pt idx="4">
                        <c:v>21 – 30</c:v>
                      </c:pt>
                      <c:pt idx="5">
                        <c:v>31 – 40</c:v>
                      </c:pt>
                      <c:pt idx="6">
                        <c:v>41 – 50</c:v>
                      </c:pt>
                      <c:pt idx="7">
                        <c:v>51 – 70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'IZINTABA SYSTEM AGE'!$N$173:$U$173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7">
                        <c:v>37.400000000000006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2B-4973-A8B6-DF680D2633F4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	</a:t>
            </a:r>
            <a:r>
              <a:rPr lang="en-US" b="1"/>
              <a:t>PIPE</a:t>
            </a:r>
            <a:r>
              <a:rPr lang="en-US" b="1" baseline="0"/>
              <a:t> MATERIAL FOR DISTRIBUTION SYSTEMS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8611111111111108E-2"/>
          <c:y val="0.29421988918051911"/>
          <c:w val="0.81388888888888888"/>
          <c:h val="0.50556430446194223"/>
        </c:manualLayout>
      </c:layout>
      <c:pie3DChart>
        <c:varyColors val="1"/>
        <c:ser>
          <c:idx val="1"/>
          <c:order val="1"/>
          <c:tx>
            <c:strRef>
              <c:f>'IZINTABA SYSTEM DIAMETER '!$P$41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624-443F-8673-33030D55D8D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624-443F-8673-33030D55D8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624-443F-8673-33030D55D8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624-443F-8673-33030D55D8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624-443F-8673-33030D55D8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624-443F-8673-33030D55D8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'IZINTABA SYSTEM DIAMETER '!$N$42:$N$47</c:f>
              <c:strCache>
                <c:ptCount val="6"/>
                <c:pt idx="1">
                  <c:v>Steel</c:v>
                </c:pt>
                <c:pt idx="2">
                  <c:v>uPVC</c:v>
                </c:pt>
                <c:pt idx="3">
                  <c:v>Asbestos Cement</c:v>
                </c:pt>
                <c:pt idx="4">
                  <c:v>HDPE</c:v>
                </c:pt>
                <c:pt idx="5">
                  <c:v>Pre-stressed Concrete</c:v>
                </c:pt>
              </c:strCache>
            </c:strRef>
          </c:cat>
          <c:val>
            <c:numRef>
              <c:f>'IZINTABA SYSTEM DIAMETER '!$P$42:$P$47</c:f>
              <c:numCache>
                <c:formatCode>0.0%</c:formatCode>
                <c:ptCount val="6"/>
                <c:pt idx="1">
                  <c:v>0.88466072832067066</c:v>
                </c:pt>
                <c:pt idx="2">
                  <c:v>0.10529648065671118</c:v>
                </c:pt>
                <c:pt idx="3">
                  <c:v>0</c:v>
                </c:pt>
                <c:pt idx="4">
                  <c:v>1.0042791022618108E-2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24-443F-8673-33030D55D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'IZINTABA SYSTEM DIAMETER '!$O$41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F624-443F-8673-33030D55D8D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F624-443F-8673-33030D55D8D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2-F624-443F-8673-33030D55D8D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4-F624-443F-8673-33030D55D8D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6-F624-443F-8673-33030D55D8D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8-F624-443F-8673-33030D55D8D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'IZINTABA SYSTEM DIAMETER '!$N$42:$N$47</c15:sqref>
                        </c15:formulaRef>
                      </c:ext>
                    </c:extLst>
                    <c:strCache>
                      <c:ptCount val="6"/>
                      <c:pt idx="1">
                        <c:v>Steel</c:v>
                      </c:pt>
                      <c:pt idx="2">
                        <c:v>uPVC</c:v>
                      </c:pt>
                      <c:pt idx="3">
                        <c:v>Asbestos Cement</c:v>
                      </c:pt>
                      <c:pt idx="4">
                        <c:v>HDPE</c:v>
                      </c:pt>
                      <c:pt idx="5">
                        <c:v>Pre-stressed Concrete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'IZINTABA SYSTEM DIAMETER '!$O$42:$O$47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405.21000000000009</c:v>
                      </c:pt>
                      <c:pt idx="2">
                        <c:v>48.230000000000004</c:v>
                      </c:pt>
                      <c:pt idx="3">
                        <c:v>0</c:v>
                      </c:pt>
                      <c:pt idx="4">
                        <c:v>4.5999999999999996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F624-443F-8673-33030D55D8D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/>
              <a:t>Pipe</a:t>
            </a:r>
            <a:r>
              <a:rPr lang="en-ZA" b="1" baseline="0"/>
              <a:t> Diameter Distribution </a:t>
            </a:r>
            <a:r>
              <a:rPr lang="en-ZA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'IZINTABA SYSTEM DIAMETER '!$O$112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'IZINTABA SYSTEM DIAMETER '!$P$111:$AF$111</c:f>
              <c:numCache>
                <c:formatCode>General</c:formatCode>
                <c:ptCount val="1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1300</c:v>
                </c:pt>
                <c:pt idx="16">
                  <c:v>1600</c:v>
                </c:pt>
              </c:numCache>
            </c:numRef>
          </c:cat>
          <c:val>
            <c:numRef>
              <c:f>'IZINTABA SYSTEM DIAMETER '!$P$112:$AF$112</c:f>
              <c:numCache>
                <c:formatCode>General</c:formatCode>
                <c:ptCount val="17"/>
                <c:pt idx="1">
                  <c:v>17.7</c:v>
                </c:pt>
                <c:pt idx="3">
                  <c:v>1.7999999999999998</c:v>
                </c:pt>
                <c:pt idx="4">
                  <c:v>19.3</c:v>
                </c:pt>
                <c:pt idx="5">
                  <c:v>13.5</c:v>
                </c:pt>
                <c:pt idx="6">
                  <c:v>6.75</c:v>
                </c:pt>
                <c:pt idx="7">
                  <c:v>47.7</c:v>
                </c:pt>
                <c:pt idx="8">
                  <c:v>27.9</c:v>
                </c:pt>
                <c:pt idx="9">
                  <c:v>25.900000000000002</c:v>
                </c:pt>
                <c:pt idx="10">
                  <c:v>48</c:v>
                </c:pt>
                <c:pt idx="11">
                  <c:v>52.2</c:v>
                </c:pt>
                <c:pt idx="12">
                  <c:v>32.299999999999997</c:v>
                </c:pt>
                <c:pt idx="13">
                  <c:v>91.700000000000017</c:v>
                </c:pt>
                <c:pt idx="14">
                  <c:v>13</c:v>
                </c:pt>
                <c:pt idx="15">
                  <c:v>4</c:v>
                </c:pt>
                <c:pt idx="16">
                  <c:v>30.060000000000002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B-4890-999E-085FEEED65AC}"/>
            </c:ext>
          </c:extLst>
        </c:ser>
        <c:ser>
          <c:idx val="1"/>
          <c:order val="1"/>
          <c:tx>
            <c:strRef>
              <c:f>'IZINTABA SYSTEM DIAMETER '!$O$113</c:f>
              <c:strCache>
                <c:ptCount val="1"/>
                <c:pt idx="0">
                  <c:v>uPVC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'IZINTABA SYSTEM DIAMETER '!$P$111:$AF$111</c:f>
              <c:numCache>
                <c:formatCode>General</c:formatCode>
                <c:ptCount val="1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1300</c:v>
                </c:pt>
                <c:pt idx="16">
                  <c:v>1600</c:v>
                </c:pt>
              </c:numCache>
            </c:numRef>
          </c:cat>
          <c:val>
            <c:numRef>
              <c:f>'IZINTABA SYSTEM DIAMETER '!$P$113:$AF$113</c:f>
              <c:numCache>
                <c:formatCode>General</c:formatCode>
                <c:ptCount val="17"/>
                <c:pt idx="0">
                  <c:v>17.600000000000001</c:v>
                </c:pt>
                <c:pt idx="2">
                  <c:v>15.21</c:v>
                </c:pt>
                <c:pt idx="3">
                  <c:v>15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B-4890-999E-085FEEED65AC}"/>
            </c:ext>
          </c:extLst>
        </c:ser>
        <c:ser>
          <c:idx val="2"/>
          <c:order val="2"/>
          <c:tx>
            <c:strRef>
              <c:f>'IZINTABA SYSTEM DIAMETER '!$O$114</c:f>
              <c:strCache>
                <c:ptCount val="1"/>
                <c:pt idx="0">
                  <c:v>Asbestos Cement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'IZINTABA SYSTEM DIAMETER '!$P$111:$AF$111</c:f>
              <c:numCache>
                <c:formatCode>General</c:formatCode>
                <c:ptCount val="1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1300</c:v>
                </c:pt>
                <c:pt idx="16">
                  <c:v>1600</c:v>
                </c:pt>
              </c:numCache>
            </c:numRef>
          </c:cat>
          <c:val>
            <c:numRef>
              <c:f>'IZINTABA SYSTEM DIAMETER '!$P$114:$AF$114</c:f>
              <c:numCache>
                <c:formatCode>General</c:formatCode>
                <c:ptCount val="17"/>
                <c:pt idx="2">
                  <c:v>4.95</c:v>
                </c:pt>
                <c:pt idx="3">
                  <c:v>15.3</c:v>
                </c:pt>
                <c:pt idx="4">
                  <c:v>12.3</c:v>
                </c:pt>
                <c:pt idx="5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DB-4890-999E-085FEEED65AC}"/>
            </c:ext>
          </c:extLst>
        </c:ser>
        <c:ser>
          <c:idx val="3"/>
          <c:order val="3"/>
          <c:tx>
            <c:strRef>
              <c:f>'IZINTABA SYSTEM DIAMETER '!$O$115</c:f>
              <c:strCache>
                <c:ptCount val="1"/>
                <c:pt idx="0">
                  <c:v>HDPE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'IZINTABA SYSTEM DIAMETER '!$P$111:$AF$111</c:f>
              <c:numCache>
                <c:formatCode>General</c:formatCode>
                <c:ptCount val="1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1300</c:v>
                </c:pt>
                <c:pt idx="16">
                  <c:v>1600</c:v>
                </c:pt>
              </c:numCache>
            </c:numRef>
          </c:cat>
          <c:val>
            <c:numRef>
              <c:f>'IZINTABA SYSTEM DIAMETER '!$P$115:$AF$115</c:f>
              <c:numCache>
                <c:formatCode>General</c:formatCode>
                <c:ptCount val="17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DB-4890-999E-085FEEED65AC}"/>
            </c:ext>
          </c:extLst>
        </c:ser>
        <c:ser>
          <c:idx val="4"/>
          <c:order val="4"/>
          <c:tx>
            <c:strRef>
              <c:f>'IZINTABA SYSTEM DIAMETER '!$O$116</c:f>
              <c:strCache>
                <c:ptCount val="1"/>
                <c:pt idx="0">
                  <c:v>Pre-stressed Concrete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'IZINTABA SYSTEM DIAMETER '!$P$111:$AF$111</c:f>
              <c:numCache>
                <c:formatCode>General</c:formatCode>
                <c:ptCount val="1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1300</c:v>
                </c:pt>
                <c:pt idx="16">
                  <c:v>1600</c:v>
                </c:pt>
              </c:numCache>
            </c:numRef>
          </c:cat>
          <c:val>
            <c:numRef>
              <c:f>'IZINTABA SYSTEM DIAMETER '!$P$116:$AF$116</c:f>
              <c:numCache>
                <c:formatCode>General</c:formatCode>
                <c:ptCount val="17"/>
                <c:pt idx="10">
                  <c:v>26.6</c:v>
                </c:pt>
                <c:pt idx="15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DB-4890-999E-085FEEED6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231359"/>
        <c:axId val="682240095"/>
      </c:barChart>
      <c:catAx>
        <c:axId val="6822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40095"/>
        <c:crosses val="autoZero"/>
        <c:auto val="1"/>
        <c:lblAlgn val="ctr"/>
        <c:lblOffset val="100"/>
        <c:noMultiLvlLbl val="0"/>
      </c:catAx>
      <c:valAx>
        <c:axId val="6822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/>
              <a:t>Pipe</a:t>
            </a:r>
            <a:r>
              <a:rPr lang="en-ZA" b="1" baseline="0"/>
              <a:t> Diameter Distribution </a:t>
            </a:r>
            <a:r>
              <a:rPr lang="en-ZA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'IZINTABA SYSTEM DIAMETER '!$O$112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'IZINTABA SYSTEM DIAMETER '!$P$111:$AF$111</c:f>
              <c:numCache>
                <c:formatCode>General</c:formatCode>
                <c:ptCount val="1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1300</c:v>
                </c:pt>
                <c:pt idx="16">
                  <c:v>1600</c:v>
                </c:pt>
              </c:numCache>
            </c:numRef>
          </c:cat>
          <c:val>
            <c:numRef>
              <c:f>'IZINTABA SYSTEM DIAMETER '!$P$112:$AF$112</c:f>
              <c:numCache>
                <c:formatCode>General</c:formatCode>
                <c:ptCount val="17"/>
                <c:pt idx="1">
                  <c:v>17.7</c:v>
                </c:pt>
                <c:pt idx="3">
                  <c:v>1.7999999999999998</c:v>
                </c:pt>
                <c:pt idx="4">
                  <c:v>19.3</c:v>
                </c:pt>
                <c:pt idx="5">
                  <c:v>13.5</c:v>
                </c:pt>
                <c:pt idx="6">
                  <c:v>6.75</c:v>
                </c:pt>
                <c:pt idx="7">
                  <c:v>47.7</c:v>
                </c:pt>
                <c:pt idx="8">
                  <c:v>27.9</c:v>
                </c:pt>
                <c:pt idx="9">
                  <c:v>25.900000000000002</c:v>
                </c:pt>
                <c:pt idx="10">
                  <c:v>48</c:v>
                </c:pt>
                <c:pt idx="11">
                  <c:v>52.2</c:v>
                </c:pt>
                <c:pt idx="12">
                  <c:v>32.299999999999997</c:v>
                </c:pt>
                <c:pt idx="13">
                  <c:v>91.700000000000017</c:v>
                </c:pt>
                <c:pt idx="14">
                  <c:v>13</c:v>
                </c:pt>
                <c:pt idx="15">
                  <c:v>4</c:v>
                </c:pt>
                <c:pt idx="16">
                  <c:v>30.060000000000002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B-4890-999E-085FEEED65AC}"/>
            </c:ext>
          </c:extLst>
        </c:ser>
        <c:ser>
          <c:idx val="1"/>
          <c:order val="1"/>
          <c:tx>
            <c:strRef>
              <c:f>'IZINTABA SYSTEM DIAMETER '!$O$113</c:f>
              <c:strCache>
                <c:ptCount val="1"/>
                <c:pt idx="0">
                  <c:v>uPVC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'IZINTABA SYSTEM DIAMETER '!$P$111:$AF$111</c:f>
              <c:numCache>
                <c:formatCode>General</c:formatCode>
                <c:ptCount val="1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1300</c:v>
                </c:pt>
                <c:pt idx="16">
                  <c:v>1600</c:v>
                </c:pt>
              </c:numCache>
            </c:numRef>
          </c:cat>
          <c:val>
            <c:numRef>
              <c:f>'IZINTABA SYSTEM DIAMETER '!$P$113:$AF$113</c:f>
              <c:numCache>
                <c:formatCode>General</c:formatCode>
                <c:ptCount val="17"/>
                <c:pt idx="0">
                  <c:v>17.600000000000001</c:v>
                </c:pt>
                <c:pt idx="2">
                  <c:v>15.21</c:v>
                </c:pt>
                <c:pt idx="3">
                  <c:v>15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B-4890-999E-085FEEED65AC}"/>
            </c:ext>
          </c:extLst>
        </c:ser>
        <c:ser>
          <c:idx val="2"/>
          <c:order val="2"/>
          <c:tx>
            <c:strRef>
              <c:f>'IZINTABA SYSTEM DIAMETER '!$O$114</c:f>
              <c:strCache>
                <c:ptCount val="1"/>
                <c:pt idx="0">
                  <c:v>Asbestos Cement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'IZINTABA SYSTEM DIAMETER '!$P$111:$AF$111</c:f>
              <c:numCache>
                <c:formatCode>General</c:formatCode>
                <c:ptCount val="1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1300</c:v>
                </c:pt>
                <c:pt idx="16">
                  <c:v>1600</c:v>
                </c:pt>
              </c:numCache>
            </c:numRef>
          </c:cat>
          <c:val>
            <c:numRef>
              <c:f>'IZINTABA SYSTEM DIAMETER '!$P$114:$AF$114</c:f>
              <c:numCache>
                <c:formatCode>General</c:formatCode>
                <c:ptCount val="17"/>
                <c:pt idx="2">
                  <c:v>4.95</c:v>
                </c:pt>
                <c:pt idx="3">
                  <c:v>15.3</c:v>
                </c:pt>
                <c:pt idx="4">
                  <c:v>12.3</c:v>
                </c:pt>
                <c:pt idx="5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DB-4890-999E-085FEEED65AC}"/>
            </c:ext>
          </c:extLst>
        </c:ser>
        <c:ser>
          <c:idx val="3"/>
          <c:order val="3"/>
          <c:tx>
            <c:strRef>
              <c:f>'IZINTABA SYSTEM DIAMETER '!$O$115</c:f>
              <c:strCache>
                <c:ptCount val="1"/>
                <c:pt idx="0">
                  <c:v>HDPE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'IZINTABA SYSTEM DIAMETER '!$P$111:$AF$111</c:f>
              <c:numCache>
                <c:formatCode>General</c:formatCode>
                <c:ptCount val="1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1300</c:v>
                </c:pt>
                <c:pt idx="16">
                  <c:v>1600</c:v>
                </c:pt>
              </c:numCache>
            </c:numRef>
          </c:cat>
          <c:val>
            <c:numRef>
              <c:f>'IZINTABA SYSTEM DIAMETER '!$P$115:$AF$115</c:f>
              <c:numCache>
                <c:formatCode>General</c:formatCode>
                <c:ptCount val="17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DB-4890-999E-085FEEED65AC}"/>
            </c:ext>
          </c:extLst>
        </c:ser>
        <c:ser>
          <c:idx val="4"/>
          <c:order val="4"/>
          <c:tx>
            <c:strRef>
              <c:f>'IZINTABA SYSTEM DIAMETER '!$O$116</c:f>
              <c:strCache>
                <c:ptCount val="1"/>
                <c:pt idx="0">
                  <c:v>Pre-stressed Concrete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'IZINTABA SYSTEM DIAMETER '!$P$111:$AF$111</c:f>
              <c:numCache>
                <c:formatCode>General</c:formatCode>
                <c:ptCount val="17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1300</c:v>
                </c:pt>
                <c:pt idx="16">
                  <c:v>1600</c:v>
                </c:pt>
              </c:numCache>
            </c:numRef>
          </c:cat>
          <c:val>
            <c:numRef>
              <c:f>'IZINTABA SYSTEM DIAMETER '!$P$116:$AF$116</c:f>
              <c:numCache>
                <c:formatCode>General</c:formatCode>
                <c:ptCount val="17"/>
                <c:pt idx="10">
                  <c:v>26.6</c:v>
                </c:pt>
                <c:pt idx="15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DB-4890-999E-085FEEED6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231359"/>
        <c:axId val="682240095"/>
      </c:barChart>
      <c:catAx>
        <c:axId val="6822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40095"/>
        <c:crosses val="autoZero"/>
        <c:auto val="1"/>
        <c:lblAlgn val="ctr"/>
        <c:lblOffset val="100"/>
        <c:noMultiLvlLbl val="0"/>
      </c:catAx>
      <c:valAx>
        <c:axId val="6822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313764</xdr:colOff>
      <xdr:row>49</xdr:row>
      <xdr:rowOff>201705</xdr:rowOff>
    </xdr:from>
    <xdr:to>
      <xdr:col>16</xdr:col>
      <xdr:colOff>1083235</xdr:colOff>
      <xdr:row>59</xdr:row>
      <xdr:rowOff>291353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298823</xdr:colOff>
      <xdr:row>49</xdr:row>
      <xdr:rowOff>126253</xdr:rowOff>
    </xdr:from>
    <xdr:to>
      <xdr:col>16</xdr:col>
      <xdr:colOff>1023470</xdr:colOff>
      <xdr:row>59</xdr:row>
      <xdr:rowOff>202453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336176</xdr:colOff>
      <xdr:row>116</xdr:row>
      <xdr:rowOff>96370</xdr:rowOff>
    </xdr:from>
    <xdr:to>
      <xdr:col>22</xdr:col>
      <xdr:colOff>239059</xdr:colOff>
      <xdr:row>134</xdr:row>
      <xdr:rowOff>119530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605117</xdr:colOff>
      <xdr:row>139</xdr:row>
      <xdr:rowOff>126252</xdr:rowOff>
    </xdr:from>
    <xdr:to>
      <xdr:col>21</xdr:col>
      <xdr:colOff>156882</xdr:colOff>
      <xdr:row>167</xdr:row>
      <xdr:rowOff>29884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209177</xdr:colOff>
      <xdr:row>175</xdr:row>
      <xdr:rowOff>133722</xdr:rowOff>
    </xdr:from>
    <xdr:to>
      <xdr:col>18</xdr:col>
      <xdr:colOff>134471</xdr:colOff>
      <xdr:row>198</xdr:row>
      <xdr:rowOff>67235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298823</xdr:colOff>
      <xdr:row>48</xdr:row>
      <xdr:rowOff>126253</xdr:rowOff>
    </xdr:from>
    <xdr:to>
      <xdr:col>16</xdr:col>
      <xdr:colOff>1023470</xdr:colOff>
      <xdr:row>58</xdr:row>
      <xdr:rowOff>202453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581187</xdr:colOff>
      <xdr:row>117</xdr:row>
      <xdr:rowOff>68450</xdr:rowOff>
    </xdr:from>
    <xdr:to>
      <xdr:col>29</xdr:col>
      <xdr:colOff>374542</xdr:colOff>
      <xdr:row>139</xdr:row>
      <xdr:rowOff>51661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594102</xdr:colOff>
      <xdr:row>117</xdr:row>
      <xdr:rowOff>29705</xdr:rowOff>
    </xdr:from>
    <xdr:to>
      <xdr:col>29</xdr:col>
      <xdr:colOff>387457</xdr:colOff>
      <xdr:row>139</xdr:row>
      <xdr:rowOff>12916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Y120"/>
  <sheetViews>
    <sheetView zoomScale="102" zoomScaleNormal="102" workbookViewId="0">
      <selection activeCell="C38" sqref="C38:L39"/>
    </sheetView>
  </sheetViews>
  <sheetFormatPr defaultRowHeight="14.4" x14ac:dyDescent="0.3"/>
  <cols>
    <col min="3" max="3" width="20.21875" customWidth="1"/>
    <col min="4" max="4" width="12" customWidth="1"/>
    <col min="5" max="5" width="18.33203125" customWidth="1"/>
    <col min="6" max="6" width="20.44140625" customWidth="1"/>
    <col min="7" max="7" width="14.6640625" customWidth="1"/>
    <col min="11" max="11" width="11.109375" customWidth="1"/>
    <col min="12" max="12" width="10.5546875" customWidth="1"/>
    <col min="13" max="13" width="17.109375" customWidth="1"/>
    <col min="14" max="14" width="25.6640625" customWidth="1"/>
    <col min="15" max="16" width="15" customWidth="1"/>
    <col min="17" max="17" width="19.109375" customWidth="1"/>
    <col min="18" max="18" width="14.109375" customWidth="1"/>
    <col min="19" max="19" width="16.109375" customWidth="1"/>
  </cols>
  <sheetData>
    <row r="2" spans="3:25" ht="18.600000000000001" thickBot="1" x14ac:dyDescent="0.4">
      <c r="C2" s="53" t="s">
        <v>139</v>
      </c>
      <c r="D2" s="53"/>
      <c r="N2" s="154"/>
      <c r="O2" s="155"/>
      <c r="P2" s="155"/>
      <c r="Q2" s="154"/>
      <c r="R2" s="154"/>
      <c r="S2" s="154"/>
      <c r="T2" s="154"/>
      <c r="U2" s="154"/>
      <c r="V2" s="154"/>
      <c r="W2" s="154"/>
      <c r="X2" s="154"/>
      <c r="Y2" s="154"/>
    </row>
    <row r="3" spans="3:25" ht="24" x14ac:dyDescent="0.3">
      <c r="C3" s="61"/>
      <c r="D3" s="62"/>
      <c r="E3" s="62"/>
      <c r="F3" s="62"/>
      <c r="G3" s="62"/>
      <c r="H3" s="62"/>
      <c r="I3" s="63" t="s">
        <v>5</v>
      </c>
      <c r="J3" s="62"/>
      <c r="K3" s="64" t="s">
        <v>8</v>
      </c>
      <c r="L3" s="65" t="s">
        <v>10</v>
      </c>
      <c r="N3" s="154"/>
      <c r="O3" s="156"/>
      <c r="P3" s="156"/>
      <c r="Q3" s="156"/>
      <c r="R3" s="156"/>
      <c r="S3" s="156"/>
      <c r="T3" s="156"/>
      <c r="U3" s="157"/>
      <c r="V3" s="156"/>
      <c r="W3" s="158"/>
      <c r="X3" s="157"/>
      <c r="Y3" s="154"/>
    </row>
    <row r="4" spans="3:25" ht="24.6" thickBot="1" x14ac:dyDescent="0.35">
      <c r="C4" s="44" t="s">
        <v>0</v>
      </c>
      <c r="D4" s="82" t="s">
        <v>146</v>
      </c>
      <c r="E4" s="45" t="s">
        <v>1</v>
      </c>
      <c r="F4" s="46" t="s">
        <v>2</v>
      </c>
      <c r="G4" s="46" t="s">
        <v>3</v>
      </c>
      <c r="H4" s="47" t="s">
        <v>4</v>
      </c>
      <c r="I4" s="46" t="s">
        <v>6</v>
      </c>
      <c r="J4" s="45" t="s">
        <v>7</v>
      </c>
      <c r="K4" s="48" t="s">
        <v>9</v>
      </c>
      <c r="L4" s="49" t="s">
        <v>11</v>
      </c>
      <c r="N4" s="154"/>
      <c r="O4" s="159"/>
      <c r="P4" s="159"/>
      <c r="Q4" s="158"/>
      <c r="R4" s="157"/>
      <c r="S4" s="157"/>
      <c r="T4" s="160"/>
      <c r="U4" s="157"/>
      <c r="V4" s="158"/>
      <c r="W4" s="161"/>
      <c r="X4" s="157"/>
      <c r="Y4" s="154"/>
    </row>
    <row r="5" spans="3:25" ht="27.75" customHeight="1" thickBot="1" x14ac:dyDescent="0.35">
      <c r="C5" s="133" t="s">
        <v>12</v>
      </c>
      <c r="D5" s="109" t="s">
        <v>147</v>
      </c>
      <c r="E5" s="109" t="s">
        <v>13</v>
      </c>
      <c r="F5" s="134" t="s">
        <v>14</v>
      </c>
      <c r="G5" s="110" t="s">
        <v>15</v>
      </c>
      <c r="H5" s="111">
        <v>3.3</v>
      </c>
      <c r="I5" s="111">
        <v>1600</v>
      </c>
      <c r="J5" s="111" t="s">
        <v>16</v>
      </c>
      <c r="K5" s="134">
        <v>347.91</v>
      </c>
      <c r="L5" s="112">
        <v>8</v>
      </c>
      <c r="N5" s="154"/>
      <c r="O5" s="162"/>
      <c r="P5" s="162"/>
      <c r="Q5" s="163"/>
      <c r="R5" s="164"/>
      <c r="S5" s="164"/>
      <c r="T5" s="165"/>
      <c r="U5" s="166"/>
      <c r="V5" s="166"/>
      <c r="W5" s="166"/>
      <c r="X5" s="166"/>
      <c r="Y5" s="154"/>
    </row>
    <row r="6" spans="3:25" ht="32.25" customHeight="1" thickBot="1" x14ac:dyDescent="0.35">
      <c r="C6" s="135" t="s">
        <v>12</v>
      </c>
      <c r="D6" s="4" t="s">
        <v>147</v>
      </c>
      <c r="E6" s="4" t="s">
        <v>13</v>
      </c>
      <c r="F6" s="7" t="s">
        <v>17</v>
      </c>
      <c r="G6" s="7" t="s">
        <v>14</v>
      </c>
      <c r="H6" s="7">
        <v>0.4</v>
      </c>
      <c r="I6" s="7">
        <v>1600</v>
      </c>
      <c r="J6" s="7" t="s">
        <v>16</v>
      </c>
      <c r="K6" s="5">
        <v>347.91</v>
      </c>
      <c r="L6" s="97">
        <v>8</v>
      </c>
      <c r="N6" s="167"/>
      <c r="O6" s="29"/>
      <c r="P6" s="29"/>
      <c r="Q6" s="31"/>
      <c r="R6" s="56"/>
      <c r="S6" s="56"/>
      <c r="T6" s="29"/>
      <c r="U6" s="32"/>
      <c r="V6" s="32"/>
      <c r="W6" s="32"/>
      <c r="X6" s="32"/>
      <c r="Y6" s="167"/>
    </row>
    <row r="7" spans="3:25" ht="31.5" customHeight="1" thickBot="1" x14ac:dyDescent="0.35">
      <c r="C7" s="135" t="s">
        <v>12</v>
      </c>
      <c r="D7" s="4" t="s">
        <v>147</v>
      </c>
      <c r="E7" s="4" t="s">
        <v>13</v>
      </c>
      <c r="F7" s="7" t="s">
        <v>17</v>
      </c>
      <c r="G7" s="7" t="s">
        <v>14</v>
      </c>
      <c r="H7" s="7">
        <v>0.4</v>
      </c>
      <c r="I7" s="7">
        <v>1600</v>
      </c>
      <c r="J7" s="7" t="s">
        <v>16</v>
      </c>
      <c r="K7" s="5">
        <v>347.91</v>
      </c>
      <c r="L7" s="97">
        <v>28</v>
      </c>
      <c r="O7" s="57"/>
      <c r="P7" s="57"/>
      <c r="Q7" s="58"/>
      <c r="R7" s="69"/>
      <c r="S7" s="69"/>
      <c r="T7" s="57"/>
      <c r="U7" s="60"/>
      <c r="V7" s="60"/>
      <c r="W7" s="60"/>
      <c r="X7" s="60"/>
    </row>
    <row r="8" spans="3:25" ht="32.25" customHeight="1" thickBot="1" x14ac:dyDescent="0.35">
      <c r="C8" s="135" t="s">
        <v>12</v>
      </c>
      <c r="D8" s="4" t="s">
        <v>147</v>
      </c>
      <c r="E8" s="4" t="s">
        <v>13</v>
      </c>
      <c r="F8" s="5" t="s">
        <v>14</v>
      </c>
      <c r="G8" s="6" t="s">
        <v>15</v>
      </c>
      <c r="H8" s="7">
        <v>3.3</v>
      </c>
      <c r="I8" s="7">
        <v>1600</v>
      </c>
      <c r="J8" s="7" t="s">
        <v>16</v>
      </c>
      <c r="K8" s="5">
        <v>347.91</v>
      </c>
      <c r="L8" s="97">
        <v>28</v>
      </c>
      <c r="O8" s="57"/>
      <c r="P8" s="57"/>
      <c r="Q8" s="69"/>
      <c r="R8" s="69"/>
      <c r="S8" s="69"/>
      <c r="T8" s="57"/>
      <c r="U8" s="60"/>
      <c r="V8" s="60"/>
      <c r="W8" s="60"/>
      <c r="X8" s="60"/>
    </row>
    <row r="9" spans="3:25" ht="24.6" thickBot="1" x14ac:dyDescent="0.35">
      <c r="C9" s="135" t="s">
        <v>12</v>
      </c>
      <c r="D9" s="4" t="s">
        <v>147</v>
      </c>
      <c r="E9" s="4" t="s">
        <v>13</v>
      </c>
      <c r="F9" s="7" t="s">
        <v>15</v>
      </c>
      <c r="G9" s="5" t="s">
        <v>18</v>
      </c>
      <c r="H9" s="7">
        <v>6.5</v>
      </c>
      <c r="I9" s="7">
        <v>1600</v>
      </c>
      <c r="J9" s="7" t="s">
        <v>16</v>
      </c>
      <c r="K9" s="5">
        <v>347.91</v>
      </c>
      <c r="L9" s="97">
        <v>28</v>
      </c>
      <c r="O9" s="57"/>
      <c r="P9" s="57"/>
      <c r="Q9" s="59"/>
      <c r="R9" s="69"/>
      <c r="S9" s="69"/>
      <c r="T9" s="68"/>
      <c r="U9" s="143"/>
      <c r="V9" s="58"/>
      <c r="W9" s="60"/>
      <c r="X9" s="60"/>
    </row>
    <row r="10" spans="3:25" ht="23.25" customHeight="1" thickBot="1" x14ac:dyDescent="0.35">
      <c r="C10" s="136" t="s">
        <v>12</v>
      </c>
      <c r="D10" s="4" t="s">
        <v>147</v>
      </c>
      <c r="E10" s="11" t="s">
        <v>13</v>
      </c>
      <c r="F10" s="12" t="s">
        <v>18</v>
      </c>
      <c r="G10" s="13" t="s">
        <v>19</v>
      </c>
      <c r="H10" s="14">
        <v>8.06</v>
      </c>
      <c r="I10" s="14">
        <v>1600</v>
      </c>
      <c r="J10" s="14" t="s">
        <v>16</v>
      </c>
      <c r="K10" s="13">
        <v>347.91</v>
      </c>
      <c r="L10" s="97">
        <v>28</v>
      </c>
      <c r="O10" s="57"/>
      <c r="P10" s="57"/>
      <c r="Q10" s="59"/>
      <c r="R10" s="69"/>
      <c r="S10" s="69"/>
      <c r="T10" s="68"/>
      <c r="U10" s="60"/>
      <c r="V10" s="60"/>
      <c r="W10" s="60"/>
      <c r="X10" s="60"/>
    </row>
    <row r="11" spans="3:25" ht="15.6" thickTop="1" thickBot="1" x14ac:dyDescent="0.35">
      <c r="C11" s="137" t="s">
        <v>12</v>
      </c>
      <c r="D11" s="4" t="s">
        <v>147</v>
      </c>
      <c r="E11" s="16" t="s">
        <v>20</v>
      </c>
      <c r="F11" s="17" t="s">
        <v>21</v>
      </c>
      <c r="G11" s="17" t="s">
        <v>22</v>
      </c>
      <c r="H11" s="18">
        <v>2.5</v>
      </c>
      <c r="I11" s="18">
        <v>400</v>
      </c>
      <c r="J11" s="16" t="s">
        <v>16</v>
      </c>
      <c r="K11" s="18">
        <v>16.3</v>
      </c>
      <c r="L11" s="97">
        <v>28</v>
      </c>
      <c r="T11" s="53"/>
    </row>
    <row r="12" spans="3:25" ht="25.2" thickTop="1" thickBot="1" x14ac:dyDescent="0.35">
      <c r="C12" s="137" t="s">
        <v>12</v>
      </c>
      <c r="D12" s="4" t="s">
        <v>147</v>
      </c>
      <c r="E12" s="16" t="s">
        <v>24</v>
      </c>
      <c r="F12" s="19" t="s">
        <v>21</v>
      </c>
      <c r="G12" s="16" t="s">
        <v>25</v>
      </c>
      <c r="H12" s="18">
        <v>3.3</v>
      </c>
      <c r="I12" s="18">
        <v>700</v>
      </c>
      <c r="J12" s="17" t="s">
        <v>16</v>
      </c>
      <c r="K12" s="18">
        <v>66.599999999999994</v>
      </c>
      <c r="L12" s="138">
        <v>42</v>
      </c>
    </row>
    <row r="13" spans="3:25" ht="24.6" thickBot="1" x14ac:dyDescent="0.35">
      <c r="C13" s="135" t="s">
        <v>12</v>
      </c>
      <c r="D13" s="4" t="s">
        <v>147</v>
      </c>
      <c r="E13" s="6" t="s">
        <v>30</v>
      </c>
      <c r="F13" s="5" t="s">
        <v>28</v>
      </c>
      <c r="G13" s="5" t="s">
        <v>31</v>
      </c>
      <c r="H13" s="7">
        <v>9.8000000000000007</v>
      </c>
      <c r="I13" s="7">
        <v>600</v>
      </c>
      <c r="J13" s="4" t="s">
        <v>16</v>
      </c>
      <c r="K13" s="7">
        <v>49</v>
      </c>
      <c r="L13" s="97">
        <v>27</v>
      </c>
    </row>
    <row r="14" spans="3:25" ht="36.6" thickBot="1" x14ac:dyDescent="0.35">
      <c r="C14" s="135" t="s">
        <v>12</v>
      </c>
      <c r="D14" s="4" t="s">
        <v>147</v>
      </c>
      <c r="E14" s="6" t="s">
        <v>33</v>
      </c>
      <c r="F14" s="7" t="s">
        <v>133</v>
      </c>
      <c r="G14" s="5" t="s">
        <v>34</v>
      </c>
      <c r="H14" s="7">
        <v>4.25</v>
      </c>
      <c r="I14" s="7">
        <v>400</v>
      </c>
      <c r="J14" s="4" t="s">
        <v>16</v>
      </c>
      <c r="K14" s="7">
        <v>21.7</v>
      </c>
      <c r="L14" s="97">
        <v>28</v>
      </c>
    </row>
    <row r="15" spans="3:25" ht="24.6" thickBot="1" x14ac:dyDescent="0.35">
      <c r="C15" s="135" t="s">
        <v>12</v>
      </c>
      <c r="D15" s="4" t="s">
        <v>147</v>
      </c>
      <c r="E15" s="6" t="s">
        <v>35</v>
      </c>
      <c r="F15" s="7" t="s">
        <v>132</v>
      </c>
      <c r="G15" s="5" t="s">
        <v>36</v>
      </c>
      <c r="H15" s="7">
        <v>27.9</v>
      </c>
      <c r="I15" s="7">
        <v>500</v>
      </c>
      <c r="J15" s="4" t="s">
        <v>16</v>
      </c>
      <c r="K15" s="7">
        <v>34</v>
      </c>
      <c r="L15" s="97">
        <v>28</v>
      </c>
    </row>
    <row r="16" spans="3:25" ht="24.6" thickBot="1" x14ac:dyDescent="0.35">
      <c r="C16" s="135" t="s">
        <v>12</v>
      </c>
      <c r="D16" s="4" t="s">
        <v>147</v>
      </c>
      <c r="E16" s="6" t="s">
        <v>43</v>
      </c>
      <c r="F16" s="6" t="s">
        <v>19</v>
      </c>
      <c r="G16" s="5" t="s">
        <v>44</v>
      </c>
      <c r="H16" s="7">
        <v>6.2</v>
      </c>
      <c r="I16" s="4" t="s">
        <v>158</v>
      </c>
      <c r="J16" s="7" t="s">
        <v>16</v>
      </c>
      <c r="K16" s="5">
        <v>330</v>
      </c>
      <c r="L16" s="97">
        <v>45</v>
      </c>
    </row>
    <row r="17" spans="3:25" ht="24.6" thickBot="1" x14ac:dyDescent="0.35">
      <c r="C17" s="135" t="s">
        <v>12</v>
      </c>
      <c r="D17" s="4" t="s">
        <v>147</v>
      </c>
      <c r="E17" s="6" t="s">
        <v>157</v>
      </c>
      <c r="F17" s="6" t="s">
        <v>19</v>
      </c>
      <c r="G17" s="5" t="s">
        <v>44</v>
      </c>
      <c r="H17" s="7">
        <v>6.2</v>
      </c>
      <c r="I17" s="4">
        <v>900.12</v>
      </c>
      <c r="J17" s="7" t="s">
        <v>16</v>
      </c>
      <c r="K17" s="5">
        <v>330</v>
      </c>
      <c r="L17" s="97">
        <v>23</v>
      </c>
    </row>
    <row r="18" spans="3:25" ht="15" thickBot="1" x14ac:dyDescent="0.35">
      <c r="C18" s="135" t="s">
        <v>12</v>
      </c>
      <c r="D18" s="4" t="s">
        <v>147</v>
      </c>
      <c r="E18" s="6" t="s">
        <v>43</v>
      </c>
      <c r="F18" s="4" t="s">
        <v>44</v>
      </c>
      <c r="G18" s="7" t="s">
        <v>46</v>
      </c>
      <c r="H18" s="7">
        <v>29.6</v>
      </c>
      <c r="I18" s="5">
        <v>1000</v>
      </c>
      <c r="J18" s="7" t="s">
        <v>16</v>
      </c>
      <c r="K18" s="5">
        <v>271.7</v>
      </c>
      <c r="L18" s="97">
        <v>45</v>
      </c>
      <c r="Y18" s="51"/>
    </row>
    <row r="19" spans="3:25" ht="15" thickBot="1" x14ac:dyDescent="0.35">
      <c r="C19" s="135" t="s">
        <v>12</v>
      </c>
      <c r="D19" s="4" t="s">
        <v>147</v>
      </c>
      <c r="E19" s="6" t="s">
        <v>134</v>
      </c>
      <c r="F19" s="4" t="s">
        <v>44</v>
      </c>
      <c r="G19" s="7" t="s">
        <v>46</v>
      </c>
      <c r="H19" s="7">
        <v>29.6</v>
      </c>
      <c r="I19" s="5">
        <v>1000</v>
      </c>
      <c r="J19" s="7" t="s">
        <v>16</v>
      </c>
      <c r="K19" s="5">
        <v>271.7</v>
      </c>
      <c r="L19" s="97">
        <v>23</v>
      </c>
    </row>
    <row r="20" spans="3:25" ht="15" thickBot="1" x14ac:dyDescent="0.35">
      <c r="C20" s="135" t="s">
        <v>12</v>
      </c>
      <c r="D20" s="4" t="s">
        <v>147</v>
      </c>
      <c r="E20" s="6" t="s">
        <v>43</v>
      </c>
      <c r="F20" s="7" t="s">
        <v>46</v>
      </c>
      <c r="G20" s="6" t="s">
        <v>135</v>
      </c>
      <c r="H20" s="7">
        <v>8.9</v>
      </c>
      <c r="I20" s="5">
        <v>1000</v>
      </c>
      <c r="J20" s="7" t="s">
        <v>16</v>
      </c>
      <c r="K20" s="5">
        <v>271.7</v>
      </c>
      <c r="L20" s="97">
        <v>45</v>
      </c>
    </row>
    <row r="21" spans="3:25" ht="24.6" thickBot="1" x14ac:dyDescent="0.35">
      <c r="C21" s="135" t="s">
        <v>12</v>
      </c>
      <c r="D21" s="4" t="s">
        <v>147</v>
      </c>
      <c r="E21" s="6" t="s">
        <v>134</v>
      </c>
      <c r="F21" s="7" t="s">
        <v>46</v>
      </c>
      <c r="G21" s="6" t="s">
        <v>47</v>
      </c>
      <c r="H21" s="7">
        <v>8.9</v>
      </c>
      <c r="I21" s="5">
        <v>1000</v>
      </c>
      <c r="J21" s="7" t="s">
        <v>16</v>
      </c>
      <c r="K21" s="5">
        <v>271.7</v>
      </c>
      <c r="L21" s="97">
        <v>23</v>
      </c>
    </row>
    <row r="22" spans="3:25" ht="24.6" thickBot="1" x14ac:dyDescent="0.35">
      <c r="C22" s="135" t="s">
        <v>12</v>
      </c>
      <c r="D22" s="4" t="s">
        <v>147</v>
      </c>
      <c r="E22" s="6" t="s">
        <v>43</v>
      </c>
      <c r="F22" s="7" t="s">
        <v>48</v>
      </c>
      <c r="G22" s="5" t="s">
        <v>49</v>
      </c>
      <c r="H22" s="7">
        <v>4</v>
      </c>
      <c r="I22" s="7">
        <v>800</v>
      </c>
      <c r="J22" s="7" t="s">
        <v>16</v>
      </c>
      <c r="K22" s="7">
        <v>87</v>
      </c>
      <c r="L22" s="97">
        <v>45</v>
      </c>
    </row>
    <row r="23" spans="3:25" ht="36.6" thickBot="1" x14ac:dyDescent="0.35">
      <c r="C23" s="135" t="s">
        <v>12</v>
      </c>
      <c r="D23" s="4" t="s">
        <v>147</v>
      </c>
      <c r="E23" s="6" t="s">
        <v>134</v>
      </c>
      <c r="F23" s="7" t="s">
        <v>48</v>
      </c>
      <c r="G23" s="7" t="s">
        <v>129</v>
      </c>
      <c r="H23" s="7">
        <v>4</v>
      </c>
      <c r="I23" s="7">
        <v>1300</v>
      </c>
      <c r="J23" s="7" t="s">
        <v>16</v>
      </c>
      <c r="K23" s="5">
        <v>229.5</v>
      </c>
      <c r="L23" s="97">
        <v>13</v>
      </c>
    </row>
    <row r="24" spans="3:25" ht="24.6" thickBot="1" x14ac:dyDescent="0.35">
      <c r="C24" s="135" t="s">
        <v>12</v>
      </c>
      <c r="D24" s="4" t="s">
        <v>147</v>
      </c>
      <c r="E24" s="6" t="s">
        <v>43</v>
      </c>
      <c r="F24" s="4" t="s">
        <v>49</v>
      </c>
      <c r="G24" s="21" t="s">
        <v>50</v>
      </c>
      <c r="H24" s="7">
        <v>13</v>
      </c>
      <c r="I24" s="7">
        <v>800</v>
      </c>
      <c r="J24" s="7" t="s">
        <v>16</v>
      </c>
      <c r="K24" s="7">
        <v>87</v>
      </c>
      <c r="L24" s="97">
        <v>45</v>
      </c>
    </row>
    <row r="25" spans="3:25" ht="24.6" thickBot="1" x14ac:dyDescent="0.35">
      <c r="C25" s="135" t="s">
        <v>12</v>
      </c>
      <c r="D25" s="4" t="s">
        <v>147</v>
      </c>
      <c r="E25" s="6" t="s">
        <v>134</v>
      </c>
      <c r="F25" s="7" t="s">
        <v>51</v>
      </c>
      <c r="G25" s="21" t="s">
        <v>50</v>
      </c>
      <c r="H25" s="7">
        <v>13</v>
      </c>
      <c r="I25" s="7">
        <v>1100</v>
      </c>
      <c r="J25" s="7" t="s">
        <v>16</v>
      </c>
      <c r="K25" s="7">
        <v>133</v>
      </c>
      <c r="L25" s="97">
        <v>10</v>
      </c>
    </row>
    <row r="26" spans="3:25" ht="24.6" thickBot="1" x14ac:dyDescent="0.35">
      <c r="C26" s="135" t="s">
        <v>12</v>
      </c>
      <c r="D26" s="4" t="s">
        <v>147</v>
      </c>
      <c r="E26" s="4" t="s">
        <v>52</v>
      </c>
      <c r="F26" s="20" t="s">
        <v>53</v>
      </c>
      <c r="G26" s="6" t="s">
        <v>54</v>
      </c>
      <c r="H26" s="7">
        <v>2</v>
      </c>
      <c r="I26" s="7">
        <v>160</v>
      </c>
      <c r="J26" s="7" t="s">
        <v>16</v>
      </c>
      <c r="K26" s="7">
        <v>3.5</v>
      </c>
      <c r="L26" s="97">
        <v>32</v>
      </c>
    </row>
    <row r="27" spans="3:25" ht="36.6" thickBot="1" x14ac:dyDescent="0.35">
      <c r="C27" s="135" t="s">
        <v>12</v>
      </c>
      <c r="D27" s="4" t="s">
        <v>147</v>
      </c>
      <c r="E27" s="4" t="s">
        <v>55</v>
      </c>
      <c r="F27" s="20" t="s">
        <v>53</v>
      </c>
      <c r="G27" s="5" t="s">
        <v>56</v>
      </c>
      <c r="H27" s="7">
        <v>2.7</v>
      </c>
      <c r="I27" s="7">
        <v>160</v>
      </c>
      <c r="J27" s="4" t="s">
        <v>130</v>
      </c>
      <c r="K27" s="7">
        <v>3.5</v>
      </c>
      <c r="L27" s="97">
        <v>32</v>
      </c>
      <c r="O27" s="57"/>
      <c r="P27" s="57"/>
      <c r="Q27" s="57"/>
      <c r="R27" s="58"/>
      <c r="S27" s="59"/>
      <c r="T27" s="68"/>
      <c r="U27" s="60"/>
      <c r="V27" s="59"/>
      <c r="W27" s="60"/>
      <c r="X27" s="60"/>
    </row>
    <row r="28" spans="3:25" ht="24.6" thickBot="1" x14ac:dyDescent="0.35">
      <c r="C28" s="135" t="s">
        <v>12</v>
      </c>
      <c r="D28" s="4" t="s">
        <v>147</v>
      </c>
      <c r="E28" s="4" t="s">
        <v>57</v>
      </c>
      <c r="F28" s="5" t="s">
        <v>58</v>
      </c>
      <c r="G28" s="5" t="s">
        <v>59</v>
      </c>
      <c r="H28" s="7">
        <v>4.9000000000000004</v>
      </c>
      <c r="I28" s="7">
        <v>350</v>
      </c>
      <c r="J28" s="7" t="s">
        <v>16</v>
      </c>
      <c r="K28" s="7">
        <v>6.2</v>
      </c>
      <c r="L28" s="97">
        <v>10</v>
      </c>
    </row>
    <row r="29" spans="3:25" ht="24.6" thickBot="1" x14ac:dyDescent="0.35">
      <c r="C29" s="135" t="s">
        <v>12</v>
      </c>
      <c r="D29" s="4" t="s">
        <v>147</v>
      </c>
      <c r="E29" s="4" t="s">
        <v>57</v>
      </c>
      <c r="F29" s="5" t="s">
        <v>58</v>
      </c>
      <c r="G29" s="5" t="s">
        <v>60</v>
      </c>
      <c r="H29" s="7">
        <v>22.6</v>
      </c>
      <c r="I29" s="7">
        <v>450</v>
      </c>
      <c r="J29" s="7" t="s">
        <v>16</v>
      </c>
      <c r="K29" s="7">
        <v>7.6</v>
      </c>
      <c r="L29" s="97">
        <v>10</v>
      </c>
      <c r="O29" s="57"/>
      <c r="P29" s="57"/>
      <c r="Q29" s="57"/>
      <c r="R29" s="58"/>
      <c r="S29" s="59"/>
      <c r="T29" s="71"/>
      <c r="U29" s="60"/>
      <c r="V29" s="59"/>
      <c r="W29" s="60"/>
      <c r="X29" s="60"/>
    </row>
    <row r="30" spans="3:25" ht="25.2" thickTop="1" thickBot="1" x14ac:dyDescent="0.35">
      <c r="C30" s="137" t="s">
        <v>12</v>
      </c>
      <c r="D30" s="4" t="s">
        <v>147</v>
      </c>
      <c r="E30" s="24" t="s">
        <v>71</v>
      </c>
      <c r="F30" s="24" t="s">
        <v>50</v>
      </c>
      <c r="G30" s="19" t="s">
        <v>72</v>
      </c>
      <c r="H30" s="18">
        <v>8.6</v>
      </c>
      <c r="I30" s="18">
        <v>800</v>
      </c>
      <c r="J30" s="17" t="s">
        <v>16</v>
      </c>
      <c r="K30" s="16">
        <v>87.08</v>
      </c>
      <c r="L30" s="138">
        <v>52</v>
      </c>
      <c r="O30" s="57"/>
      <c r="P30" s="57"/>
      <c r="Q30" s="57"/>
      <c r="R30" s="58"/>
      <c r="S30" s="59"/>
      <c r="T30" s="60"/>
      <c r="U30" s="60"/>
      <c r="V30" s="59"/>
      <c r="W30" s="60"/>
      <c r="X30" s="60"/>
    </row>
    <row r="31" spans="3:25" ht="24.6" thickBot="1" x14ac:dyDescent="0.35">
      <c r="C31" s="135" t="s">
        <v>12</v>
      </c>
      <c r="D31" s="4" t="s">
        <v>147</v>
      </c>
      <c r="E31" s="22" t="s">
        <v>73</v>
      </c>
      <c r="F31" s="5" t="s">
        <v>74</v>
      </c>
      <c r="G31" s="6" t="s">
        <v>72</v>
      </c>
      <c r="H31" s="7">
        <v>8.5</v>
      </c>
      <c r="I31" s="7">
        <v>1000</v>
      </c>
      <c r="J31" s="4" t="s">
        <v>16</v>
      </c>
      <c r="K31" s="4">
        <v>135.9</v>
      </c>
      <c r="L31" s="97">
        <v>29</v>
      </c>
      <c r="O31" s="57"/>
      <c r="P31" s="57"/>
      <c r="Q31" s="57"/>
      <c r="R31" s="58"/>
      <c r="S31" s="59"/>
      <c r="T31" s="60"/>
      <c r="U31" s="60"/>
      <c r="V31" s="59"/>
      <c r="W31" s="60"/>
      <c r="X31" s="60"/>
    </row>
    <row r="32" spans="3:25" ht="15" thickBot="1" x14ac:dyDescent="0.35">
      <c r="C32" s="135" t="s">
        <v>12</v>
      </c>
      <c r="D32" s="4" t="s">
        <v>147</v>
      </c>
      <c r="E32" s="22" t="s">
        <v>75</v>
      </c>
      <c r="F32" s="22" t="s">
        <v>50</v>
      </c>
      <c r="G32" s="7" t="s">
        <v>76</v>
      </c>
      <c r="H32" s="7">
        <v>8.1</v>
      </c>
      <c r="I32" s="7">
        <v>1600</v>
      </c>
      <c r="J32" s="4" t="s">
        <v>16</v>
      </c>
      <c r="K32" s="4">
        <v>347</v>
      </c>
      <c r="L32" s="97">
        <v>15</v>
      </c>
      <c r="O32" s="57"/>
      <c r="P32" s="57"/>
      <c r="Q32" s="57"/>
      <c r="R32" s="58"/>
      <c r="S32" s="59"/>
      <c r="T32" s="60"/>
      <c r="U32" s="60"/>
      <c r="V32" s="59"/>
      <c r="W32" s="60"/>
      <c r="X32" s="60"/>
    </row>
    <row r="33" spans="3:24" ht="24.6" thickBot="1" x14ac:dyDescent="0.35">
      <c r="C33" s="135" t="s">
        <v>12</v>
      </c>
      <c r="D33" s="4" t="s">
        <v>147</v>
      </c>
      <c r="E33" s="4" t="s">
        <v>77</v>
      </c>
      <c r="F33" s="6" t="s">
        <v>78</v>
      </c>
      <c r="G33" s="22" t="s">
        <v>79</v>
      </c>
      <c r="H33" s="7">
        <v>16.100000000000001</v>
      </c>
      <c r="I33" s="7">
        <v>600</v>
      </c>
      <c r="J33" s="4" t="s">
        <v>16</v>
      </c>
      <c r="K33" s="5">
        <v>48.93</v>
      </c>
      <c r="L33" s="97">
        <v>28</v>
      </c>
      <c r="O33" s="57"/>
      <c r="P33" s="57"/>
      <c r="Q33" s="57"/>
      <c r="R33" s="58"/>
      <c r="S33" s="59"/>
      <c r="T33" s="60"/>
      <c r="U33" s="60"/>
      <c r="V33" s="59"/>
      <c r="W33" s="60"/>
      <c r="X33" s="60"/>
    </row>
    <row r="34" spans="3:24" ht="24.6" thickBot="1" x14ac:dyDescent="0.35">
      <c r="C34" s="135" t="s">
        <v>12</v>
      </c>
      <c r="D34" s="4" t="s">
        <v>147</v>
      </c>
      <c r="E34" s="4" t="s">
        <v>77</v>
      </c>
      <c r="F34" s="21" t="s">
        <v>79</v>
      </c>
      <c r="G34" s="25" t="s">
        <v>80</v>
      </c>
      <c r="H34" s="7">
        <v>13.1</v>
      </c>
      <c r="I34" s="7">
        <v>450</v>
      </c>
      <c r="J34" s="4" t="s">
        <v>16</v>
      </c>
      <c r="K34" s="5">
        <v>27.52</v>
      </c>
      <c r="L34" s="97">
        <v>20</v>
      </c>
      <c r="O34" s="57"/>
      <c r="P34" s="57"/>
      <c r="Q34" s="57"/>
      <c r="R34" s="58"/>
      <c r="S34" s="59"/>
      <c r="T34" s="60"/>
      <c r="U34" s="60"/>
      <c r="V34" s="59"/>
      <c r="W34" s="60"/>
      <c r="X34" s="60"/>
    </row>
    <row r="35" spans="3:24" ht="24.6" thickBot="1" x14ac:dyDescent="0.35">
      <c r="C35" s="140" t="s">
        <v>12</v>
      </c>
      <c r="D35" s="23" t="s">
        <v>147</v>
      </c>
      <c r="E35" s="26" t="s">
        <v>81</v>
      </c>
      <c r="F35" s="27" t="s">
        <v>82</v>
      </c>
      <c r="G35" s="9" t="s">
        <v>83</v>
      </c>
      <c r="H35" s="9">
        <v>8.6</v>
      </c>
      <c r="I35" s="9">
        <v>350</v>
      </c>
      <c r="J35" s="23" t="s">
        <v>16</v>
      </c>
      <c r="K35" s="27">
        <v>16.600000000000001</v>
      </c>
      <c r="L35" s="141">
        <v>7</v>
      </c>
      <c r="O35" s="57"/>
      <c r="P35" s="57"/>
      <c r="Q35" s="57"/>
      <c r="R35" s="58"/>
      <c r="S35" s="59"/>
      <c r="T35" s="60"/>
      <c r="U35" s="60"/>
      <c r="V35" s="59"/>
      <c r="W35" s="60"/>
      <c r="X35" s="60"/>
    </row>
    <row r="36" spans="3:24" ht="15" thickBot="1" x14ac:dyDescent="0.35">
      <c r="C36" s="33" t="s">
        <v>12</v>
      </c>
      <c r="D36" s="34"/>
      <c r="E36" s="142" t="s">
        <v>86</v>
      </c>
      <c r="F36" s="142" t="s">
        <v>83</v>
      </c>
      <c r="G36" s="142" t="s">
        <v>87</v>
      </c>
      <c r="H36" s="36">
        <v>13</v>
      </c>
      <c r="I36" s="36">
        <v>150</v>
      </c>
      <c r="J36" s="142" t="s">
        <v>125</v>
      </c>
      <c r="K36" s="35">
        <v>3.1</v>
      </c>
      <c r="L36" s="37">
        <v>15</v>
      </c>
    </row>
    <row r="37" spans="3:24" x14ac:dyDescent="0.3">
      <c r="C37" s="69"/>
      <c r="D37" s="69"/>
      <c r="E37" s="69"/>
      <c r="F37" s="69"/>
      <c r="G37" s="69"/>
      <c r="H37" s="227"/>
      <c r="I37" s="60"/>
      <c r="J37" s="69"/>
      <c r="K37" s="58"/>
      <c r="L37" s="60"/>
    </row>
    <row r="38" spans="3:24" ht="24" x14ac:dyDescent="0.3">
      <c r="C38" s="29" t="s">
        <v>12</v>
      </c>
      <c r="D38" s="29" t="s">
        <v>147</v>
      </c>
      <c r="E38" s="30" t="s">
        <v>45</v>
      </c>
      <c r="F38" s="30" t="s">
        <v>19</v>
      </c>
      <c r="G38" s="31" t="s">
        <v>44</v>
      </c>
      <c r="H38" s="32">
        <v>6.2</v>
      </c>
      <c r="I38" s="31">
        <v>800</v>
      </c>
      <c r="J38" s="32" t="s">
        <v>16</v>
      </c>
      <c r="K38" s="31">
        <v>330</v>
      </c>
      <c r="L38" s="32">
        <v>20</v>
      </c>
    </row>
    <row r="39" spans="3:24" ht="36" x14ac:dyDescent="0.3">
      <c r="C39" s="56" t="s">
        <v>12</v>
      </c>
      <c r="D39" s="56" t="s">
        <v>142</v>
      </c>
      <c r="E39" s="56" t="s">
        <v>122</v>
      </c>
      <c r="F39" s="56" t="s">
        <v>123</v>
      </c>
      <c r="G39" s="56" t="s">
        <v>96</v>
      </c>
      <c r="H39" s="32">
        <v>19.3</v>
      </c>
      <c r="I39" s="32">
        <v>300</v>
      </c>
      <c r="J39" s="32" t="s">
        <v>16</v>
      </c>
      <c r="K39" s="31"/>
      <c r="L39" s="32">
        <v>35</v>
      </c>
    </row>
    <row r="41" spans="3:24" ht="36.6" thickBot="1" x14ac:dyDescent="0.35">
      <c r="C41" s="85" t="s">
        <v>12</v>
      </c>
      <c r="D41" s="56" t="s">
        <v>142</v>
      </c>
      <c r="E41" s="56" t="s">
        <v>122</v>
      </c>
      <c r="F41" s="56" t="s">
        <v>123</v>
      </c>
      <c r="G41" s="56" t="s">
        <v>96</v>
      </c>
      <c r="H41" s="32">
        <v>19.3</v>
      </c>
      <c r="I41" s="32">
        <v>850</v>
      </c>
      <c r="J41" s="32" t="s">
        <v>16</v>
      </c>
      <c r="K41" s="31" t="s">
        <v>97</v>
      </c>
      <c r="L41" s="86">
        <v>8</v>
      </c>
    </row>
    <row r="42" spans="3:24" ht="36" x14ac:dyDescent="0.3">
      <c r="C42" s="85" t="s">
        <v>12</v>
      </c>
      <c r="D42" s="56" t="s">
        <v>142</v>
      </c>
      <c r="E42" s="56" t="s">
        <v>122</v>
      </c>
      <c r="F42" s="56" t="s">
        <v>124</v>
      </c>
      <c r="G42" s="56" t="s">
        <v>98</v>
      </c>
      <c r="H42" s="32">
        <v>6.8</v>
      </c>
      <c r="I42" s="32">
        <v>850</v>
      </c>
      <c r="J42" s="32" t="s">
        <v>16</v>
      </c>
      <c r="K42" s="31" t="s">
        <v>97</v>
      </c>
      <c r="L42" s="86">
        <v>8</v>
      </c>
      <c r="N42" s="240" t="s">
        <v>7</v>
      </c>
      <c r="O42" s="192" t="s">
        <v>191</v>
      </c>
      <c r="P42" s="240" t="s">
        <v>193</v>
      </c>
    </row>
    <row r="43" spans="3:24" ht="36.6" thickBot="1" x14ac:dyDescent="0.35">
      <c r="C43" s="85" t="s">
        <v>12</v>
      </c>
      <c r="D43" s="56" t="s">
        <v>142</v>
      </c>
      <c r="E43" s="56" t="s">
        <v>95</v>
      </c>
      <c r="F43" s="56" t="s">
        <v>98</v>
      </c>
      <c r="G43" s="56" t="s">
        <v>121</v>
      </c>
      <c r="H43" s="32">
        <v>9.5</v>
      </c>
      <c r="I43" s="32">
        <v>700</v>
      </c>
      <c r="J43" s="32" t="s">
        <v>16</v>
      </c>
      <c r="K43" s="32">
        <v>66</v>
      </c>
      <c r="L43" s="86">
        <v>8</v>
      </c>
      <c r="N43" s="241"/>
      <c r="O43" s="193" t="s">
        <v>192</v>
      </c>
      <c r="P43" s="241"/>
    </row>
    <row r="44" spans="3:24" ht="15.6" customHeight="1" thickBot="1" x14ac:dyDescent="0.35">
      <c r="C44" s="85" t="s">
        <v>12</v>
      </c>
      <c r="D44" s="56" t="s">
        <v>142</v>
      </c>
      <c r="E44" s="56" t="s">
        <v>95</v>
      </c>
      <c r="F44" s="56" t="s">
        <v>120</v>
      </c>
      <c r="G44" s="56" t="s">
        <v>102</v>
      </c>
      <c r="H44" s="32">
        <v>13.9</v>
      </c>
      <c r="I44" s="32">
        <v>700</v>
      </c>
      <c r="J44" s="32" t="s">
        <v>16</v>
      </c>
      <c r="K44" s="32">
        <v>66</v>
      </c>
      <c r="L44" s="86">
        <v>8</v>
      </c>
      <c r="N44" s="194" t="s">
        <v>16</v>
      </c>
      <c r="O44" s="195">
        <f>H51</f>
        <v>411.41000000000008</v>
      </c>
      <c r="P44" s="198">
        <f>O44/O49</f>
        <v>0.74249670631124898</v>
      </c>
    </row>
    <row r="45" spans="3:24" ht="16.8" customHeight="1" thickBot="1" x14ac:dyDescent="0.35">
      <c r="C45" s="85" t="s">
        <v>12</v>
      </c>
      <c r="D45" s="56" t="s">
        <v>142</v>
      </c>
      <c r="E45" s="56" t="s">
        <v>95</v>
      </c>
      <c r="F45" s="56" t="s">
        <v>102</v>
      </c>
      <c r="G45" s="56" t="s">
        <v>119</v>
      </c>
      <c r="H45" s="32">
        <v>1.3</v>
      </c>
      <c r="I45" s="32">
        <v>700</v>
      </c>
      <c r="J45" s="32" t="s">
        <v>16</v>
      </c>
      <c r="K45" s="32">
        <v>66</v>
      </c>
      <c r="L45" s="86">
        <v>8</v>
      </c>
      <c r="N45" s="194" t="s">
        <v>39</v>
      </c>
      <c r="O45" s="195">
        <f>H91</f>
        <v>48.230000000000004</v>
      </c>
      <c r="P45" s="198">
        <f>O45/O49</f>
        <v>8.7043621072388944E-2</v>
      </c>
    </row>
    <row r="46" spans="3:24" ht="15" customHeight="1" thickBot="1" x14ac:dyDescent="0.35">
      <c r="C46" s="85" t="s">
        <v>12</v>
      </c>
      <c r="D46" s="56" t="s">
        <v>142</v>
      </c>
      <c r="E46" s="56" t="s">
        <v>95</v>
      </c>
      <c r="F46" s="56" t="s">
        <v>105</v>
      </c>
      <c r="G46" s="56" t="s">
        <v>106</v>
      </c>
      <c r="H46" s="32">
        <v>20</v>
      </c>
      <c r="I46" s="32">
        <v>700</v>
      </c>
      <c r="J46" s="32" t="s">
        <v>16</v>
      </c>
      <c r="K46" s="32">
        <v>66</v>
      </c>
      <c r="L46" s="86">
        <v>8</v>
      </c>
      <c r="N46" s="194" t="s">
        <v>194</v>
      </c>
      <c r="O46" s="195">
        <f>H65</f>
        <v>52.45</v>
      </c>
      <c r="P46" s="198">
        <f>O46/O49</f>
        <v>9.4659712321103054E-2</v>
      </c>
    </row>
    <row r="47" spans="3:24" ht="15" thickBot="1" x14ac:dyDescent="0.35">
      <c r="C47" s="87" t="s">
        <v>12</v>
      </c>
      <c r="D47" s="88" t="s">
        <v>142</v>
      </c>
      <c r="E47" s="88" t="s">
        <v>107</v>
      </c>
      <c r="F47" s="88" t="s">
        <v>159</v>
      </c>
      <c r="G47" s="88" t="s">
        <v>160</v>
      </c>
      <c r="H47" s="89">
        <v>12</v>
      </c>
      <c r="I47" s="89">
        <v>450</v>
      </c>
      <c r="J47" s="89" t="s">
        <v>16</v>
      </c>
      <c r="K47" s="89"/>
      <c r="L47" s="90">
        <v>7</v>
      </c>
      <c r="N47" s="194" t="s">
        <v>85</v>
      </c>
      <c r="O47" s="195">
        <f>H97</f>
        <v>4.5999999999999996</v>
      </c>
      <c r="P47" s="198">
        <f>O47/O49</f>
        <v>8.3019004132902571E-3</v>
      </c>
    </row>
    <row r="48" spans="3:24" ht="15" thickBot="1" x14ac:dyDescent="0.35">
      <c r="C48" s="69"/>
      <c r="D48" s="69"/>
      <c r="E48" s="69"/>
      <c r="F48" s="69"/>
      <c r="G48" s="69"/>
      <c r="H48" s="227"/>
      <c r="I48" s="60"/>
      <c r="J48" s="69"/>
      <c r="K48" s="58"/>
      <c r="L48" s="60"/>
      <c r="N48" s="194" t="s">
        <v>195</v>
      </c>
      <c r="O48" s="195">
        <f>H73</f>
        <v>37.400000000000006</v>
      </c>
      <c r="P48" s="198">
        <f>O48/O49</f>
        <v>6.7498059881968622E-2</v>
      </c>
    </row>
    <row r="49" spans="3:16" ht="24.6" thickBot="1" x14ac:dyDescent="0.35">
      <c r="C49" s="56" t="s">
        <v>189</v>
      </c>
      <c r="D49" s="228" t="s">
        <v>161</v>
      </c>
      <c r="E49" s="228" t="s">
        <v>169</v>
      </c>
      <c r="F49" s="228" t="s">
        <v>170</v>
      </c>
      <c r="G49" s="228" t="s">
        <v>171</v>
      </c>
      <c r="H49" s="229">
        <v>0.42</v>
      </c>
      <c r="I49" s="228">
        <v>250</v>
      </c>
      <c r="J49" s="229" t="s">
        <v>185</v>
      </c>
      <c r="K49" s="228" t="s">
        <v>173</v>
      </c>
      <c r="L49" s="228">
        <v>27</v>
      </c>
      <c r="N49" s="196" t="s">
        <v>196</v>
      </c>
      <c r="O49" s="197">
        <f>SUM(O44:O48)</f>
        <v>554.09000000000015</v>
      </c>
      <c r="P49" s="199">
        <f>SUM(P44:P48)</f>
        <v>0.99999999999999989</v>
      </c>
    </row>
    <row r="50" spans="3:16" ht="24" x14ac:dyDescent="0.3">
      <c r="C50" s="56" t="s">
        <v>189</v>
      </c>
      <c r="D50" s="228" t="s">
        <v>161</v>
      </c>
      <c r="E50" s="228" t="s">
        <v>176</v>
      </c>
      <c r="F50" s="229" t="s">
        <v>186</v>
      </c>
      <c r="G50" s="228" t="s">
        <v>177</v>
      </c>
      <c r="H50" s="229">
        <v>1.38</v>
      </c>
      <c r="I50" s="228">
        <v>250</v>
      </c>
      <c r="J50" s="229" t="s">
        <v>16</v>
      </c>
      <c r="K50" s="228" t="s">
        <v>178</v>
      </c>
      <c r="L50" s="228">
        <v>27</v>
      </c>
    </row>
    <row r="51" spans="3:16" x14ac:dyDescent="0.3">
      <c r="C51" s="69"/>
      <c r="D51" s="190"/>
      <c r="E51" s="190"/>
      <c r="F51" s="191"/>
      <c r="G51" s="190"/>
      <c r="H51" s="191">
        <f>SUM(H5:H50)</f>
        <v>411.41000000000008</v>
      </c>
      <c r="I51" s="190"/>
      <c r="J51" s="191"/>
      <c r="K51" s="190"/>
      <c r="L51" s="190"/>
    </row>
    <row r="52" spans="3:16" x14ac:dyDescent="0.3">
      <c r="C52" s="139"/>
      <c r="D52" s="139"/>
      <c r="E52" s="69"/>
      <c r="F52" s="69"/>
      <c r="G52" s="69"/>
    </row>
    <row r="53" spans="3:16" ht="18.600000000000001" thickBot="1" x14ac:dyDescent="0.4">
      <c r="C53" s="54" t="s">
        <v>23</v>
      </c>
      <c r="D53" s="54"/>
    </row>
    <row r="54" spans="3:16" ht="24" x14ac:dyDescent="0.3">
      <c r="C54" s="61"/>
      <c r="D54" s="62"/>
      <c r="E54" s="62"/>
      <c r="F54" s="62"/>
      <c r="G54" s="62"/>
      <c r="H54" s="62"/>
      <c r="I54" s="63" t="s">
        <v>5</v>
      </c>
      <c r="J54" s="62"/>
      <c r="K54" s="64" t="s">
        <v>8</v>
      </c>
      <c r="L54" s="65" t="s">
        <v>10</v>
      </c>
    </row>
    <row r="55" spans="3:16" ht="24.6" thickBot="1" x14ac:dyDescent="0.35">
      <c r="C55" s="44" t="s">
        <v>0</v>
      </c>
      <c r="D55" s="82" t="s">
        <v>146</v>
      </c>
      <c r="E55" s="45" t="s">
        <v>1</v>
      </c>
      <c r="F55" s="46" t="s">
        <v>2</v>
      </c>
      <c r="G55" s="46" t="s">
        <v>3</v>
      </c>
      <c r="H55" s="47" t="s">
        <v>4</v>
      </c>
      <c r="I55" s="46" t="s">
        <v>6</v>
      </c>
      <c r="J55" s="45" t="s">
        <v>7</v>
      </c>
      <c r="K55" s="48" t="s">
        <v>9</v>
      </c>
      <c r="L55" s="49" t="s">
        <v>11</v>
      </c>
    </row>
    <row r="56" spans="3:16" ht="15" thickBot="1" x14ac:dyDescent="0.35">
      <c r="C56" s="10" t="s">
        <v>12</v>
      </c>
      <c r="D56" s="109" t="s">
        <v>147</v>
      </c>
      <c r="E56" s="13" t="s">
        <v>20</v>
      </c>
      <c r="F56" s="55" t="s">
        <v>21</v>
      </c>
      <c r="G56" s="55" t="s">
        <v>22</v>
      </c>
      <c r="H56" s="14">
        <v>2.5</v>
      </c>
      <c r="I56" s="14">
        <v>300</v>
      </c>
      <c r="J56" s="14" t="s">
        <v>23</v>
      </c>
      <c r="K56" s="14">
        <v>9.1999999999999993</v>
      </c>
      <c r="L56" s="15">
        <v>53</v>
      </c>
    </row>
    <row r="57" spans="3:16" ht="25.2" thickTop="1" thickBot="1" x14ac:dyDescent="0.35">
      <c r="C57" s="3" t="s">
        <v>12</v>
      </c>
      <c r="D57" s="109" t="s">
        <v>147</v>
      </c>
      <c r="E57" s="5" t="s">
        <v>24</v>
      </c>
      <c r="F57" s="20" t="s">
        <v>25</v>
      </c>
      <c r="G57" s="20" t="s">
        <v>26</v>
      </c>
      <c r="H57" s="7">
        <v>3.4</v>
      </c>
      <c r="I57" s="7">
        <v>375</v>
      </c>
      <c r="J57" s="7" t="s">
        <v>23</v>
      </c>
      <c r="K57" s="7">
        <v>19</v>
      </c>
      <c r="L57" s="8">
        <v>45</v>
      </c>
    </row>
    <row r="58" spans="3:16" ht="24.6" thickBot="1" x14ac:dyDescent="0.35">
      <c r="C58" s="3" t="s">
        <v>12</v>
      </c>
      <c r="D58" s="109" t="s">
        <v>147</v>
      </c>
      <c r="E58" s="5" t="s">
        <v>27</v>
      </c>
      <c r="F58" s="20" t="s">
        <v>28</v>
      </c>
      <c r="G58" s="20" t="s">
        <v>29</v>
      </c>
      <c r="H58" s="7">
        <v>5.8</v>
      </c>
      <c r="I58" s="7">
        <v>250</v>
      </c>
      <c r="J58" s="7" t="s">
        <v>23</v>
      </c>
      <c r="K58" s="7">
        <v>8.5</v>
      </c>
      <c r="L58" s="8">
        <v>45</v>
      </c>
    </row>
    <row r="59" spans="3:16" ht="24.6" thickBot="1" x14ac:dyDescent="0.35">
      <c r="C59" s="3" t="s">
        <v>12</v>
      </c>
      <c r="D59" s="109" t="s">
        <v>147</v>
      </c>
      <c r="E59" s="20" t="s">
        <v>32</v>
      </c>
      <c r="F59" s="20" t="s">
        <v>31</v>
      </c>
      <c r="G59" s="20" t="s">
        <v>25</v>
      </c>
      <c r="H59" s="7">
        <v>9.8000000000000007</v>
      </c>
      <c r="I59" s="7">
        <v>300</v>
      </c>
      <c r="J59" s="7" t="s">
        <v>23</v>
      </c>
      <c r="K59" s="7">
        <v>12.2</v>
      </c>
      <c r="L59" s="8">
        <v>42</v>
      </c>
    </row>
    <row r="60" spans="3:16" ht="36.6" thickBot="1" x14ac:dyDescent="0.35">
      <c r="C60" s="3" t="s">
        <v>12</v>
      </c>
      <c r="D60" s="109" t="s">
        <v>147</v>
      </c>
      <c r="E60" s="6" t="s">
        <v>65</v>
      </c>
      <c r="F60" s="20" t="s">
        <v>62</v>
      </c>
      <c r="G60" s="20" t="s">
        <v>128</v>
      </c>
      <c r="H60" s="7">
        <v>7.9</v>
      </c>
      <c r="I60" s="21" t="s">
        <v>66</v>
      </c>
      <c r="J60" s="5" t="s">
        <v>67</v>
      </c>
      <c r="K60" s="7">
        <v>8.9</v>
      </c>
      <c r="L60" s="8">
        <v>38</v>
      </c>
    </row>
    <row r="61" spans="3:16" ht="15" thickBot="1" x14ac:dyDescent="0.35">
      <c r="C61" s="3" t="s">
        <v>12</v>
      </c>
      <c r="D61" s="109" t="s">
        <v>147</v>
      </c>
      <c r="E61" s="6" t="s">
        <v>68</v>
      </c>
      <c r="F61" s="20" t="s">
        <v>62</v>
      </c>
      <c r="G61" s="20" t="s">
        <v>68</v>
      </c>
      <c r="H61" s="7">
        <v>4.95</v>
      </c>
      <c r="I61" s="7">
        <v>200</v>
      </c>
      <c r="J61" s="7" t="s">
        <v>23</v>
      </c>
      <c r="K61" s="7">
        <v>5.4</v>
      </c>
      <c r="L61" s="8">
        <v>38</v>
      </c>
    </row>
    <row r="62" spans="3:16" ht="24.6" thickBot="1" x14ac:dyDescent="0.35">
      <c r="C62" s="135" t="s">
        <v>12</v>
      </c>
      <c r="D62" s="4" t="s">
        <v>147</v>
      </c>
      <c r="E62" s="21" t="s">
        <v>81</v>
      </c>
      <c r="F62" s="5" t="s">
        <v>82</v>
      </c>
      <c r="G62" s="7" t="s">
        <v>83</v>
      </c>
      <c r="H62" s="7">
        <v>8.6</v>
      </c>
      <c r="I62" s="7">
        <v>160</v>
      </c>
      <c r="J62" s="4" t="s">
        <v>23</v>
      </c>
      <c r="K62" s="5">
        <v>3.48</v>
      </c>
      <c r="L62" s="97">
        <v>51</v>
      </c>
    </row>
    <row r="63" spans="3:16" ht="15" thickBot="1" x14ac:dyDescent="0.35">
      <c r="H63" s="53"/>
    </row>
    <row r="64" spans="3:16" ht="36.6" thickBot="1" x14ac:dyDescent="0.35">
      <c r="C64" s="107" t="s">
        <v>12</v>
      </c>
      <c r="D64" s="103" t="s">
        <v>142</v>
      </c>
      <c r="E64" s="108" t="s">
        <v>95</v>
      </c>
      <c r="F64" s="108" t="s">
        <v>98</v>
      </c>
      <c r="G64" s="108" t="s">
        <v>121</v>
      </c>
      <c r="H64" s="109">
        <v>9.5</v>
      </c>
      <c r="I64" s="110" t="s">
        <v>99</v>
      </c>
      <c r="J64" s="111" t="s">
        <v>100</v>
      </c>
      <c r="K64" s="108" t="s">
        <v>101</v>
      </c>
      <c r="L64" s="112">
        <v>34</v>
      </c>
    </row>
    <row r="65" spans="3:12" x14ac:dyDescent="0.3">
      <c r="H65">
        <f>SUM(H56:H64)</f>
        <v>52.45</v>
      </c>
    </row>
    <row r="66" spans="3:12" x14ac:dyDescent="0.3">
      <c r="H66" s="53"/>
    </row>
    <row r="67" spans="3:12" x14ac:dyDescent="0.3">
      <c r="H67" s="53"/>
    </row>
    <row r="68" spans="3:12" ht="15" thickBot="1" x14ac:dyDescent="0.35">
      <c r="C68" t="s">
        <v>144</v>
      </c>
    </row>
    <row r="69" spans="3:12" ht="24" x14ac:dyDescent="0.3">
      <c r="C69" s="61"/>
      <c r="D69" s="62"/>
      <c r="E69" s="62"/>
      <c r="F69" s="62"/>
      <c r="G69" s="62"/>
      <c r="H69" s="62"/>
      <c r="I69" s="63" t="s">
        <v>5</v>
      </c>
      <c r="J69" s="62"/>
      <c r="K69" s="64" t="s">
        <v>8</v>
      </c>
      <c r="L69" s="65" t="s">
        <v>10</v>
      </c>
    </row>
    <row r="70" spans="3:12" ht="24" x14ac:dyDescent="0.3">
      <c r="C70" s="105" t="s">
        <v>0</v>
      </c>
      <c r="D70" s="75" t="s">
        <v>141</v>
      </c>
      <c r="E70" s="2" t="s">
        <v>1</v>
      </c>
      <c r="F70" s="1" t="s">
        <v>2</v>
      </c>
      <c r="G70" s="1" t="s">
        <v>3</v>
      </c>
      <c r="H70" s="72" t="s">
        <v>4</v>
      </c>
      <c r="I70" s="1" t="s">
        <v>6</v>
      </c>
      <c r="J70" s="2" t="s">
        <v>7</v>
      </c>
      <c r="K70" s="76" t="s">
        <v>9</v>
      </c>
      <c r="L70" s="106" t="s">
        <v>11</v>
      </c>
    </row>
    <row r="71" spans="3:12" x14ac:dyDescent="0.3">
      <c r="C71" s="85" t="s">
        <v>12</v>
      </c>
      <c r="D71" s="56" t="s">
        <v>142</v>
      </c>
      <c r="E71" s="56" t="s">
        <v>88</v>
      </c>
      <c r="F71" s="56" t="s">
        <v>17</v>
      </c>
      <c r="G71" s="56" t="s">
        <v>19</v>
      </c>
      <c r="H71" s="31">
        <v>10.8</v>
      </c>
      <c r="I71" s="32" t="s">
        <v>89</v>
      </c>
      <c r="J71" s="29" t="s">
        <v>70</v>
      </c>
      <c r="K71" s="30">
        <v>229.68</v>
      </c>
      <c r="L71" s="86">
        <v>63</v>
      </c>
    </row>
    <row r="72" spans="3:12" ht="36.6" thickBot="1" x14ac:dyDescent="0.35">
      <c r="C72" s="87" t="s">
        <v>12</v>
      </c>
      <c r="D72" s="88" t="s">
        <v>142</v>
      </c>
      <c r="E72" s="88" t="s">
        <v>69</v>
      </c>
      <c r="F72" s="88" t="s">
        <v>19</v>
      </c>
      <c r="G72" s="88" t="s">
        <v>50</v>
      </c>
      <c r="H72" s="89">
        <v>26.6</v>
      </c>
      <c r="I72" s="89">
        <v>762</v>
      </c>
      <c r="J72" s="89" t="s">
        <v>127</v>
      </c>
      <c r="K72" s="89">
        <v>45</v>
      </c>
      <c r="L72" s="90">
        <v>63</v>
      </c>
    </row>
    <row r="73" spans="3:12" x14ac:dyDescent="0.3">
      <c r="C73" s="69"/>
      <c r="D73" s="69"/>
      <c r="E73" s="69"/>
      <c r="F73" s="69"/>
      <c r="G73" s="69"/>
      <c r="H73" s="77">
        <f>SUM(H71:H72)</f>
        <v>37.400000000000006</v>
      </c>
      <c r="I73" s="60"/>
      <c r="J73" s="60"/>
      <c r="K73" s="60"/>
      <c r="L73" s="60"/>
    </row>
    <row r="75" spans="3:12" ht="15" thickBot="1" x14ac:dyDescent="0.35">
      <c r="C75" s="53" t="s">
        <v>39</v>
      </c>
      <c r="E75" s="50"/>
      <c r="F75" s="50"/>
      <c r="G75" s="50"/>
      <c r="H75" s="50"/>
      <c r="I75" s="50"/>
      <c r="J75" s="51"/>
      <c r="K75" s="50"/>
      <c r="L75" s="52"/>
    </row>
    <row r="76" spans="3:12" ht="36.6" thickBot="1" x14ac:dyDescent="0.35">
      <c r="C76" s="38" t="s">
        <v>0</v>
      </c>
      <c r="D76" s="146" t="s">
        <v>146</v>
      </c>
      <c r="E76" s="39" t="s">
        <v>1</v>
      </c>
      <c r="F76" s="40" t="s">
        <v>2</v>
      </c>
      <c r="G76" s="40" t="s">
        <v>3</v>
      </c>
      <c r="H76" s="41" t="s">
        <v>4</v>
      </c>
      <c r="I76" s="40" t="s">
        <v>136</v>
      </c>
      <c r="J76" s="39" t="s">
        <v>7</v>
      </c>
      <c r="K76" s="42" t="s">
        <v>137</v>
      </c>
      <c r="L76" s="43" t="s">
        <v>138</v>
      </c>
    </row>
    <row r="77" spans="3:12" x14ac:dyDescent="0.3">
      <c r="C77" s="83" t="s">
        <v>12</v>
      </c>
      <c r="D77" s="79" t="s">
        <v>147</v>
      </c>
      <c r="E77" s="78" t="s">
        <v>37</v>
      </c>
      <c r="F77" s="151" t="s">
        <v>31</v>
      </c>
      <c r="G77" s="78" t="s">
        <v>38</v>
      </c>
      <c r="H77" s="80">
        <v>7.3</v>
      </c>
      <c r="I77" s="78">
        <v>250</v>
      </c>
      <c r="J77" s="78" t="s">
        <v>39</v>
      </c>
      <c r="K77" s="78">
        <v>8.5</v>
      </c>
      <c r="L77" s="153">
        <v>40</v>
      </c>
    </row>
    <row r="78" spans="3:12" ht="24" x14ac:dyDescent="0.3">
      <c r="C78" s="85" t="s">
        <v>12</v>
      </c>
      <c r="D78" s="29" t="s">
        <v>147</v>
      </c>
      <c r="E78" s="56" t="s">
        <v>40</v>
      </c>
      <c r="F78" s="149" t="s">
        <v>131</v>
      </c>
      <c r="G78" s="56" t="s">
        <v>41</v>
      </c>
      <c r="H78" s="32">
        <v>4.4000000000000004</v>
      </c>
      <c r="I78" s="56">
        <v>250</v>
      </c>
      <c r="J78" s="56" t="s">
        <v>39</v>
      </c>
      <c r="K78" s="56">
        <v>8.5</v>
      </c>
      <c r="L78" s="153">
        <v>40</v>
      </c>
    </row>
    <row r="79" spans="3:12" ht="24" x14ac:dyDescent="0.3">
      <c r="C79" s="85" t="s">
        <v>12</v>
      </c>
      <c r="D79" s="29" t="s">
        <v>147</v>
      </c>
      <c r="E79" s="56" t="s">
        <v>37</v>
      </c>
      <c r="F79" s="149" t="s">
        <v>38</v>
      </c>
      <c r="G79" s="56" t="s">
        <v>42</v>
      </c>
      <c r="H79" s="32">
        <v>3.3</v>
      </c>
      <c r="I79" s="56">
        <v>250</v>
      </c>
      <c r="J79" s="56" t="s">
        <v>39</v>
      </c>
      <c r="K79" s="56">
        <v>8.5</v>
      </c>
      <c r="L79" s="153">
        <v>40</v>
      </c>
    </row>
    <row r="80" spans="3:12" ht="24" x14ac:dyDescent="0.3">
      <c r="C80" s="150" t="s">
        <v>12</v>
      </c>
      <c r="D80" s="29" t="s">
        <v>147</v>
      </c>
      <c r="E80" s="29" t="s">
        <v>61</v>
      </c>
      <c r="F80" s="31" t="s">
        <v>62</v>
      </c>
      <c r="G80" s="30" t="s">
        <v>63</v>
      </c>
      <c r="H80" s="32">
        <v>4.91</v>
      </c>
      <c r="I80" s="32">
        <v>200</v>
      </c>
      <c r="J80" s="30" t="s">
        <v>64</v>
      </c>
      <c r="K80" s="32">
        <v>5.4</v>
      </c>
      <c r="L80" s="86">
        <v>38</v>
      </c>
    </row>
    <row r="81" spans="3:12" ht="36.6" thickBot="1" x14ac:dyDescent="0.35">
      <c r="C81" s="87" t="s">
        <v>12</v>
      </c>
      <c r="D81" s="88" t="s">
        <v>142</v>
      </c>
      <c r="E81" s="88" t="s">
        <v>95</v>
      </c>
      <c r="F81" s="88" t="s">
        <v>102</v>
      </c>
      <c r="G81" s="88" t="s">
        <v>119</v>
      </c>
      <c r="H81" s="89">
        <v>1.3</v>
      </c>
      <c r="I81" s="89">
        <v>110</v>
      </c>
      <c r="J81" s="89" t="s">
        <v>39</v>
      </c>
      <c r="K81" s="121" t="s">
        <v>104</v>
      </c>
      <c r="L81" s="90">
        <v>21</v>
      </c>
    </row>
    <row r="83" spans="3:12" ht="15" thickBot="1" x14ac:dyDescent="0.35">
      <c r="C83" s="57"/>
      <c r="D83" s="57"/>
      <c r="E83" s="57"/>
      <c r="F83" s="58"/>
      <c r="G83" s="59"/>
      <c r="H83" s="71"/>
      <c r="I83" s="60"/>
      <c r="J83" s="59"/>
      <c r="K83" s="60"/>
      <c r="L83" s="60"/>
    </row>
    <row r="84" spans="3:12" ht="24" x14ac:dyDescent="0.3">
      <c r="C84" s="114" t="s">
        <v>12</v>
      </c>
      <c r="D84" s="115" t="s">
        <v>142</v>
      </c>
      <c r="E84" s="115" t="s">
        <v>91</v>
      </c>
      <c r="F84" s="115" t="s">
        <v>92</v>
      </c>
      <c r="G84" s="115" t="s">
        <v>93</v>
      </c>
      <c r="H84" s="117">
        <v>14.8</v>
      </c>
      <c r="I84" s="117">
        <v>125</v>
      </c>
      <c r="J84" s="117" t="s">
        <v>39</v>
      </c>
      <c r="K84" s="118" t="s">
        <v>94</v>
      </c>
      <c r="L84" s="119">
        <v>66</v>
      </c>
    </row>
    <row r="85" spans="3:12" ht="24" x14ac:dyDescent="0.3">
      <c r="C85" s="85" t="s">
        <v>12</v>
      </c>
      <c r="D85" s="56" t="s">
        <v>142</v>
      </c>
      <c r="E85" s="56" t="s">
        <v>95</v>
      </c>
      <c r="F85" s="56" t="s">
        <v>117</v>
      </c>
      <c r="G85" s="56" t="s">
        <v>112</v>
      </c>
      <c r="H85" s="189"/>
      <c r="I85" s="32">
        <v>160</v>
      </c>
      <c r="J85" s="32" t="s">
        <v>39</v>
      </c>
      <c r="K85" s="31" t="s">
        <v>113</v>
      </c>
      <c r="L85" s="86">
        <v>27</v>
      </c>
    </row>
    <row r="86" spans="3:12" ht="24" x14ac:dyDescent="0.3">
      <c r="C86" s="85" t="s">
        <v>12</v>
      </c>
      <c r="D86" s="56" t="s">
        <v>142</v>
      </c>
      <c r="E86" s="56" t="s">
        <v>114</v>
      </c>
      <c r="F86" s="56" t="s">
        <v>95</v>
      </c>
      <c r="G86" s="56" t="s">
        <v>115</v>
      </c>
      <c r="H86" s="32">
        <v>10.3</v>
      </c>
      <c r="I86" s="32">
        <v>200</v>
      </c>
      <c r="J86" s="32" t="s">
        <v>39</v>
      </c>
      <c r="K86" s="31" t="s">
        <v>116</v>
      </c>
      <c r="L86" s="86">
        <v>22</v>
      </c>
    </row>
    <row r="88" spans="3:12" x14ac:dyDescent="0.3">
      <c r="C88" s="69"/>
      <c r="D88" s="69"/>
      <c r="E88" s="69"/>
      <c r="F88" s="69"/>
      <c r="G88" s="69"/>
      <c r="H88" s="60"/>
      <c r="I88" s="60"/>
      <c r="J88" s="60"/>
      <c r="K88" s="58"/>
      <c r="L88" s="60"/>
    </row>
    <row r="89" spans="3:12" ht="24" x14ac:dyDescent="0.3">
      <c r="C89" s="237" t="s">
        <v>161</v>
      </c>
      <c r="D89" s="237" t="s">
        <v>161</v>
      </c>
      <c r="E89" s="229" t="s">
        <v>169</v>
      </c>
      <c r="F89" s="229" t="s">
        <v>170</v>
      </c>
      <c r="G89" s="229" t="s">
        <v>171</v>
      </c>
      <c r="H89" s="229">
        <v>0.42</v>
      </c>
      <c r="I89" s="229">
        <v>300</v>
      </c>
      <c r="J89" s="229" t="s">
        <v>174</v>
      </c>
      <c r="K89" s="229" t="s">
        <v>175</v>
      </c>
      <c r="L89" s="229">
        <v>12</v>
      </c>
    </row>
    <row r="90" spans="3:12" ht="24" x14ac:dyDescent="0.3">
      <c r="C90" s="238" t="s">
        <v>161</v>
      </c>
      <c r="D90" s="238" t="s">
        <v>161</v>
      </c>
      <c r="E90" s="228" t="s">
        <v>179</v>
      </c>
      <c r="F90" s="229" t="s">
        <v>187</v>
      </c>
      <c r="G90" s="228" t="s">
        <v>177</v>
      </c>
      <c r="H90" s="239">
        <v>1.5</v>
      </c>
      <c r="I90" s="228">
        <v>110</v>
      </c>
      <c r="J90" s="228" t="s">
        <v>174</v>
      </c>
      <c r="K90" s="228" t="s">
        <v>180</v>
      </c>
      <c r="L90" s="228" t="s">
        <v>181</v>
      </c>
    </row>
    <row r="91" spans="3:12" x14ac:dyDescent="0.3">
      <c r="C91" s="69"/>
      <c r="D91" s="69"/>
      <c r="E91" s="69"/>
      <c r="F91" s="69"/>
      <c r="G91" s="69"/>
      <c r="H91" s="57">
        <f>SUM(H77:H90)</f>
        <v>48.230000000000004</v>
      </c>
      <c r="I91" s="60"/>
      <c r="J91" s="60"/>
      <c r="K91" s="58"/>
      <c r="L91" s="60"/>
    </row>
    <row r="94" spans="3:12" ht="15" thickBot="1" x14ac:dyDescent="0.35">
      <c r="C94" s="69" t="s">
        <v>85</v>
      </c>
    </row>
    <row r="95" spans="3:12" ht="36.6" thickBot="1" x14ac:dyDescent="0.35">
      <c r="C95" s="38" t="s">
        <v>0</v>
      </c>
      <c r="D95" s="146" t="s">
        <v>146</v>
      </c>
      <c r="E95" s="39" t="s">
        <v>1</v>
      </c>
      <c r="F95" s="40" t="s">
        <v>2</v>
      </c>
      <c r="G95" s="40" t="s">
        <v>3</v>
      </c>
      <c r="H95" s="41" t="s">
        <v>4</v>
      </c>
      <c r="I95" s="40" t="s">
        <v>136</v>
      </c>
      <c r="J95" s="39" t="s">
        <v>7</v>
      </c>
      <c r="K95" s="42" t="s">
        <v>137</v>
      </c>
      <c r="L95" s="43" t="s">
        <v>138</v>
      </c>
    </row>
    <row r="96" spans="3:12" ht="17.25" customHeight="1" thickBot="1" x14ac:dyDescent="0.35">
      <c r="C96" s="3" t="s">
        <v>12</v>
      </c>
      <c r="D96" s="109" t="s">
        <v>147</v>
      </c>
      <c r="E96" s="21" t="s">
        <v>81</v>
      </c>
      <c r="F96" s="7" t="s">
        <v>83</v>
      </c>
      <c r="G96" s="20" t="s">
        <v>84</v>
      </c>
      <c r="H96" s="147">
        <v>4.5999999999999996</v>
      </c>
      <c r="I96" s="7">
        <v>90</v>
      </c>
      <c r="J96" s="4" t="s">
        <v>85</v>
      </c>
      <c r="K96" s="5">
        <v>1.1000000000000001</v>
      </c>
      <c r="L96" s="8">
        <v>21</v>
      </c>
    </row>
    <row r="97" spans="3:13" x14ac:dyDescent="0.3">
      <c r="H97">
        <f>SUM(H96)</f>
        <v>4.5999999999999996</v>
      </c>
    </row>
    <row r="99" spans="3:13" x14ac:dyDescent="0.3">
      <c r="C99" s="57"/>
      <c r="D99" s="57"/>
      <c r="E99" s="143"/>
      <c r="F99" s="60"/>
      <c r="G99" s="69"/>
      <c r="H99" s="58"/>
      <c r="I99" s="60"/>
      <c r="J99" s="57"/>
      <c r="K99" s="58"/>
      <c r="L99" s="60"/>
    </row>
    <row r="100" spans="3:13" ht="17.399999999999999" x14ac:dyDescent="0.3">
      <c r="C100" s="144"/>
      <c r="D100" s="144"/>
      <c r="E100" s="69"/>
      <c r="F100" s="69"/>
      <c r="G100" s="69"/>
      <c r="H100" s="58"/>
      <c r="I100" s="60"/>
      <c r="J100" s="69"/>
      <c r="K100" s="58"/>
      <c r="L100" s="60"/>
    </row>
    <row r="101" spans="3:13" x14ac:dyDescent="0.3">
      <c r="C101" s="57"/>
      <c r="D101" s="57"/>
      <c r="E101" s="69"/>
      <c r="F101" s="69"/>
      <c r="G101" s="69"/>
      <c r="H101" s="58"/>
      <c r="I101" s="60"/>
      <c r="J101" s="69"/>
      <c r="K101" s="58"/>
      <c r="L101" s="60"/>
    </row>
    <row r="102" spans="3:13" x14ac:dyDescent="0.3">
      <c r="C102" s="139" t="s">
        <v>207</v>
      </c>
      <c r="D102" s="139"/>
      <c r="E102" s="69"/>
      <c r="F102" s="69"/>
      <c r="G102" s="69"/>
    </row>
    <row r="103" spans="3:13" ht="15" thickBot="1" x14ac:dyDescent="0.35"/>
    <row r="104" spans="3:13" ht="36" x14ac:dyDescent="0.3">
      <c r="C104" s="230" t="s">
        <v>0</v>
      </c>
      <c r="D104" s="231" t="s">
        <v>146</v>
      </c>
      <c r="E104" s="64" t="s">
        <v>1</v>
      </c>
      <c r="F104" s="63" t="s">
        <v>2</v>
      </c>
      <c r="G104" s="63" t="s">
        <v>3</v>
      </c>
      <c r="H104" s="232" t="s">
        <v>4</v>
      </c>
      <c r="I104" s="63" t="s">
        <v>136</v>
      </c>
      <c r="J104" s="64" t="s">
        <v>7</v>
      </c>
      <c r="K104" s="233" t="s">
        <v>137</v>
      </c>
      <c r="L104" s="65" t="s">
        <v>138</v>
      </c>
    </row>
    <row r="105" spans="3:13" ht="43.5" customHeight="1" thickBot="1" x14ac:dyDescent="0.35">
      <c r="C105" s="56" t="s">
        <v>12</v>
      </c>
      <c r="D105" s="56" t="s">
        <v>142</v>
      </c>
      <c r="E105" s="56" t="s">
        <v>122</v>
      </c>
      <c r="F105" s="56" t="s">
        <v>124</v>
      </c>
      <c r="G105" s="56" t="s">
        <v>98</v>
      </c>
      <c r="H105" s="32">
        <v>6.8</v>
      </c>
      <c r="I105" s="32">
        <v>250</v>
      </c>
      <c r="J105" s="32" t="s">
        <v>16</v>
      </c>
      <c r="K105" s="31"/>
      <c r="L105" s="32">
        <v>32</v>
      </c>
    </row>
    <row r="106" spans="3:13" ht="35.25" customHeight="1" thickBot="1" x14ac:dyDescent="0.35">
      <c r="C106" s="234" t="s">
        <v>190</v>
      </c>
      <c r="D106" s="56" t="s">
        <v>142</v>
      </c>
      <c r="E106" s="234" t="s">
        <v>107</v>
      </c>
      <c r="F106" s="234" t="s">
        <v>108</v>
      </c>
      <c r="G106" s="234" t="s">
        <v>110</v>
      </c>
      <c r="H106" s="235">
        <v>3.69</v>
      </c>
      <c r="I106" s="236">
        <v>250</v>
      </c>
      <c r="J106" s="236" t="s">
        <v>16</v>
      </c>
      <c r="K106" s="236">
        <v>8.5</v>
      </c>
      <c r="L106" s="236">
        <v>8</v>
      </c>
      <c r="M106" s="96" t="s">
        <v>140</v>
      </c>
    </row>
    <row r="107" spans="3:13" x14ac:dyDescent="0.3"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</row>
    <row r="108" spans="3:13" x14ac:dyDescent="0.3"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</row>
    <row r="109" spans="3:13" x14ac:dyDescent="0.3"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</row>
    <row r="110" spans="3:13" ht="24" x14ac:dyDescent="0.3">
      <c r="C110" s="56" t="s">
        <v>12</v>
      </c>
      <c r="D110" s="56" t="s">
        <v>142</v>
      </c>
      <c r="E110" s="56" t="s">
        <v>95</v>
      </c>
      <c r="F110" s="56" t="s">
        <v>120</v>
      </c>
      <c r="G110" s="56" t="s">
        <v>102</v>
      </c>
      <c r="H110" s="29">
        <v>13.9</v>
      </c>
      <c r="I110" s="32">
        <v>160</v>
      </c>
      <c r="J110" s="32" t="s">
        <v>100</v>
      </c>
      <c r="K110" s="29" t="s">
        <v>103</v>
      </c>
      <c r="L110" s="32">
        <v>31</v>
      </c>
    </row>
    <row r="117" spans="3:12" x14ac:dyDescent="0.3">
      <c r="C117" s="242" t="s">
        <v>12</v>
      </c>
      <c r="D117" s="29" t="s">
        <v>147</v>
      </c>
      <c r="E117" s="244" t="s">
        <v>86</v>
      </c>
      <c r="F117" s="244" t="s">
        <v>83</v>
      </c>
      <c r="G117" s="244" t="s">
        <v>87</v>
      </c>
      <c r="H117" s="32">
        <v>1</v>
      </c>
      <c r="I117" s="32">
        <v>250</v>
      </c>
      <c r="J117" s="56" t="s">
        <v>126</v>
      </c>
      <c r="K117" s="31">
        <v>8.5</v>
      </c>
      <c r="L117" s="86">
        <v>11</v>
      </c>
    </row>
    <row r="118" spans="3:12" ht="15" thickBot="1" x14ac:dyDescent="0.35">
      <c r="C118" s="243"/>
      <c r="D118" s="120" t="s">
        <v>147</v>
      </c>
      <c r="E118" s="245"/>
      <c r="F118" s="245"/>
      <c r="G118" s="245"/>
      <c r="H118" s="89">
        <v>2</v>
      </c>
      <c r="I118" s="89">
        <v>160</v>
      </c>
      <c r="J118" s="88" t="s">
        <v>39</v>
      </c>
      <c r="K118" s="121">
        <v>3.5</v>
      </c>
      <c r="L118" s="90">
        <v>11</v>
      </c>
    </row>
    <row r="120" spans="3:12" ht="36.6" thickBot="1" x14ac:dyDescent="0.35">
      <c r="C120" s="87" t="s">
        <v>12</v>
      </c>
      <c r="D120" s="88" t="s">
        <v>142</v>
      </c>
      <c r="E120" s="88" t="s">
        <v>95</v>
      </c>
      <c r="F120" s="88" t="s">
        <v>102</v>
      </c>
      <c r="G120" s="88" t="s">
        <v>119</v>
      </c>
      <c r="H120" s="89">
        <v>1.3</v>
      </c>
      <c r="I120" s="89">
        <v>110</v>
      </c>
      <c r="J120" s="89" t="s">
        <v>39</v>
      </c>
      <c r="K120" s="121" t="s">
        <v>104</v>
      </c>
      <c r="L120" s="90">
        <v>18</v>
      </c>
    </row>
  </sheetData>
  <mergeCells count="6">
    <mergeCell ref="P42:P43"/>
    <mergeCell ref="C117:C118"/>
    <mergeCell ref="E117:E118"/>
    <mergeCell ref="F117:F118"/>
    <mergeCell ref="G117:G118"/>
    <mergeCell ref="N42:N43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Y174"/>
  <sheetViews>
    <sheetView topLeftCell="K168" zoomScale="102" zoomScaleNormal="102" workbookViewId="0">
      <selection activeCell="U178" sqref="U178"/>
    </sheetView>
  </sheetViews>
  <sheetFormatPr defaultRowHeight="14.4" x14ac:dyDescent="0.3"/>
  <cols>
    <col min="3" max="4" width="12" customWidth="1"/>
    <col min="5" max="5" width="18.33203125" customWidth="1"/>
    <col min="6" max="6" width="20.44140625" customWidth="1"/>
    <col min="7" max="7" width="14.6640625" customWidth="1"/>
    <col min="11" max="11" width="11.109375" customWidth="1"/>
    <col min="12" max="12" width="10.5546875" customWidth="1"/>
    <col min="13" max="13" width="19" customWidth="1"/>
    <col min="15" max="16" width="15" customWidth="1"/>
    <col min="17" max="17" width="19.109375" customWidth="1"/>
    <col min="18" max="18" width="14.109375" customWidth="1"/>
    <col min="19" max="19" width="16.109375" customWidth="1"/>
  </cols>
  <sheetData>
    <row r="2" spans="3:25" ht="18.600000000000001" thickBot="1" x14ac:dyDescent="0.4">
      <c r="C2" s="53" t="s">
        <v>139</v>
      </c>
      <c r="D2" s="53"/>
      <c r="N2" s="154"/>
      <c r="O2" s="155"/>
      <c r="P2" s="155"/>
      <c r="Q2" s="154"/>
      <c r="R2" s="154"/>
      <c r="S2" s="154"/>
      <c r="T2" s="154"/>
      <c r="U2" s="154"/>
      <c r="V2" s="154"/>
      <c r="W2" s="154"/>
      <c r="X2" s="154"/>
      <c r="Y2" s="154"/>
    </row>
    <row r="3" spans="3:25" ht="24" x14ac:dyDescent="0.3">
      <c r="C3" s="61"/>
      <c r="D3" s="62"/>
      <c r="E3" s="62"/>
      <c r="F3" s="62"/>
      <c r="G3" s="62"/>
      <c r="H3" s="62"/>
      <c r="I3" s="63" t="s">
        <v>5</v>
      </c>
      <c r="J3" s="62"/>
      <c r="K3" s="64" t="s">
        <v>8</v>
      </c>
      <c r="L3" s="65" t="s">
        <v>10</v>
      </c>
      <c r="N3" s="154"/>
      <c r="O3" s="156"/>
      <c r="P3" s="156"/>
      <c r="Q3" s="156"/>
      <c r="R3" s="156"/>
      <c r="S3" s="156"/>
      <c r="T3" s="156"/>
      <c r="U3" s="157"/>
      <c r="V3" s="156"/>
      <c r="W3" s="158"/>
      <c r="X3" s="157"/>
      <c r="Y3" s="154"/>
    </row>
    <row r="4" spans="3:25" ht="24.6" thickBot="1" x14ac:dyDescent="0.35">
      <c r="C4" s="44" t="s">
        <v>0</v>
      </c>
      <c r="D4" s="82" t="s">
        <v>146</v>
      </c>
      <c r="E4" s="45" t="s">
        <v>1</v>
      </c>
      <c r="F4" s="46" t="s">
        <v>2</v>
      </c>
      <c r="G4" s="46" t="s">
        <v>3</v>
      </c>
      <c r="H4" s="47" t="s">
        <v>4</v>
      </c>
      <c r="I4" s="46" t="s">
        <v>6</v>
      </c>
      <c r="J4" s="45" t="s">
        <v>7</v>
      </c>
      <c r="K4" s="48" t="s">
        <v>9</v>
      </c>
      <c r="L4" s="49"/>
      <c r="N4" s="154"/>
      <c r="O4" s="159"/>
      <c r="P4" s="159"/>
      <c r="Q4" s="158"/>
      <c r="R4" s="157"/>
      <c r="S4" s="157"/>
      <c r="T4" s="160"/>
      <c r="U4" s="157"/>
      <c r="V4" s="158"/>
      <c r="W4" s="161"/>
      <c r="X4" s="157"/>
      <c r="Y4" s="154"/>
    </row>
    <row r="5" spans="3:25" ht="27.75" customHeight="1" thickBot="1" x14ac:dyDescent="0.35">
      <c r="C5" s="133" t="s">
        <v>12</v>
      </c>
      <c r="D5" s="109" t="s">
        <v>147</v>
      </c>
      <c r="E5" s="201" t="s">
        <v>13</v>
      </c>
      <c r="F5" s="202" t="s">
        <v>14</v>
      </c>
      <c r="G5" s="203" t="s">
        <v>15</v>
      </c>
      <c r="H5" s="204">
        <v>3.3</v>
      </c>
      <c r="I5" s="204">
        <v>1600</v>
      </c>
      <c r="J5" s="204" t="s">
        <v>16</v>
      </c>
      <c r="K5" s="202">
        <v>347.91</v>
      </c>
      <c r="L5" s="205">
        <v>5</v>
      </c>
      <c r="N5" s="154"/>
      <c r="O5" s="162"/>
      <c r="P5" s="162"/>
      <c r="Q5" s="163"/>
      <c r="R5" s="164"/>
      <c r="S5" s="164"/>
      <c r="T5" s="165"/>
      <c r="U5" s="166"/>
      <c r="V5" s="166"/>
      <c r="W5" s="166"/>
      <c r="X5" s="166"/>
      <c r="Y5" s="154"/>
    </row>
    <row r="6" spans="3:25" ht="32.25" customHeight="1" thickBot="1" x14ac:dyDescent="0.35">
      <c r="C6" s="135" t="s">
        <v>12</v>
      </c>
      <c r="D6" s="4" t="s">
        <v>147</v>
      </c>
      <c r="E6" s="4" t="s">
        <v>13</v>
      </c>
      <c r="F6" s="7" t="s">
        <v>17</v>
      </c>
      <c r="G6" s="7" t="s">
        <v>14</v>
      </c>
      <c r="H6" s="7">
        <v>0.4</v>
      </c>
      <c r="I6" s="7">
        <v>1600</v>
      </c>
      <c r="J6" s="7" t="s">
        <v>16</v>
      </c>
      <c r="K6" s="5">
        <v>347.91</v>
      </c>
      <c r="L6" s="97">
        <v>5</v>
      </c>
      <c r="N6" s="167"/>
      <c r="O6" s="29"/>
      <c r="P6" s="29"/>
      <c r="Q6" s="31"/>
      <c r="R6" s="56"/>
      <c r="S6" s="56"/>
      <c r="T6" s="29"/>
      <c r="U6" s="32"/>
      <c r="V6" s="32"/>
      <c r="W6" s="32"/>
      <c r="X6" s="32"/>
      <c r="Y6" s="167"/>
    </row>
    <row r="7" spans="3:25" ht="31.5" customHeight="1" thickBot="1" x14ac:dyDescent="0.35">
      <c r="C7" s="135" t="s">
        <v>12</v>
      </c>
      <c r="D7" s="4" t="s">
        <v>147</v>
      </c>
      <c r="E7" s="4" t="s">
        <v>13</v>
      </c>
      <c r="F7" s="7" t="s">
        <v>17</v>
      </c>
      <c r="G7" s="7" t="s">
        <v>14</v>
      </c>
      <c r="H7" s="7">
        <v>0.4</v>
      </c>
      <c r="I7" s="7">
        <v>1600</v>
      </c>
      <c r="J7" s="7" t="s">
        <v>16</v>
      </c>
      <c r="K7" s="5">
        <v>347.91</v>
      </c>
      <c r="L7" s="97">
        <v>25</v>
      </c>
      <c r="O7" s="57"/>
      <c r="P7" s="57"/>
      <c r="Q7" s="58"/>
      <c r="R7" s="69"/>
      <c r="S7" s="69"/>
      <c r="T7" s="57"/>
      <c r="U7" s="60"/>
      <c r="V7" s="60"/>
      <c r="W7" s="60"/>
      <c r="X7" s="60"/>
    </row>
    <row r="8" spans="3:25" ht="32.25" customHeight="1" thickBot="1" x14ac:dyDescent="0.35">
      <c r="C8" s="135" t="s">
        <v>12</v>
      </c>
      <c r="D8" s="4" t="s">
        <v>147</v>
      </c>
      <c r="E8" s="4" t="s">
        <v>13</v>
      </c>
      <c r="F8" s="5" t="s">
        <v>14</v>
      </c>
      <c r="G8" s="6" t="s">
        <v>15</v>
      </c>
      <c r="H8" s="7">
        <v>3.3</v>
      </c>
      <c r="I8" s="7">
        <v>1600</v>
      </c>
      <c r="J8" s="7" t="s">
        <v>16</v>
      </c>
      <c r="K8" s="5">
        <v>347.91</v>
      </c>
      <c r="L8" s="97">
        <v>25</v>
      </c>
      <c r="O8" s="57"/>
      <c r="P8" s="57"/>
      <c r="Q8" s="69"/>
      <c r="R8" s="69"/>
      <c r="S8" s="69"/>
      <c r="T8" s="57"/>
      <c r="U8" s="60"/>
      <c r="V8" s="60"/>
      <c r="W8" s="60"/>
      <c r="X8" s="60"/>
    </row>
    <row r="9" spans="3:25" ht="24.6" thickBot="1" x14ac:dyDescent="0.35">
      <c r="C9" s="135" t="s">
        <v>12</v>
      </c>
      <c r="D9" s="4" t="s">
        <v>147</v>
      </c>
      <c r="E9" s="4" t="s">
        <v>13</v>
      </c>
      <c r="F9" s="7" t="s">
        <v>15</v>
      </c>
      <c r="G9" s="5" t="s">
        <v>18</v>
      </c>
      <c r="H9" s="7">
        <v>6.5</v>
      </c>
      <c r="I9" s="7">
        <v>1600</v>
      </c>
      <c r="J9" s="7" t="s">
        <v>16</v>
      </c>
      <c r="K9" s="5">
        <v>347.91</v>
      </c>
      <c r="L9" s="97">
        <v>25</v>
      </c>
      <c r="O9" s="57"/>
      <c r="P9" s="57"/>
      <c r="Q9" s="59"/>
      <c r="R9" s="69"/>
      <c r="S9" s="69"/>
      <c r="T9" s="68"/>
      <c r="U9" s="143"/>
      <c r="V9" s="58"/>
      <c r="W9" s="60"/>
      <c r="X9" s="60"/>
    </row>
    <row r="10" spans="3:25" ht="23.25" customHeight="1" thickBot="1" x14ac:dyDescent="0.35">
      <c r="C10" s="136" t="s">
        <v>12</v>
      </c>
      <c r="D10" s="4" t="s">
        <v>147</v>
      </c>
      <c r="E10" s="11" t="s">
        <v>13</v>
      </c>
      <c r="F10" s="12" t="s">
        <v>18</v>
      </c>
      <c r="G10" s="13" t="s">
        <v>19</v>
      </c>
      <c r="H10" s="14">
        <v>8.06</v>
      </c>
      <c r="I10" s="14">
        <v>1600</v>
      </c>
      <c r="J10" s="14" t="s">
        <v>16</v>
      </c>
      <c r="K10" s="13">
        <v>347.91</v>
      </c>
      <c r="L10" s="97">
        <v>25</v>
      </c>
      <c r="O10" s="57"/>
      <c r="P10" s="57"/>
      <c r="Q10" s="59"/>
      <c r="R10" s="69"/>
      <c r="S10" s="69"/>
      <c r="T10" s="68"/>
      <c r="U10" s="60"/>
      <c r="V10" s="60"/>
      <c r="W10" s="60"/>
      <c r="X10" s="60"/>
    </row>
    <row r="11" spans="3:25" ht="15.6" thickTop="1" thickBot="1" x14ac:dyDescent="0.35">
      <c r="C11" s="137" t="s">
        <v>12</v>
      </c>
      <c r="D11" s="4" t="s">
        <v>147</v>
      </c>
      <c r="E11" s="16" t="s">
        <v>20</v>
      </c>
      <c r="F11" s="17" t="s">
        <v>21</v>
      </c>
      <c r="G11" s="17" t="s">
        <v>22</v>
      </c>
      <c r="H11" s="18">
        <v>2.5</v>
      </c>
      <c r="I11" s="18">
        <v>400</v>
      </c>
      <c r="J11" s="16" t="s">
        <v>16</v>
      </c>
      <c r="K11" s="18">
        <v>16.3</v>
      </c>
      <c r="L11" s="97">
        <v>25</v>
      </c>
      <c r="T11" s="53"/>
    </row>
    <row r="12" spans="3:25" ht="25.2" thickTop="1" thickBot="1" x14ac:dyDescent="0.35">
      <c r="C12" s="137" t="s">
        <v>12</v>
      </c>
      <c r="D12" s="4" t="s">
        <v>147</v>
      </c>
      <c r="E12" s="16" t="s">
        <v>24</v>
      </c>
      <c r="F12" s="19" t="s">
        <v>21</v>
      </c>
      <c r="G12" s="16" t="s">
        <v>25</v>
      </c>
      <c r="H12" s="18">
        <v>3.3</v>
      </c>
      <c r="I12" s="18">
        <v>700</v>
      </c>
      <c r="J12" s="17" t="s">
        <v>16</v>
      </c>
      <c r="K12" s="18">
        <v>66.599999999999994</v>
      </c>
      <c r="L12" s="138">
        <v>39</v>
      </c>
    </row>
    <row r="13" spans="3:25" ht="24.6" thickBot="1" x14ac:dyDescent="0.35">
      <c r="C13" s="135" t="s">
        <v>12</v>
      </c>
      <c r="D13" s="4" t="s">
        <v>147</v>
      </c>
      <c r="E13" s="6" t="s">
        <v>30</v>
      </c>
      <c r="F13" s="5" t="s">
        <v>28</v>
      </c>
      <c r="G13" s="5" t="s">
        <v>31</v>
      </c>
      <c r="H13" s="7">
        <v>9.8000000000000007</v>
      </c>
      <c r="I13" s="7">
        <v>600</v>
      </c>
      <c r="J13" s="4" t="s">
        <v>16</v>
      </c>
      <c r="K13" s="7">
        <v>49</v>
      </c>
      <c r="L13" s="97">
        <v>24</v>
      </c>
    </row>
    <row r="14" spans="3:25" ht="36.6" thickBot="1" x14ac:dyDescent="0.35">
      <c r="C14" s="135" t="s">
        <v>12</v>
      </c>
      <c r="D14" s="4" t="s">
        <v>147</v>
      </c>
      <c r="E14" s="6" t="s">
        <v>33</v>
      </c>
      <c r="F14" s="7" t="s">
        <v>133</v>
      </c>
      <c r="G14" s="5" t="s">
        <v>34</v>
      </c>
      <c r="H14" s="7">
        <v>4.25</v>
      </c>
      <c r="I14" s="7">
        <v>400</v>
      </c>
      <c r="J14" s="4" t="s">
        <v>16</v>
      </c>
      <c r="K14" s="7">
        <v>21.7</v>
      </c>
      <c r="L14" s="97">
        <v>25</v>
      </c>
    </row>
    <row r="15" spans="3:25" ht="24.6" thickBot="1" x14ac:dyDescent="0.35">
      <c r="C15" s="135" t="s">
        <v>12</v>
      </c>
      <c r="D15" s="4" t="s">
        <v>147</v>
      </c>
      <c r="E15" s="6" t="s">
        <v>35</v>
      </c>
      <c r="F15" s="7" t="s">
        <v>132</v>
      </c>
      <c r="G15" s="5" t="s">
        <v>36</v>
      </c>
      <c r="H15" s="7">
        <v>27.9</v>
      </c>
      <c r="I15" s="7">
        <v>500</v>
      </c>
      <c r="J15" s="4" t="s">
        <v>16</v>
      </c>
      <c r="K15" s="7">
        <v>34</v>
      </c>
      <c r="L15" s="97">
        <v>25</v>
      </c>
    </row>
    <row r="16" spans="3:25" ht="24.6" thickBot="1" x14ac:dyDescent="0.35">
      <c r="C16" s="135" t="s">
        <v>12</v>
      </c>
      <c r="D16" s="4" t="s">
        <v>147</v>
      </c>
      <c r="E16" s="6" t="s">
        <v>43</v>
      </c>
      <c r="F16" s="6" t="s">
        <v>19</v>
      </c>
      <c r="G16" s="5" t="s">
        <v>44</v>
      </c>
      <c r="H16" s="7">
        <v>6.2</v>
      </c>
      <c r="I16" s="4" t="s">
        <v>158</v>
      </c>
      <c r="J16" s="7" t="s">
        <v>16</v>
      </c>
      <c r="K16" s="5">
        <v>330</v>
      </c>
      <c r="L16" s="97">
        <v>42</v>
      </c>
    </row>
    <row r="17" spans="3:25" ht="24.6" thickBot="1" x14ac:dyDescent="0.35">
      <c r="C17" s="135" t="s">
        <v>12</v>
      </c>
      <c r="D17" s="4" t="s">
        <v>147</v>
      </c>
      <c r="E17" s="6" t="s">
        <v>157</v>
      </c>
      <c r="F17" s="6" t="s">
        <v>19</v>
      </c>
      <c r="G17" s="5" t="s">
        <v>44</v>
      </c>
      <c r="H17" s="7">
        <v>6.2</v>
      </c>
      <c r="I17" s="4">
        <v>900.12</v>
      </c>
      <c r="J17" s="7" t="s">
        <v>16</v>
      </c>
      <c r="K17" s="5">
        <v>330</v>
      </c>
      <c r="L17" s="97">
        <v>19</v>
      </c>
    </row>
    <row r="18" spans="3:25" ht="15" thickBot="1" x14ac:dyDescent="0.35">
      <c r="C18" s="135" t="s">
        <v>12</v>
      </c>
      <c r="D18" s="4" t="s">
        <v>147</v>
      </c>
      <c r="E18" s="6" t="s">
        <v>43</v>
      </c>
      <c r="F18" s="4" t="s">
        <v>44</v>
      </c>
      <c r="G18" s="7" t="s">
        <v>46</v>
      </c>
      <c r="H18" s="7">
        <v>29.6</v>
      </c>
      <c r="I18" s="5">
        <v>1000</v>
      </c>
      <c r="J18" s="7" t="s">
        <v>16</v>
      </c>
      <c r="K18" s="5">
        <v>271.7</v>
      </c>
      <c r="L18" s="97">
        <v>42</v>
      </c>
      <c r="Y18" s="51"/>
    </row>
    <row r="19" spans="3:25" ht="15" thickBot="1" x14ac:dyDescent="0.35">
      <c r="C19" s="135" t="s">
        <v>12</v>
      </c>
      <c r="D19" s="4" t="s">
        <v>147</v>
      </c>
      <c r="E19" s="6" t="s">
        <v>134</v>
      </c>
      <c r="F19" s="4" t="s">
        <v>44</v>
      </c>
      <c r="G19" s="7" t="s">
        <v>46</v>
      </c>
      <c r="H19" s="7">
        <v>29.6</v>
      </c>
      <c r="I19" s="5">
        <v>1000</v>
      </c>
      <c r="J19" s="7" t="s">
        <v>16</v>
      </c>
      <c r="K19" s="5">
        <v>271.7</v>
      </c>
      <c r="L19" s="97">
        <v>19</v>
      </c>
    </row>
    <row r="20" spans="3:25" ht="15" thickBot="1" x14ac:dyDescent="0.35">
      <c r="C20" s="135" t="s">
        <v>12</v>
      </c>
      <c r="D20" s="4" t="s">
        <v>147</v>
      </c>
      <c r="E20" s="6" t="s">
        <v>43</v>
      </c>
      <c r="F20" s="7" t="s">
        <v>46</v>
      </c>
      <c r="G20" s="6" t="s">
        <v>135</v>
      </c>
      <c r="H20" s="7">
        <v>8.9</v>
      </c>
      <c r="I20" s="5">
        <v>1000</v>
      </c>
      <c r="J20" s="7" t="s">
        <v>16</v>
      </c>
      <c r="K20" s="5">
        <v>271.7</v>
      </c>
      <c r="L20" s="97">
        <v>42</v>
      </c>
    </row>
    <row r="21" spans="3:25" ht="24.6" thickBot="1" x14ac:dyDescent="0.35">
      <c r="C21" s="135" t="s">
        <v>12</v>
      </c>
      <c r="D21" s="4" t="s">
        <v>147</v>
      </c>
      <c r="E21" s="6" t="s">
        <v>134</v>
      </c>
      <c r="F21" s="7" t="s">
        <v>46</v>
      </c>
      <c r="G21" s="6" t="s">
        <v>47</v>
      </c>
      <c r="H21" s="7">
        <v>8.9</v>
      </c>
      <c r="I21" s="5">
        <v>1000</v>
      </c>
      <c r="J21" s="7" t="s">
        <v>16</v>
      </c>
      <c r="K21" s="5">
        <v>271.7</v>
      </c>
      <c r="L21" s="97">
        <v>19</v>
      </c>
    </row>
    <row r="22" spans="3:25" ht="24.6" thickBot="1" x14ac:dyDescent="0.35">
      <c r="C22" s="135" t="s">
        <v>12</v>
      </c>
      <c r="D22" s="4" t="s">
        <v>147</v>
      </c>
      <c r="E22" s="6" t="s">
        <v>43</v>
      </c>
      <c r="F22" s="7" t="s">
        <v>48</v>
      </c>
      <c r="G22" s="5" t="s">
        <v>49</v>
      </c>
      <c r="H22" s="7">
        <v>4</v>
      </c>
      <c r="I22" s="7">
        <v>800</v>
      </c>
      <c r="J22" s="7" t="s">
        <v>16</v>
      </c>
      <c r="K22" s="7">
        <v>87</v>
      </c>
      <c r="L22" s="97">
        <v>42</v>
      </c>
    </row>
    <row r="23" spans="3:25" ht="36.6" thickBot="1" x14ac:dyDescent="0.35">
      <c r="C23" s="135" t="s">
        <v>12</v>
      </c>
      <c r="D23" s="4" t="s">
        <v>147</v>
      </c>
      <c r="E23" s="6" t="s">
        <v>134</v>
      </c>
      <c r="F23" s="7" t="s">
        <v>48</v>
      </c>
      <c r="G23" s="7" t="s">
        <v>129</v>
      </c>
      <c r="H23" s="7">
        <v>4</v>
      </c>
      <c r="I23" s="7">
        <v>1300</v>
      </c>
      <c r="J23" s="7" t="s">
        <v>16</v>
      </c>
      <c r="K23" s="5">
        <v>229.5</v>
      </c>
      <c r="L23" s="97">
        <v>10</v>
      </c>
    </row>
    <row r="24" spans="3:25" ht="24.6" thickBot="1" x14ac:dyDescent="0.35">
      <c r="C24" s="135" t="s">
        <v>12</v>
      </c>
      <c r="D24" s="4" t="s">
        <v>147</v>
      </c>
      <c r="E24" s="6" t="s">
        <v>43</v>
      </c>
      <c r="F24" s="4" t="s">
        <v>49</v>
      </c>
      <c r="G24" s="21" t="s">
        <v>50</v>
      </c>
      <c r="H24" s="7">
        <v>13</v>
      </c>
      <c r="I24" s="7">
        <v>800</v>
      </c>
      <c r="J24" s="7" t="s">
        <v>16</v>
      </c>
      <c r="K24" s="7">
        <v>87</v>
      </c>
      <c r="L24" s="97">
        <v>42</v>
      </c>
    </row>
    <row r="25" spans="3:25" ht="24.6" thickBot="1" x14ac:dyDescent="0.35">
      <c r="C25" s="135" t="s">
        <v>12</v>
      </c>
      <c r="D25" s="4" t="s">
        <v>147</v>
      </c>
      <c r="E25" s="6" t="s">
        <v>134</v>
      </c>
      <c r="F25" s="7" t="s">
        <v>51</v>
      </c>
      <c r="G25" s="21" t="s">
        <v>50</v>
      </c>
      <c r="H25" s="7">
        <v>13</v>
      </c>
      <c r="I25" s="7">
        <v>1100</v>
      </c>
      <c r="J25" s="7" t="s">
        <v>16</v>
      </c>
      <c r="K25" s="7">
        <v>133</v>
      </c>
      <c r="L25" s="97">
        <v>7</v>
      </c>
    </row>
    <row r="26" spans="3:25" ht="24.6" thickBot="1" x14ac:dyDescent="0.35">
      <c r="C26" s="135" t="s">
        <v>12</v>
      </c>
      <c r="D26" s="4" t="s">
        <v>147</v>
      </c>
      <c r="E26" s="4" t="s">
        <v>52</v>
      </c>
      <c r="F26" s="20" t="s">
        <v>53</v>
      </c>
      <c r="G26" s="6" t="s">
        <v>54</v>
      </c>
      <c r="H26" s="7">
        <v>2</v>
      </c>
      <c r="I26" s="7">
        <v>160</v>
      </c>
      <c r="J26" s="7" t="s">
        <v>16</v>
      </c>
      <c r="K26" s="7">
        <v>3.5</v>
      </c>
      <c r="L26" s="97">
        <v>29</v>
      </c>
    </row>
    <row r="27" spans="3:25" ht="36.6" thickBot="1" x14ac:dyDescent="0.35">
      <c r="C27" s="135" t="s">
        <v>12</v>
      </c>
      <c r="D27" s="4" t="s">
        <v>147</v>
      </c>
      <c r="E27" s="4" t="s">
        <v>55</v>
      </c>
      <c r="F27" s="20" t="s">
        <v>53</v>
      </c>
      <c r="G27" s="5" t="s">
        <v>56</v>
      </c>
      <c r="H27" s="7">
        <v>2.7</v>
      </c>
      <c r="I27" s="7">
        <v>160</v>
      </c>
      <c r="J27" s="4" t="s">
        <v>130</v>
      </c>
      <c r="K27" s="7">
        <v>3.5</v>
      </c>
      <c r="L27" s="97">
        <v>29</v>
      </c>
      <c r="O27" s="57"/>
      <c r="P27" s="57"/>
      <c r="Q27" s="57"/>
      <c r="R27" s="58"/>
      <c r="S27" s="59"/>
      <c r="T27" s="68"/>
      <c r="U27" s="60"/>
      <c r="V27" s="59"/>
      <c r="W27" s="60"/>
      <c r="X27" s="60"/>
    </row>
    <row r="28" spans="3:25" ht="24.6" thickBot="1" x14ac:dyDescent="0.35">
      <c r="C28" s="135" t="s">
        <v>12</v>
      </c>
      <c r="D28" s="4" t="s">
        <v>147</v>
      </c>
      <c r="E28" s="4" t="s">
        <v>57</v>
      </c>
      <c r="F28" s="5" t="s">
        <v>58</v>
      </c>
      <c r="G28" s="5" t="s">
        <v>59</v>
      </c>
      <c r="H28" s="7">
        <v>4.9000000000000004</v>
      </c>
      <c r="I28" s="7">
        <v>350</v>
      </c>
      <c r="J28" s="7" t="s">
        <v>16</v>
      </c>
      <c r="K28" s="7">
        <v>6.2</v>
      </c>
      <c r="L28" s="97">
        <v>7</v>
      </c>
    </row>
    <row r="29" spans="3:25" ht="24.6" thickBot="1" x14ac:dyDescent="0.35">
      <c r="C29" s="135" t="s">
        <v>12</v>
      </c>
      <c r="D29" s="4" t="s">
        <v>147</v>
      </c>
      <c r="E29" s="4" t="s">
        <v>57</v>
      </c>
      <c r="F29" s="5" t="s">
        <v>58</v>
      </c>
      <c r="G29" s="5" t="s">
        <v>60</v>
      </c>
      <c r="H29" s="7">
        <v>22.6</v>
      </c>
      <c r="I29" s="7">
        <v>450</v>
      </c>
      <c r="J29" s="7" t="s">
        <v>16</v>
      </c>
      <c r="K29" s="7">
        <v>7.6</v>
      </c>
      <c r="L29" s="97">
        <v>7</v>
      </c>
      <c r="O29" s="57"/>
      <c r="P29" s="57"/>
      <c r="Q29" s="57"/>
      <c r="R29" s="58"/>
      <c r="S29" s="59"/>
      <c r="T29" s="71">
        <f>SUM(H101)</f>
        <v>4.5999999999999996</v>
      </c>
      <c r="U29" s="60"/>
      <c r="V29" s="59"/>
      <c r="W29" s="60"/>
      <c r="X29" s="60"/>
    </row>
    <row r="30" spans="3:25" ht="25.2" thickTop="1" thickBot="1" x14ac:dyDescent="0.35">
      <c r="C30" s="137" t="s">
        <v>12</v>
      </c>
      <c r="D30" s="4" t="s">
        <v>147</v>
      </c>
      <c r="E30" s="24" t="s">
        <v>71</v>
      </c>
      <c r="F30" s="24" t="s">
        <v>50</v>
      </c>
      <c r="G30" s="19" t="s">
        <v>72</v>
      </c>
      <c r="H30" s="18">
        <v>8.6</v>
      </c>
      <c r="I30" s="18">
        <v>800</v>
      </c>
      <c r="J30" s="17" t="s">
        <v>16</v>
      </c>
      <c r="K30" s="16">
        <v>87.08</v>
      </c>
      <c r="L30" s="138">
        <v>49</v>
      </c>
      <c r="O30" s="57"/>
      <c r="P30" s="57"/>
      <c r="Q30" s="57"/>
      <c r="R30" s="58"/>
      <c r="S30" s="59"/>
      <c r="T30" s="60"/>
      <c r="U30" s="60"/>
      <c r="V30" s="59"/>
      <c r="W30" s="60"/>
      <c r="X30" s="60"/>
    </row>
    <row r="31" spans="3:25" ht="24.6" thickBot="1" x14ac:dyDescent="0.35">
      <c r="C31" s="135" t="s">
        <v>12</v>
      </c>
      <c r="D31" s="4" t="s">
        <v>147</v>
      </c>
      <c r="E31" s="22" t="s">
        <v>73</v>
      </c>
      <c r="F31" s="5" t="s">
        <v>74</v>
      </c>
      <c r="G31" s="6" t="s">
        <v>72</v>
      </c>
      <c r="H31" s="7">
        <v>8.5</v>
      </c>
      <c r="I31" s="7">
        <v>1000</v>
      </c>
      <c r="J31" s="4" t="s">
        <v>16</v>
      </c>
      <c r="K31" s="4">
        <v>135.9</v>
      </c>
      <c r="L31" s="97">
        <v>26</v>
      </c>
      <c r="O31" s="57"/>
      <c r="P31" s="57"/>
      <c r="Q31" s="57"/>
      <c r="R31" s="58"/>
      <c r="S31" s="59"/>
      <c r="T31" s="60"/>
      <c r="U31" s="60"/>
      <c r="V31" s="59"/>
      <c r="W31" s="60"/>
      <c r="X31" s="60"/>
    </row>
    <row r="32" spans="3:25" ht="15" thickBot="1" x14ac:dyDescent="0.35">
      <c r="C32" s="135" t="s">
        <v>12</v>
      </c>
      <c r="D32" s="4" t="s">
        <v>147</v>
      </c>
      <c r="E32" s="22" t="s">
        <v>75</v>
      </c>
      <c r="F32" s="22" t="s">
        <v>50</v>
      </c>
      <c r="G32" s="7" t="s">
        <v>76</v>
      </c>
      <c r="H32" s="7">
        <v>8.1</v>
      </c>
      <c r="I32" s="7">
        <v>1600</v>
      </c>
      <c r="J32" s="4" t="s">
        <v>16</v>
      </c>
      <c r="K32" s="4">
        <v>347</v>
      </c>
      <c r="L32" s="97">
        <v>12</v>
      </c>
      <c r="O32" s="57"/>
      <c r="P32" s="57"/>
      <c r="Q32" s="57"/>
      <c r="R32" s="58"/>
      <c r="S32" s="59"/>
      <c r="T32" s="60"/>
      <c r="U32" s="60"/>
      <c r="V32" s="59"/>
      <c r="W32" s="60"/>
      <c r="X32" s="60"/>
    </row>
    <row r="33" spans="3:24" ht="24.6" thickBot="1" x14ac:dyDescent="0.35">
      <c r="C33" s="135" t="s">
        <v>12</v>
      </c>
      <c r="D33" s="4" t="s">
        <v>147</v>
      </c>
      <c r="E33" s="4" t="s">
        <v>77</v>
      </c>
      <c r="F33" s="6" t="s">
        <v>78</v>
      </c>
      <c r="G33" s="22" t="s">
        <v>79</v>
      </c>
      <c r="H33" s="7">
        <v>16.100000000000001</v>
      </c>
      <c r="I33" s="7">
        <v>600</v>
      </c>
      <c r="J33" s="4" t="s">
        <v>16</v>
      </c>
      <c r="K33" s="5">
        <v>48.93</v>
      </c>
      <c r="L33" s="97">
        <v>25</v>
      </c>
      <c r="O33" s="57"/>
      <c r="P33" s="57"/>
      <c r="Q33" s="57"/>
      <c r="R33" s="58"/>
      <c r="S33" s="59"/>
      <c r="T33" s="60"/>
      <c r="U33" s="60"/>
      <c r="V33" s="59"/>
      <c r="W33" s="60"/>
      <c r="X33" s="60"/>
    </row>
    <row r="34" spans="3:24" ht="24.6" thickBot="1" x14ac:dyDescent="0.35">
      <c r="C34" s="135" t="s">
        <v>12</v>
      </c>
      <c r="D34" s="4" t="s">
        <v>147</v>
      </c>
      <c r="E34" s="4" t="s">
        <v>77</v>
      </c>
      <c r="F34" s="21" t="s">
        <v>79</v>
      </c>
      <c r="G34" s="25" t="s">
        <v>80</v>
      </c>
      <c r="H34" s="7">
        <v>13.1</v>
      </c>
      <c r="I34" s="7">
        <v>450</v>
      </c>
      <c r="J34" s="4" t="s">
        <v>16</v>
      </c>
      <c r="K34" s="5">
        <v>27.52</v>
      </c>
      <c r="L34" s="97">
        <v>17</v>
      </c>
      <c r="O34" s="57"/>
      <c r="P34" s="57"/>
      <c r="Q34" s="57"/>
      <c r="R34" s="58"/>
      <c r="S34" s="59"/>
      <c r="T34" s="60"/>
      <c r="U34" s="60"/>
      <c r="V34" s="59"/>
      <c r="W34" s="60"/>
      <c r="X34" s="60"/>
    </row>
    <row r="35" spans="3:24" ht="24.6" thickBot="1" x14ac:dyDescent="0.35">
      <c r="C35" s="140" t="s">
        <v>12</v>
      </c>
      <c r="D35" s="23" t="s">
        <v>147</v>
      </c>
      <c r="E35" s="26" t="s">
        <v>81</v>
      </c>
      <c r="F35" s="27" t="s">
        <v>82</v>
      </c>
      <c r="G35" s="9" t="s">
        <v>83</v>
      </c>
      <c r="H35" s="9">
        <v>8.6</v>
      </c>
      <c r="I35" s="9">
        <v>350</v>
      </c>
      <c r="J35" s="23" t="s">
        <v>16</v>
      </c>
      <c r="K35" s="27">
        <v>16.600000000000001</v>
      </c>
      <c r="L35" s="141">
        <v>4</v>
      </c>
      <c r="O35" s="57"/>
      <c r="P35" s="57"/>
      <c r="Q35" s="57"/>
      <c r="R35" s="58"/>
      <c r="S35" s="59"/>
      <c r="T35" s="60"/>
      <c r="U35" s="60"/>
      <c r="V35" s="59"/>
      <c r="W35" s="60"/>
      <c r="X35" s="60"/>
    </row>
    <row r="36" spans="3:24" ht="15" thickBot="1" x14ac:dyDescent="0.35">
      <c r="C36" s="33" t="s">
        <v>12</v>
      </c>
      <c r="D36" s="34"/>
      <c r="E36" s="142" t="s">
        <v>86</v>
      </c>
      <c r="F36" s="142" t="s">
        <v>83</v>
      </c>
      <c r="G36" s="142" t="s">
        <v>87</v>
      </c>
      <c r="H36" s="36">
        <v>13</v>
      </c>
      <c r="I36" s="36">
        <v>150</v>
      </c>
      <c r="J36" s="142" t="s">
        <v>125</v>
      </c>
      <c r="K36" s="35">
        <v>3.1</v>
      </c>
      <c r="L36" s="37">
        <v>11</v>
      </c>
    </row>
    <row r="37" spans="3:24" ht="15" thickBot="1" x14ac:dyDescent="0.35">
      <c r="C37" s="69"/>
      <c r="D37" s="69"/>
      <c r="E37" s="69"/>
      <c r="F37" s="69"/>
      <c r="G37" s="69"/>
      <c r="H37" s="188"/>
      <c r="I37" s="60"/>
      <c r="J37" s="69"/>
      <c r="K37" s="58"/>
      <c r="L37" s="60"/>
    </row>
    <row r="38" spans="3:24" ht="24.6" thickBot="1" x14ac:dyDescent="0.35">
      <c r="C38" s="135" t="s">
        <v>12</v>
      </c>
      <c r="D38" s="4" t="s">
        <v>147</v>
      </c>
      <c r="E38" s="6" t="s">
        <v>45</v>
      </c>
      <c r="F38" s="6" t="s">
        <v>19</v>
      </c>
      <c r="G38" s="5" t="s">
        <v>44</v>
      </c>
      <c r="H38" s="7">
        <v>6.2</v>
      </c>
      <c r="I38" s="5">
        <v>800</v>
      </c>
      <c r="J38" s="7" t="s">
        <v>16</v>
      </c>
      <c r="K38" s="5">
        <v>330</v>
      </c>
      <c r="L38" s="97">
        <v>8</v>
      </c>
    </row>
    <row r="39" spans="3:24" ht="36" x14ac:dyDescent="0.3">
      <c r="C39" s="83" t="s">
        <v>12</v>
      </c>
      <c r="D39" s="78" t="s">
        <v>142</v>
      </c>
      <c r="E39" s="78" t="s">
        <v>122</v>
      </c>
      <c r="F39" s="78" t="s">
        <v>123</v>
      </c>
      <c r="G39" s="78" t="s">
        <v>96</v>
      </c>
      <c r="H39" s="80">
        <v>19.3</v>
      </c>
      <c r="I39" s="80">
        <v>300</v>
      </c>
      <c r="J39" s="80" t="s">
        <v>16</v>
      </c>
      <c r="K39" s="81"/>
      <c r="L39" s="84">
        <v>32</v>
      </c>
    </row>
    <row r="41" spans="3:24" ht="36.6" thickBot="1" x14ac:dyDescent="0.35">
      <c r="C41" s="85" t="s">
        <v>12</v>
      </c>
      <c r="D41" s="56" t="s">
        <v>142</v>
      </c>
      <c r="E41" s="56" t="s">
        <v>122</v>
      </c>
      <c r="F41" s="56" t="s">
        <v>123</v>
      </c>
      <c r="G41" s="56" t="s">
        <v>96</v>
      </c>
      <c r="H41" s="32">
        <v>19.3</v>
      </c>
      <c r="I41" s="32">
        <v>850</v>
      </c>
      <c r="J41" s="32" t="s">
        <v>16</v>
      </c>
      <c r="K41" s="31" t="s">
        <v>97</v>
      </c>
      <c r="L41" s="86">
        <v>5</v>
      </c>
    </row>
    <row r="42" spans="3:24" ht="36" x14ac:dyDescent="0.3">
      <c r="C42" s="85" t="s">
        <v>12</v>
      </c>
      <c r="D42" s="56" t="s">
        <v>142</v>
      </c>
      <c r="E42" s="56" t="s">
        <v>122</v>
      </c>
      <c r="F42" s="56" t="s">
        <v>124</v>
      </c>
      <c r="G42" s="56" t="s">
        <v>98</v>
      </c>
      <c r="H42" s="32">
        <v>6.8</v>
      </c>
      <c r="I42" s="32">
        <v>850</v>
      </c>
      <c r="J42" s="32" t="s">
        <v>16</v>
      </c>
      <c r="K42" s="31" t="s">
        <v>97</v>
      </c>
      <c r="L42" s="86">
        <v>6</v>
      </c>
      <c r="N42" s="240" t="s">
        <v>7</v>
      </c>
      <c r="O42" s="192" t="s">
        <v>191</v>
      </c>
      <c r="P42" s="240" t="s">
        <v>193</v>
      </c>
    </row>
    <row r="43" spans="3:24" ht="36.6" thickBot="1" x14ac:dyDescent="0.35">
      <c r="C43" s="85" t="s">
        <v>12</v>
      </c>
      <c r="D43" s="56" t="s">
        <v>142</v>
      </c>
      <c r="E43" s="56" t="s">
        <v>95</v>
      </c>
      <c r="F43" s="56" t="s">
        <v>98</v>
      </c>
      <c r="G43" s="56" t="s">
        <v>121</v>
      </c>
      <c r="H43" s="32">
        <v>9.5</v>
      </c>
      <c r="I43" s="32">
        <v>700</v>
      </c>
      <c r="J43" s="32" t="s">
        <v>16</v>
      </c>
      <c r="K43" s="32">
        <v>66</v>
      </c>
      <c r="L43" s="86">
        <v>5</v>
      </c>
      <c r="N43" s="241"/>
      <c r="O43" s="193" t="s">
        <v>192</v>
      </c>
      <c r="P43" s="241"/>
    </row>
    <row r="44" spans="3:24" ht="24.6" thickBot="1" x14ac:dyDescent="0.35">
      <c r="C44" s="85" t="s">
        <v>12</v>
      </c>
      <c r="D44" s="56" t="s">
        <v>142</v>
      </c>
      <c r="E44" s="56" t="s">
        <v>95</v>
      </c>
      <c r="F44" s="56" t="s">
        <v>120</v>
      </c>
      <c r="G44" s="56" t="s">
        <v>102</v>
      </c>
      <c r="H44" s="32">
        <v>13.9</v>
      </c>
      <c r="I44" s="32">
        <v>700</v>
      </c>
      <c r="J44" s="32" t="s">
        <v>16</v>
      </c>
      <c r="K44" s="32">
        <v>66</v>
      </c>
      <c r="L44" s="86">
        <v>5</v>
      </c>
      <c r="N44" s="194" t="s">
        <v>16</v>
      </c>
      <c r="O44" s="195">
        <f>H51</f>
        <v>411.41000000000008</v>
      </c>
      <c r="P44" s="198">
        <f>O44/O49</f>
        <v>0.74249670631124898</v>
      </c>
    </row>
    <row r="45" spans="3:24" ht="36.6" thickBot="1" x14ac:dyDescent="0.35">
      <c r="C45" s="85" t="s">
        <v>12</v>
      </c>
      <c r="D45" s="56" t="s">
        <v>142</v>
      </c>
      <c r="E45" s="56" t="s">
        <v>95</v>
      </c>
      <c r="F45" s="56" t="s">
        <v>102</v>
      </c>
      <c r="G45" s="56" t="s">
        <v>119</v>
      </c>
      <c r="H45" s="32">
        <v>1.3</v>
      </c>
      <c r="I45" s="32">
        <v>700</v>
      </c>
      <c r="J45" s="32" t="s">
        <v>16</v>
      </c>
      <c r="K45" s="32">
        <v>66</v>
      </c>
      <c r="L45" s="86">
        <v>5</v>
      </c>
      <c r="N45" s="194" t="s">
        <v>39</v>
      </c>
      <c r="O45" s="195">
        <f>H96</f>
        <v>48.230000000000004</v>
      </c>
      <c r="P45" s="198">
        <f>O45/O49</f>
        <v>8.7043621072388944E-2</v>
      </c>
    </row>
    <row r="46" spans="3:24" ht="27" thickBot="1" x14ac:dyDescent="0.35">
      <c r="C46" s="85" t="s">
        <v>12</v>
      </c>
      <c r="D46" s="56" t="s">
        <v>142</v>
      </c>
      <c r="E46" s="56" t="s">
        <v>95</v>
      </c>
      <c r="F46" s="56" t="s">
        <v>105</v>
      </c>
      <c r="G46" s="56" t="s">
        <v>106</v>
      </c>
      <c r="H46" s="32">
        <v>20</v>
      </c>
      <c r="I46" s="32">
        <v>700</v>
      </c>
      <c r="J46" s="32" t="s">
        <v>16</v>
      </c>
      <c r="K46" s="32">
        <v>66</v>
      </c>
      <c r="L46" s="86">
        <v>5</v>
      </c>
      <c r="N46" s="194" t="s">
        <v>194</v>
      </c>
      <c r="O46" s="195">
        <f>H65</f>
        <v>52.45</v>
      </c>
      <c r="P46" s="198">
        <f>O46/O49</f>
        <v>9.4659712321103054E-2</v>
      </c>
    </row>
    <row r="47" spans="3:24" ht="15" thickBot="1" x14ac:dyDescent="0.35">
      <c r="C47" s="87" t="s">
        <v>12</v>
      </c>
      <c r="D47" s="88" t="s">
        <v>142</v>
      </c>
      <c r="E47" s="88" t="s">
        <v>107</v>
      </c>
      <c r="F47" s="88" t="s">
        <v>159</v>
      </c>
      <c r="G47" s="88" t="s">
        <v>160</v>
      </c>
      <c r="H47" s="89">
        <v>12</v>
      </c>
      <c r="I47" s="89">
        <v>450</v>
      </c>
      <c r="J47" s="89" t="s">
        <v>16</v>
      </c>
      <c r="K47" s="89"/>
      <c r="L47" s="90">
        <v>4</v>
      </c>
      <c r="N47" s="194" t="s">
        <v>85</v>
      </c>
      <c r="O47" s="195">
        <f>H102</f>
        <v>4.5999999999999996</v>
      </c>
      <c r="P47" s="198">
        <f>O47/O49</f>
        <v>8.3019004132902571E-3</v>
      </c>
    </row>
    <row r="48" spans="3:24" ht="40.200000000000003" thickBot="1" x14ac:dyDescent="0.35">
      <c r="C48" s="69"/>
      <c r="D48" s="69"/>
      <c r="E48" s="69"/>
      <c r="F48" s="69"/>
      <c r="G48" s="69"/>
      <c r="H48" s="188"/>
      <c r="I48" s="60"/>
      <c r="J48" s="69"/>
      <c r="K48" s="58"/>
      <c r="L48" s="60"/>
      <c r="N48" s="194" t="s">
        <v>195</v>
      </c>
      <c r="O48" s="195">
        <f>H78</f>
        <v>37.400000000000006</v>
      </c>
      <c r="P48" s="198">
        <f>O48/O49</f>
        <v>6.7498059881968622E-2</v>
      </c>
    </row>
    <row r="49" spans="3:16" ht="25.2" thickTop="1" thickBot="1" x14ac:dyDescent="0.35">
      <c r="C49" s="69" t="s">
        <v>189</v>
      </c>
      <c r="D49" s="177" t="s">
        <v>161</v>
      </c>
      <c r="E49" s="178" t="s">
        <v>169</v>
      </c>
      <c r="F49" s="178" t="s">
        <v>170</v>
      </c>
      <c r="G49" s="178" t="s">
        <v>171</v>
      </c>
      <c r="H49" s="176">
        <v>0.42</v>
      </c>
      <c r="I49" s="178">
        <v>250</v>
      </c>
      <c r="J49" s="170" t="s">
        <v>185</v>
      </c>
      <c r="K49" s="178" t="s">
        <v>173</v>
      </c>
      <c r="L49" s="179">
        <v>24</v>
      </c>
      <c r="N49" s="196" t="s">
        <v>196</v>
      </c>
      <c r="O49" s="197">
        <f>SUM(O44:O48)</f>
        <v>554.09000000000015</v>
      </c>
      <c r="P49" s="199">
        <f>SUM(P44:P48)</f>
        <v>0.99999999999999989</v>
      </c>
    </row>
    <row r="50" spans="3:16" ht="24" x14ac:dyDescent="0.3">
      <c r="C50" s="69" t="s">
        <v>189</v>
      </c>
      <c r="D50" s="183" t="s">
        <v>161</v>
      </c>
      <c r="E50" s="182" t="s">
        <v>176</v>
      </c>
      <c r="F50" s="170" t="s">
        <v>186</v>
      </c>
      <c r="G50" s="182" t="s">
        <v>177</v>
      </c>
      <c r="H50" s="174">
        <v>1.38</v>
      </c>
      <c r="I50" s="182">
        <v>250</v>
      </c>
      <c r="J50" s="170" t="s">
        <v>16</v>
      </c>
      <c r="K50" s="182" t="s">
        <v>178</v>
      </c>
      <c r="L50" s="184">
        <v>24</v>
      </c>
    </row>
    <row r="51" spans="3:16" x14ac:dyDescent="0.3">
      <c r="C51" s="69"/>
      <c r="D51" s="190"/>
      <c r="E51" s="190"/>
      <c r="F51" s="191"/>
      <c r="G51" s="190"/>
      <c r="H51" s="191">
        <f>SUM(H5:H50)</f>
        <v>411.41000000000008</v>
      </c>
      <c r="I51" s="190"/>
      <c r="J51" s="191"/>
      <c r="K51" s="190"/>
      <c r="L51" s="190"/>
    </row>
    <row r="52" spans="3:16" x14ac:dyDescent="0.3">
      <c r="C52" s="139"/>
      <c r="D52" s="139"/>
      <c r="E52" s="69"/>
      <c r="F52" s="69"/>
      <c r="G52" s="69"/>
    </row>
    <row r="53" spans="3:16" ht="18.600000000000001" thickBot="1" x14ac:dyDescent="0.4">
      <c r="C53" s="54" t="s">
        <v>23</v>
      </c>
      <c r="D53" s="54"/>
    </row>
    <row r="54" spans="3:16" ht="24" x14ac:dyDescent="0.3">
      <c r="C54" s="61"/>
      <c r="D54" s="62"/>
      <c r="E54" s="62"/>
      <c r="F54" s="62"/>
      <c r="G54" s="62"/>
      <c r="H54" s="62"/>
      <c r="I54" s="63" t="s">
        <v>5</v>
      </c>
      <c r="J54" s="62"/>
      <c r="K54" s="64" t="s">
        <v>8</v>
      </c>
      <c r="L54" s="65"/>
    </row>
    <row r="55" spans="3:16" ht="24.6" thickBot="1" x14ac:dyDescent="0.35">
      <c r="C55" s="44" t="s">
        <v>0</v>
      </c>
      <c r="D55" s="82" t="s">
        <v>146</v>
      </c>
      <c r="E55" s="45" t="s">
        <v>1</v>
      </c>
      <c r="F55" s="46" t="s">
        <v>2</v>
      </c>
      <c r="G55" s="46" t="s">
        <v>3</v>
      </c>
      <c r="H55" s="47" t="s">
        <v>4</v>
      </c>
      <c r="I55" s="46" t="s">
        <v>6</v>
      </c>
      <c r="J55" s="45" t="s">
        <v>7</v>
      </c>
      <c r="K55" s="48" t="s">
        <v>9</v>
      </c>
      <c r="L55" s="49"/>
    </row>
    <row r="56" spans="3:16" ht="15" thickBot="1" x14ac:dyDescent="0.35">
      <c r="C56" s="10" t="s">
        <v>12</v>
      </c>
      <c r="D56" s="109" t="s">
        <v>147</v>
      </c>
      <c r="E56" s="13" t="s">
        <v>20</v>
      </c>
      <c r="F56" s="55" t="s">
        <v>21</v>
      </c>
      <c r="G56" s="55" t="s">
        <v>22</v>
      </c>
      <c r="H56" s="14">
        <v>2.5</v>
      </c>
      <c r="I56" s="14">
        <v>300</v>
      </c>
      <c r="J56" s="14" t="s">
        <v>23</v>
      </c>
      <c r="K56" s="14">
        <v>9.1999999999999993</v>
      </c>
      <c r="L56" s="15">
        <v>50</v>
      </c>
    </row>
    <row r="57" spans="3:16" ht="25.2" thickTop="1" thickBot="1" x14ac:dyDescent="0.35">
      <c r="C57" s="3" t="s">
        <v>12</v>
      </c>
      <c r="D57" s="109" t="s">
        <v>147</v>
      </c>
      <c r="E57" s="5" t="s">
        <v>24</v>
      </c>
      <c r="F57" s="20" t="s">
        <v>25</v>
      </c>
      <c r="G57" s="20" t="s">
        <v>26</v>
      </c>
      <c r="H57" s="7">
        <v>3.4</v>
      </c>
      <c r="I57" s="7">
        <v>375</v>
      </c>
      <c r="J57" s="7" t="s">
        <v>23</v>
      </c>
      <c r="K57" s="7">
        <v>19</v>
      </c>
      <c r="L57" s="8">
        <v>42</v>
      </c>
    </row>
    <row r="58" spans="3:16" ht="24.6" thickBot="1" x14ac:dyDescent="0.35">
      <c r="C58" s="3" t="s">
        <v>12</v>
      </c>
      <c r="D58" s="109" t="s">
        <v>147</v>
      </c>
      <c r="E58" s="5" t="s">
        <v>27</v>
      </c>
      <c r="F58" s="20" t="s">
        <v>28</v>
      </c>
      <c r="G58" s="20" t="s">
        <v>29</v>
      </c>
      <c r="H58" s="7">
        <v>5.8</v>
      </c>
      <c r="I58" s="7">
        <v>250</v>
      </c>
      <c r="J58" s="7" t="s">
        <v>23</v>
      </c>
      <c r="K58" s="7">
        <v>8.5</v>
      </c>
      <c r="L58" s="8">
        <v>42</v>
      </c>
    </row>
    <row r="59" spans="3:16" ht="24.6" thickBot="1" x14ac:dyDescent="0.35">
      <c r="C59" s="3" t="s">
        <v>12</v>
      </c>
      <c r="D59" s="109" t="s">
        <v>147</v>
      </c>
      <c r="E59" s="20" t="s">
        <v>32</v>
      </c>
      <c r="F59" s="20" t="s">
        <v>31</v>
      </c>
      <c r="G59" s="20" t="s">
        <v>25</v>
      </c>
      <c r="H59" s="7">
        <v>9.8000000000000007</v>
      </c>
      <c r="I59" s="7">
        <v>300</v>
      </c>
      <c r="J59" s="7" t="s">
        <v>23</v>
      </c>
      <c r="K59" s="7">
        <v>12.2</v>
      </c>
      <c r="L59" s="8">
        <v>39</v>
      </c>
    </row>
    <row r="60" spans="3:16" ht="36.6" thickBot="1" x14ac:dyDescent="0.35">
      <c r="C60" s="3" t="s">
        <v>12</v>
      </c>
      <c r="D60" s="109" t="s">
        <v>147</v>
      </c>
      <c r="E60" s="6" t="s">
        <v>65</v>
      </c>
      <c r="F60" s="20" t="s">
        <v>62</v>
      </c>
      <c r="G60" s="20" t="s">
        <v>128</v>
      </c>
      <c r="H60" s="7">
        <v>7.9</v>
      </c>
      <c r="I60" s="21" t="s">
        <v>66</v>
      </c>
      <c r="J60" s="5" t="s">
        <v>67</v>
      </c>
      <c r="K60" s="7">
        <v>8.9</v>
      </c>
      <c r="L60" s="8">
        <v>35</v>
      </c>
    </row>
    <row r="61" spans="3:16" ht="15" thickBot="1" x14ac:dyDescent="0.35">
      <c r="C61" s="3" t="s">
        <v>12</v>
      </c>
      <c r="D61" s="109" t="s">
        <v>147</v>
      </c>
      <c r="E61" s="6" t="s">
        <v>68</v>
      </c>
      <c r="F61" s="20" t="s">
        <v>62</v>
      </c>
      <c r="G61" s="20" t="s">
        <v>68</v>
      </c>
      <c r="H61" s="7">
        <v>4.95</v>
      </c>
      <c r="I61" s="7">
        <v>200</v>
      </c>
      <c r="J61" s="7" t="s">
        <v>23</v>
      </c>
      <c r="K61" s="7">
        <v>5.4</v>
      </c>
      <c r="L61" s="8">
        <v>35</v>
      </c>
    </row>
    <row r="62" spans="3:16" ht="24.6" thickBot="1" x14ac:dyDescent="0.35">
      <c r="C62" s="135" t="s">
        <v>12</v>
      </c>
      <c r="D62" s="4" t="s">
        <v>147</v>
      </c>
      <c r="E62" s="21" t="s">
        <v>81</v>
      </c>
      <c r="F62" s="5" t="s">
        <v>82</v>
      </c>
      <c r="G62" s="7" t="s">
        <v>83</v>
      </c>
      <c r="H62" s="7">
        <v>8.6</v>
      </c>
      <c r="I62" s="7">
        <v>160</v>
      </c>
      <c r="J62" s="4" t="s">
        <v>23</v>
      </c>
      <c r="K62" s="5">
        <v>3.48</v>
      </c>
      <c r="L62" s="97">
        <v>48</v>
      </c>
    </row>
    <row r="63" spans="3:16" ht="15" thickBot="1" x14ac:dyDescent="0.35">
      <c r="H63" s="53"/>
    </row>
    <row r="64" spans="3:16" ht="36.6" thickBot="1" x14ac:dyDescent="0.35">
      <c r="C64" s="107" t="s">
        <v>12</v>
      </c>
      <c r="D64" s="103" t="s">
        <v>142</v>
      </c>
      <c r="E64" s="108" t="s">
        <v>95</v>
      </c>
      <c r="F64" s="108" t="s">
        <v>98</v>
      </c>
      <c r="G64" s="108" t="s">
        <v>121</v>
      </c>
      <c r="H64" s="109">
        <v>9.5</v>
      </c>
      <c r="I64" s="110" t="s">
        <v>99</v>
      </c>
      <c r="J64" s="111" t="s">
        <v>100</v>
      </c>
      <c r="K64" s="108" t="s">
        <v>101</v>
      </c>
      <c r="L64" s="112">
        <v>31</v>
      </c>
    </row>
    <row r="65" spans="3:12" x14ac:dyDescent="0.3">
      <c r="H65">
        <f>SUM(H56:H64)</f>
        <v>52.45</v>
      </c>
    </row>
    <row r="66" spans="3:12" x14ac:dyDescent="0.3">
      <c r="H66" s="53"/>
    </row>
    <row r="67" spans="3:12" x14ac:dyDescent="0.3">
      <c r="H67" s="53"/>
    </row>
    <row r="68" spans="3:12" x14ac:dyDescent="0.3">
      <c r="H68" s="53"/>
    </row>
    <row r="69" spans="3:12" x14ac:dyDescent="0.3">
      <c r="H69" s="53"/>
    </row>
    <row r="70" spans="3:12" x14ac:dyDescent="0.3">
      <c r="H70" s="53"/>
    </row>
    <row r="71" spans="3:12" x14ac:dyDescent="0.3">
      <c r="H71" s="53"/>
    </row>
    <row r="72" spans="3:12" x14ac:dyDescent="0.3">
      <c r="H72" s="53"/>
    </row>
    <row r="73" spans="3:12" ht="15" thickBot="1" x14ac:dyDescent="0.35">
      <c r="C73" t="s">
        <v>144</v>
      </c>
    </row>
    <row r="74" spans="3:12" ht="24" x14ac:dyDescent="0.3">
      <c r="C74" s="61"/>
      <c r="D74" s="62"/>
      <c r="E74" s="62"/>
      <c r="F74" s="62"/>
      <c r="G74" s="62"/>
      <c r="H74" s="62"/>
      <c r="I74" s="63" t="s">
        <v>5</v>
      </c>
      <c r="J74" s="62"/>
      <c r="K74" s="64" t="s">
        <v>8</v>
      </c>
      <c r="L74" s="65" t="s">
        <v>10</v>
      </c>
    </row>
    <row r="75" spans="3:12" ht="24" x14ac:dyDescent="0.3">
      <c r="C75" s="105" t="s">
        <v>0</v>
      </c>
      <c r="D75" s="75" t="s">
        <v>141</v>
      </c>
      <c r="E75" s="2" t="s">
        <v>1</v>
      </c>
      <c r="F75" s="1" t="s">
        <v>2</v>
      </c>
      <c r="G75" s="1" t="s">
        <v>3</v>
      </c>
      <c r="H75" s="72" t="s">
        <v>4</v>
      </c>
      <c r="I75" s="1" t="s">
        <v>6</v>
      </c>
      <c r="J75" s="2" t="s">
        <v>7</v>
      </c>
      <c r="K75" s="76" t="s">
        <v>9</v>
      </c>
      <c r="L75" s="106" t="s">
        <v>11</v>
      </c>
    </row>
    <row r="76" spans="3:12" x14ac:dyDescent="0.3">
      <c r="C76" s="85" t="s">
        <v>12</v>
      </c>
      <c r="D76" s="56" t="s">
        <v>142</v>
      </c>
      <c r="E76" s="56" t="s">
        <v>88</v>
      </c>
      <c r="F76" s="56" t="s">
        <v>17</v>
      </c>
      <c r="G76" s="56" t="s">
        <v>19</v>
      </c>
      <c r="H76" s="31">
        <v>10.8</v>
      </c>
      <c r="I76" s="32" t="s">
        <v>89</v>
      </c>
      <c r="J76" s="29" t="s">
        <v>70</v>
      </c>
      <c r="K76" s="30">
        <v>229.68</v>
      </c>
      <c r="L76" s="86">
        <v>60</v>
      </c>
    </row>
    <row r="77" spans="3:12" ht="36.6" thickBot="1" x14ac:dyDescent="0.35">
      <c r="C77" s="87" t="s">
        <v>12</v>
      </c>
      <c r="D77" s="88" t="s">
        <v>142</v>
      </c>
      <c r="E77" s="88" t="s">
        <v>69</v>
      </c>
      <c r="F77" s="88" t="s">
        <v>19</v>
      </c>
      <c r="G77" s="88" t="s">
        <v>50</v>
      </c>
      <c r="H77" s="89">
        <v>26.6</v>
      </c>
      <c r="I77" s="89">
        <v>762</v>
      </c>
      <c r="J77" s="89" t="s">
        <v>127</v>
      </c>
      <c r="K77" s="89">
        <v>45</v>
      </c>
      <c r="L77" s="90">
        <v>60</v>
      </c>
    </row>
    <row r="78" spans="3:12" x14ac:dyDescent="0.3">
      <c r="C78" s="69"/>
      <c r="D78" s="69"/>
      <c r="E78" s="69"/>
      <c r="F78" s="69"/>
      <c r="G78" s="69"/>
      <c r="H78" s="77">
        <f>SUM(H76:H77)</f>
        <v>37.400000000000006</v>
      </c>
      <c r="I78" s="60"/>
      <c r="J78" s="60"/>
      <c r="K78" s="60"/>
      <c r="L78" s="60"/>
    </row>
    <row r="80" spans="3:12" ht="15" thickBot="1" x14ac:dyDescent="0.35">
      <c r="C80" s="53" t="s">
        <v>39</v>
      </c>
      <c r="E80" s="50"/>
      <c r="F80" s="50"/>
      <c r="G80" s="50"/>
      <c r="H80" s="50"/>
      <c r="I80" s="50"/>
      <c r="J80" s="51"/>
      <c r="K80" s="50"/>
      <c r="L80" s="52"/>
    </row>
    <row r="81" spans="3:12" ht="36.6" thickBot="1" x14ac:dyDescent="0.35">
      <c r="C81" s="38" t="s">
        <v>0</v>
      </c>
      <c r="D81" s="146" t="s">
        <v>146</v>
      </c>
      <c r="E81" s="39" t="s">
        <v>1</v>
      </c>
      <c r="F81" s="40" t="s">
        <v>2</v>
      </c>
      <c r="G81" s="40" t="s">
        <v>3</v>
      </c>
      <c r="H81" s="41" t="s">
        <v>4</v>
      </c>
      <c r="I81" s="40" t="s">
        <v>136</v>
      </c>
      <c r="J81" s="39" t="s">
        <v>7</v>
      </c>
      <c r="K81" s="42" t="s">
        <v>137</v>
      </c>
      <c r="L81" s="43" t="s">
        <v>138</v>
      </c>
    </row>
    <row r="82" spans="3:12" x14ac:dyDescent="0.3">
      <c r="C82" s="83" t="s">
        <v>12</v>
      </c>
      <c r="D82" s="79" t="s">
        <v>147</v>
      </c>
      <c r="E82" s="78" t="s">
        <v>37</v>
      </c>
      <c r="F82" s="151" t="s">
        <v>31</v>
      </c>
      <c r="G82" s="78" t="s">
        <v>38</v>
      </c>
      <c r="H82" s="80">
        <v>7.3</v>
      </c>
      <c r="I82" s="78">
        <v>250</v>
      </c>
      <c r="J82" s="78" t="s">
        <v>39</v>
      </c>
      <c r="K82" s="78">
        <v>8.5</v>
      </c>
      <c r="L82" s="153">
        <v>37</v>
      </c>
    </row>
    <row r="83" spans="3:12" ht="24" x14ac:dyDescent="0.3">
      <c r="C83" s="85" t="s">
        <v>12</v>
      </c>
      <c r="D83" s="29" t="s">
        <v>147</v>
      </c>
      <c r="E83" s="56" t="s">
        <v>40</v>
      </c>
      <c r="F83" s="149" t="s">
        <v>131</v>
      </c>
      <c r="G83" s="56" t="s">
        <v>41</v>
      </c>
      <c r="H83" s="32">
        <v>4.4000000000000004</v>
      </c>
      <c r="I83" s="56">
        <v>250</v>
      </c>
      <c r="J83" s="56" t="s">
        <v>39</v>
      </c>
      <c r="K83" s="56">
        <v>8.5</v>
      </c>
      <c r="L83" s="153">
        <v>37</v>
      </c>
    </row>
    <row r="84" spans="3:12" ht="24" x14ac:dyDescent="0.3">
      <c r="C84" s="85" t="s">
        <v>12</v>
      </c>
      <c r="D84" s="29" t="s">
        <v>147</v>
      </c>
      <c r="E84" s="56" t="s">
        <v>37</v>
      </c>
      <c r="F84" s="149" t="s">
        <v>38</v>
      </c>
      <c r="G84" s="56" t="s">
        <v>42</v>
      </c>
      <c r="H84" s="32">
        <v>3.3</v>
      </c>
      <c r="I84" s="56">
        <v>250</v>
      </c>
      <c r="J84" s="56" t="s">
        <v>39</v>
      </c>
      <c r="K84" s="56">
        <v>8.5</v>
      </c>
      <c r="L84" s="153">
        <v>37</v>
      </c>
    </row>
    <row r="85" spans="3:12" ht="24" x14ac:dyDescent="0.3">
      <c r="C85" s="150" t="s">
        <v>12</v>
      </c>
      <c r="D85" s="29" t="s">
        <v>147</v>
      </c>
      <c r="E85" s="29" t="s">
        <v>61</v>
      </c>
      <c r="F85" s="31" t="s">
        <v>62</v>
      </c>
      <c r="G85" s="30" t="s">
        <v>63</v>
      </c>
      <c r="H85" s="32">
        <v>4.91</v>
      </c>
      <c r="I85" s="32">
        <v>200</v>
      </c>
      <c r="J85" s="30" t="s">
        <v>64</v>
      </c>
      <c r="K85" s="32">
        <v>5.4</v>
      </c>
      <c r="L85" s="86">
        <v>35</v>
      </c>
    </row>
    <row r="86" spans="3:12" ht="36.6" thickBot="1" x14ac:dyDescent="0.35">
      <c r="C86" s="87" t="s">
        <v>12</v>
      </c>
      <c r="D86" s="88" t="s">
        <v>142</v>
      </c>
      <c r="E86" s="88" t="s">
        <v>95</v>
      </c>
      <c r="F86" s="88" t="s">
        <v>102</v>
      </c>
      <c r="G86" s="88" t="s">
        <v>119</v>
      </c>
      <c r="H86" s="89">
        <v>1.3</v>
      </c>
      <c r="I86" s="89">
        <v>110</v>
      </c>
      <c r="J86" s="89" t="s">
        <v>39</v>
      </c>
      <c r="K86" s="121" t="s">
        <v>104</v>
      </c>
      <c r="L86" s="90">
        <v>18</v>
      </c>
    </row>
    <row r="88" spans="3:12" ht="15" thickBot="1" x14ac:dyDescent="0.35">
      <c r="C88" s="57"/>
      <c r="D88" s="57"/>
      <c r="E88" s="57"/>
      <c r="F88" s="58"/>
      <c r="G88" s="59"/>
      <c r="H88" s="71"/>
      <c r="I88" s="60"/>
      <c r="J88" s="59"/>
      <c r="K88" s="60"/>
      <c r="L88" s="60"/>
    </row>
    <row r="89" spans="3:12" ht="24" x14ac:dyDescent="0.3">
      <c r="C89" s="114" t="s">
        <v>12</v>
      </c>
      <c r="D89" s="115" t="s">
        <v>142</v>
      </c>
      <c r="E89" s="115" t="s">
        <v>91</v>
      </c>
      <c r="F89" s="115" t="s">
        <v>92</v>
      </c>
      <c r="G89" s="115" t="s">
        <v>93</v>
      </c>
      <c r="H89" s="117">
        <v>14.8</v>
      </c>
      <c r="I89" s="117">
        <v>125</v>
      </c>
      <c r="J89" s="117" t="s">
        <v>39</v>
      </c>
      <c r="K89" s="118" t="s">
        <v>94</v>
      </c>
      <c r="L89" s="119">
        <v>63</v>
      </c>
    </row>
    <row r="90" spans="3:12" ht="24" x14ac:dyDescent="0.3">
      <c r="C90" s="85" t="s">
        <v>12</v>
      </c>
      <c r="D90" s="56" t="s">
        <v>142</v>
      </c>
      <c r="E90" s="56" t="s">
        <v>95</v>
      </c>
      <c r="F90" s="56" t="s">
        <v>117</v>
      </c>
      <c r="G90" s="56" t="s">
        <v>112</v>
      </c>
      <c r="H90" s="189"/>
      <c r="I90" s="32">
        <v>160</v>
      </c>
      <c r="J90" s="32" t="s">
        <v>39</v>
      </c>
      <c r="K90" s="31" t="s">
        <v>113</v>
      </c>
      <c r="L90" s="86">
        <v>24</v>
      </c>
    </row>
    <row r="91" spans="3:12" ht="24" x14ac:dyDescent="0.3">
      <c r="C91" s="85" t="s">
        <v>12</v>
      </c>
      <c r="D91" s="56" t="s">
        <v>142</v>
      </c>
      <c r="E91" s="56" t="s">
        <v>114</v>
      </c>
      <c r="F91" s="56" t="s">
        <v>95</v>
      </c>
      <c r="G91" s="56" t="s">
        <v>115</v>
      </c>
      <c r="H91" s="32">
        <v>10.3</v>
      </c>
      <c r="I91" s="32">
        <v>200</v>
      </c>
      <c r="J91" s="32" t="s">
        <v>39</v>
      </c>
      <c r="K91" s="31" t="s">
        <v>116</v>
      </c>
      <c r="L91" s="86">
        <v>19</v>
      </c>
    </row>
    <row r="93" spans="3:12" x14ac:dyDescent="0.3">
      <c r="C93" s="69"/>
      <c r="D93" s="69"/>
      <c r="E93" s="69"/>
      <c r="F93" s="69"/>
      <c r="G93" s="69"/>
      <c r="H93" s="60"/>
      <c r="I93" s="60"/>
      <c r="J93" s="60"/>
      <c r="K93" s="58"/>
      <c r="L93" s="60"/>
    </row>
    <row r="94" spans="3:12" ht="24.6" thickBot="1" x14ac:dyDescent="0.35">
      <c r="C94" s="186" t="s">
        <v>161</v>
      </c>
      <c r="D94" s="186" t="s">
        <v>161</v>
      </c>
      <c r="E94" s="171" t="s">
        <v>169</v>
      </c>
      <c r="F94" s="171" t="s">
        <v>170</v>
      </c>
      <c r="G94" s="171" t="s">
        <v>171</v>
      </c>
      <c r="H94" s="171">
        <v>0.42</v>
      </c>
      <c r="I94" s="171">
        <v>300</v>
      </c>
      <c r="J94" s="171" t="s">
        <v>174</v>
      </c>
      <c r="K94" s="171" t="s">
        <v>175</v>
      </c>
      <c r="L94" s="173">
        <v>9</v>
      </c>
    </row>
    <row r="95" spans="3:12" ht="24" x14ac:dyDescent="0.3">
      <c r="C95" s="187" t="s">
        <v>161</v>
      </c>
      <c r="D95" s="187" t="s">
        <v>161</v>
      </c>
      <c r="E95" s="182" t="s">
        <v>179</v>
      </c>
      <c r="F95" s="170" t="s">
        <v>187</v>
      </c>
      <c r="G95" s="182" t="s">
        <v>177</v>
      </c>
      <c r="H95" s="175">
        <v>1.5</v>
      </c>
      <c r="I95" s="182">
        <v>110</v>
      </c>
      <c r="J95" s="182" t="s">
        <v>174</v>
      </c>
      <c r="K95" s="182" t="s">
        <v>180</v>
      </c>
      <c r="L95" s="184">
        <v>20</v>
      </c>
    </row>
    <row r="96" spans="3:12" x14ac:dyDescent="0.3">
      <c r="C96" s="69"/>
      <c r="D96" s="69"/>
      <c r="E96" s="69"/>
      <c r="F96" s="69"/>
      <c r="G96" s="69"/>
      <c r="H96" s="57">
        <f>SUM(H82:H95)</f>
        <v>48.230000000000004</v>
      </c>
      <c r="I96" s="60"/>
      <c r="J96" s="60"/>
      <c r="K96" s="58"/>
      <c r="L96" s="60"/>
    </row>
    <row r="99" spans="3:23" ht="15" thickBot="1" x14ac:dyDescent="0.35">
      <c r="C99" s="69" t="s">
        <v>85</v>
      </c>
    </row>
    <row r="100" spans="3:23" ht="36.6" thickBot="1" x14ac:dyDescent="0.35">
      <c r="C100" s="38" t="s">
        <v>0</v>
      </c>
      <c r="D100" s="146" t="s">
        <v>146</v>
      </c>
      <c r="E100" s="39" t="s">
        <v>1</v>
      </c>
      <c r="F100" s="40" t="s">
        <v>2</v>
      </c>
      <c r="G100" s="40" t="s">
        <v>3</v>
      </c>
      <c r="H100" s="41" t="s">
        <v>4</v>
      </c>
      <c r="I100" s="40" t="s">
        <v>136</v>
      </c>
      <c r="J100" s="39" t="s">
        <v>7</v>
      </c>
      <c r="K100" s="42" t="s">
        <v>137</v>
      </c>
      <c r="L100" s="43"/>
    </row>
    <row r="101" spans="3:23" ht="17.25" customHeight="1" thickBot="1" x14ac:dyDescent="0.35">
      <c r="C101" s="3" t="s">
        <v>12</v>
      </c>
      <c r="D101" s="109" t="s">
        <v>147</v>
      </c>
      <c r="E101" s="21" t="s">
        <v>81</v>
      </c>
      <c r="F101" s="7" t="s">
        <v>83</v>
      </c>
      <c r="G101" s="20" t="s">
        <v>84</v>
      </c>
      <c r="H101" s="147">
        <v>4.5999999999999996</v>
      </c>
      <c r="I101" s="7">
        <v>90</v>
      </c>
      <c r="J101" s="4" t="s">
        <v>85</v>
      </c>
      <c r="K101" s="5">
        <v>1.1000000000000001</v>
      </c>
      <c r="L101" s="8">
        <v>18</v>
      </c>
    </row>
    <row r="102" spans="3:23" x14ac:dyDescent="0.3">
      <c r="H102">
        <f>SUM(H101)</f>
        <v>4.5999999999999996</v>
      </c>
    </row>
    <row r="104" spans="3:23" x14ac:dyDescent="0.3">
      <c r="C104" s="57"/>
      <c r="D104" s="57"/>
      <c r="E104" s="143"/>
      <c r="F104" s="60"/>
      <c r="G104" s="69"/>
      <c r="H104" s="58"/>
      <c r="I104" s="60"/>
      <c r="J104" s="57"/>
      <c r="K104" s="58"/>
      <c r="L104" s="60"/>
    </row>
    <row r="105" spans="3:23" ht="17.399999999999999" x14ac:dyDescent="0.3">
      <c r="C105" s="144"/>
      <c r="D105" s="144"/>
      <c r="E105" s="69"/>
      <c r="F105" s="69"/>
      <c r="G105" s="69"/>
      <c r="H105" s="58"/>
      <c r="I105" s="60"/>
      <c r="J105" s="69"/>
      <c r="K105" s="58"/>
      <c r="L105" s="60"/>
    </row>
    <row r="106" spans="3:23" x14ac:dyDescent="0.3">
      <c r="C106" s="57"/>
      <c r="D106" s="57"/>
      <c r="E106" s="69"/>
      <c r="F106" s="69"/>
      <c r="G106" s="69"/>
      <c r="H106" s="58"/>
      <c r="I106" s="60"/>
      <c r="J106" s="69"/>
      <c r="K106" s="58"/>
      <c r="L106" s="60"/>
    </row>
    <row r="107" spans="3:23" x14ac:dyDescent="0.3">
      <c r="C107" s="139"/>
      <c r="D107" s="139"/>
      <c r="E107" s="69"/>
      <c r="F107" s="69"/>
      <c r="G107" s="69"/>
    </row>
    <row r="108" spans="3:23" ht="15" thickBot="1" x14ac:dyDescent="0.35"/>
    <row r="109" spans="3:23" ht="36.6" thickBot="1" x14ac:dyDescent="0.35">
      <c r="C109" s="38" t="s">
        <v>0</v>
      </c>
      <c r="D109" s="146" t="s">
        <v>146</v>
      </c>
      <c r="E109" s="39" t="s">
        <v>1</v>
      </c>
      <c r="F109" s="40" t="s">
        <v>2</v>
      </c>
      <c r="G109" s="40" t="s">
        <v>3</v>
      </c>
      <c r="H109" s="41" t="s">
        <v>4</v>
      </c>
      <c r="I109" s="40" t="s">
        <v>136</v>
      </c>
      <c r="J109" s="39" t="s">
        <v>7</v>
      </c>
      <c r="K109" s="42" t="s">
        <v>137</v>
      </c>
      <c r="L109" s="209" t="s">
        <v>138</v>
      </c>
      <c r="M109" s="167"/>
    </row>
    <row r="110" spans="3:23" ht="43.5" customHeight="1" thickBot="1" x14ac:dyDescent="0.35">
      <c r="C110" s="85" t="s">
        <v>12</v>
      </c>
      <c r="D110" s="56" t="s">
        <v>142</v>
      </c>
      <c r="E110" s="56" t="s">
        <v>122</v>
      </c>
      <c r="F110" s="56" t="s">
        <v>124</v>
      </c>
      <c r="G110" s="56" t="s">
        <v>98</v>
      </c>
      <c r="H110" s="32">
        <v>6.8</v>
      </c>
      <c r="I110" s="32">
        <v>250</v>
      </c>
      <c r="J110" s="32" t="s">
        <v>16</v>
      </c>
      <c r="K110" s="31"/>
      <c r="L110" s="86">
        <v>32</v>
      </c>
    </row>
    <row r="111" spans="3:23" ht="35.25" customHeight="1" thickBot="1" x14ac:dyDescent="0.35">
      <c r="C111" s="91" t="s">
        <v>190</v>
      </c>
      <c r="D111" s="34" t="s">
        <v>142</v>
      </c>
      <c r="E111" s="92" t="s">
        <v>107</v>
      </c>
      <c r="F111" s="92" t="s">
        <v>108</v>
      </c>
      <c r="G111" s="92" t="s">
        <v>110</v>
      </c>
      <c r="H111" s="93">
        <v>3.69</v>
      </c>
      <c r="I111" s="94">
        <v>250</v>
      </c>
      <c r="J111" s="94" t="s">
        <v>16</v>
      </c>
      <c r="K111" s="94">
        <v>8.5</v>
      </c>
      <c r="L111" s="95">
        <v>8</v>
      </c>
      <c r="M111" s="96" t="s">
        <v>140</v>
      </c>
      <c r="O111" s="207"/>
      <c r="P111" s="206" t="s">
        <v>197</v>
      </c>
      <c r="Q111" s="206" t="s">
        <v>198</v>
      </c>
      <c r="R111" s="206" t="s">
        <v>199</v>
      </c>
      <c r="S111" s="206" t="s">
        <v>200</v>
      </c>
      <c r="T111" s="206" t="s">
        <v>201</v>
      </c>
      <c r="U111" s="206" t="s">
        <v>202</v>
      </c>
      <c r="V111" s="206" t="s">
        <v>203</v>
      </c>
      <c r="W111" s="206" t="s">
        <v>205</v>
      </c>
    </row>
    <row r="112" spans="3:23" ht="15" thickBot="1" x14ac:dyDescent="0.35">
      <c r="O112" s="212" t="s">
        <v>16</v>
      </c>
      <c r="P112" s="210">
        <f>H5+H6+H35+H41+H43+H44+H45+H46+H47</f>
        <v>88.3</v>
      </c>
      <c r="Q112" s="210">
        <f>H23+H25+H28+H29+H38+H42+H94</f>
        <v>57.92</v>
      </c>
      <c r="R112" s="210">
        <f>H32+H36</f>
        <v>21.1</v>
      </c>
      <c r="S112" s="210">
        <f>H17+H19+H21+H34</f>
        <v>57.800000000000004</v>
      </c>
      <c r="T112" s="210">
        <f>H7+H8+H9+H10+H11+H13+H14+H15+H26+H27+H31+H33+H49+H50</f>
        <v>93.810000000000016</v>
      </c>
      <c r="U112" s="210">
        <f>H12+H39</f>
        <v>22.6</v>
      </c>
      <c r="V112" s="210">
        <f>H16+H18+H20+H22+H24+H30</f>
        <v>70.3</v>
      </c>
      <c r="W112" s="213"/>
    </row>
    <row r="113" spans="3:23" ht="15.6" thickTop="1" thickBot="1" x14ac:dyDescent="0.35">
      <c r="O113" s="214" t="s">
        <v>39</v>
      </c>
      <c r="P113" s="211"/>
      <c r="Q113" s="211">
        <v>0.46</v>
      </c>
      <c r="R113" s="211"/>
      <c r="S113" s="211">
        <f>H86+H91+H95</f>
        <v>13.100000000000001</v>
      </c>
      <c r="T113" s="211"/>
      <c r="U113" s="211">
        <f>H82+H83+H84+H85</f>
        <v>19.91</v>
      </c>
      <c r="V113" s="211"/>
      <c r="W113" s="215"/>
    </row>
    <row r="114" spans="3:23" ht="15.6" thickTop="1" thickBot="1" x14ac:dyDescent="0.35">
      <c r="O114" s="214" t="s">
        <v>194</v>
      </c>
      <c r="P114" s="211"/>
      <c r="Q114" s="211"/>
      <c r="R114" s="211"/>
      <c r="S114" s="211"/>
      <c r="T114" s="211"/>
      <c r="U114" s="211">
        <f>H59+H61+H64</f>
        <v>24.25</v>
      </c>
      <c r="V114" s="211">
        <f>H56+H57+H58+H62</f>
        <v>20.299999999999997</v>
      </c>
      <c r="W114" s="215"/>
    </row>
    <row r="115" spans="3:23" ht="25.2" thickTop="1" thickBot="1" x14ac:dyDescent="0.35">
      <c r="C115" s="102" t="s">
        <v>12</v>
      </c>
      <c r="D115" s="104" t="s">
        <v>142</v>
      </c>
      <c r="E115" s="98" t="s">
        <v>95</v>
      </c>
      <c r="F115" s="98" t="s">
        <v>120</v>
      </c>
      <c r="G115" s="98" t="s">
        <v>102</v>
      </c>
      <c r="H115" s="99">
        <v>13.9</v>
      </c>
      <c r="I115" s="100">
        <v>160</v>
      </c>
      <c r="J115" s="100" t="s">
        <v>100</v>
      </c>
      <c r="K115" s="99" t="s">
        <v>103</v>
      </c>
      <c r="L115" s="101">
        <v>31</v>
      </c>
      <c r="O115" s="214" t="s">
        <v>85</v>
      </c>
      <c r="P115" s="211"/>
      <c r="Q115" s="211"/>
      <c r="R115" s="211"/>
      <c r="S115" s="211">
        <v>4.5999999999999996</v>
      </c>
      <c r="T115" s="211"/>
      <c r="U115" s="211"/>
      <c r="V115" s="211"/>
      <c r="W115" s="215"/>
    </row>
    <row r="116" spans="3:23" ht="24" thickTop="1" thickBot="1" x14ac:dyDescent="0.35">
      <c r="O116" s="216" t="s">
        <v>195</v>
      </c>
      <c r="P116" s="217"/>
      <c r="Q116" s="217"/>
      <c r="R116" s="217"/>
      <c r="S116" s="217"/>
      <c r="T116" s="217"/>
      <c r="U116" s="217"/>
      <c r="V116" s="217"/>
      <c r="W116" s="218">
        <f>'IZINTABA SYSTEM AGE'!H78</f>
        <v>37.400000000000006</v>
      </c>
    </row>
    <row r="122" spans="3:23" x14ac:dyDescent="0.3">
      <c r="C122" s="242" t="s">
        <v>12</v>
      </c>
      <c r="D122" s="29" t="s">
        <v>147</v>
      </c>
      <c r="E122" s="244" t="s">
        <v>86</v>
      </c>
      <c r="F122" s="244" t="s">
        <v>83</v>
      </c>
      <c r="G122" s="244" t="s">
        <v>87</v>
      </c>
      <c r="H122" s="32">
        <v>1</v>
      </c>
      <c r="I122" s="32">
        <v>250</v>
      </c>
      <c r="J122" s="56" t="s">
        <v>126</v>
      </c>
      <c r="K122" s="31">
        <v>8.5</v>
      </c>
      <c r="L122" s="86">
        <v>11</v>
      </c>
    </row>
    <row r="123" spans="3:23" ht="15" thickBot="1" x14ac:dyDescent="0.35">
      <c r="C123" s="243"/>
      <c r="D123" s="120" t="s">
        <v>147</v>
      </c>
      <c r="E123" s="245"/>
      <c r="F123" s="245"/>
      <c r="G123" s="245"/>
      <c r="H123" s="89">
        <v>2</v>
      </c>
      <c r="I123" s="89">
        <v>160</v>
      </c>
      <c r="J123" s="88" t="s">
        <v>39</v>
      </c>
      <c r="K123" s="121">
        <v>3.5</v>
      </c>
      <c r="L123" s="90">
        <v>11</v>
      </c>
    </row>
    <row r="125" spans="3:23" ht="36.6" thickBot="1" x14ac:dyDescent="0.35">
      <c r="C125" s="87" t="s">
        <v>12</v>
      </c>
      <c r="D125" s="88" t="s">
        <v>142</v>
      </c>
      <c r="E125" s="88" t="s">
        <v>95</v>
      </c>
      <c r="F125" s="88" t="s">
        <v>102</v>
      </c>
      <c r="G125" s="88" t="s">
        <v>119</v>
      </c>
      <c r="H125" s="89">
        <v>1.3</v>
      </c>
      <c r="I125" s="89">
        <v>110</v>
      </c>
      <c r="J125" s="89" t="s">
        <v>39</v>
      </c>
      <c r="K125" s="121" t="s">
        <v>104</v>
      </c>
      <c r="L125" s="90">
        <v>18</v>
      </c>
    </row>
    <row r="167" spans="13:21" ht="15" thickBot="1" x14ac:dyDescent="0.35"/>
    <row r="168" spans="13:21" ht="15" thickBot="1" x14ac:dyDescent="0.35">
      <c r="M168" s="226"/>
      <c r="N168" s="226" t="s">
        <v>197</v>
      </c>
      <c r="O168" s="226" t="s">
        <v>198</v>
      </c>
      <c r="P168" s="226" t="s">
        <v>199</v>
      </c>
      <c r="Q168" s="226" t="s">
        <v>200</v>
      </c>
      <c r="R168" s="226" t="s">
        <v>201</v>
      </c>
      <c r="S168" s="226" t="s">
        <v>202</v>
      </c>
      <c r="T168" s="226" t="s">
        <v>203</v>
      </c>
      <c r="U168" s="226" t="s">
        <v>205</v>
      </c>
    </row>
    <row r="169" spans="13:21" ht="15" thickBot="1" x14ac:dyDescent="0.35">
      <c r="M169" s="208" t="s">
        <v>16</v>
      </c>
      <c r="N169" s="208">
        <v>88.3</v>
      </c>
      <c r="O169" s="208">
        <v>57.92</v>
      </c>
      <c r="P169" s="208">
        <v>21.1</v>
      </c>
      <c r="Q169" s="208">
        <v>57.800000000000004</v>
      </c>
      <c r="R169" s="208">
        <v>93.810000000000016</v>
      </c>
      <c r="S169" s="208">
        <v>22.6</v>
      </c>
      <c r="T169" s="208">
        <v>70.3</v>
      </c>
      <c r="U169" s="208"/>
    </row>
    <row r="170" spans="13:21" ht="15" thickBot="1" x14ac:dyDescent="0.35">
      <c r="M170" s="208" t="s">
        <v>39</v>
      </c>
      <c r="N170" s="208"/>
      <c r="O170" s="208">
        <v>0.46</v>
      </c>
      <c r="P170" s="208"/>
      <c r="Q170" s="208">
        <v>13.100000000000001</v>
      </c>
      <c r="R170" s="208"/>
      <c r="S170" s="208">
        <v>19.91</v>
      </c>
      <c r="T170" s="208"/>
      <c r="U170" s="208"/>
    </row>
    <row r="171" spans="13:21" ht="15" thickBot="1" x14ac:dyDescent="0.35">
      <c r="M171" s="208" t="s">
        <v>194</v>
      </c>
      <c r="N171" s="208"/>
      <c r="O171" s="208"/>
      <c r="P171" s="208"/>
      <c r="Q171" s="208"/>
      <c r="R171" s="208"/>
      <c r="S171" s="208">
        <v>24.25</v>
      </c>
      <c r="T171" s="208">
        <v>20.299999999999997</v>
      </c>
      <c r="U171" s="208"/>
    </row>
    <row r="172" spans="13:21" ht="15" thickBot="1" x14ac:dyDescent="0.35">
      <c r="M172" s="208" t="s">
        <v>85</v>
      </c>
      <c r="N172" s="208"/>
      <c r="O172" s="208"/>
      <c r="P172" s="208"/>
      <c r="Q172" s="208">
        <v>4.5999999999999996</v>
      </c>
      <c r="R172" s="208"/>
      <c r="S172" s="208"/>
      <c r="T172" s="208"/>
      <c r="U172" s="208"/>
    </row>
    <row r="173" spans="13:21" ht="15" thickBot="1" x14ac:dyDescent="0.35">
      <c r="M173" s="208" t="s">
        <v>195</v>
      </c>
      <c r="N173" s="208"/>
      <c r="O173" s="208"/>
      <c r="P173" s="208"/>
      <c r="Q173" s="208"/>
      <c r="R173" s="208"/>
      <c r="S173" s="208"/>
      <c r="T173" s="208"/>
      <c r="U173" s="208">
        <f>W116</f>
        <v>37.400000000000006</v>
      </c>
    </row>
    <row r="174" spans="13:21" ht="15" thickBot="1" x14ac:dyDescent="0.35">
      <c r="M174" s="208" t="s">
        <v>206</v>
      </c>
      <c r="N174" s="208">
        <f>N169</f>
        <v>88.3</v>
      </c>
      <c r="O174" s="208">
        <f t="shared" ref="O174:U174" si="0">SUM(O169:O173)</f>
        <v>58.38</v>
      </c>
      <c r="P174" s="208">
        <f t="shared" si="0"/>
        <v>21.1</v>
      </c>
      <c r="Q174" s="208">
        <f t="shared" si="0"/>
        <v>75.5</v>
      </c>
      <c r="R174" s="208">
        <f t="shared" si="0"/>
        <v>93.810000000000016</v>
      </c>
      <c r="S174" s="208">
        <f t="shared" si="0"/>
        <v>66.760000000000005</v>
      </c>
      <c r="T174" s="208">
        <f t="shared" si="0"/>
        <v>90.6</v>
      </c>
      <c r="U174" s="208">
        <f t="shared" si="0"/>
        <v>37.400000000000006</v>
      </c>
    </row>
  </sheetData>
  <autoFilter ref="L5:L102" xr:uid="{00000000-0009-0000-0000-000001000000}"/>
  <mergeCells count="6">
    <mergeCell ref="N42:N43"/>
    <mergeCell ref="P42:P43"/>
    <mergeCell ref="C122:C123"/>
    <mergeCell ref="E122:E123"/>
    <mergeCell ref="F122:F123"/>
    <mergeCell ref="G122:G123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AF141"/>
  <sheetViews>
    <sheetView topLeftCell="G107" zoomScale="59" zoomScaleNormal="59" workbookViewId="0">
      <selection activeCell="AF131" sqref="AF131"/>
    </sheetView>
  </sheetViews>
  <sheetFormatPr defaultRowHeight="14.4" x14ac:dyDescent="0.3"/>
  <cols>
    <col min="3" max="4" width="12" customWidth="1"/>
    <col min="5" max="5" width="18.33203125" customWidth="1"/>
    <col min="6" max="6" width="20.44140625" customWidth="1"/>
    <col min="7" max="7" width="14.6640625" customWidth="1"/>
    <col min="11" max="11" width="11.109375" customWidth="1"/>
    <col min="12" max="12" width="10.5546875" customWidth="1"/>
    <col min="13" max="13" width="17.109375" customWidth="1"/>
    <col min="15" max="16" width="15" customWidth="1"/>
    <col min="17" max="17" width="19.109375" customWidth="1"/>
    <col min="18" max="18" width="14.109375" customWidth="1"/>
    <col min="19" max="19" width="16.109375" customWidth="1"/>
  </cols>
  <sheetData>
    <row r="2" spans="3:25" ht="18.600000000000001" thickBot="1" x14ac:dyDescent="0.4">
      <c r="C2" s="53" t="s">
        <v>139</v>
      </c>
      <c r="D2" s="53"/>
      <c r="N2" s="154"/>
      <c r="O2" s="155"/>
      <c r="P2" s="155"/>
      <c r="Q2" s="154"/>
      <c r="R2" s="154"/>
      <c r="S2" s="154"/>
      <c r="T2" s="154"/>
      <c r="U2" s="154"/>
      <c r="V2" s="154"/>
      <c r="W2" s="154"/>
      <c r="X2" s="154"/>
      <c r="Y2" s="154"/>
    </row>
    <row r="3" spans="3:25" x14ac:dyDescent="0.3">
      <c r="C3" s="61"/>
      <c r="D3" s="62"/>
      <c r="E3" s="62"/>
      <c r="F3" s="62"/>
      <c r="G3" s="62"/>
      <c r="H3" s="62"/>
      <c r="I3" s="63" t="s">
        <v>204</v>
      </c>
      <c r="J3" s="62"/>
      <c r="K3" s="64" t="s">
        <v>8</v>
      </c>
      <c r="L3" s="65" t="s">
        <v>10</v>
      </c>
      <c r="N3" s="154"/>
      <c r="O3" s="156"/>
      <c r="P3" s="156"/>
      <c r="Q3" s="156"/>
      <c r="R3" s="156"/>
      <c r="S3" s="156"/>
      <c r="T3" s="156"/>
      <c r="U3" s="157"/>
      <c r="V3" s="156"/>
      <c r="W3" s="158"/>
      <c r="X3" s="157"/>
      <c r="Y3" s="154"/>
    </row>
    <row r="4" spans="3:25" ht="24.6" thickBot="1" x14ac:dyDescent="0.35">
      <c r="C4" s="44" t="s">
        <v>0</v>
      </c>
      <c r="D4" s="82" t="s">
        <v>146</v>
      </c>
      <c r="E4" s="45" t="s">
        <v>1</v>
      </c>
      <c r="F4" s="46" t="s">
        <v>2</v>
      </c>
      <c r="G4" s="46" t="s">
        <v>3</v>
      </c>
      <c r="H4" s="47" t="s">
        <v>4</v>
      </c>
      <c r="I4" s="46" t="s">
        <v>6</v>
      </c>
      <c r="J4" s="45" t="s">
        <v>7</v>
      </c>
      <c r="K4" s="48" t="s">
        <v>9</v>
      </c>
      <c r="L4" s="49"/>
      <c r="N4" s="154"/>
      <c r="O4" s="159"/>
      <c r="P4" s="159"/>
      <c r="Q4" s="158"/>
      <c r="R4" s="157"/>
      <c r="S4" s="157"/>
      <c r="T4" s="160"/>
      <c r="U4" s="157"/>
      <c r="V4" s="158"/>
      <c r="W4" s="161"/>
      <c r="X4" s="157"/>
      <c r="Y4" s="154"/>
    </row>
    <row r="5" spans="3:25" ht="27.75" customHeight="1" thickBot="1" x14ac:dyDescent="0.35">
      <c r="C5" s="133" t="s">
        <v>12</v>
      </c>
      <c r="D5" s="109" t="s">
        <v>147</v>
      </c>
      <c r="E5" s="201" t="s">
        <v>13</v>
      </c>
      <c r="F5" s="202" t="s">
        <v>14</v>
      </c>
      <c r="G5" s="203" t="s">
        <v>15</v>
      </c>
      <c r="H5" s="204">
        <v>3.3</v>
      </c>
      <c r="I5" s="204">
        <v>1600</v>
      </c>
      <c r="J5" s="204" t="s">
        <v>16</v>
      </c>
      <c r="K5" s="202">
        <v>347.91</v>
      </c>
      <c r="L5" s="205">
        <v>5</v>
      </c>
      <c r="N5" s="154"/>
      <c r="O5" s="162"/>
      <c r="P5" s="162"/>
      <c r="Q5" s="163"/>
      <c r="R5" s="164"/>
      <c r="S5" s="164"/>
      <c r="T5" s="165"/>
      <c r="U5" s="166"/>
      <c r="V5" s="166"/>
      <c r="W5" s="166"/>
      <c r="X5" s="166"/>
      <c r="Y5" s="154"/>
    </row>
    <row r="6" spans="3:25" ht="32.25" customHeight="1" thickBot="1" x14ac:dyDescent="0.35">
      <c r="C6" s="135" t="s">
        <v>12</v>
      </c>
      <c r="D6" s="4" t="s">
        <v>147</v>
      </c>
      <c r="E6" s="4" t="s">
        <v>13</v>
      </c>
      <c r="F6" s="7" t="s">
        <v>17</v>
      </c>
      <c r="G6" s="7" t="s">
        <v>14</v>
      </c>
      <c r="H6" s="7">
        <v>0.4</v>
      </c>
      <c r="I6" s="7">
        <v>1600</v>
      </c>
      <c r="J6" s="7" t="s">
        <v>16</v>
      </c>
      <c r="K6" s="5">
        <v>347.91</v>
      </c>
      <c r="L6" s="97">
        <v>5</v>
      </c>
      <c r="N6" s="167"/>
      <c r="O6" s="29"/>
      <c r="P6" s="29"/>
      <c r="Q6" s="31"/>
      <c r="R6" s="56"/>
      <c r="S6" s="56"/>
      <c r="T6" s="29"/>
      <c r="U6" s="32"/>
      <c r="V6" s="32"/>
      <c r="W6" s="32"/>
      <c r="X6" s="32"/>
      <c r="Y6" s="167"/>
    </row>
    <row r="7" spans="3:25" ht="31.5" customHeight="1" thickBot="1" x14ac:dyDescent="0.35">
      <c r="C7" s="135" t="s">
        <v>12</v>
      </c>
      <c r="D7" s="4" t="s">
        <v>147</v>
      </c>
      <c r="E7" s="4" t="s">
        <v>13</v>
      </c>
      <c r="F7" s="7" t="s">
        <v>17</v>
      </c>
      <c r="G7" s="7" t="s">
        <v>14</v>
      </c>
      <c r="H7" s="7">
        <v>0.4</v>
      </c>
      <c r="I7" s="7">
        <v>1600</v>
      </c>
      <c r="J7" s="7" t="s">
        <v>16</v>
      </c>
      <c r="K7" s="5">
        <v>347.91</v>
      </c>
      <c r="L7" s="97">
        <v>25</v>
      </c>
      <c r="O7" s="57"/>
      <c r="P7" s="57"/>
      <c r="Q7" s="58"/>
      <c r="R7" s="69"/>
      <c r="S7" s="69"/>
      <c r="T7" s="57"/>
      <c r="U7" s="60"/>
      <c r="V7" s="60"/>
      <c r="W7" s="60"/>
      <c r="X7" s="60"/>
    </row>
    <row r="8" spans="3:25" ht="32.25" customHeight="1" thickBot="1" x14ac:dyDescent="0.35">
      <c r="C8" s="135" t="s">
        <v>12</v>
      </c>
      <c r="D8" s="4" t="s">
        <v>147</v>
      </c>
      <c r="E8" s="4" t="s">
        <v>13</v>
      </c>
      <c r="F8" s="5" t="s">
        <v>14</v>
      </c>
      <c r="G8" s="6" t="s">
        <v>15</v>
      </c>
      <c r="H8" s="7">
        <v>3.3</v>
      </c>
      <c r="I8" s="7">
        <v>1600</v>
      </c>
      <c r="J8" s="7" t="s">
        <v>16</v>
      </c>
      <c r="K8" s="5">
        <v>347.91</v>
      </c>
      <c r="L8" s="97">
        <v>25</v>
      </c>
      <c r="O8" s="57"/>
      <c r="P8" s="57"/>
      <c r="Q8" s="69"/>
      <c r="R8" s="69"/>
      <c r="S8" s="69"/>
      <c r="T8" s="57"/>
      <c r="U8" s="60"/>
      <c r="V8" s="60"/>
      <c r="W8" s="60"/>
      <c r="X8" s="60"/>
    </row>
    <row r="9" spans="3:25" ht="24.6" thickBot="1" x14ac:dyDescent="0.35">
      <c r="C9" s="135" t="s">
        <v>12</v>
      </c>
      <c r="D9" s="4" t="s">
        <v>147</v>
      </c>
      <c r="E9" s="4" t="s">
        <v>13</v>
      </c>
      <c r="F9" s="7" t="s">
        <v>15</v>
      </c>
      <c r="G9" s="5" t="s">
        <v>18</v>
      </c>
      <c r="H9" s="7">
        <v>6.5</v>
      </c>
      <c r="I9" s="7">
        <v>1600</v>
      </c>
      <c r="J9" s="7" t="s">
        <v>16</v>
      </c>
      <c r="K9" s="5">
        <v>347.91</v>
      </c>
      <c r="L9" s="97">
        <v>25</v>
      </c>
      <c r="O9" s="57"/>
      <c r="P9" s="57"/>
      <c r="Q9" s="59"/>
      <c r="R9" s="69"/>
      <c r="S9" s="69"/>
      <c r="T9" s="68"/>
      <c r="U9" s="143"/>
      <c r="V9" s="58"/>
      <c r="W9" s="60"/>
      <c r="X9" s="60"/>
    </row>
    <row r="10" spans="3:25" ht="23.25" customHeight="1" thickBot="1" x14ac:dyDescent="0.35">
      <c r="C10" s="136" t="s">
        <v>12</v>
      </c>
      <c r="D10" s="4" t="s">
        <v>147</v>
      </c>
      <c r="E10" s="11" t="s">
        <v>13</v>
      </c>
      <c r="F10" s="12" t="s">
        <v>18</v>
      </c>
      <c r="G10" s="13" t="s">
        <v>19</v>
      </c>
      <c r="H10" s="14">
        <v>8.06</v>
      </c>
      <c r="I10" s="14">
        <v>1600</v>
      </c>
      <c r="J10" s="14" t="s">
        <v>16</v>
      </c>
      <c r="K10" s="13">
        <v>347.91</v>
      </c>
      <c r="L10" s="97">
        <v>25</v>
      </c>
      <c r="O10" s="57"/>
      <c r="P10" s="57"/>
      <c r="Q10" s="59"/>
      <c r="R10" s="69"/>
      <c r="S10" s="69"/>
      <c r="T10" s="68"/>
      <c r="U10" s="60"/>
      <c r="V10" s="60"/>
      <c r="W10" s="60"/>
      <c r="X10" s="60"/>
    </row>
    <row r="11" spans="3:25" ht="15.6" thickTop="1" thickBot="1" x14ac:dyDescent="0.35">
      <c r="C11" s="137" t="s">
        <v>12</v>
      </c>
      <c r="D11" s="4" t="s">
        <v>147</v>
      </c>
      <c r="E11" s="16" t="s">
        <v>20</v>
      </c>
      <c r="F11" s="17" t="s">
        <v>21</v>
      </c>
      <c r="G11" s="17" t="s">
        <v>22</v>
      </c>
      <c r="H11" s="18">
        <v>2.5</v>
      </c>
      <c r="I11" s="18">
        <v>400</v>
      </c>
      <c r="J11" s="16" t="s">
        <v>16</v>
      </c>
      <c r="K11" s="18">
        <v>16.3</v>
      </c>
      <c r="L11" s="97">
        <v>25</v>
      </c>
      <c r="T11" s="53"/>
    </row>
    <row r="12" spans="3:25" ht="25.2" thickTop="1" thickBot="1" x14ac:dyDescent="0.35">
      <c r="C12" s="137" t="s">
        <v>12</v>
      </c>
      <c r="D12" s="4" t="s">
        <v>147</v>
      </c>
      <c r="E12" s="16" t="s">
        <v>24</v>
      </c>
      <c r="F12" s="19" t="s">
        <v>21</v>
      </c>
      <c r="G12" s="16" t="s">
        <v>25</v>
      </c>
      <c r="H12" s="18">
        <v>3.3</v>
      </c>
      <c r="I12" s="18">
        <v>700</v>
      </c>
      <c r="J12" s="17" t="s">
        <v>16</v>
      </c>
      <c r="K12" s="18">
        <v>66.599999999999994</v>
      </c>
      <c r="L12" s="138">
        <v>39</v>
      </c>
    </row>
    <row r="13" spans="3:25" ht="24.6" thickBot="1" x14ac:dyDescent="0.35">
      <c r="C13" s="135" t="s">
        <v>12</v>
      </c>
      <c r="D13" s="4" t="s">
        <v>147</v>
      </c>
      <c r="E13" s="6" t="s">
        <v>30</v>
      </c>
      <c r="F13" s="5" t="s">
        <v>28</v>
      </c>
      <c r="G13" s="5" t="s">
        <v>31</v>
      </c>
      <c r="H13" s="7">
        <v>9.8000000000000007</v>
      </c>
      <c r="I13" s="7">
        <v>600</v>
      </c>
      <c r="J13" s="4" t="s">
        <v>16</v>
      </c>
      <c r="K13" s="7">
        <v>49</v>
      </c>
      <c r="L13" s="97">
        <v>24</v>
      </c>
    </row>
    <row r="14" spans="3:25" ht="36.6" thickBot="1" x14ac:dyDescent="0.35">
      <c r="C14" s="135" t="s">
        <v>12</v>
      </c>
      <c r="D14" s="4" t="s">
        <v>147</v>
      </c>
      <c r="E14" s="6" t="s">
        <v>33</v>
      </c>
      <c r="F14" s="7" t="s">
        <v>133</v>
      </c>
      <c r="G14" s="5" t="s">
        <v>34</v>
      </c>
      <c r="H14" s="7">
        <v>4.25</v>
      </c>
      <c r="I14" s="7">
        <v>400</v>
      </c>
      <c r="J14" s="4" t="s">
        <v>16</v>
      </c>
      <c r="K14" s="7">
        <v>21.7</v>
      </c>
      <c r="L14" s="97">
        <v>25</v>
      </c>
    </row>
    <row r="15" spans="3:25" ht="24.6" thickBot="1" x14ac:dyDescent="0.35">
      <c r="C15" s="135" t="s">
        <v>12</v>
      </c>
      <c r="D15" s="4" t="s">
        <v>147</v>
      </c>
      <c r="E15" s="6" t="s">
        <v>35</v>
      </c>
      <c r="F15" s="7" t="s">
        <v>132</v>
      </c>
      <c r="G15" s="5" t="s">
        <v>36</v>
      </c>
      <c r="H15" s="7">
        <v>27.9</v>
      </c>
      <c r="I15" s="7">
        <v>500</v>
      </c>
      <c r="J15" s="4" t="s">
        <v>16</v>
      </c>
      <c r="K15" s="7">
        <v>34</v>
      </c>
      <c r="L15" s="97">
        <v>25</v>
      </c>
    </row>
    <row r="16" spans="3:25" ht="24.6" thickBot="1" x14ac:dyDescent="0.35">
      <c r="C16" s="135" t="s">
        <v>12</v>
      </c>
      <c r="D16" s="4" t="s">
        <v>147</v>
      </c>
      <c r="E16" s="6" t="s">
        <v>43</v>
      </c>
      <c r="F16" s="6" t="s">
        <v>19</v>
      </c>
      <c r="G16" s="5" t="s">
        <v>44</v>
      </c>
      <c r="H16" s="7">
        <v>6.2</v>
      </c>
      <c r="I16" s="4">
        <v>1000</v>
      </c>
      <c r="J16" s="7" t="s">
        <v>16</v>
      </c>
      <c r="K16" s="5">
        <v>330</v>
      </c>
      <c r="L16" s="97">
        <v>42</v>
      </c>
    </row>
    <row r="17" spans="3:25" ht="24.6" thickBot="1" x14ac:dyDescent="0.35">
      <c r="C17" s="135" t="s">
        <v>12</v>
      </c>
      <c r="D17" s="4" t="s">
        <v>147</v>
      </c>
      <c r="E17" s="6" t="s">
        <v>157</v>
      </c>
      <c r="F17" s="6" t="s">
        <v>19</v>
      </c>
      <c r="G17" s="5" t="s">
        <v>44</v>
      </c>
      <c r="H17" s="7">
        <v>6.2</v>
      </c>
      <c r="I17" s="4">
        <v>900</v>
      </c>
      <c r="J17" s="7" t="s">
        <v>16</v>
      </c>
      <c r="K17" s="5">
        <v>330</v>
      </c>
      <c r="L17" s="97">
        <v>19</v>
      </c>
    </row>
    <row r="18" spans="3:25" ht="15" thickBot="1" x14ac:dyDescent="0.35">
      <c r="C18" s="135" t="s">
        <v>12</v>
      </c>
      <c r="D18" s="4" t="s">
        <v>147</v>
      </c>
      <c r="E18" s="6" t="s">
        <v>43</v>
      </c>
      <c r="F18" s="4" t="s">
        <v>44</v>
      </c>
      <c r="G18" s="7" t="s">
        <v>46</v>
      </c>
      <c r="H18" s="7">
        <v>29.6</v>
      </c>
      <c r="I18" s="5">
        <v>1000</v>
      </c>
      <c r="J18" s="7" t="s">
        <v>16</v>
      </c>
      <c r="K18" s="5">
        <v>271.7</v>
      </c>
      <c r="L18" s="97">
        <v>42</v>
      </c>
      <c r="Y18" s="51"/>
    </row>
    <row r="19" spans="3:25" ht="15" thickBot="1" x14ac:dyDescent="0.35">
      <c r="C19" s="135" t="s">
        <v>12</v>
      </c>
      <c r="D19" s="4" t="s">
        <v>147</v>
      </c>
      <c r="E19" s="6" t="s">
        <v>134</v>
      </c>
      <c r="F19" s="4" t="s">
        <v>44</v>
      </c>
      <c r="G19" s="7" t="s">
        <v>46</v>
      </c>
      <c r="H19" s="7">
        <v>29.6</v>
      </c>
      <c r="I19" s="5">
        <v>1000</v>
      </c>
      <c r="J19" s="7" t="s">
        <v>16</v>
      </c>
      <c r="K19" s="5">
        <v>271.7</v>
      </c>
      <c r="L19" s="97">
        <v>19</v>
      </c>
    </row>
    <row r="20" spans="3:25" ht="15" thickBot="1" x14ac:dyDescent="0.35">
      <c r="C20" s="135" t="s">
        <v>12</v>
      </c>
      <c r="D20" s="4" t="s">
        <v>147</v>
      </c>
      <c r="E20" s="6" t="s">
        <v>43</v>
      </c>
      <c r="F20" s="7" t="s">
        <v>46</v>
      </c>
      <c r="G20" s="6" t="s">
        <v>135</v>
      </c>
      <c r="H20" s="7">
        <v>8.9</v>
      </c>
      <c r="I20" s="5">
        <v>1000</v>
      </c>
      <c r="J20" s="7" t="s">
        <v>16</v>
      </c>
      <c r="K20" s="5">
        <v>271.7</v>
      </c>
      <c r="L20" s="97">
        <v>42</v>
      </c>
    </row>
    <row r="21" spans="3:25" ht="24.6" thickBot="1" x14ac:dyDescent="0.35">
      <c r="C21" s="135" t="s">
        <v>12</v>
      </c>
      <c r="D21" s="4" t="s">
        <v>147</v>
      </c>
      <c r="E21" s="6" t="s">
        <v>134</v>
      </c>
      <c r="F21" s="7" t="s">
        <v>46</v>
      </c>
      <c r="G21" s="6" t="s">
        <v>47</v>
      </c>
      <c r="H21" s="7">
        <v>8.9</v>
      </c>
      <c r="I21" s="5">
        <v>1000</v>
      </c>
      <c r="J21" s="7" t="s">
        <v>16</v>
      </c>
      <c r="K21" s="5">
        <v>271.7</v>
      </c>
      <c r="L21" s="97">
        <v>19</v>
      </c>
    </row>
    <row r="22" spans="3:25" ht="24.6" thickBot="1" x14ac:dyDescent="0.35">
      <c r="C22" s="135" t="s">
        <v>12</v>
      </c>
      <c r="D22" s="4" t="s">
        <v>147</v>
      </c>
      <c r="E22" s="6" t="s">
        <v>43</v>
      </c>
      <c r="F22" s="7" t="s">
        <v>48</v>
      </c>
      <c r="G22" s="5" t="s">
        <v>49</v>
      </c>
      <c r="H22" s="7">
        <v>4</v>
      </c>
      <c r="I22" s="7">
        <v>800</v>
      </c>
      <c r="J22" s="7" t="s">
        <v>16</v>
      </c>
      <c r="K22" s="7">
        <v>87</v>
      </c>
      <c r="L22" s="97">
        <v>42</v>
      </c>
    </row>
    <row r="23" spans="3:25" ht="36.6" thickBot="1" x14ac:dyDescent="0.35">
      <c r="C23" s="135" t="s">
        <v>12</v>
      </c>
      <c r="D23" s="4" t="s">
        <v>147</v>
      </c>
      <c r="E23" s="6" t="s">
        <v>134</v>
      </c>
      <c r="F23" s="7" t="s">
        <v>48</v>
      </c>
      <c r="G23" s="7" t="s">
        <v>129</v>
      </c>
      <c r="H23" s="7">
        <v>4</v>
      </c>
      <c r="I23" s="7">
        <v>1300</v>
      </c>
      <c r="J23" s="7" t="s">
        <v>16</v>
      </c>
      <c r="K23" s="5">
        <v>229.5</v>
      </c>
      <c r="L23" s="97">
        <v>10</v>
      </c>
    </row>
    <row r="24" spans="3:25" ht="24.6" thickBot="1" x14ac:dyDescent="0.35">
      <c r="C24" s="135" t="s">
        <v>12</v>
      </c>
      <c r="D24" s="4" t="s">
        <v>147</v>
      </c>
      <c r="E24" s="6" t="s">
        <v>43</v>
      </c>
      <c r="F24" s="4" t="s">
        <v>49</v>
      </c>
      <c r="G24" s="21" t="s">
        <v>50</v>
      </c>
      <c r="H24" s="7">
        <v>13</v>
      </c>
      <c r="I24" s="7">
        <v>800</v>
      </c>
      <c r="J24" s="7" t="s">
        <v>16</v>
      </c>
      <c r="K24" s="7">
        <v>87</v>
      </c>
      <c r="L24" s="97">
        <v>42</v>
      </c>
    </row>
    <row r="25" spans="3:25" ht="24.6" thickBot="1" x14ac:dyDescent="0.35">
      <c r="C25" s="135" t="s">
        <v>12</v>
      </c>
      <c r="D25" s="4" t="s">
        <v>147</v>
      </c>
      <c r="E25" s="6" t="s">
        <v>134</v>
      </c>
      <c r="F25" s="7" t="s">
        <v>51</v>
      </c>
      <c r="G25" s="21" t="s">
        <v>50</v>
      </c>
      <c r="H25" s="7">
        <v>13</v>
      </c>
      <c r="I25" s="7">
        <v>1100</v>
      </c>
      <c r="J25" s="7" t="s">
        <v>16</v>
      </c>
      <c r="K25" s="7">
        <v>133</v>
      </c>
      <c r="L25" s="97">
        <v>7</v>
      </c>
    </row>
    <row r="26" spans="3:25" ht="24.6" thickBot="1" x14ac:dyDescent="0.35">
      <c r="C26" s="135" t="s">
        <v>12</v>
      </c>
      <c r="D26" s="4" t="s">
        <v>147</v>
      </c>
      <c r="E26" s="4" t="s">
        <v>52</v>
      </c>
      <c r="F26" s="20" t="s">
        <v>53</v>
      </c>
      <c r="G26" s="6" t="s">
        <v>54</v>
      </c>
      <c r="H26" s="7">
        <v>2</v>
      </c>
      <c r="I26" s="7">
        <v>160</v>
      </c>
      <c r="J26" s="7" t="s">
        <v>16</v>
      </c>
      <c r="K26" s="7">
        <v>3.5</v>
      </c>
      <c r="L26" s="97">
        <v>29</v>
      </c>
    </row>
    <row r="27" spans="3:25" ht="36.6" thickBot="1" x14ac:dyDescent="0.35">
      <c r="C27" s="135" t="s">
        <v>12</v>
      </c>
      <c r="D27" s="4" t="s">
        <v>147</v>
      </c>
      <c r="E27" s="4" t="s">
        <v>55</v>
      </c>
      <c r="F27" s="20" t="s">
        <v>53</v>
      </c>
      <c r="G27" s="5" t="s">
        <v>56</v>
      </c>
      <c r="H27" s="7">
        <v>2.7</v>
      </c>
      <c r="I27" s="7">
        <v>160</v>
      </c>
      <c r="J27" s="4" t="s">
        <v>130</v>
      </c>
      <c r="K27" s="7">
        <v>3.5</v>
      </c>
      <c r="L27" s="97">
        <v>29</v>
      </c>
      <c r="O27" s="57"/>
      <c r="P27" s="57"/>
      <c r="Q27" s="57"/>
      <c r="R27" s="58"/>
      <c r="S27" s="59"/>
      <c r="T27" s="68"/>
      <c r="U27" s="60"/>
      <c r="V27" s="59"/>
      <c r="W27" s="60"/>
      <c r="X27" s="60"/>
    </row>
    <row r="28" spans="3:25" ht="24.6" thickBot="1" x14ac:dyDescent="0.35">
      <c r="C28" s="135" t="s">
        <v>12</v>
      </c>
      <c r="D28" s="4" t="s">
        <v>147</v>
      </c>
      <c r="E28" s="4" t="s">
        <v>57</v>
      </c>
      <c r="F28" s="5" t="s">
        <v>58</v>
      </c>
      <c r="G28" s="5" t="s">
        <v>59</v>
      </c>
      <c r="H28" s="7">
        <v>4.9000000000000004</v>
      </c>
      <c r="I28" s="7">
        <v>350</v>
      </c>
      <c r="J28" s="7" t="s">
        <v>16</v>
      </c>
      <c r="K28" s="7">
        <v>6.2</v>
      </c>
      <c r="L28" s="97">
        <v>7</v>
      </c>
    </row>
    <row r="29" spans="3:25" ht="24.6" thickBot="1" x14ac:dyDescent="0.35">
      <c r="C29" s="135" t="s">
        <v>12</v>
      </c>
      <c r="D29" s="4" t="s">
        <v>147</v>
      </c>
      <c r="E29" s="4" t="s">
        <v>57</v>
      </c>
      <c r="F29" s="5" t="s">
        <v>58</v>
      </c>
      <c r="G29" s="5" t="s">
        <v>60</v>
      </c>
      <c r="H29" s="7">
        <v>22.6</v>
      </c>
      <c r="I29" s="7">
        <v>450</v>
      </c>
      <c r="J29" s="7" t="s">
        <v>16</v>
      </c>
      <c r="K29" s="7">
        <v>7.6</v>
      </c>
      <c r="L29" s="97">
        <v>7</v>
      </c>
      <c r="O29" s="57"/>
      <c r="P29" s="57"/>
      <c r="Q29" s="57"/>
      <c r="R29" s="58"/>
      <c r="S29" s="59"/>
      <c r="T29" s="71">
        <f>SUM(H100)</f>
        <v>4.5999999999999996</v>
      </c>
      <c r="U29" s="60"/>
      <c r="V29" s="59"/>
      <c r="W29" s="60"/>
      <c r="X29" s="60"/>
    </row>
    <row r="30" spans="3:25" ht="25.2" thickTop="1" thickBot="1" x14ac:dyDescent="0.35">
      <c r="C30" s="137" t="s">
        <v>12</v>
      </c>
      <c r="D30" s="4" t="s">
        <v>147</v>
      </c>
      <c r="E30" s="24" t="s">
        <v>71</v>
      </c>
      <c r="F30" s="24" t="s">
        <v>50</v>
      </c>
      <c r="G30" s="19" t="s">
        <v>72</v>
      </c>
      <c r="H30" s="18">
        <v>8.6</v>
      </c>
      <c r="I30" s="18">
        <v>800</v>
      </c>
      <c r="J30" s="17" t="s">
        <v>16</v>
      </c>
      <c r="K30" s="16">
        <v>87.08</v>
      </c>
      <c r="L30" s="138">
        <v>49</v>
      </c>
      <c r="O30" s="57"/>
      <c r="P30" s="57"/>
      <c r="Q30" s="57"/>
      <c r="R30" s="58"/>
      <c r="S30" s="59"/>
      <c r="T30" s="60"/>
      <c r="U30" s="60"/>
      <c r="V30" s="59"/>
      <c r="W30" s="60"/>
      <c r="X30" s="60"/>
    </row>
    <row r="31" spans="3:25" ht="24.6" thickBot="1" x14ac:dyDescent="0.35">
      <c r="C31" s="135" t="s">
        <v>12</v>
      </c>
      <c r="D31" s="4" t="s">
        <v>147</v>
      </c>
      <c r="E31" s="22" t="s">
        <v>73</v>
      </c>
      <c r="F31" s="5" t="s">
        <v>74</v>
      </c>
      <c r="G31" s="6" t="s">
        <v>72</v>
      </c>
      <c r="H31" s="7">
        <v>8.5</v>
      </c>
      <c r="I31" s="7">
        <v>1000</v>
      </c>
      <c r="J31" s="4" t="s">
        <v>16</v>
      </c>
      <c r="K31" s="4">
        <v>135.9</v>
      </c>
      <c r="L31" s="97">
        <v>26</v>
      </c>
      <c r="O31" s="57"/>
      <c r="P31" s="57"/>
      <c r="Q31" s="57"/>
      <c r="R31" s="58"/>
      <c r="S31" s="59"/>
      <c r="T31" s="60"/>
      <c r="U31" s="60"/>
      <c r="V31" s="59"/>
      <c r="W31" s="60"/>
      <c r="X31" s="60"/>
    </row>
    <row r="32" spans="3:25" ht="15" thickBot="1" x14ac:dyDescent="0.35">
      <c r="C32" s="135" t="s">
        <v>12</v>
      </c>
      <c r="D32" s="4" t="s">
        <v>147</v>
      </c>
      <c r="E32" s="22" t="s">
        <v>75</v>
      </c>
      <c r="F32" s="22" t="s">
        <v>50</v>
      </c>
      <c r="G32" s="7" t="s">
        <v>76</v>
      </c>
      <c r="H32" s="7">
        <v>8.1</v>
      </c>
      <c r="I32" s="7">
        <v>1600</v>
      </c>
      <c r="J32" s="4" t="s">
        <v>16</v>
      </c>
      <c r="K32" s="4">
        <v>347</v>
      </c>
      <c r="L32" s="97">
        <v>12</v>
      </c>
      <c r="O32" s="57"/>
      <c r="P32" s="57"/>
      <c r="Q32" s="57"/>
      <c r="R32" s="58"/>
      <c r="S32" s="59"/>
      <c r="T32" s="60"/>
      <c r="U32" s="60"/>
      <c r="V32" s="59"/>
      <c r="W32" s="60"/>
      <c r="X32" s="60"/>
    </row>
    <row r="33" spans="3:24" ht="24.6" thickBot="1" x14ac:dyDescent="0.35">
      <c r="C33" s="135" t="s">
        <v>12</v>
      </c>
      <c r="D33" s="4" t="s">
        <v>147</v>
      </c>
      <c r="E33" s="4" t="s">
        <v>77</v>
      </c>
      <c r="F33" s="6" t="s">
        <v>78</v>
      </c>
      <c r="G33" s="22" t="s">
        <v>79</v>
      </c>
      <c r="H33" s="7">
        <v>16.100000000000001</v>
      </c>
      <c r="I33" s="7">
        <v>600</v>
      </c>
      <c r="J33" s="4" t="s">
        <v>16</v>
      </c>
      <c r="K33" s="5">
        <v>48.93</v>
      </c>
      <c r="L33" s="97">
        <v>25</v>
      </c>
      <c r="O33" s="57"/>
      <c r="P33" s="57"/>
      <c r="Q33" s="57"/>
      <c r="R33" s="58"/>
      <c r="S33" s="59"/>
      <c r="T33" s="60"/>
      <c r="U33" s="60"/>
      <c r="V33" s="59"/>
      <c r="W33" s="60"/>
      <c r="X33" s="60"/>
    </row>
    <row r="34" spans="3:24" ht="24.6" thickBot="1" x14ac:dyDescent="0.35">
      <c r="C34" s="135" t="s">
        <v>12</v>
      </c>
      <c r="D34" s="4" t="s">
        <v>147</v>
      </c>
      <c r="E34" s="4" t="s">
        <v>77</v>
      </c>
      <c r="F34" s="21" t="s">
        <v>79</v>
      </c>
      <c r="G34" s="25" t="s">
        <v>80</v>
      </c>
      <c r="H34" s="7">
        <v>13.1</v>
      </c>
      <c r="I34" s="7">
        <v>450</v>
      </c>
      <c r="J34" s="4" t="s">
        <v>16</v>
      </c>
      <c r="K34" s="5">
        <v>27.52</v>
      </c>
      <c r="L34" s="97">
        <v>17</v>
      </c>
      <c r="O34" s="57"/>
      <c r="P34" s="57"/>
      <c r="Q34" s="57"/>
      <c r="R34" s="58"/>
      <c r="S34" s="59"/>
      <c r="T34" s="60"/>
      <c r="U34" s="60"/>
      <c r="V34" s="59"/>
      <c r="W34" s="60"/>
      <c r="X34" s="60"/>
    </row>
    <row r="35" spans="3:24" ht="24.6" thickBot="1" x14ac:dyDescent="0.35">
      <c r="C35" s="140" t="s">
        <v>12</v>
      </c>
      <c r="D35" s="23" t="s">
        <v>147</v>
      </c>
      <c r="E35" s="26" t="s">
        <v>81</v>
      </c>
      <c r="F35" s="27" t="s">
        <v>82</v>
      </c>
      <c r="G35" s="9" t="s">
        <v>83</v>
      </c>
      <c r="H35" s="9">
        <v>8.6</v>
      </c>
      <c r="I35" s="9">
        <v>350</v>
      </c>
      <c r="J35" s="23" t="s">
        <v>16</v>
      </c>
      <c r="K35" s="27">
        <v>16.600000000000001</v>
      </c>
      <c r="L35" s="141">
        <v>4</v>
      </c>
      <c r="O35" s="57"/>
      <c r="P35" s="57"/>
      <c r="Q35" s="57"/>
      <c r="R35" s="58"/>
      <c r="S35" s="59"/>
      <c r="T35" s="60"/>
      <c r="U35" s="60"/>
      <c r="V35" s="59"/>
      <c r="W35" s="60"/>
      <c r="X35" s="60"/>
    </row>
    <row r="36" spans="3:24" ht="15" thickBot="1" x14ac:dyDescent="0.35">
      <c r="C36" s="33" t="s">
        <v>12</v>
      </c>
      <c r="D36" s="34"/>
      <c r="E36" s="142" t="s">
        <v>86</v>
      </c>
      <c r="F36" s="142" t="s">
        <v>83</v>
      </c>
      <c r="G36" s="142" t="s">
        <v>87</v>
      </c>
      <c r="H36" s="36">
        <v>13</v>
      </c>
      <c r="I36" s="36">
        <v>150</v>
      </c>
      <c r="J36" s="142" t="s">
        <v>125</v>
      </c>
      <c r="K36" s="35">
        <v>3.1</v>
      </c>
      <c r="L36" s="37">
        <v>11</v>
      </c>
    </row>
    <row r="37" spans="3:24" ht="15" thickBot="1" x14ac:dyDescent="0.35">
      <c r="C37" s="69"/>
      <c r="D37" s="69"/>
      <c r="E37" s="69"/>
      <c r="F37" s="69"/>
      <c r="G37" s="69"/>
      <c r="H37" s="188"/>
      <c r="I37" s="60"/>
      <c r="J37" s="69"/>
      <c r="K37" s="58"/>
      <c r="L37" s="60"/>
    </row>
    <row r="38" spans="3:24" ht="36" x14ac:dyDescent="0.3">
      <c r="C38" s="83" t="s">
        <v>12</v>
      </c>
      <c r="D38" s="78" t="s">
        <v>142</v>
      </c>
      <c r="E38" s="78" t="s">
        <v>122</v>
      </c>
      <c r="F38" s="78" t="s">
        <v>123</v>
      </c>
      <c r="G38" s="78" t="s">
        <v>96</v>
      </c>
      <c r="H38" s="80">
        <v>19.3</v>
      </c>
      <c r="I38" s="80">
        <v>300</v>
      </c>
      <c r="J38" s="80" t="s">
        <v>16</v>
      </c>
      <c r="K38" s="81"/>
      <c r="L38" s="84">
        <v>32</v>
      </c>
    </row>
    <row r="40" spans="3:24" ht="36.6" thickBot="1" x14ac:dyDescent="0.35">
      <c r="C40" s="85" t="s">
        <v>12</v>
      </c>
      <c r="D40" s="56" t="s">
        <v>142</v>
      </c>
      <c r="E40" s="56" t="s">
        <v>122</v>
      </c>
      <c r="F40" s="56" t="s">
        <v>123</v>
      </c>
      <c r="G40" s="56" t="s">
        <v>96</v>
      </c>
      <c r="H40" s="32">
        <v>19.3</v>
      </c>
      <c r="I40" s="32">
        <v>850</v>
      </c>
      <c r="J40" s="32" t="s">
        <v>16</v>
      </c>
      <c r="K40" s="31" t="s">
        <v>97</v>
      </c>
      <c r="L40" s="86">
        <v>5</v>
      </c>
    </row>
    <row r="41" spans="3:24" ht="36" x14ac:dyDescent="0.3">
      <c r="C41" s="85" t="s">
        <v>12</v>
      </c>
      <c r="D41" s="56" t="s">
        <v>142</v>
      </c>
      <c r="E41" s="56" t="s">
        <v>122</v>
      </c>
      <c r="F41" s="56" t="s">
        <v>124</v>
      </c>
      <c r="G41" s="56" t="s">
        <v>98</v>
      </c>
      <c r="H41" s="32">
        <v>6.8</v>
      </c>
      <c r="I41" s="32">
        <v>850</v>
      </c>
      <c r="J41" s="32" t="s">
        <v>16</v>
      </c>
      <c r="K41" s="31" t="s">
        <v>97</v>
      </c>
      <c r="L41" s="86">
        <v>6</v>
      </c>
      <c r="N41" s="240" t="s">
        <v>7</v>
      </c>
      <c r="O41" s="192" t="s">
        <v>191</v>
      </c>
      <c r="P41" s="240" t="s">
        <v>193</v>
      </c>
    </row>
    <row r="42" spans="3:24" ht="36.6" thickBot="1" x14ac:dyDescent="0.35">
      <c r="C42" s="85" t="s">
        <v>12</v>
      </c>
      <c r="D42" s="56" t="s">
        <v>142</v>
      </c>
      <c r="E42" s="56" t="s">
        <v>95</v>
      </c>
      <c r="F42" s="56" t="s">
        <v>98</v>
      </c>
      <c r="G42" s="56" t="s">
        <v>121</v>
      </c>
      <c r="H42" s="32">
        <v>9.5</v>
      </c>
      <c r="I42" s="32">
        <v>700</v>
      </c>
      <c r="J42" s="32" t="s">
        <v>16</v>
      </c>
      <c r="K42" s="32">
        <v>66</v>
      </c>
      <c r="L42" s="86">
        <v>5</v>
      </c>
      <c r="N42" s="241"/>
      <c r="O42" s="193" t="s">
        <v>192</v>
      </c>
      <c r="P42" s="241"/>
    </row>
    <row r="43" spans="3:24" ht="24.6" thickBot="1" x14ac:dyDescent="0.35">
      <c r="C43" s="85" t="s">
        <v>12</v>
      </c>
      <c r="D43" s="56" t="s">
        <v>142</v>
      </c>
      <c r="E43" s="56" t="s">
        <v>95</v>
      </c>
      <c r="F43" s="56" t="s">
        <v>120</v>
      </c>
      <c r="G43" s="56" t="s">
        <v>102</v>
      </c>
      <c r="H43" s="32">
        <v>13.9</v>
      </c>
      <c r="I43" s="32">
        <v>700</v>
      </c>
      <c r="J43" s="32" t="s">
        <v>16</v>
      </c>
      <c r="K43" s="32">
        <v>66</v>
      </c>
      <c r="L43" s="86">
        <v>5</v>
      </c>
      <c r="N43" s="194" t="s">
        <v>16</v>
      </c>
      <c r="O43" s="195">
        <f>H50</f>
        <v>405.21000000000009</v>
      </c>
      <c r="P43" s="198">
        <f>O43/O48</f>
        <v>0.88466072832067066</v>
      </c>
    </row>
    <row r="44" spans="3:24" ht="36.6" thickBot="1" x14ac:dyDescent="0.35">
      <c r="C44" s="85" t="s">
        <v>12</v>
      </c>
      <c r="D44" s="56" t="s">
        <v>142</v>
      </c>
      <c r="E44" s="56" t="s">
        <v>95</v>
      </c>
      <c r="F44" s="56" t="s">
        <v>102</v>
      </c>
      <c r="G44" s="56" t="s">
        <v>119</v>
      </c>
      <c r="H44" s="32">
        <v>1.3</v>
      </c>
      <c r="I44" s="32">
        <v>700</v>
      </c>
      <c r="J44" s="32" t="s">
        <v>16</v>
      </c>
      <c r="K44" s="32">
        <v>66</v>
      </c>
      <c r="L44" s="86">
        <v>5</v>
      </c>
      <c r="N44" s="194" t="s">
        <v>39</v>
      </c>
      <c r="O44" s="195">
        <f>H95</f>
        <v>48.230000000000004</v>
      </c>
      <c r="P44" s="198">
        <f>O44/O48</f>
        <v>0.10529648065671118</v>
      </c>
    </row>
    <row r="45" spans="3:24" ht="27" thickBot="1" x14ac:dyDescent="0.35">
      <c r="C45" s="85" t="s">
        <v>12</v>
      </c>
      <c r="D45" s="56" t="s">
        <v>142</v>
      </c>
      <c r="E45" s="56" t="s">
        <v>95</v>
      </c>
      <c r="F45" s="56" t="s">
        <v>105</v>
      </c>
      <c r="G45" s="56" t="s">
        <v>106</v>
      </c>
      <c r="H45" s="32">
        <v>20</v>
      </c>
      <c r="I45" s="32">
        <v>700</v>
      </c>
      <c r="J45" s="32" t="s">
        <v>16</v>
      </c>
      <c r="K45" s="32">
        <v>66</v>
      </c>
      <c r="L45" s="86">
        <v>5</v>
      </c>
      <c r="N45" s="194" t="s">
        <v>194</v>
      </c>
      <c r="O45" s="195">
        <f>H64</f>
        <v>0</v>
      </c>
      <c r="P45" s="198">
        <f>O45/O48</f>
        <v>0</v>
      </c>
    </row>
    <row r="46" spans="3:24" ht="15" thickBot="1" x14ac:dyDescent="0.35">
      <c r="C46" s="87" t="s">
        <v>12</v>
      </c>
      <c r="D46" s="88" t="s">
        <v>142</v>
      </c>
      <c r="E46" s="88" t="s">
        <v>107</v>
      </c>
      <c r="F46" s="88" t="s">
        <v>159</v>
      </c>
      <c r="G46" s="88" t="s">
        <v>160</v>
      </c>
      <c r="H46" s="89">
        <v>12</v>
      </c>
      <c r="I46" s="89">
        <v>450</v>
      </c>
      <c r="J46" s="89" t="s">
        <v>16</v>
      </c>
      <c r="K46" s="89"/>
      <c r="L46" s="90">
        <v>4</v>
      </c>
      <c r="N46" s="194" t="s">
        <v>85</v>
      </c>
      <c r="O46" s="195">
        <f>H101</f>
        <v>4.5999999999999996</v>
      </c>
      <c r="P46" s="198">
        <f>O46/O48</f>
        <v>1.0042791022618108E-2</v>
      </c>
    </row>
    <row r="47" spans="3:24" ht="40.200000000000003" thickBot="1" x14ac:dyDescent="0.35">
      <c r="C47" s="69"/>
      <c r="D47" s="69"/>
      <c r="E47" s="69"/>
      <c r="F47" s="69"/>
      <c r="G47" s="69"/>
      <c r="H47" s="188"/>
      <c r="I47" s="60"/>
      <c r="J47" s="69"/>
      <c r="K47" s="58"/>
      <c r="L47" s="60"/>
      <c r="N47" s="194" t="s">
        <v>195</v>
      </c>
      <c r="O47" s="195">
        <f>H77</f>
        <v>0</v>
      </c>
      <c r="P47" s="198">
        <f>O47/O48</f>
        <v>0</v>
      </c>
    </row>
    <row r="48" spans="3:24" ht="25.2" thickTop="1" thickBot="1" x14ac:dyDescent="0.35">
      <c r="C48" s="69" t="s">
        <v>189</v>
      </c>
      <c r="D48" s="177" t="s">
        <v>161</v>
      </c>
      <c r="E48" s="178" t="s">
        <v>169</v>
      </c>
      <c r="F48" s="178" t="s">
        <v>170</v>
      </c>
      <c r="G48" s="178" t="s">
        <v>171</v>
      </c>
      <c r="H48" s="176">
        <v>0.42</v>
      </c>
      <c r="I48" s="178">
        <v>250</v>
      </c>
      <c r="J48" s="170" t="s">
        <v>185</v>
      </c>
      <c r="K48" s="178" t="s">
        <v>173</v>
      </c>
      <c r="L48" s="179">
        <v>24</v>
      </c>
      <c r="N48" s="196" t="s">
        <v>196</v>
      </c>
      <c r="O48" s="197">
        <f>SUM(O43:O47)</f>
        <v>458.04000000000013</v>
      </c>
      <c r="P48" s="199">
        <f>SUM(P43:P47)</f>
        <v>0.99999999999999989</v>
      </c>
    </row>
    <row r="49" spans="3:12" ht="24" x14ac:dyDescent="0.3">
      <c r="C49" s="69" t="s">
        <v>189</v>
      </c>
      <c r="D49" s="183" t="s">
        <v>161</v>
      </c>
      <c r="E49" s="182" t="s">
        <v>176</v>
      </c>
      <c r="F49" s="170" t="s">
        <v>186</v>
      </c>
      <c r="G49" s="182" t="s">
        <v>177</v>
      </c>
      <c r="H49" s="174">
        <v>1.38</v>
      </c>
      <c r="I49" s="182">
        <v>250</v>
      </c>
      <c r="J49" s="170" t="s">
        <v>16</v>
      </c>
      <c r="K49" s="182" t="s">
        <v>178</v>
      </c>
      <c r="L49" s="184">
        <v>24</v>
      </c>
    </row>
    <row r="50" spans="3:12" x14ac:dyDescent="0.3">
      <c r="C50" s="69"/>
      <c r="D50" s="190"/>
      <c r="E50" s="190"/>
      <c r="F50" s="191"/>
      <c r="G50" s="190"/>
      <c r="H50" s="191">
        <f>SUM(H5:H49)</f>
        <v>405.21000000000009</v>
      </c>
      <c r="I50" s="190"/>
      <c r="J50" s="191"/>
      <c r="K50" s="190"/>
      <c r="L50" s="190"/>
    </row>
    <row r="51" spans="3:12" x14ac:dyDescent="0.3">
      <c r="C51" s="139"/>
      <c r="D51" s="139"/>
      <c r="E51" s="69"/>
      <c r="F51" s="69"/>
      <c r="G51" s="69"/>
    </row>
    <row r="52" spans="3:12" ht="18.600000000000001" thickBot="1" x14ac:dyDescent="0.4">
      <c r="C52" s="54" t="s">
        <v>23</v>
      </c>
      <c r="D52" s="54"/>
    </row>
    <row r="53" spans="3:12" ht="24" x14ac:dyDescent="0.3">
      <c r="C53" s="61"/>
      <c r="D53" s="62"/>
      <c r="E53" s="62"/>
      <c r="F53" s="62"/>
      <c r="G53" s="62"/>
      <c r="H53" s="62"/>
      <c r="I53" s="63" t="s">
        <v>5</v>
      </c>
      <c r="J53" s="62"/>
      <c r="K53" s="64" t="s">
        <v>8</v>
      </c>
      <c r="L53" s="65"/>
    </row>
    <row r="54" spans="3:12" ht="24.6" thickBot="1" x14ac:dyDescent="0.35">
      <c r="C54" s="44" t="s">
        <v>0</v>
      </c>
      <c r="D54" s="82" t="s">
        <v>146</v>
      </c>
      <c r="E54" s="45" t="s">
        <v>1</v>
      </c>
      <c r="F54" s="46" t="s">
        <v>2</v>
      </c>
      <c r="G54" s="46" t="s">
        <v>3</v>
      </c>
      <c r="H54" s="47" t="s">
        <v>4</v>
      </c>
      <c r="I54" s="46" t="s">
        <v>6</v>
      </c>
      <c r="J54" s="45" t="s">
        <v>7</v>
      </c>
      <c r="K54" s="48" t="s">
        <v>9</v>
      </c>
      <c r="L54" s="49"/>
    </row>
    <row r="55" spans="3:12" ht="15" thickBot="1" x14ac:dyDescent="0.35">
      <c r="C55" s="10" t="s">
        <v>12</v>
      </c>
      <c r="D55" s="109" t="s">
        <v>147</v>
      </c>
      <c r="E55" s="13" t="s">
        <v>20</v>
      </c>
      <c r="F55" s="55" t="s">
        <v>21</v>
      </c>
      <c r="G55" s="55" t="s">
        <v>22</v>
      </c>
      <c r="H55" s="14">
        <v>2.5</v>
      </c>
      <c r="I55" s="14">
        <v>300</v>
      </c>
      <c r="J55" s="14" t="s">
        <v>23</v>
      </c>
      <c r="K55" s="14">
        <v>9.1999999999999993</v>
      </c>
      <c r="L55" s="15">
        <v>50</v>
      </c>
    </row>
    <row r="56" spans="3:12" ht="25.2" thickTop="1" thickBot="1" x14ac:dyDescent="0.35">
      <c r="C56" s="3" t="s">
        <v>12</v>
      </c>
      <c r="D56" s="109" t="s">
        <v>147</v>
      </c>
      <c r="E56" s="5" t="s">
        <v>24</v>
      </c>
      <c r="F56" s="20" t="s">
        <v>25</v>
      </c>
      <c r="G56" s="20" t="s">
        <v>26</v>
      </c>
      <c r="H56" s="7">
        <v>3.4</v>
      </c>
      <c r="I56" s="7">
        <v>375</v>
      </c>
      <c r="J56" s="7" t="s">
        <v>23</v>
      </c>
      <c r="K56" s="7">
        <v>19</v>
      </c>
      <c r="L56" s="8">
        <v>42</v>
      </c>
    </row>
    <row r="57" spans="3:12" ht="24.6" thickBot="1" x14ac:dyDescent="0.35">
      <c r="C57" s="3" t="s">
        <v>12</v>
      </c>
      <c r="D57" s="109" t="s">
        <v>147</v>
      </c>
      <c r="E57" s="5" t="s">
        <v>27</v>
      </c>
      <c r="F57" s="20" t="s">
        <v>28</v>
      </c>
      <c r="G57" s="20" t="s">
        <v>29</v>
      </c>
      <c r="H57" s="7">
        <v>5.8</v>
      </c>
      <c r="I57" s="7">
        <v>250</v>
      </c>
      <c r="J57" s="7" t="s">
        <v>23</v>
      </c>
      <c r="K57" s="7">
        <v>8.5</v>
      </c>
      <c r="L57" s="8">
        <v>42</v>
      </c>
    </row>
    <row r="58" spans="3:12" ht="24.6" thickBot="1" x14ac:dyDescent="0.35">
      <c r="C58" s="3" t="s">
        <v>12</v>
      </c>
      <c r="D58" s="109" t="s">
        <v>147</v>
      </c>
      <c r="E58" s="20" t="s">
        <v>32</v>
      </c>
      <c r="F58" s="20" t="s">
        <v>31</v>
      </c>
      <c r="G58" s="20" t="s">
        <v>25</v>
      </c>
      <c r="H58" s="7">
        <v>9.8000000000000007</v>
      </c>
      <c r="I58" s="7">
        <v>300</v>
      </c>
      <c r="J58" s="7" t="s">
        <v>23</v>
      </c>
      <c r="K58" s="7">
        <v>12.2</v>
      </c>
      <c r="L58" s="8">
        <v>39</v>
      </c>
    </row>
    <row r="59" spans="3:12" ht="36.6" thickBot="1" x14ac:dyDescent="0.35">
      <c r="C59" s="3" t="s">
        <v>12</v>
      </c>
      <c r="D59" s="109" t="s">
        <v>147</v>
      </c>
      <c r="E59" s="6" t="s">
        <v>65</v>
      </c>
      <c r="F59" s="20" t="s">
        <v>62</v>
      </c>
      <c r="G59" s="20" t="s">
        <v>128</v>
      </c>
      <c r="H59" s="7">
        <v>7.9</v>
      </c>
      <c r="I59" s="21" t="s">
        <v>66</v>
      </c>
      <c r="J59" s="5" t="s">
        <v>67</v>
      </c>
      <c r="K59" s="7">
        <v>8.9</v>
      </c>
      <c r="L59" s="8">
        <v>35</v>
      </c>
    </row>
    <row r="60" spans="3:12" ht="15" thickBot="1" x14ac:dyDescent="0.35">
      <c r="C60" s="3" t="s">
        <v>12</v>
      </c>
      <c r="D60" s="109" t="s">
        <v>147</v>
      </c>
      <c r="E60" s="6" t="s">
        <v>68</v>
      </c>
      <c r="F60" s="20" t="s">
        <v>62</v>
      </c>
      <c r="G60" s="20" t="s">
        <v>68</v>
      </c>
      <c r="H60" s="7">
        <v>4.95</v>
      </c>
      <c r="I60" s="7">
        <v>200</v>
      </c>
      <c r="J60" s="7" t="s">
        <v>23</v>
      </c>
      <c r="K60" s="7">
        <v>5.4</v>
      </c>
      <c r="L60" s="8">
        <v>35</v>
      </c>
    </row>
    <row r="61" spans="3:12" ht="24.6" thickBot="1" x14ac:dyDescent="0.35">
      <c r="C61" s="135" t="s">
        <v>12</v>
      </c>
      <c r="D61" s="4" t="s">
        <v>147</v>
      </c>
      <c r="E61" s="21" t="s">
        <v>81</v>
      </c>
      <c r="F61" s="5" t="s">
        <v>82</v>
      </c>
      <c r="G61" s="7" t="s">
        <v>83</v>
      </c>
      <c r="H61" s="7">
        <v>8.6</v>
      </c>
      <c r="I61" s="7">
        <v>160</v>
      </c>
      <c r="J61" s="4" t="s">
        <v>23</v>
      </c>
      <c r="K61" s="5">
        <v>3.48</v>
      </c>
      <c r="L61" s="97">
        <v>48</v>
      </c>
    </row>
    <row r="62" spans="3:12" ht="15" thickBot="1" x14ac:dyDescent="0.35">
      <c r="H62" s="53"/>
    </row>
    <row r="63" spans="3:12" ht="36.6" thickBot="1" x14ac:dyDescent="0.35">
      <c r="C63" s="107" t="s">
        <v>12</v>
      </c>
      <c r="D63" s="103" t="s">
        <v>142</v>
      </c>
      <c r="E63" s="108" t="s">
        <v>95</v>
      </c>
      <c r="F63" s="108" t="s">
        <v>98</v>
      </c>
      <c r="G63" s="108" t="s">
        <v>121</v>
      </c>
      <c r="H63" s="109">
        <v>9.5</v>
      </c>
      <c r="I63" s="110" t="s">
        <v>99</v>
      </c>
      <c r="J63" s="111" t="s">
        <v>100</v>
      </c>
      <c r="K63" s="108" t="s">
        <v>101</v>
      </c>
      <c r="L63" s="112">
        <v>31</v>
      </c>
    </row>
    <row r="65" spans="3:12" x14ac:dyDescent="0.3">
      <c r="H65" s="53"/>
    </row>
    <row r="66" spans="3:12" x14ac:dyDescent="0.3">
      <c r="H66" s="53"/>
    </row>
    <row r="67" spans="3:12" x14ac:dyDescent="0.3">
      <c r="H67" s="53"/>
    </row>
    <row r="68" spans="3:12" x14ac:dyDescent="0.3">
      <c r="H68" s="53"/>
    </row>
    <row r="69" spans="3:12" x14ac:dyDescent="0.3">
      <c r="H69" s="53"/>
    </row>
    <row r="70" spans="3:12" x14ac:dyDescent="0.3">
      <c r="H70" s="53"/>
    </row>
    <row r="71" spans="3:12" x14ac:dyDescent="0.3">
      <c r="H71" s="53"/>
    </row>
    <row r="72" spans="3:12" ht="15" thickBot="1" x14ac:dyDescent="0.35">
      <c r="C72" t="s">
        <v>144</v>
      </c>
    </row>
    <row r="73" spans="3:12" ht="24" x14ac:dyDescent="0.3">
      <c r="C73" s="61"/>
      <c r="D73" s="62"/>
      <c r="E73" s="62"/>
      <c r="F73" s="62"/>
      <c r="G73" s="62"/>
      <c r="H73" s="62"/>
      <c r="I73" s="63" t="s">
        <v>5</v>
      </c>
      <c r="J73" s="62"/>
      <c r="K73" s="64" t="s">
        <v>8</v>
      </c>
      <c r="L73" s="65" t="s">
        <v>10</v>
      </c>
    </row>
    <row r="74" spans="3:12" ht="24" x14ac:dyDescent="0.3">
      <c r="C74" s="105" t="s">
        <v>0</v>
      </c>
      <c r="D74" s="75" t="s">
        <v>141</v>
      </c>
      <c r="E74" s="2" t="s">
        <v>1</v>
      </c>
      <c r="F74" s="1" t="s">
        <v>2</v>
      </c>
      <c r="G74" s="1" t="s">
        <v>3</v>
      </c>
      <c r="H74" s="72" t="s">
        <v>4</v>
      </c>
      <c r="I74" s="1" t="s">
        <v>6</v>
      </c>
      <c r="J74" s="2" t="s">
        <v>7</v>
      </c>
      <c r="K74" s="76" t="s">
        <v>9</v>
      </c>
      <c r="L74" s="106" t="s">
        <v>11</v>
      </c>
    </row>
    <row r="75" spans="3:12" ht="52.2" customHeight="1" thickBot="1" x14ac:dyDescent="0.35">
      <c r="C75" s="85" t="s">
        <v>12</v>
      </c>
      <c r="D75" s="56" t="s">
        <v>142</v>
      </c>
      <c r="E75" s="56" t="s">
        <v>88</v>
      </c>
      <c r="F75" s="56" t="s">
        <v>17</v>
      </c>
      <c r="G75" s="56" t="s">
        <v>19</v>
      </c>
      <c r="H75" s="31">
        <v>10.8</v>
      </c>
      <c r="I75" s="32" t="s">
        <v>89</v>
      </c>
      <c r="J75" s="89" t="s">
        <v>127</v>
      </c>
      <c r="K75" s="30">
        <v>229.68</v>
      </c>
      <c r="L75" s="86">
        <v>60</v>
      </c>
    </row>
    <row r="76" spans="3:12" ht="36.6" thickBot="1" x14ac:dyDescent="0.35">
      <c r="C76" s="87" t="s">
        <v>12</v>
      </c>
      <c r="D76" s="88" t="s">
        <v>142</v>
      </c>
      <c r="E76" s="88" t="s">
        <v>69</v>
      </c>
      <c r="F76" s="88" t="s">
        <v>19</v>
      </c>
      <c r="G76" s="88" t="s">
        <v>50</v>
      </c>
      <c r="H76" s="89">
        <v>26.6</v>
      </c>
      <c r="I76" s="89">
        <v>762</v>
      </c>
      <c r="J76" s="89" t="s">
        <v>127</v>
      </c>
      <c r="K76" s="89">
        <v>45</v>
      </c>
      <c r="L76" s="90">
        <v>60</v>
      </c>
    </row>
    <row r="77" spans="3:12" x14ac:dyDescent="0.3">
      <c r="C77" s="69"/>
      <c r="D77" s="69"/>
      <c r="E77" s="69"/>
      <c r="F77" s="69"/>
      <c r="G77" s="69"/>
      <c r="H77" s="77"/>
      <c r="I77" s="60"/>
      <c r="J77" s="60"/>
      <c r="K77" s="60"/>
      <c r="L77" s="60"/>
    </row>
    <row r="79" spans="3:12" ht="15" thickBot="1" x14ac:dyDescent="0.35">
      <c r="C79" s="53" t="s">
        <v>39</v>
      </c>
      <c r="E79" s="50"/>
      <c r="F79" s="50"/>
      <c r="G79" s="50"/>
      <c r="H79" s="50"/>
      <c r="I79" s="50"/>
      <c r="J79" s="51"/>
      <c r="K79" s="50"/>
      <c r="L79" s="52"/>
    </row>
    <row r="80" spans="3:12" ht="36.6" thickBot="1" x14ac:dyDescent="0.35">
      <c r="C80" s="38" t="s">
        <v>0</v>
      </c>
      <c r="D80" s="146" t="s">
        <v>146</v>
      </c>
      <c r="E80" s="39" t="s">
        <v>1</v>
      </c>
      <c r="F80" s="40" t="s">
        <v>2</v>
      </c>
      <c r="G80" s="40" t="s">
        <v>3</v>
      </c>
      <c r="H80" s="41" t="s">
        <v>4</v>
      </c>
      <c r="I80" s="40" t="s">
        <v>136</v>
      </c>
      <c r="J80" s="39" t="s">
        <v>7</v>
      </c>
      <c r="K80" s="42" t="s">
        <v>137</v>
      </c>
      <c r="L80" s="43" t="s">
        <v>138</v>
      </c>
    </row>
    <row r="81" spans="3:12" x14ac:dyDescent="0.3">
      <c r="C81" s="83" t="s">
        <v>12</v>
      </c>
      <c r="D81" s="79" t="s">
        <v>147</v>
      </c>
      <c r="E81" s="78" t="s">
        <v>37</v>
      </c>
      <c r="F81" s="151" t="s">
        <v>31</v>
      </c>
      <c r="G81" s="78" t="s">
        <v>38</v>
      </c>
      <c r="H81" s="80">
        <v>7.3</v>
      </c>
      <c r="I81" s="78">
        <v>250</v>
      </c>
      <c r="J81" s="78" t="s">
        <v>39</v>
      </c>
      <c r="K81" s="78">
        <v>8.5</v>
      </c>
      <c r="L81" s="153">
        <v>37</v>
      </c>
    </row>
    <row r="82" spans="3:12" ht="24" x14ac:dyDescent="0.3">
      <c r="C82" s="85" t="s">
        <v>12</v>
      </c>
      <c r="D82" s="29" t="s">
        <v>147</v>
      </c>
      <c r="E82" s="56" t="s">
        <v>40</v>
      </c>
      <c r="F82" s="149" t="s">
        <v>131</v>
      </c>
      <c r="G82" s="56" t="s">
        <v>41</v>
      </c>
      <c r="H82" s="32">
        <v>4.4000000000000004</v>
      </c>
      <c r="I82" s="56">
        <v>250</v>
      </c>
      <c r="J82" s="56" t="s">
        <v>39</v>
      </c>
      <c r="K82" s="56">
        <v>8.5</v>
      </c>
      <c r="L82" s="153">
        <v>37</v>
      </c>
    </row>
    <row r="83" spans="3:12" ht="24" x14ac:dyDescent="0.3">
      <c r="C83" s="85" t="s">
        <v>12</v>
      </c>
      <c r="D83" s="29" t="s">
        <v>147</v>
      </c>
      <c r="E83" s="56" t="s">
        <v>37</v>
      </c>
      <c r="F83" s="149" t="s">
        <v>38</v>
      </c>
      <c r="G83" s="56" t="s">
        <v>42</v>
      </c>
      <c r="H83" s="32">
        <v>3.3</v>
      </c>
      <c r="I83" s="56">
        <v>250</v>
      </c>
      <c r="J83" s="56" t="s">
        <v>39</v>
      </c>
      <c r="K83" s="56">
        <v>8.5</v>
      </c>
      <c r="L83" s="153">
        <v>37</v>
      </c>
    </row>
    <row r="84" spans="3:12" ht="24" x14ac:dyDescent="0.3">
      <c r="C84" s="150" t="s">
        <v>12</v>
      </c>
      <c r="D84" s="29" t="s">
        <v>147</v>
      </c>
      <c r="E84" s="29" t="s">
        <v>61</v>
      </c>
      <c r="F84" s="31" t="s">
        <v>62</v>
      </c>
      <c r="G84" s="30" t="s">
        <v>63</v>
      </c>
      <c r="H84" s="32">
        <v>4.91</v>
      </c>
      <c r="I84" s="32">
        <v>200</v>
      </c>
      <c r="J84" s="30" t="s">
        <v>64</v>
      </c>
      <c r="K84" s="32">
        <v>5.4</v>
      </c>
      <c r="L84" s="86">
        <v>35</v>
      </c>
    </row>
    <row r="85" spans="3:12" ht="36.6" thickBot="1" x14ac:dyDescent="0.35">
      <c r="C85" s="87" t="s">
        <v>12</v>
      </c>
      <c r="D85" s="88" t="s">
        <v>142</v>
      </c>
      <c r="E85" s="88" t="s">
        <v>95</v>
      </c>
      <c r="F85" s="88" t="s">
        <v>102</v>
      </c>
      <c r="G85" s="88" t="s">
        <v>119</v>
      </c>
      <c r="H85" s="89">
        <v>1.3</v>
      </c>
      <c r="I85" s="89">
        <v>110</v>
      </c>
      <c r="J85" s="89" t="s">
        <v>39</v>
      </c>
      <c r="K85" s="121" t="s">
        <v>104</v>
      </c>
      <c r="L85" s="90">
        <v>18</v>
      </c>
    </row>
    <row r="87" spans="3:12" ht="15" thickBot="1" x14ac:dyDescent="0.35">
      <c r="C87" s="57"/>
      <c r="D87" s="57"/>
      <c r="E87" s="57"/>
      <c r="F87" s="58"/>
      <c r="G87" s="59"/>
      <c r="H87" s="71"/>
      <c r="I87" s="60"/>
      <c r="J87" s="59"/>
      <c r="K87" s="60"/>
      <c r="L87" s="60"/>
    </row>
    <row r="88" spans="3:12" ht="24" x14ac:dyDescent="0.3">
      <c r="C88" s="114" t="s">
        <v>12</v>
      </c>
      <c r="D88" s="115" t="s">
        <v>142</v>
      </c>
      <c r="E88" s="115" t="s">
        <v>91</v>
      </c>
      <c r="F88" s="115" t="s">
        <v>92</v>
      </c>
      <c r="G88" s="115" t="s">
        <v>93</v>
      </c>
      <c r="H88" s="117">
        <v>14.8</v>
      </c>
      <c r="I88" s="117">
        <v>125</v>
      </c>
      <c r="J88" s="117" t="s">
        <v>39</v>
      </c>
      <c r="K88" s="118" t="s">
        <v>94</v>
      </c>
      <c r="L88" s="119">
        <v>63</v>
      </c>
    </row>
    <row r="89" spans="3:12" ht="24" x14ac:dyDescent="0.3">
      <c r="C89" s="85" t="s">
        <v>12</v>
      </c>
      <c r="D89" s="56" t="s">
        <v>142</v>
      </c>
      <c r="E89" s="56" t="s">
        <v>95</v>
      </c>
      <c r="F89" s="56" t="s">
        <v>117</v>
      </c>
      <c r="G89" s="56" t="s">
        <v>112</v>
      </c>
      <c r="H89" s="189"/>
      <c r="I89" s="32">
        <v>160</v>
      </c>
      <c r="J89" s="32" t="s">
        <v>39</v>
      </c>
      <c r="K89" s="31" t="s">
        <v>113</v>
      </c>
      <c r="L89" s="86">
        <v>24</v>
      </c>
    </row>
    <row r="90" spans="3:12" ht="24" x14ac:dyDescent="0.3">
      <c r="C90" s="85" t="s">
        <v>12</v>
      </c>
      <c r="D90" s="56" t="s">
        <v>142</v>
      </c>
      <c r="E90" s="56" t="s">
        <v>114</v>
      </c>
      <c r="F90" s="56" t="s">
        <v>95</v>
      </c>
      <c r="G90" s="56" t="s">
        <v>115</v>
      </c>
      <c r="H90" s="32">
        <v>10.3</v>
      </c>
      <c r="I90" s="32">
        <v>200</v>
      </c>
      <c r="J90" s="32" t="s">
        <v>39</v>
      </c>
      <c r="K90" s="31" t="s">
        <v>116</v>
      </c>
      <c r="L90" s="86">
        <v>19</v>
      </c>
    </row>
    <row r="92" spans="3:12" x14ac:dyDescent="0.3">
      <c r="C92" s="69"/>
      <c r="D92" s="69"/>
      <c r="E92" s="69"/>
      <c r="F92" s="69"/>
      <c r="G92" s="69"/>
      <c r="H92" s="60"/>
      <c r="I92" s="60"/>
      <c r="J92" s="60"/>
      <c r="K92" s="58"/>
      <c r="L92" s="60"/>
    </row>
    <row r="93" spans="3:12" ht="24.6" thickBot="1" x14ac:dyDescent="0.35">
      <c r="C93" s="186" t="s">
        <v>161</v>
      </c>
      <c r="D93" s="186" t="s">
        <v>161</v>
      </c>
      <c r="E93" s="171" t="s">
        <v>169</v>
      </c>
      <c r="F93" s="171" t="s">
        <v>170</v>
      </c>
      <c r="G93" s="171" t="s">
        <v>171</v>
      </c>
      <c r="H93" s="171">
        <v>0.42</v>
      </c>
      <c r="I93" s="171">
        <v>300</v>
      </c>
      <c r="J93" s="171" t="s">
        <v>174</v>
      </c>
      <c r="K93" s="171" t="s">
        <v>175</v>
      </c>
      <c r="L93" s="173">
        <v>9</v>
      </c>
    </row>
    <row r="94" spans="3:12" ht="24" x14ac:dyDescent="0.3">
      <c r="C94" s="187" t="s">
        <v>161</v>
      </c>
      <c r="D94" s="187" t="s">
        <v>161</v>
      </c>
      <c r="E94" s="182" t="s">
        <v>179</v>
      </c>
      <c r="F94" s="170" t="s">
        <v>187</v>
      </c>
      <c r="G94" s="182" t="s">
        <v>177</v>
      </c>
      <c r="H94" s="175">
        <v>1.5</v>
      </c>
      <c r="I94" s="182">
        <v>110</v>
      </c>
      <c r="J94" s="182" t="s">
        <v>174</v>
      </c>
      <c r="K94" s="182" t="s">
        <v>180</v>
      </c>
      <c r="L94" s="184">
        <v>20</v>
      </c>
    </row>
    <row r="95" spans="3:12" x14ac:dyDescent="0.3">
      <c r="C95" s="69"/>
      <c r="D95" s="69"/>
      <c r="E95" s="69"/>
      <c r="F95" s="69"/>
      <c r="G95" s="69"/>
      <c r="H95" s="57">
        <f>SUM(H81:H94)</f>
        <v>48.230000000000004</v>
      </c>
      <c r="I95" s="60"/>
      <c r="J95" s="60"/>
      <c r="K95" s="58"/>
      <c r="L95" s="60"/>
    </row>
    <row r="98" spans="3:32" ht="15" thickBot="1" x14ac:dyDescent="0.35">
      <c r="C98" s="69" t="s">
        <v>85</v>
      </c>
    </row>
    <row r="99" spans="3:32" ht="36.6" thickBot="1" x14ac:dyDescent="0.35">
      <c r="C99" s="38" t="s">
        <v>0</v>
      </c>
      <c r="D99" s="146" t="s">
        <v>146</v>
      </c>
      <c r="E99" s="39" t="s">
        <v>1</v>
      </c>
      <c r="F99" s="40" t="s">
        <v>2</v>
      </c>
      <c r="G99" s="40" t="s">
        <v>3</v>
      </c>
      <c r="H99" s="41" t="s">
        <v>4</v>
      </c>
      <c r="I99" s="40" t="s">
        <v>136</v>
      </c>
      <c r="J99" s="39" t="s">
        <v>7</v>
      </c>
      <c r="K99" s="42" t="s">
        <v>137</v>
      </c>
      <c r="L99" s="43"/>
    </row>
    <row r="100" spans="3:32" ht="17.25" customHeight="1" thickBot="1" x14ac:dyDescent="0.35">
      <c r="C100" s="3" t="s">
        <v>12</v>
      </c>
      <c r="D100" s="109" t="s">
        <v>147</v>
      </c>
      <c r="E100" s="21" t="s">
        <v>81</v>
      </c>
      <c r="F100" s="7" t="s">
        <v>83</v>
      </c>
      <c r="G100" s="20" t="s">
        <v>84</v>
      </c>
      <c r="H100" s="147">
        <v>4.5999999999999996</v>
      </c>
      <c r="I100" s="7">
        <v>90</v>
      </c>
      <c r="J100" s="4" t="s">
        <v>85</v>
      </c>
      <c r="K100" s="5">
        <v>1.1000000000000001</v>
      </c>
      <c r="L100" s="8">
        <v>18</v>
      </c>
    </row>
    <row r="101" spans="3:32" x14ac:dyDescent="0.3">
      <c r="H101">
        <f>SUM(H100)</f>
        <v>4.5999999999999996</v>
      </c>
    </row>
    <row r="103" spans="3:32" x14ac:dyDescent="0.3">
      <c r="C103" s="57"/>
      <c r="D103" s="57"/>
      <c r="E103" s="143"/>
      <c r="F103" s="60"/>
      <c r="G103" s="69"/>
      <c r="H103" s="58"/>
      <c r="I103" s="60"/>
      <c r="J103" s="57"/>
      <c r="K103" s="58"/>
      <c r="L103" s="60"/>
    </row>
    <row r="104" spans="3:32" ht="17.399999999999999" x14ac:dyDescent="0.3">
      <c r="C104" s="144"/>
      <c r="D104" s="144"/>
      <c r="E104" s="69"/>
      <c r="F104" s="69"/>
      <c r="G104" s="69"/>
      <c r="H104" s="58"/>
      <c r="I104" s="60"/>
      <c r="J104" s="69"/>
      <c r="K104" s="58"/>
      <c r="L104" s="60"/>
    </row>
    <row r="105" spans="3:32" x14ac:dyDescent="0.3">
      <c r="C105" s="57"/>
      <c r="D105" s="57"/>
      <c r="E105" s="69"/>
      <c r="F105" s="69"/>
      <c r="G105" s="69"/>
      <c r="H105" s="58"/>
      <c r="I105" s="60"/>
      <c r="J105" s="69"/>
      <c r="K105" s="58"/>
      <c r="L105" s="60"/>
    </row>
    <row r="106" spans="3:32" x14ac:dyDescent="0.3">
      <c r="C106" s="139"/>
      <c r="D106" s="139"/>
      <c r="E106" s="69"/>
      <c r="F106" s="69"/>
      <c r="G106" s="69"/>
    </row>
    <row r="107" spans="3:32" ht="15" thickBot="1" x14ac:dyDescent="0.35"/>
    <row r="108" spans="3:32" ht="36.6" thickBot="1" x14ac:dyDescent="0.35">
      <c r="C108" s="38" t="s">
        <v>0</v>
      </c>
      <c r="D108" s="146" t="s">
        <v>146</v>
      </c>
      <c r="E108" s="39" t="s">
        <v>1</v>
      </c>
      <c r="F108" s="40" t="s">
        <v>2</v>
      </c>
      <c r="G108" s="40" t="s">
        <v>3</v>
      </c>
      <c r="H108" s="41" t="s">
        <v>4</v>
      </c>
      <c r="I108" s="40" t="s">
        <v>136</v>
      </c>
      <c r="J108" s="39" t="s">
        <v>7</v>
      </c>
      <c r="K108" s="42" t="s">
        <v>137</v>
      </c>
      <c r="L108" s="43" t="s">
        <v>138</v>
      </c>
    </row>
    <row r="109" spans="3:32" ht="43.5" customHeight="1" x14ac:dyDescent="0.3">
      <c r="C109" s="85" t="s">
        <v>12</v>
      </c>
      <c r="D109" s="56" t="s">
        <v>142</v>
      </c>
      <c r="E109" s="56" t="s">
        <v>122</v>
      </c>
      <c r="F109" s="56" t="s">
        <v>124</v>
      </c>
      <c r="G109" s="56" t="s">
        <v>98</v>
      </c>
      <c r="H109" s="32">
        <v>6.8</v>
      </c>
      <c r="I109" s="32">
        <v>250</v>
      </c>
      <c r="J109" s="32" t="s">
        <v>16</v>
      </c>
      <c r="K109" s="31"/>
      <c r="L109" s="86">
        <v>32</v>
      </c>
    </row>
    <row r="110" spans="3:32" ht="43.5" customHeight="1" thickBot="1" x14ac:dyDescent="0.35">
      <c r="C110" s="221"/>
      <c r="D110" s="69"/>
      <c r="E110" s="69"/>
      <c r="F110" s="69"/>
      <c r="G110" s="69"/>
      <c r="H110" s="60"/>
      <c r="I110" s="60"/>
      <c r="J110" s="60"/>
      <c r="K110" s="58"/>
      <c r="L110" s="60"/>
    </row>
    <row r="111" spans="3:32" ht="35.25" customHeight="1" thickBot="1" x14ac:dyDescent="0.35">
      <c r="C111" s="91" t="s">
        <v>190</v>
      </c>
      <c r="D111" s="34" t="s">
        <v>142</v>
      </c>
      <c r="E111" s="92" t="s">
        <v>107</v>
      </c>
      <c r="F111" s="92" t="s">
        <v>108</v>
      </c>
      <c r="G111" s="92" t="s">
        <v>110</v>
      </c>
      <c r="H111" s="93">
        <v>3.69</v>
      </c>
      <c r="I111" s="94">
        <v>250</v>
      </c>
      <c r="J111" s="94" t="s">
        <v>16</v>
      </c>
      <c r="K111" s="94">
        <v>8.5</v>
      </c>
      <c r="L111" s="95">
        <v>8</v>
      </c>
      <c r="M111" s="96" t="s">
        <v>140</v>
      </c>
      <c r="O111" s="200"/>
      <c r="P111" s="219">
        <v>100</v>
      </c>
      <c r="Q111" s="219">
        <v>150</v>
      </c>
      <c r="R111" s="219">
        <v>200</v>
      </c>
      <c r="S111" s="219">
        <v>250</v>
      </c>
      <c r="T111" s="219">
        <v>300</v>
      </c>
      <c r="U111" s="219">
        <v>350</v>
      </c>
      <c r="V111" s="219">
        <v>400</v>
      </c>
      <c r="W111" s="219">
        <v>450</v>
      </c>
      <c r="X111" s="219">
        <v>500</v>
      </c>
      <c r="Y111" s="219">
        <v>600</v>
      </c>
      <c r="Z111" s="219">
        <v>700</v>
      </c>
      <c r="AA111" s="219">
        <v>800</v>
      </c>
      <c r="AB111" s="219">
        <v>900</v>
      </c>
      <c r="AC111" s="219">
        <v>1000</v>
      </c>
      <c r="AD111" s="219">
        <v>1100</v>
      </c>
      <c r="AE111" s="219">
        <v>1300</v>
      </c>
      <c r="AF111" s="219">
        <v>1600</v>
      </c>
    </row>
    <row r="112" spans="3:32" ht="15" thickBot="1" x14ac:dyDescent="0.35">
      <c r="O112" s="196" t="s">
        <v>16</v>
      </c>
      <c r="P112" s="220"/>
      <c r="Q112" s="220">
        <f>H26+H27+H36</f>
        <v>17.7</v>
      </c>
      <c r="R112" s="220"/>
      <c r="S112" s="220">
        <f>H48+H49</f>
        <v>1.7999999999999998</v>
      </c>
      <c r="T112" s="220">
        <f>H38</f>
        <v>19.3</v>
      </c>
      <c r="U112" s="220">
        <f>H28+H35</f>
        <v>13.5</v>
      </c>
      <c r="V112" s="220">
        <f>H11+H14</f>
        <v>6.75</v>
      </c>
      <c r="W112" s="220">
        <f>H29+H34+H46</f>
        <v>47.7</v>
      </c>
      <c r="X112" s="220">
        <f>H15</f>
        <v>27.9</v>
      </c>
      <c r="Y112" s="220">
        <f>H13+H33</f>
        <v>25.900000000000002</v>
      </c>
      <c r="Z112" s="220">
        <f>H12+H42+H43+H44+H45</f>
        <v>48</v>
      </c>
      <c r="AA112" s="220">
        <f>H22+H24+H30+H76</f>
        <v>52.2</v>
      </c>
      <c r="AB112" s="220">
        <f>H17+H40+H41</f>
        <v>32.299999999999997</v>
      </c>
      <c r="AC112" s="220">
        <f>H16+H18+H19+H20+H21+H31</f>
        <v>91.700000000000017</v>
      </c>
      <c r="AD112" s="220">
        <v>13</v>
      </c>
      <c r="AE112" s="220">
        <v>4</v>
      </c>
      <c r="AF112" s="220">
        <f>H5+H6+H7+H8+H9+H10+H32</f>
        <v>30.060000000000002</v>
      </c>
    </row>
    <row r="113" spans="3:32" ht="15" thickBot="1" x14ac:dyDescent="0.35">
      <c r="O113" s="196" t="s">
        <v>39</v>
      </c>
      <c r="P113" s="220">
        <f>H85+H94+H88</f>
        <v>17.600000000000001</v>
      </c>
      <c r="Q113" s="220"/>
      <c r="R113" s="220">
        <f>H84+H90</f>
        <v>15.21</v>
      </c>
      <c r="S113" s="220">
        <f>H81+H82+H83</f>
        <v>15</v>
      </c>
      <c r="T113" s="220">
        <f>H93</f>
        <v>0.42</v>
      </c>
      <c r="U113" s="220"/>
      <c r="V113" s="220"/>
      <c r="W113" s="220"/>
      <c r="X113" s="220"/>
      <c r="Y113" s="220"/>
      <c r="Z113" s="220"/>
      <c r="AA113" s="220"/>
      <c r="AB113" s="220"/>
      <c r="AC113" s="220"/>
      <c r="AD113" s="220"/>
      <c r="AE113" s="220"/>
      <c r="AF113" s="220"/>
    </row>
    <row r="114" spans="3:32" ht="27" thickBot="1" x14ac:dyDescent="0.35">
      <c r="C114" s="102" t="s">
        <v>12</v>
      </c>
      <c r="D114" s="104" t="s">
        <v>142</v>
      </c>
      <c r="E114" s="98" t="s">
        <v>95</v>
      </c>
      <c r="F114" s="98" t="s">
        <v>120</v>
      </c>
      <c r="G114" s="98" t="s">
        <v>102</v>
      </c>
      <c r="H114" s="99">
        <v>13.9</v>
      </c>
      <c r="I114" s="100">
        <v>160</v>
      </c>
      <c r="J114" s="100" t="s">
        <v>100</v>
      </c>
      <c r="K114" s="99" t="s">
        <v>103</v>
      </c>
      <c r="L114" s="101">
        <v>31</v>
      </c>
      <c r="O114" s="196" t="s">
        <v>194</v>
      </c>
      <c r="P114" s="220"/>
      <c r="Q114" s="220"/>
      <c r="R114" s="220">
        <v>4.95</v>
      </c>
      <c r="S114" s="220">
        <f>H57+H63</f>
        <v>15.3</v>
      </c>
      <c r="T114" s="220">
        <f>H55+H58</f>
        <v>12.3</v>
      </c>
      <c r="U114" s="220">
        <f>H56</f>
        <v>3.4</v>
      </c>
      <c r="V114" s="220"/>
      <c r="W114" s="220"/>
      <c r="X114" s="220"/>
      <c r="Y114" s="220"/>
      <c r="Z114" s="220"/>
      <c r="AA114" s="220"/>
      <c r="AB114" s="220"/>
      <c r="AC114" s="220"/>
      <c r="AD114" s="220"/>
      <c r="AE114" s="220"/>
      <c r="AF114" s="220"/>
    </row>
    <row r="115" spans="3:32" ht="15" thickBot="1" x14ac:dyDescent="0.35">
      <c r="O115" s="196" t="s">
        <v>85</v>
      </c>
      <c r="P115" s="220">
        <v>4.5999999999999996</v>
      </c>
      <c r="Q115" s="220"/>
      <c r="R115" s="220"/>
      <c r="S115" s="220"/>
      <c r="T115" s="220"/>
      <c r="U115" s="220"/>
      <c r="V115" s="220"/>
      <c r="W115" s="220"/>
      <c r="X115" s="220"/>
      <c r="Y115" s="220"/>
      <c r="Z115" s="220"/>
      <c r="AA115" s="220"/>
      <c r="AB115" s="220"/>
      <c r="AC115" s="220"/>
      <c r="AD115" s="220"/>
      <c r="AE115" s="220"/>
      <c r="AF115" s="220"/>
    </row>
    <row r="116" spans="3:32" ht="27" thickBot="1" x14ac:dyDescent="0.35">
      <c r="O116" s="196" t="s">
        <v>195</v>
      </c>
      <c r="P116" s="220"/>
      <c r="Q116" s="220"/>
      <c r="R116" s="220"/>
      <c r="S116" s="220"/>
      <c r="T116" s="220"/>
      <c r="U116" s="220"/>
      <c r="V116" s="220"/>
      <c r="W116" s="220"/>
      <c r="X116" s="220"/>
      <c r="Y116" s="220"/>
      <c r="Z116" s="220">
        <f>H76</f>
        <v>26.6</v>
      </c>
      <c r="AA116" s="220"/>
      <c r="AB116" s="220"/>
      <c r="AC116" s="220"/>
      <c r="AD116" s="220"/>
      <c r="AE116" s="220">
        <v>10.8</v>
      </c>
      <c r="AF116" s="220"/>
    </row>
    <row r="120" spans="3:32" x14ac:dyDescent="0.3">
      <c r="C120" s="246" t="s">
        <v>12</v>
      </c>
      <c r="D120" s="29" t="s">
        <v>147</v>
      </c>
      <c r="E120" s="248" t="s">
        <v>86</v>
      </c>
      <c r="F120" s="248" t="s">
        <v>83</v>
      </c>
      <c r="G120" s="248" t="s">
        <v>87</v>
      </c>
      <c r="H120" s="32">
        <v>1</v>
      </c>
      <c r="I120" s="32">
        <v>250</v>
      </c>
      <c r="J120" s="56" t="s">
        <v>126</v>
      </c>
      <c r="K120" s="31">
        <v>8.5</v>
      </c>
      <c r="L120" s="86">
        <v>11</v>
      </c>
    </row>
    <row r="121" spans="3:32" ht="15" thickBot="1" x14ac:dyDescent="0.35">
      <c r="C121" s="247"/>
      <c r="D121" s="120" t="s">
        <v>147</v>
      </c>
      <c r="E121" s="249"/>
      <c r="F121" s="249"/>
      <c r="G121" s="249"/>
      <c r="H121" s="89">
        <v>2</v>
      </c>
      <c r="I121" s="89">
        <v>160</v>
      </c>
      <c r="J121" s="88" t="s">
        <v>39</v>
      </c>
      <c r="K121" s="121">
        <v>3.5</v>
      </c>
      <c r="L121" s="90">
        <v>11</v>
      </c>
    </row>
    <row r="123" spans="3:32" ht="36.6" thickBot="1" x14ac:dyDescent="0.35">
      <c r="C123" s="87" t="s">
        <v>12</v>
      </c>
      <c r="D123" s="88" t="s">
        <v>142</v>
      </c>
      <c r="E123" s="88" t="s">
        <v>95</v>
      </c>
      <c r="F123" s="88" t="s">
        <v>102</v>
      </c>
      <c r="G123" s="88" t="s">
        <v>119</v>
      </c>
      <c r="H123" s="89">
        <v>1.3</v>
      </c>
      <c r="I123" s="89">
        <v>110</v>
      </c>
      <c r="J123" s="89" t="s">
        <v>39</v>
      </c>
      <c r="K123" s="121" t="s">
        <v>104</v>
      </c>
      <c r="L123" s="90">
        <v>18</v>
      </c>
    </row>
    <row r="134" spans="14:28" x14ac:dyDescent="0.3">
      <c r="N134" s="222"/>
      <c r="O134" s="223"/>
      <c r="P134" s="223"/>
      <c r="Q134" s="223"/>
      <c r="R134" s="223"/>
      <c r="S134" s="223"/>
      <c r="T134" s="223"/>
      <c r="U134" s="223"/>
      <c r="V134" s="223"/>
      <c r="W134" s="223"/>
      <c r="X134" s="223"/>
      <c r="Y134" s="223"/>
      <c r="Z134" s="223"/>
      <c r="AA134" s="223"/>
      <c r="AB134" s="223"/>
    </row>
    <row r="135" spans="14:28" x14ac:dyDescent="0.3">
      <c r="N135" s="224"/>
      <c r="O135" s="225"/>
      <c r="P135" s="225"/>
      <c r="Q135" s="225"/>
      <c r="R135" s="225"/>
      <c r="S135" s="225"/>
      <c r="T135" s="225"/>
      <c r="U135" s="225"/>
      <c r="V135" s="225"/>
      <c r="W135" s="225"/>
      <c r="X135" s="225"/>
      <c r="Y135" s="225"/>
      <c r="Z135" s="225"/>
      <c r="AA135" s="225"/>
      <c r="AB135" s="225"/>
    </row>
    <row r="136" spans="14:28" x14ac:dyDescent="0.3">
      <c r="N136" s="224"/>
      <c r="O136" s="225"/>
      <c r="P136" s="225"/>
      <c r="Q136" s="225"/>
      <c r="R136" s="225"/>
      <c r="S136" s="225"/>
      <c r="T136" s="225"/>
      <c r="U136" s="225"/>
      <c r="V136" s="225"/>
      <c r="W136" s="225"/>
      <c r="X136" s="225"/>
      <c r="Y136" s="225"/>
      <c r="Z136" s="225"/>
      <c r="AA136" s="225"/>
      <c r="AB136" s="225"/>
    </row>
    <row r="137" spans="14:28" x14ac:dyDescent="0.3">
      <c r="N137" s="224"/>
      <c r="O137" s="225"/>
      <c r="P137" s="225"/>
      <c r="Q137" s="225"/>
      <c r="R137" s="225"/>
      <c r="S137" s="225"/>
      <c r="T137" s="225"/>
      <c r="U137" s="225"/>
      <c r="V137" s="225"/>
      <c r="W137" s="225"/>
      <c r="X137" s="225"/>
      <c r="Y137" s="225"/>
      <c r="Z137" s="225"/>
      <c r="AA137" s="225"/>
      <c r="AB137" s="225"/>
    </row>
    <row r="138" spans="14:28" x14ac:dyDescent="0.3">
      <c r="N138" s="224"/>
      <c r="O138" s="225"/>
      <c r="P138" s="225"/>
      <c r="Q138" s="225"/>
      <c r="R138" s="225"/>
      <c r="S138" s="225"/>
      <c r="T138" s="225"/>
      <c r="U138" s="225"/>
      <c r="V138" s="225"/>
      <c r="W138" s="225"/>
      <c r="X138" s="225"/>
      <c r="Y138" s="225"/>
      <c r="Z138" s="225"/>
      <c r="AA138" s="225"/>
      <c r="AB138" s="225"/>
    </row>
    <row r="139" spans="14:28" x14ac:dyDescent="0.3">
      <c r="N139" s="224"/>
      <c r="O139" s="225"/>
      <c r="P139" s="225"/>
      <c r="Q139" s="225"/>
      <c r="R139" s="225"/>
      <c r="S139" s="225"/>
      <c r="T139" s="225"/>
      <c r="U139" s="225"/>
      <c r="V139" s="225"/>
      <c r="W139" s="225"/>
      <c r="X139" s="225"/>
      <c r="Y139" s="225"/>
      <c r="Z139" s="225"/>
      <c r="AA139" s="225"/>
      <c r="AB139" s="225"/>
    </row>
    <row r="140" spans="14:28" x14ac:dyDescent="0.3">
      <c r="N140" s="224"/>
      <c r="O140" s="225"/>
      <c r="P140" s="225"/>
      <c r="Q140" s="225"/>
      <c r="R140" s="225"/>
      <c r="S140" s="225"/>
      <c r="T140" s="225"/>
      <c r="U140" s="225"/>
      <c r="V140" s="225"/>
      <c r="W140" s="225"/>
      <c r="X140" s="225"/>
      <c r="Y140" s="225"/>
      <c r="Z140" s="225"/>
      <c r="AA140" s="225"/>
      <c r="AB140" s="225"/>
    </row>
    <row r="141" spans="14:28" x14ac:dyDescent="0.3">
      <c r="N141" s="224"/>
      <c r="O141" s="225"/>
      <c r="P141" s="225"/>
      <c r="Q141" s="225"/>
      <c r="R141" s="225"/>
      <c r="S141" s="225"/>
      <c r="T141" s="225"/>
      <c r="U141" s="225"/>
      <c r="V141" s="225"/>
      <c r="W141" s="225"/>
      <c r="X141" s="225"/>
      <c r="Y141" s="225"/>
      <c r="Z141" s="225"/>
      <c r="AA141" s="225"/>
      <c r="AB141" s="225"/>
    </row>
  </sheetData>
  <autoFilter ref="I4:I101" xr:uid="{00000000-0009-0000-0000-000002000000}"/>
  <mergeCells count="6">
    <mergeCell ref="N41:N42"/>
    <mergeCell ref="P41:P42"/>
    <mergeCell ref="C120:C121"/>
    <mergeCell ref="E120:E121"/>
    <mergeCell ref="F120:F121"/>
    <mergeCell ref="G120:G121"/>
  </mergeCell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Y78"/>
  <sheetViews>
    <sheetView topLeftCell="A32" zoomScale="102" zoomScaleNormal="102" workbookViewId="0">
      <selection activeCell="G38" sqref="G38"/>
    </sheetView>
  </sheetViews>
  <sheetFormatPr defaultRowHeight="14.4" x14ac:dyDescent="0.3"/>
  <cols>
    <col min="3" max="4" width="12" customWidth="1"/>
    <col min="5" max="5" width="18.33203125" customWidth="1"/>
    <col min="6" max="6" width="20.44140625" customWidth="1"/>
    <col min="7" max="7" width="14.6640625" customWidth="1"/>
    <col min="11" max="11" width="11.109375" customWidth="1"/>
    <col min="12" max="12" width="10.5546875" customWidth="1"/>
    <col min="13" max="13" width="17.109375" customWidth="1"/>
    <col min="15" max="16" width="15" customWidth="1"/>
    <col min="17" max="17" width="19.109375" customWidth="1"/>
    <col min="18" max="18" width="14.109375" customWidth="1"/>
    <col min="19" max="19" width="16.109375" customWidth="1"/>
  </cols>
  <sheetData>
    <row r="2" spans="3:25" ht="18.600000000000001" thickBot="1" x14ac:dyDescent="0.4">
      <c r="C2" s="53" t="s">
        <v>139</v>
      </c>
      <c r="D2" s="53"/>
      <c r="N2" s="154"/>
      <c r="O2" s="155"/>
      <c r="P2" s="155"/>
      <c r="Q2" s="154"/>
      <c r="R2" s="154"/>
      <c r="S2" s="154"/>
      <c r="T2" s="154"/>
      <c r="U2" s="154"/>
      <c r="V2" s="154"/>
      <c r="W2" s="154"/>
      <c r="X2" s="154"/>
      <c r="Y2" s="154"/>
    </row>
    <row r="3" spans="3:25" ht="24" x14ac:dyDescent="0.3">
      <c r="C3" s="61"/>
      <c r="D3" s="62"/>
      <c r="E3" s="62"/>
      <c r="F3" s="62"/>
      <c r="G3" s="62"/>
      <c r="H3" s="62"/>
      <c r="I3" s="63" t="s">
        <v>5</v>
      </c>
      <c r="J3" s="62"/>
      <c r="K3" s="64" t="s">
        <v>8</v>
      </c>
      <c r="L3" s="65" t="s">
        <v>10</v>
      </c>
      <c r="N3" s="154"/>
      <c r="O3" s="156"/>
      <c r="P3" s="156"/>
      <c r="Q3" s="156"/>
      <c r="R3" s="156"/>
      <c r="S3" s="156"/>
      <c r="T3" s="156"/>
      <c r="U3" s="157"/>
      <c r="V3" s="156"/>
      <c r="W3" s="158"/>
      <c r="X3" s="157"/>
      <c r="Y3" s="154"/>
    </row>
    <row r="4" spans="3:25" ht="24.6" thickBot="1" x14ac:dyDescent="0.35">
      <c r="C4" s="44" t="s">
        <v>0</v>
      </c>
      <c r="D4" s="82" t="s">
        <v>146</v>
      </c>
      <c r="E4" s="45" t="s">
        <v>1</v>
      </c>
      <c r="F4" s="46" t="s">
        <v>2</v>
      </c>
      <c r="G4" s="46" t="s">
        <v>3</v>
      </c>
      <c r="H4" s="47" t="s">
        <v>4</v>
      </c>
      <c r="I4" s="46" t="s">
        <v>6</v>
      </c>
      <c r="J4" s="45" t="s">
        <v>7</v>
      </c>
      <c r="K4" s="48" t="s">
        <v>9</v>
      </c>
      <c r="L4" s="49" t="s">
        <v>11</v>
      </c>
      <c r="N4" s="154"/>
      <c r="O4" s="159"/>
      <c r="P4" s="159"/>
      <c r="Q4" s="158"/>
      <c r="R4" s="157"/>
      <c r="S4" s="157"/>
      <c r="T4" s="160"/>
      <c r="U4" s="157"/>
      <c r="V4" s="158"/>
      <c r="W4" s="161"/>
      <c r="X4" s="157"/>
      <c r="Y4" s="154"/>
    </row>
    <row r="5" spans="3:25" ht="27.75" customHeight="1" thickBot="1" x14ac:dyDescent="0.35">
      <c r="C5" s="133" t="s">
        <v>12</v>
      </c>
      <c r="D5" s="109" t="s">
        <v>147</v>
      </c>
      <c r="E5" s="109" t="s">
        <v>13</v>
      </c>
      <c r="F5" s="134" t="s">
        <v>14</v>
      </c>
      <c r="G5" s="110" t="s">
        <v>15</v>
      </c>
      <c r="H5" s="111">
        <v>3.3</v>
      </c>
      <c r="I5" s="111">
        <v>1600</v>
      </c>
      <c r="J5" s="111" t="s">
        <v>16</v>
      </c>
      <c r="K5" s="134">
        <v>347.91</v>
      </c>
      <c r="L5" s="112">
        <v>5</v>
      </c>
      <c r="M5" t="s">
        <v>148</v>
      </c>
      <c r="N5" s="154"/>
      <c r="O5" s="162"/>
      <c r="P5" s="162"/>
      <c r="Q5" s="163"/>
      <c r="R5" s="164"/>
      <c r="S5" s="164"/>
      <c r="T5" s="165"/>
      <c r="U5" s="166"/>
      <c r="V5" s="166"/>
      <c r="W5" s="166"/>
      <c r="X5" s="166"/>
      <c r="Y5" s="154"/>
    </row>
    <row r="6" spans="3:25" ht="32.25" customHeight="1" thickBot="1" x14ac:dyDescent="0.35">
      <c r="C6" s="135" t="s">
        <v>12</v>
      </c>
      <c r="D6" s="4" t="s">
        <v>147</v>
      </c>
      <c r="E6" s="4" t="s">
        <v>13</v>
      </c>
      <c r="F6" s="7" t="s">
        <v>17</v>
      </c>
      <c r="G6" s="7" t="s">
        <v>14</v>
      </c>
      <c r="H6" s="7">
        <v>0.4</v>
      </c>
      <c r="I6" s="7">
        <v>1600</v>
      </c>
      <c r="J6" s="7" t="s">
        <v>16</v>
      </c>
      <c r="K6" s="5">
        <v>347.91</v>
      </c>
      <c r="L6" s="97">
        <v>5</v>
      </c>
      <c r="M6" t="s">
        <v>148</v>
      </c>
      <c r="N6" s="167"/>
      <c r="O6" s="29"/>
      <c r="P6" s="29"/>
      <c r="Q6" s="31"/>
      <c r="R6" s="56"/>
      <c r="S6" s="56"/>
      <c r="T6" s="29"/>
      <c r="U6" s="32"/>
      <c r="V6" s="32"/>
      <c r="W6" s="32"/>
      <c r="X6" s="32"/>
      <c r="Y6" s="167"/>
    </row>
    <row r="7" spans="3:25" ht="31.5" customHeight="1" thickBot="1" x14ac:dyDescent="0.35">
      <c r="C7" s="135" t="s">
        <v>12</v>
      </c>
      <c r="D7" s="4" t="s">
        <v>147</v>
      </c>
      <c r="E7" s="4" t="s">
        <v>13</v>
      </c>
      <c r="F7" s="7" t="s">
        <v>17</v>
      </c>
      <c r="G7" s="7" t="s">
        <v>14</v>
      </c>
      <c r="H7" s="7">
        <v>0.4</v>
      </c>
      <c r="I7" s="7">
        <v>1600</v>
      </c>
      <c r="J7" s="7" t="s">
        <v>16</v>
      </c>
      <c r="K7" s="5">
        <v>347.91</v>
      </c>
      <c r="L7" s="97">
        <v>25</v>
      </c>
      <c r="M7" t="s">
        <v>148</v>
      </c>
      <c r="O7" s="57"/>
      <c r="P7" s="57"/>
      <c r="Q7" s="58"/>
      <c r="R7" s="69"/>
      <c r="S7" s="69"/>
      <c r="T7" s="57"/>
      <c r="U7" s="60"/>
      <c r="V7" s="60"/>
      <c r="W7" s="60"/>
      <c r="X7" s="60"/>
    </row>
    <row r="8" spans="3:25" ht="32.25" customHeight="1" thickBot="1" x14ac:dyDescent="0.35">
      <c r="C8" s="135" t="s">
        <v>12</v>
      </c>
      <c r="D8" s="4" t="s">
        <v>147</v>
      </c>
      <c r="E8" s="4" t="s">
        <v>13</v>
      </c>
      <c r="F8" s="5" t="s">
        <v>14</v>
      </c>
      <c r="G8" s="6" t="s">
        <v>15</v>
      </c>
      <c r="H8" s="7">
        <v>3.3</v>
      </c>
      <c r="I8" s="7">
        <v>1600</v>
      </c>
      <c r="J8" s="7" t="s">
        <v>16</v>
      </c>
      <c r="K8" s="5">
        <v>347.91</v>
      </c>
      <c r="L8" s="97">
        <v>25</v>
      </c>
      <c r="M8" t="s">
        <v>148</v>
      </c>
      <c r="O8" s="57"/>
      <c r="P8" s="57"/>
      <c r="Q8" s="69"/>
      <c r="R8" s="69"/>
      <c r="S8" s="69"/>
      <c r="T8" s="57"/>
      <c r="U8" s="60"/>
      <c r="V8" s="60"/>
      <c r="W8" s="60"/>
      <c r="X8" s="60"/>
    </row>
    <row r="9" spans="3:25" ht="24.6" thickBot="1" x14ac:dyDescent="0.35">
      <c r="C9" s="135" t="s">
        <v>12</v>
      </c>
      <c r="D9" s="4" t="s">
        <v>147</v>
      </c>
      <c r="E9" s="4" t="s">
        <v>13</v>
      </c>
      <c r="F9" s="7" t="s">
        <v>15</v>
      </c>
      <c r="G9" s="5" t="s">
        <v>18</v>
      </c>
      <c r="H9" s="7">
        <v>6.5</v>
      </c>
      <c r="I9" s="7">
        <v>1600</v>
      </c>
      <c r="J9" s="7" t="s">
        <v>16</v>
      </c>
      <c r="K9" s="5">
        <v>347.91</v>
      </c>
      <c r="L9" s="97">
        <v>25</v>
      </c>
      <c r="M9" t="s">
        <v>148</v>
      </c>
      <c r="O9" s="57"/>
      <c r="P9" s="57"/>
      <c r="Q9" s="59"/>
      <c r="R9" s="69"/>
      <c r="S9" s="69"/>
      <c r="T9" s="68"/>
      <c r="U9" s="143"/>
      <c r="V9" s="58"/>
      <c r="W9" s="60"/>
      <c r="X9" s="60"/>
    </row>
    <row r="10" spans="3:25" ht="23.25" customHeight="1" thickBot="1" x14ac:dyDescent="0.35">
      <c r="C10" s="136" t="s">
        <v>12</v>
      </c>
      <c r="D10" s="4" t="s">
        <v>147</v>
      </c>
      <c r="E10" s="11" t="s">
        <v>13</v>
      </c>
      <c r="F10" s="12" t="s">
        <v>18</v>
      </c>
      <c r="G10" s="13" t="s">
        <v>19</v>
      </c>
      <c r="H10" s="14">
        <v>8.06</v>
      </c>
      <c r="I10" s="14">
        <v>1600</v>
      </c>
      <c r="J10" s="14" t="s">
        <v>16</v>
      </c>
      <c r="K10" s="13">
        <v>347.91</v>
      </c>
      <c r="L10" s="97">
        <v>25</v>
      </c>
      <c r="M10" t="s">
        <v>148</v>
      </c>
      <c r="O10" s="57"/>
      <c r="P10" s="57"/>
      <c r="Q10" s="59"/>
      <c r="R10" s="69"/>
      <c r="S10" s="69"/>
      <c r="T10" s="68"/>
      <c r="U10" s="60"/>
      <c r="V10" s="60"/>
      <c r="W10" s="60"/>
      <c r="X10" s="60"/>
    </row>
    <row r="11" spans="3:25" ht="15.6" thickTop="1" thickBot="1" x14ac:dyDescent="0.35">
      <c r="C11" s="137" t="s">
        <v>12</v>
      </c>
      <c r="D11" s="4" t="s">
        <v>147</v>
      </c>
      <c r="E11" s="16" t="s">
        <v>20</v>
      </c>
      <c r="F11" s="17" t="s">
        <v>21</v>
      </c>
      <c r="G11" s="17" t="s">
        <v>22</v>
      </c>
      <c r="H11" s="18">
        <v>2.5</v>
      </c>
      <c r="I11" s="18">
        <v>400</v>
      </c>
      <c r="J11" s="16" t="s">
        <v>16</v>
      </c>
      <c r="K11" s="18">
        <v>16.3</v>
      </c>
      <c r="L11" s="97">
        <v>25</v>
      </c>
      <c r="M11" t="s">
        <v>149</v>
      </c>
      <c r="T11" s="53"/>
    </row>
    <row r="12" spans="3:25" ht="25.2" thickTop="1" thickBot="1" x14ac:dyDescent="0.35">
      <c r="C12" s="137" t="s">
        <v>12</v>
      </c>
      <c r="D12" s="4" t="s">
        <v>147</v>
      </c>
      <c r="E12" s="16" t="s">
        <v>24</v>
      </c>
      <c r="F12" s="19" t="s">
        <v>21</v>
      </c>
      <c r="G12" s="16" t="s">
        <v>25</v>
      </c>
      <c r="H12" s="17">
        <v>3.3</v>
      </c>
      <c r="I12" s="18">
        <v>700</v>
      </c>
      <c r="J12" s="17" t="s">
        <v>16</v>
      </c>
      <c r="K12" s="18">
        <v>66.599999999999994</v>
      </c>
      <c r="L12" s="138">
        <v>39</v>
      </c>
      <c r="M12" t="s">
        <v>149</v>
      </c>
    </row>
    <row r="13" spans="3:25" ht="24.6" thickBot="1" x14ac:dyDescent="0.35">
      <c r="C13" s="135" t="s">
        <v>12</v>
      </c>
      <c r="D13" s="4" t="s">
        <v>147</v>
      </c>
      <c r="E13" s="6" t="s">
        <v>30</v>
      </c>
      <c r="F13" s="5" t="s">
        <v>28</v>
      </c>
      <c r="G13" s="5" t="s">
        <v>31</v>
      </c>
      <c r="H13" s="4">
        <v>9.8000000000000007</v>
      </c>
      <c r="I13" s="7">
        <v>600</v>
      </c>
      <c r="J13" s="4" t="s">
        <v>16</v>
      </c>
      <c r="K13" s="7">
        <v>49</v>
      </c>
      <c r="L13" s="97">
        <v>24</v>
      </c>
      <c r="M13" t="s">
        <v>149</v>
      </c>
    </row>
    <row r="14" spans="3:25" ht="36.6" thickBot="1" x14ac:dyDescent="0.35">
      <c r="C14" s="135" t="s">
        <v>12</v>
      </c>
      <c r="D14" s="4" t="s">
        <v>147</v>
      </c>
      <c r="E14" s="6" t="s">
        <v>33</v>
      </c>
      <c r="F14" s="7" t="s">
        <v>133</v>
      </c>
      <c r="G14" s="5" t="s">
        <v>34</v>
      </c>
      <c r="H14" s="4">
        <v>4.25</v>
      </c>
      <c r="I14" s="7">
        <v>400</v>
      </c>
      <c r="J14" s="4" t="s">
        <v>16</v>
      </c>
      <c r="K14" s="7">
        <v>21.7</v>
      </c>
      <c r="L14" s="97">
        <v>25</v>
      </c>
      <c r="M14" t="s">
        <v>149</v>
      </c>
    </row>
    <row r="15" spans="3:25" ht="24.6" thickBot="1" x14ac:dyDescent="0.35">
      <c r="C15" s="135" t="s">
        <v>12</v>
      </c>
      <c r="D15" s="4" t="s">
        <v>147</v>
      </c>
      <c r="E15" s="6" t="s">
        <v>35</v>
      </c>
      <c r="F15" s="7" t="s">
        <v>132</v>
      </c>
      <c r="G15" s="5" t="s">
        <v>36</v>
      </c>
      <c r="H15" s="4">
        <v>27.9</v>
      </c>
      <c r="I15" s="7">
        <v>500</v>
      </c>
      <c r="J15" s="4" t="s">
        <v>16</v>
      </c>
      <c r="K15" s="7">
        <v>34</v>
      </c>
      <c r="L15" s="97">
        <v>25</v>
      </c>
      <c r="M15" t="s">
        <v>149</v>
      </c>
    </row>
    <row r="16" spans="3:25" ht="24.6" thickBot="1" x14ac:dyDescent="0.35">
      <c r="C16" s="135" t="s">
        <v>12</v>
      </c>
      <c r="D16" s="4" t="s">
        <v>147</v>
      </c>
      <c r="E16" s="6" t="s">
        <v>43</v>
      </c>
      <c r="F16" s="6" t="s">
        <v>19</v>
      </c>
      <c r="G16" s="5" t="s">
        <v>44</v>
      </c>
      <c r="H16" s="7">
        <v>6.2</v>
      </c>
      <c r="I16" s="4" t="s">
        <v>158</v>
      </c>
      <c r="J16" s="7" t="s">
        <v>16</v>
      </c>
      <c r="K16" s="5">
        <v>330</v>
      </c>
      <c r="L16" s="97">
        <v>42</v>
      </c>
    </row>
    <row r="17" spans="3:25" ht="24.6" thickBot="1" x14ac:dyDescent="0.35">
      <c r="C17" s="135" t="s">
        <v>12</v>
      </c>
      <c r="D17" s="4" t="s">
        <v>147</v>
      </c>
      <c r="E17" s="6" t="s">
        <v>157</v>
      </c>
      <c r="F17" s="6" t="s">
        <v>19</v>
      </c>
      <c r="G17" s="5" t="s">
        <v>44</v>
      </c>
      <c r="H17" s="7">
        <v>6.2</v>
      </c>
      <c r="I17" s="4">
        <v>900.12</v>
      </c>
      <c r="J17" s="7" t="s">
        <v>16</v>
      </c>
      <c r="K17" s="5">
        <v>330</v>
      </c>
      <c r="L17" s="97">
        <v>19</v>
      </c>
    </row>
    <row r="18" spans="3:25" ht="15" thickBot="1" x14ac:dyDescent="0.35">
      <c r="C18" s="135" t="s">
        <v>12</v>
      </c>
      <c r="D18" s="4" t="s">
        <v>147</v>
      </c>
      <c r="E18" s="6" t="s">
        <v>43</v>
      </c>
      <c r="F18" s="4" t="s">
        <v>44</v>
      </c>
      <c r="G18" s="7" t="s">
        <v>46</v>
      </c>
      <c r="H18" s="7">
        <v>29.6</v>
      </c>
      <c r="I18" s="5">
        <v>1000</v>
      </c>
      <c r="J18" s="7" t="s">
        <v>16</v>
      </c>
      <c r="K18" s="5">
        <v>271.7</v>
      </c>
      <c r="L18" s="97">
        <v>42</v>
      </c>
      <c r="Y18" s="51"/>
    </row>
    <row r="19" spans="3:25" ht="15" thickBot="1" x14ac:dyDescent="0.35">
      <c r="C19" s="135" t="s">
        <v>12</v>
      </c>
      <c r="D19" s="4" t="s">
        <v>147</v>
      </c>
      <c r="E19" s="6" t="s">
        <v>134</v>
      </c>
      <c r="F19" s="4" t="s">
        <v>44</v>
      </c>
      <c r="G19" s="7" t="s">
        <v>46</v>
      </c>
      <c r="H19" s="7">
        <v>29.6</v>
      </c>
      <c r="I19" s="5">
        <v>1000</v>
      </c>
      <c r="J19" s="7" t="s">
        <v>16</v>
      </c>
      <c r="K19" s="5">
        <v>271.7</v>
      </c>
      <c r="L19" s="97">
        <v>19</v>
      </c>
    </row>
    <row r="20" spans="3:25" ht="15" thickBot="1" x14ac:dyDescent="0.35">
      <c r="C20" s="135" t="s">
        <v>12</v>
      </c>
      <c r="D20" s="4" t="s">
        <v>147</v>
      </c>
      <c r="E20" s="6" t="s">
        <v>43</v>
      </c>
      <c r="F20" s="7" t="s">
        <v>46</v>
      </c>
      <c r="G20" s="6" t="s">
        <v>135</v>
      </c>
      <c r="H20" s="7">
        <v>8.9</v>
      </c>
      <c r="I20" s="5">
        <v>1000</v>
      </c>
      <c r="J20" s="7" t="s">
        <v>16</v>
      </c>
      <c r="K20" s="5">
        <v>271.7</v>
      </c>
      <c r="L20" s="97">
        <v>42</v>
      </c>
    </row>
    <row r="21" spans="3:25" ht="24.6" thickBot="1" x14ac:dyDescent="0.35">
      <c r="C21" s="135" t="s">
        <v>12</v>
      </c>
      <c r="D21" s="4" t="s">
        <v>147</v>
      </c>
      <c r="E21" s="6" t="s">
        <v>134</v>
      </c>
      <c r="F21" s="7" t="s">
        <v>46</v>
      </c>
      <c r="G21" s="6" t="s">
        <v>47</v>
      </c>
      <c r="H21" s="7">
        <v>8.9</v>
      </c>
      <c r="I21" s="5">
        <v>1000</v>
      </c>
      <c r="J21" s="7" t="s">
        <v>16</v>
      </c>
      <c r="K21" s="5">
        <v>271.7</v>
      </c>
      <c r="L21" s="97">
        <v>19</v>
      </c>
    </row>
    <row r="22" spans="3:25" ht="24.6" thickBot="1" x14ac:dyDescent="0.35">
      <c r="C22" s="135" t="s">
        <v>12</v>
      </c>
      <c r="D22" s="4" t="s">
        <v>147</v>
      </c>
      <c r="E22" s="6" t="s">
        <v>43</v>
      </c>
      <c r="F22" s="7" t="s">
        <v>48</v>
      </c>
      <c r="G22" s="5" t="s">
        <v>49</v>
      </c>
      <c r="H22" s="7">
        <v>4</v>
      </c>
      <c r="I22" s="7">
        <v>800</v>
      </c>
      <c r="J22" s="7" t="s">
        <v>16</v>
      </c>
      <c r="K22" s="7">
        <v>87</v>
      </c>
      <c r="L22" s="97">
        <v>42</v>
      </c>
    </row>
    <row r="23" spans="3:25" ht="36.6" thickBot="1" x14ac:dyDescent="0.35">
      <c r="C23" s="135" t="s">
        <v>12</v>
      </c>
      <c r="D23" s="4" t="s">
        <v>147</v>
      </c>
      <c r="E23" s="6" t="s">
        <v>134</v>
      </c>
      <c r="F23" s="7" t="s">
        <v>48</v>
      </c>
      <c r="G23" s="7" t="s">
        <v>129</v>
      </c>
      <c r="H23" s="7">
        <v>4</v>
      </c>
      <c r="I23" s="7">
        <v>1300</v>
      </c>
      <c r="J23" s="7" t="s">
        <v>16</v>
      </c>
      <c r="K23" s="5">
        <v>229.5</v>
      </c>
      <c r="L23" s="97">
        <v>10</v>
      </c>
    </row>
    <row r="24" spans="3:25" ht="24.6" thickBot="1" x14ac:dyDescent="0.35">
      <c r="C24" s="135" t="s">
        <v>12</v>
      </c>
      <c r="D24" s="4" t="s">
        <v>147</v>
      </c>
      <c r="E24" s="6" t="s">
        <v>43</v>
      </c>
      <c r="F24" s="4" t="s">
        <v>49</v>
      </c>
      <c r="G24" s="21" t="s">
        <v>50</v>
      </c>
      <c r="H24" s="7">
        <v>13</v>
      </c>
      <c r="I24" s="7">
        <v>800</v>
      </c>
      <c r="J24" s="7" t="s">
        <v>16</v>
      </c>
      <c r="K24" s="7">
        <v>87</v>
      </c>
      <c r="L24" s="97">
        <v>42</v>
      </c>
    </row>
    <row r="25" spans="3:25" ht="24.6" thickBot="1" x14ac:dyDescent="0.35">
      <c r="C25" s="135" t="s">
        <v>12</v>
      </c>
      <c r="D25" s="4" t="s">
        <v>147</v>
      </c>
      <c r="E25" s="6" t="s">
        <v>134</v>
      </c>
      <c r="F25" s="7" t="s">
        <v>51</v>
      </c>
      <c r="G25" s="21" t="s">
        <v>50</v>
      </c>
      <c r="H25" s="7">
        <v>13</v>
      </c>
      <c r="I25" s="7">
        <v>1100</v>
      </c>
      <c r="J25" s="7" t="s">
        <v>16</v>
      </c>
      <c r="K25" s="7">
        <v>133</v>
      </c>
      <c r="L25" s="97">
        <v>7</v>
      </c>
    </row>
    <row r="26" spans="3:25" ht="24.6" thickBot="1" x14ac:dyDescent="0.35">
      <c r="C26" s="135" t="s">
        <v>12</v>
      </c>
      <c r="D26" s="4" t="s">
        <v>147</v>
      </c>
      <c r="E26" s="4" t="s">
        <v>52</v>
      </c>
      <c r="F26" s="20" t="s">
        <v>53</v>
      </c>
      <c r="G26" s="6" t="s">
        <v>54</v>
      </c>
      <c r="H26" s="7">
        <v>2</v>
      </c>
      <c r="I26" s="7">
        <v>160</v>
      </c>
      <c r="J26" s="7" t="s">
        <v>16</v>
      </c>
      <c r="K26" s="7">
        <v>3.5</v>
      </c>
      <c r="L26" s="97">
        <v>29</v>
      </c>
    </row>
    <row r="27" spans="3:25" ht="36.6" thickBot="1" x14ac:dyDescent="0.35">
      <c r="C27" s="135" t="s">
        <v>12</v>
      </c>
      <c r="D27" s="4" t="s">
        <v>147</v>
      </c>
      <c r="E27" s="4" t="s">
        <v>55</v>
      </c>
      <c r="F27" s="20" t="s">
        <v>53</v>
      </c>
      <c r="G27" s="5" t="s">
        <v>56</v>
      </c>
      <c r="H27" s="7">
        <v>2.7</v>
      </c>
      <c r="I27" s="7">
        <v>160</v>
      </c>
      <c r="J27" s="4" t="s">
        <v>130</v>
      </c>
      <c r="K27" s="7">
        <v>3.5</v>
      </c>
      <c r="L27" s="97">
        <v>29</v>
      </c>
      <c r="O27" s="57"/>
      <c r="P27" s="57"/>
      <c r="Q27" s="57"/>
      <c r="R27" s="58"/>
      <c r="S27" s="59"/>
      <c r="T27" s="68"/>
      <c r="U27" s="60"/>
      <c r="V27" s="59"/>
      <c r="W27" s="60"/>
      <c r="X27" s="60"/>
    </row>
    <row r="28" spans="3:25" ht="24.6" thickBot="1" x14ac:dyDescent="0.35">
      <c r="C28" s="135" t="s">
        <v>12</v>
      </c>
      <c r="D28" s="4" t="s">
        <v>147</v>
      </c>
      <c r="E28" s="4" t="s">
        <v>57</v>
      </c>
      <c r="F28" s="5" t="s">
        <v>58</v>
      </c>
      <c r="G28" s="5" t="s">
        <v>59</v>
      </c>
      <c r="H28" s="7">
        <v>4.9000000000000004</v>
      </c>
      <c r="I28" s="7">
        <v>350</v>
      </c>
      <c r="J28" s="7" t="s">
        <v>16</v>
      </c>
      <c r="K28" s="7">
        <v>6.2</v>
      </c>
      <c r="L28" s="97">
        <v>7</v>
      </c>
      <c r="M28" t="s">
        <v>150</v>
      </c>
    </row>
    <row r="29" spans="3:25" ht="24.6" thickBot="1" x14ac:dyDescent="0.35">
      <c r="C29" s="135" t="s">
        <v>12</v>
      </c>
      <c r="D29" s="4" t="s">
        <v>147</v>
      </c>
      <c r="E29" s="4" t="s">
        <v>57</v>
      </c>
      <c r="F29" s="5" t="s">
        <v>58</v>
      </c>
      <c r="G29" s="5" t="s">
        <v>60</v>
      </c>
      <c r="H29" s="7">
        <v>22.6</v>
      </c>
      <c r="I29" s="7">
        <v>450</v>
      </c>
      <c r="J29" s="7" t="s">
        <v>16</v>
      </c>
      <c r="K29" s="7">
        <v>7.6</v>
      </c>
      <c r="L29" s="97">
        <v>7</v>
      </c>
      <c r="M29" t="s">
        <v>150</v>
      </c>
      <c r="O29" s="57"/>
      <c r="P29" s="57"/>
      <c r="Q29" s="57"/>
      <c r="R29" s="58"/>
      <c r="S29" s="59"/>
      <c r="T29" s="71">
        <f>SUM(H64)</f>
        <v>4.5999999999999996</v>
      </c>
      <c r="U29" s="60"/>
      <c r="V29" s="59"/>
      <c r="W29" s="60"/>
      <c r="X29" s="60"/>
    </row>
    <row r="30" spans="3:25" ht="25.2" thickTop="1" thickBot="1" x14ac:dyDescent="0.35">
      <c r="C30" s="137" t="s">
        <v>12</v>
      </c>
      <c r="D30" s="4" t="s">
        <v>147</v>
      </c>
      <c r="E30" s="24" t="s">
        <v>71</v>
      </c>
      <c r="F30" s="24" t="s">
        <v>50</v>
      </c>
      <c r="G30" s="19" t="s">
        <v>72</v>
      </c>
      <c r="H30" s="16">
        <v>8.6</v>
      </c>
      <c r="I30" s="18">
        <v>800</v>
      </c>
      <c r="J30" s="17" t="s">
        <v>16</v>
      </c>
      <c r="K30" s="16">
        <v>87.08</v>
      </c>
      <c r="L30" s="138">
        <v>49</v>
      </c>
      <c r="O30" s="57"/>
      <c r="P30" s="57"/>
      <c r="Q30" s="57"/>
      <c r="R30" s="58"/>
      <c r="S30" s="59"/>
      <c r="T30" s="60"/>
      <c r="U30" s="60"/>
      <c r="V30" s="59"/>
      <c r="W30" s="60"/>
      <c r="X30" s="60"/>
    </row>
    <row r="31" spans="3:25" ht="24.6" thickBot="1" x14ac:dyDescent="0.35">
      <c r="C31" s="135" t="s">
        <v>12</v>
      </c>
      <c r="D31" s="4" t="s">
        <v>147</v>
      </c>
      <c r="E31" s="22" t="s">
        <v>73</v>
      </c>
      <c r="F31" s="5" t="s">
        <v>74</v>
      </c>
      <c r="G31" s="6" t="s">
        <v>72</v>
      </c>
      <c r="H31" s="5">
        <v>8.5</v>
      </c>
      <c r="I31" s="7">
        <v>1000</v>
      </c>
      <c r="J31" s="4" t="s">
        <v>16</v>
      </c>
      <c r="K31" s="4">
        <v>135.9</v>
      </c>
      <c r="L31" s="97">
        <v>26</v>
      </c>
      <c r="O31" s="57"/>
      <c r="P31" s="57"/>
      <c r="Q31" s="57"/>
      <c r="R31" s="58"/>
      <c r="S31" s="59"/>
      <c r="T31" s="60"/>
      <c r="U31" s="60"/>
      <c r="V31" s="59"/>
      <c r="W31" s="60"/>
      <c r="X31" s="60"/>
    </row>
    <row r="32" spans="3:25" ht="15" thickBot="1" x14ac:dyDescent="0.35">
      <c r="C32" s="135" t="s">
        <v>12</v>
      </c>
      <c r="D32" s="4" t="s">
        <v>147</v>
      </c>
      <c r="E32" s="22" t="s">
        <v>75</v>
      </c>
      <c r="F32" s="22" t="s">
        <v>50</v>
      </c>
      <c r="G32" s="7" t="s">
        <v>76</v>
      </c>
      <c r="H32" s="5">
        <v>8.1</v>
      </c>
      <c r="I32" s="7">
        <v>1600</v>
      </c>
      <c r="J32" s="4" t="s">
        <v>16</v>
      </c>
      <c r="K32" s="4">
        <v>347</v>
      </c>
      <c r="L32" s="97">
        <v>12</v>
      </c>
      <c r="O32" s="57"/>
      <c r="P32" s="57"/>
      <c r="Q32" s="57"/>
      <c r="R32" s="58"/>
      <c r="S32" s="59"/>
      <c r="T32" s="60"/>
      <c r="U32" s="60"/>
      <c r="V32" s="59"/>
      <c r="W32" s="60"/>
      <c r="X32" s="60"/>
    </row>
    <row r="33" spans="3:24" ht="24.6" thickBot="1" x14ac:dyDescent="0.35">
      <c r="C33" s="135" t="s">
        <v>12</v>
      </c>
      <c r="D33" s="4" t="s">
        <v>147</v>
      </c>
      <c r="E33" s="4" t="s">
        <v>77</v>
      </c>
      <c r="F33" s="6" t="s">
        <v>78</v>
      </c>
      <c r="G33" s="22" t="s">
        <v>79</v>
      </c>
      <c r="H33" s="5">
        <v>16.100000000000001</v>
      </c>
      <c r="I33" s="7">
        <v>600</v>
      </c>
      <c r="J33" s="4" t="s">
        <v>16</v>
      </c>
      <c r="K33" s="5">
        <v>48.93</v>
      </c>
      <c r="L33" s="97">
        <v>25</v>
      </c>
      <c r="M33" t="s">
        <v>151</v>
      </c>
      <c r="O33" s="57"/>
      <c r="P33" s="57"/>
      <c r="Q33" s="57"/>
      <c r="R33" s="58"/>
      <c r="S33" s="59"/>
      <c r="T33" s="60"/>
      <c r="U33" s="60"/>
      <c r="V33" s="59"/>
      <c r="W33" s="60"/>
      <c r="X33" s="60"/>
    </row>
    <row r="34" spans="3:24" ht="24.6" thickBot="1" x14ac:dyDescent="0.35">
      <c r="C34" s="135" t="s">
        <v>12</v>
      </c>
      <c r="D34" s="4" t="s">
        <v>147</v>
      </c>
      <c r="E34" s="4" t="s">
        <v>77</v>
      </c>
      <c r="F34" s="21" t="s">
        <v>79</v>
      </c>
      <c r="G34" s="25" t="s">
        <v>80</v>
      </c>
      <c r="H34" s="5">
        <v>13.1</v>
      </c>
      <c r="I34" s="7">
        <v>450</v>
      </c>
      <c r="J34" s="4" t="s">
        <v>16</v>
      </c>
      <c r="K34" s="5">
        <v>27.52</v>
      </c>
      <c r="L34" s="97">
        <v>17</v>
      </c>
      <c r="M34" t="s">
        <v>151</v>
      </c>
      <c r="O34" s="57"/>
      <c r="P34" s="57"/>
      <c r="Q34" s="57"/>
      <c r="R34" s="58"/>
      <c r="S34" s="59"/>
      <c r="T34" s="60"/>
      <c r="U34" s="60"/>
      <c r="V34" s="59"/>
      <c r="W34" s="60"/>
      <c r="X34" s="60"/>
    </row>
    <row r="35" spans="3:24" ht="24.6" thickBot="1" x14ac:dyDescent="0.35">
      <c r="C35" s="140" t="s">
        <v>12</v>
      </c>
      <c r="D35" s="23" t="s">
        <v>147</v>
      </c>
      <c r="E35" s="26" t="s">
        <v>81</v>
      </c>
      <c r="F35" s="27" t="s">
        <v>82</v>
      </c>
      <c r="G35" s="9" t="s">
        <v>83</v>
      </c>
      <c r="H35" s="27">
        <v>8.6</v>
      </c>
      <c r="I35" s="9">
        <v>350</v>
      </c>
      <c r="J35" s="23" t="s">
        <v>16</v>
      </c>
      <c r="K35" s="27">
        <v>16.600000000000001</v>
      </c>
      <c r="L35" s="141">
        <v>4</v>
      </c>
      <c r="M35" t="s">
        <v>151</v>
      </c>
      <c r="O35" s="57"/>
      <c r="P35" s="57"/>
      <c r="Q35" s="57"/>
      <c r="R35" s="58"/>
      <c r="S35" s="59"/>
      <c r="T35" s="60"/>
      <c r="U35" s="60"/>
      <c r="V35" s="59"/>
      <c r="W35" s="60"/>
      <c r="X35" s="60"/>
    </row>
    <row r="36" spans="3:24" ht="15" thickBot="1" x14ac:dyDescent="0.35">
      <c r="C36" s="33" t="s">
        <v>12</v>
      </c>
      <c r="D36" s="34"/>
      <c r="E36" s="142" t="s">
        <v>86</v>
      </c>
      <c r="F36" s="142" t="s">
        <v>83</v>
      </c>
      <c r="G36" s="142" t="s">
        <v>87</v>
      </c>
      <c r="H36" s="35">
        <v>13</v>
      </c>
      <c r="I36" s="36">
        <v>150</v>
      </c>
      <c r="J36" s="142" t="s">
        <v>125</v>
      </c>
      <c r="K36" s="35">
        <v>3.1</v>
      </c>
      <c r="L36" s="37">
        <v>11</v>
      </c>
      <c r="M36" t="s">
        <v>151</v>
      </c>
    </row>
    <row r="37" spans="3:24" ht="15" thickBot="1" x14ac:dyDescent="0.35">
      <c r="C37" s="57"/>
      <c r="D37" s="57"/>
      <c r="E37" s="69"/>
      <c r="F37" s="69"/>
      <c r="G37" s="69"/>
      <c r="H37" s="145">
        <f>SUM(H5:H36)</f>
        <v>301.31000000000006</v>
      </c>
    </row>
    <row r="38" spans="3:24" x14ac:dyDescent="0.3">
      <c r="C38" s="139"/>
      <c r="D38" s="139"/>
      <c r="E38" s="69"/>
      <c r="F38" s="69"/>
      <c r="G38" s="69"/>
    </row>
    <row r="39" spans="3:24" ht="18.600000000000001" thickBot="1" x14ac:dyDescent="0.4">
      <c r="C39" s="54" t="s">
        <v>23</v>
      </c>
      <c r="D39" s="54"/>
    </row>
    <row r="40" spans="3:24" ht="24" x14ac:dyDescent="0.3">
      <c r="C40" s="61"/>
      <c r="D40" s="62"/>
      <c r="E40" s="62"/>
      <c r="F40" s="62"/>
      <c r="G40" s="62"/>
      <c r="H40" s="62"/>
      <c r="I40" s="63" t="s">
        <v>5</v>
      </c>
      <c r="J40" s="62"/>
      <c r="K40" s="64" t="s">
        <v>8</v>
      </c>
      <c r="L40" s="65" t="s">
        <v>10</v>
      </c>
    </row>
    <row r="41" spans="3:24" ht="24.6" thickBot="1" x14ac:dyDescent="0.35">
      <c r="C41" s="44" t="s">
        <v>0</v>
      </c>
      <c r="D41" s="82" t="s">
        <v>146</v>
      </c>
      <c r="E41" s="45" t="s">
        <v>1</v>
      </c>
      <c r="F41" s="46" t="s">
        <v>2</v>
      </c>
      <c r="G41" s="46" t="s">
        <v>3</v>
      </c>
      <c r="H41" s="47" t="s">
        <v>4</v>
      </c>
      <c r="I41" s="46" t="s">
        <v>6</v>
      </c>
      <c r="J41" s="45" t="s">
        <v>7</v>
      </c>
      <c r="K41" s="48" t="s">
        <v>9</v>
      </c>
      <c r="L41" s="49" t="s">
        <v>11</v>
      </c>
    </row>
    <row r="42" spans="3:24" ht="15" thickBot="1" x14ac:dyDescent="0.35">
      <c r="C42" s="10" t="s">
        <v>12</v>
      </c>
      <c r="D42" s="109" t="s">
        <v>147</v>
      </c>
      <c r="E42" s="13" t="s">
        <v>20</v>
      </c>
      <c r="F42" s="55" t="s">
        <v>21</v>
      </c>
      <c r="G42" s="55" t="s">
        <v>22</v>
      </c>
      <c r="H42" s="67">
        <v>2.5</v>
      </c>
      <c r="I42" s="14">
        <v>300</v>
      </c>
      <c r="J42" s="14" t="s">
        <v>23</v>
      </c>
      <c r="K42" s="14">
        <v>9.1999999999999993</v>
      </c>
      <c r="L42" s="15">
        <v>50</v>
      </c>
      <c r="M42" t="s">
        <v>152</v>
      </c>
    </row>
    <row r="43" spans="3:24" ht="25.2" thickTop="1" thickBot="1" x14ac:dyDescent="0.35">
      <c r="C43" s="3" t="s">
        <v>12</v>
      </c>
      <c r="D43" s="109" t="s">
        <v>147</v>
      </c>
      <c r="E43" s="5" t="s">
        <v>24</v>
      </c>
      <c r="F43" s="20" t="s">
        <v>25</v>
      </c>
      <c r="G43" s="20" t="s">
        <v>26</v>
      </c>
      <c r="H43" s="4">
        <v>3.4</v>
      </c>
      <c r="I43" s="7">
        <v>375</v>
      </c>
      <c r="J43" s="7" t="s">
        <v>23</v>
      </c>
      <c r="K43" s="7">
        <v>19</v>
      </c>
      <c r="L43" s="8">
        <v>42</v>
      </c>
      <c r="M43" t="s">
        <v>152</v>
      </c>
    </row>
    <row r="44" spans="3:24" ht="24.6" thickBot="1" x14ac:dyDescent="0.35">
      <c r="C44" s="3" t="s">
        <v>12</v>
      </c>
      <c r="D44" s="109" t="s">
        <v>147</v>
      </c>
      <c r="E44" s="5" t="s">
        <v>27</v>
      </c>
      <c r="F44" s="20" t="s">
        <v>28</v>
      </c>
      <c r="G44" s="20" t="s">
        <v>29</v>
      </c>
      <c r="H44" s="4">
        <v>5.8</v>
      </c>
      <c r="I44" s="7">
        <v>250</v>
      </c>
      <c r="J44" s="7" t="s">
        <v>23</v>
      </c>
      <c r="K44" s="7">
        <v>8.5</v>
      </c>
      <c r="L44" s="8">
        <v>42</v>
      </c>
      <c r="M44" t="s">
        <v>152</v>
      </c>
    </row>
    <row r="45" spans="3:24" ht="24.6" thickBot="1" x14ac:dyDescent="0.35">
      <c r="C45" s="3" t="s">
        <v>12</v>
      </c>
      <c r="D45" s="109" t="s">
        <v>147</v>
      </c>
      <c r="E45" s="20" t="s">
        <v>32</v>
      </c>
      <c r="F45" s="20" t="s">
        <v>31</v>
      </c>
      <c r="G45" s="20" t="s">
        <v>25</v>
      </c>
      <c r="H45" s="4">
        <v>9.8000000000000007</v>
      </c>
      <c r="I45" s="7">
        <v>300</v>
      </c>
      <c r="J45" s="7" t="s">
        <v>23</v>
      </c>
      <c r="K45" s="7">
        <v>12.2</v>
      </c>
      <c r="L45" s="8">
        <v>39</v>
      </c>
      <c r="M45" t="s">
        <v>152</v>
      </c>
    </row>
    <row r="46" spans="3:24" ht="36.6" thickBot="1" x14ac:dyDescent="0.35">
      <c r="C46" s="3" t="s">
        <v>12</v>
      </c>
      <c r="D46" s="109" t="s">
        <v>147</v>
      </c>
      <c r="E46" s="6" t="s">
        <v>65</v>
      </c>
      <c r="F46" s="20" t="s">
        <v>62</v>
      </c>
      <c r="G46" s="20" t="s">
        <v>128</v>
      </c>
      <c r="H46" s="66">
        <v>7.9</v>
      </c>
      <c r="I46" s="21" t="s">
        <v>66</v>
      </c>
      <c r="J46" s="5" t="s">
        <v>67</v>
      </c>
      <c r="K46" s="7">
        <v>8.9</v>
      </c>
      <c r="L46" s="8">
        <v>35</v>
      </c>
      <c r="M46" t="s">
        <v>153</v>
      </c>
    </row>
    <row r="47" spans="3:24" ht="15" thickBot="1" x14ac:dyDescent="0.35">
      <c r="C47" s="3" t="s">
        <v>12</v>
      </c>
      <c r="D47" s="109" t="s">
        <v>147</v>
      </c>
      <c r="E47" s="6" t="s">
        <v>68</v>
      </c>
      <c r="F47" s="20" t="s">
        <v>62</v>
      </c>
      <c r="G47" s="20" t="s">
        <v>68</v>
      </c>
      <c r="H47" s="66">
        <v>4.95</v>
      </c>
      <c r="I47" s="7">
        <v>200</v>
      </c>
      <c r="J47" s="7" t="s">
        <v>23</v>
      </c>
      <c r="K47" s="7">
        <v>5.4</v>
      </c>
      <c r="L47" s="8">
        <v>35</v>
      </c>
    </row>
    <row r="48" spans="3:24" ht="24.6" thickBot="1" x14ac:dyDescent="0.35">
      <c r="C48" s="135" t="s">
        <v>12</v>
      </c>
      <c r="D48" s="4" t="s">
        <v>147</v>
      </c>
      <c r="E48" s="21" t="s">
        <v>81</v>
      </c>
      <c r="F48" s="5" t="s">
        <v>82</v>
      </c>
      <c r="G48" s="7" t="s">
        <v>83</v>
      </c>
      <c r="H48" s="5">
        <v>8.6</v>
      </c>
      <c r="I48" s="7">
        <v>160</v>
      </c>
      <c r="J48" s="4" t="s">
        <v>23</v>
      </c>
      <c r="K48" s="5">
        <v>3.48</v>
      </c>
      <c r="L48" s="97">
        <v>48</v>
      </c>
      <c r="M48" t="s">
        <v>153</v>
      </c>
    </row>
    <row r="49" spans="3:13" x14ac:dyDescent="0.3">
      <c r="H49" s="53">
        <f>SUM(H42:H48)</f>
        <v>42.95</v>
      </c>
    </row>
    <row r="51" spans="3:13" ht="15" thickBot="1" x14ac:dyDescent="0.35">
      <c r="C51" s="53" t="s">
        <v>39</v>
      </c>
      <c r="E51" s="50"/>
      <c r="F51" s="50"/>
      <c r="G51" s="50"/>
      <c r="H51" s="50"/>
      <c r="I51" s="50"/>
      <c r="J51" s="51"/>
      <c r="K51" s="50"/>
      <c r="L51" s="52"/>
    </row>
    <row r="52" spans="3:13" ht="36.6" thickBot="1" x14ac:dyDescent="0.35">
      <c r="C52" s="38" t="s">
        <v>0</v>
      </c>
      <c r="D52" s="146" t="s">
        <v>146</v>
      </c>
      <c r="E52" s="39" t="s">
        <v>1</v>
      </c>
      <c r="F52" s="40" t="s">
        <v>2</v>
      </c>
      <c r="G52" s="40" t="s">
        <v>3</v>
      </c>
      <c r="H52" s="41" t="s">
        <v>4</v>
      </c>
      <c r="I52" s="40" t="s">
        <v>136</v>
      </c>
      <c r="J52" s="39" t="s">
        <v>7</v>
      </c>
      <c r="K52" s="42" t="s">
        <v>137</v>
      </c>
      <c r="L52" s="43" t="s">
        <v>138</v>
      </c>
    </row>
    <row r="53" spans="3:13" x14ac:dyDescent="0.3">
      <c r="C53" s="83" t="s">
        <v>12</v>
      </c>
      <c r="D53" s="79" t="s">
        <v>147</v>
      </c>
      <c r="E53" s="78" t="s">
        <v>37</v>
      </c>
      <c r="F53" s="151" t="s">
        <v>31</v>
      </c>
      <c r="G53" s="78" t="s">
        <v>38</v>
      </c>
      <c r="H53" s="152">
        <v>7.3</v>
      </c>
      <c r="I53" s="78">
        <v>250</v>
      </c>
      <c r="J53" s="78" t="s">
        <v>39</v>
      </c>
      <c r="K53" s="78">
        <v>8.5</v>
      </c>
      <c r="L53" s="153">
        <v>37</v>
      </c>
      <c r="M53" t="s">
        <v>152</v>
      </c>
    </row>
    <row r="54" spans="3:13" ht="24" x14ac:dyDescent="0.3">
      <c r="C54" s="85" t="s">
        <v>12</v>
      </c>
      <c r="D54" s="29" t="s">
        <v>147</v>
      </c>
      <c r="E54" s="56" t="s">
        <v>40</v>
      </c>
      <c r="F54" s="149" t="s">
        <v>131</v>
      </c>
      <c r="G54" s="56" t="s">
        <v>41</v>
      </c>
      <c r="H54" s="70">
        <v>4.4000000000000004</v>
      </c>
      <c r="I54" s="56">
        <v>250</v>
      </c>
      <c r="J54" s="56" t="s">
        <v>39</v>
      </c>
      <c r="K54" s="56">
        <v>8.5</v>
      </c>
      <c r="L54" s="153">
        <v>37</v>
      </c>
      <c r="M54" t="s">
        <v>152</v>
      </c>
    </row>
    <row r="55" spans="3:13" ht="24" x14ac:dyDescent="0.3">
      <c r="C55" s="85" t="s">
        <v>12</v>
      </c>
      <c r="D55" s="29" t="s">
        <v>147</v>
      </c>
      <c r="E55" s="56" t="s">
        <v>37</v>
      </c>
      <c r="F55" s="149" t="s">
        <v>38</v>
      </c>
      <c r="G55" s="56" t="s">
        <v>42</v>
      </c>
      <c r="H55" s="70">
        <v>3.3</v>
      </c>
      <c r="I55" s="56">
        <v>250</v>
      </c>
      <c r="J55" s="56" t="s">
        <v>39</v>
      </c>
      <c r="K55" s="56">
        <v>8.5</v>
      </c>
      <c r="L55" s="153">
        <v>37</v>
      </c>
      <c r="M55" t="s">
        <v>152</v>
      </c>
    </row>
    <row r="56" spans="3:13" ht="24" x14ac:dyDescent="0.3">
      <c r="C56" s="150" t="s">
        <v>12</v>
      </c>
      <c r="D56" s="29" t="s">
        <v>147</v>
      </c>
      <c r="E56" s="29" t="s">
        <v>61</v>
      </c>
      <c r="F56" s="31" t="s">
        <v>62</v>
      </c>
      <c r="G56" s="30" t="s">
        <v>63</v>
      </c>
      <c r="H56" s="70">
        <v>4.91</v>
      </c>
      <c r="I56" s="32">
        <v>200</v>
      </c>
      <c r="J56" s="30" t="s">
        <v>64</v>
      </c>
      <c r="K56" s="32">
        <v>5.4</v>
      </c>
      <c r="L56" s="86">
        <v>35</v>
      </c>
      <c r="M56" t="s">
        <v>154</v>
      </c>
    </row>
    <row r="57" spans="3:13" x14ac:dyDescent="0.3">
      <c r="C57" s="242" t="s">
        <v>12</v>
      </c>
      <c r="D57" s="29" t="s">
        <v>147</v>
      </c>
      <c r="E57" s="244" t="s">
        <v>86</v>
      </c>
      <c r="F57" s="244" t="s">
        <v>83</v>
      </c>
      <c r="G57" s="244" t="s">
        <v>87</v>
      </c>
      <c r="H57" s="70">
        <v>1</v>
      </c>
      <c r="I57" s="32">
        <v>250</v>
      </c>
      <c r="J57" s="56" t="s">
        <v>126</v>
      </c>
      <c r="K57" s="31">
        <v>8.5</v>
      </c>
      <c r="L57" s="86">
        <v>11</v>
      </c>
      <c r="M57" t="s">
        <v>151</v>
      </c>
    </row>
    <row r="58" spans="3:13" ht="15" thickBot="1" x14ac:dyDescent="0.35">
      <c r="C58" s="243"/>
      <c r="D58" s="120" t="s">
        <v>147</v>
      </c>
      <c r="E58" s="245"/>
      <c r="F58" s="245"/>
      <c r="G58" s="245"/>
      <c r="H58" s="148">
        <v>2</v>
      </c>
      <c r="I58" s="89">
        <v>160</v>
      </c>
      <c r="J58" s="88" t="s">
        <v>39</v>
      </c>
      <c r="K58" s="121">
        <v>3.5</v>
      </c>
      <c r="L58" s="90">
        <v>11</v>
      </c>
      <c r="M58" t="s">
        <v>151</v>
      </c>
    </row>
    <row r="59" spans="3:13" x14ac:dyDescent="0.3">
      <c r="C59" s="57"/>
      <c r="D59" s="57"/>
      <c r="E59" s="57"/>
      <c r="F59" s="58"/>
      <c r="G59" s="59"/>
      <c r="H59" s="71">
        <f>SUM(H53:H58)</f>
        <v>22.91</v>
      </c>
      <c r="I59" s="60"/>
      <c r="J59" s="59"/>
      <c r="K59" s="60"/>
      <c r="L59" s="60"/>
    </row>
    <row r="62" spans="3:13" ht="15" thickBot="1" x14ac:dyDescent="0.35"/>
    <row r="63" spans="3:13" ht="36.6" thickBot="1" x14ac:dyDescent="0.35">
      <c r="C63" s="38" t="s">
        <v>0</v>
      </c>
      <c r="D63" s="146" t="s">
        <v>146</v>
      </c>
      <c r="E63" s="39" t="s">
        <v>1</v>
      </c>
      <c r="F63" s="40" t="s">
        <v>2</v>
      </c>
      <c r="G63" s="40" t="s">
        <v>3</v>
      </c>
      <c r="H63" s="41" t="s">
        <v>4</v>
      </c>
      <c r="I63" s="40" t="s">
        <v>136</v>
      </c>
      <c r="J63" s="39" t="s">
        <v>7</v>
      </c>
      <c r="K63" s="42" t="s">
        <v>137</v>
      </c>
      <c r="L63" s="43" t="s">
        <v>138</v>
      </c>
    </row>
    <row r="64" spans="3:13" ht="24.6" thickBot="1" x14ac:dyDescent="0.35">
      <c r="C64" s="3" t="s">
        <v>12</v>
      </c>
      <c r="D64" s="109" t="s">
        <v>147</v>
      </c>
      <c r="E64" s="21" t="s">
        <v>81</v>
      </c>
      <c r="F64" s="7" t="s">
        <v>83</v>
      </c>
      <c r="G64" s="20" t="s">
        <v>84</v>
      </c>
      <c r="H64" s="147">
        <v>4.5999999999999996</v>
      </c>
      <c r="I64" s="7">
        <v>90</v>
      </c>
      <c r="J64" s="4" t="s">
        <v>85</v>
      </c>
      <c r="K64" s="5">
        <v>1.1000000000000001</v>
      </c>
      <c r="L64" s="8">
        <v>18</v>
      </c>
      <c r="M64" t="s">
        <v>155</v>
      </c>
    </row>
    <row r="65" spans="3:12" x14ac:dyDescent="0.3">
      <c r="H65">
        <f>SUM(H64)</f>
        <v>4.5999999999999996</v>
      </c>
    </row>
    <row r="67" spans="3:12" x14ac:dyDescent="0.3">
      <c r="C67" s="57"/>
      <c r="D67" s="57"/>
      <c r="E67" s="143"/>
      <c r="F67" s="60"/>
      <c r="G67" s="69"/>
      <c r="H67" s="58"/>
      <c r="I67" s="60"/>
      <c r="J67" s="57"/>
      <c r="K67" s="58"/>
      <c r="L67" s="60"/>
    </row>
    <row r="68" spans="3:12" ht="17.25" customHeight="1" x14ac:dyDescent="0.3">
      <c r="C68" s="144"/>
      <c r="D68" s="144"/>
      <c r="E68" s="69"/>
      <c r="F68" s="69"/>
      <c r="G68" s="69"/>
      <c r="H68" s="58"/>
      <c r="I68" s="60"/>
      <c r="J68" s="69"/>
      <c r="K68" s="58"/>
      <c r="L68" s="60"/>
    </row>
    <row r="69" spans="3:12" x14ac:dyDescent="0.3">
      <c r="C69" s="57"/>
      <c r="D69" s="57"/>
      <c r="E69" s="69"/>
      <c r="F69" s="69"/>
      <c r="G69" s="69"/>
      <c r="H69" s="58"/>
      <c r="I69" s="60"/>
      <c r="J69" s="69"/>
      <c r="K69" s="58"/>
      <c r="L69" s="60"/>
    </row>
    <row r="70" spans="3:12" x14ac:dyDescent="0.3">
      <c r="C70" s="139"/>
      <c r="D70" s="139"/>
      <c r="E70" s="69"/>
      <c r="F70" s="69"/>
      <c r="G70" s="69"/>
    </row>
    <row r="77" spans="3:12" ht="43.5" customHeight="1" x14ac:dyDescent="0.3"/>
    <row r="78" spans="3:12" ht="35.25" customHeight="1" x14ac:dyDescent="0.3"/>
  </sheetData>
  <mergeCells count="4">
    <mergeCell ref="G57:G58"/>
    <mergeCell ref="F57:F58"/>
    <mergeCell ref="E57:E58"/>
    <mergeCell ref="C57:C58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42"/>
  <sheetViews>
    <sheetView zoomScale="79" zoomScaleNormal="79" workbookViewId="0">
      <selection activeCell="C16" sqref="C16"/>
    </sheetView>
  </sheetViews>
  <sheetFormatPr defaultRowHeight="14.4" x14ac:dyDescent="0.3"/>
  <cols>
    <col min="3" max="4" width="12.6640625" customWidth="1"/>
    <col min="5" max="5" width="14.88671875" customWidth="1"/>
    <col min="6" max="6" width="12.44140625" customWidth="1"/>
    <col min="7" max="7" width="15.33203125" customWidth="1"/>
    <col min="11" max="11" width="11.6640625" customWidth="1"/>
    <col min="13" max="13" width="17.44140625" customWidth="1"/>
    <col min="17" max="18" width="11.5546875" customWidth="1"/>
  </cols>
  <sheetData>
    <row r="1" spans="3:13" ht="38.25" customHeight="1" thickBot="1" x14ac:dyDescent="0.35">
      <c r="C1" s="74" t="s">
        <v>143</v>
      </c>
      <c r="D1" s="69"/>
      <c r="E1" s="69"/>
      <c r="F1" s="69"/>
      <c r="G1" s="69"/>
      <c r="H1" s="60"/>
      <c r="I1" s="60"/>
      <c r="J1" s="60"/>
      <c r="K1" s="60"/>
      <c r="L1" s="60"/>
    </row>
    <row r="2" spans="3:13" ht="38.25" customHeight="1" x14ac:dyDescent="0.3">
      <c r="C2" s="61"/>
      <c r="D2" s="62"/>
      <c r="E2" s="62"/>
      <c r="F2" s="62"/>
      <c r="G2" s="62"/>
      <c r="H2" s="62"/>
      <c r="I2" s="63" t="s">
        <v>5</v>
      </c>
      <c r="J2" s="62"/>
      <c r="K2" s="64" t="s">
        <v>8</v>
      </c>
      <c r="L2" s="65" t="s">
        <v>10</v>
      </c>
    </row>
    <row r="3" spans="3:13" ht="24.6" thickBot="1" x14ac:dyDescent="0.35">
      <c r="C3" s="44" t="s">
        <v>0</v>
      </c>
      <c r="D3" s="75" t="s">
        <v>141</v>
      </c>
      <c r="E3" s="45" t="s">
        <v>1</v>
      </c>
      <c r="F3" s="46" t="s">
        <v>2</v>
      </c>
      <c r="G3" s="46" t="s">
        <v>3</v>
      </c>
      <c r="H3" s="47" t="s">
        <v>4</v>
      </c>
      <c r="I3" s="46" t="s">
        <v>6</v>
      </c>
      <c r="J3" s="45" t="s">
        <v>7</v>
      </c>
      <c r="K3" s="48" t="s">
        <v>9</v>
      </c>
      <c r="L3" s="49" t="s">
        <v>11</v>
      </c>
    </row>
    <row r="4" spans="3:13" ht="24.6" thickBot="1" x14ac:dyDescent="0.35">
      <c r="C4" s="135" t="s">
        <v>12</v>
      </c>
      <c r="D4" s="4" t="s">
        <v>147</v>
      </c>
      <c r="E4" s="6" t="s">
        <v>45</v>
      </c>
      <c r="F4" s="6" t="s">
        <v>19</v>
      </c>
      <c r="G4" s="5" t="s">
        <v>44</v>
      </c>
      <c r="H4" s="7">
        <v>6.2</v>
      </c>
      <c r="I4" s="5">
        <v>800</v>
      </c>
      <c r="J4" s="7" t="s">
        <v>16</v>
      </c>
      <c r="K4" s="5">
        <v>330</v>
      </c>
      <c r="L4" s="97">
        <v>8</v>
      </c>
    </row>
    <row r="5" spans="3:13" ht="36" x14ac:dyDescent="0.3">
      <c r="C5" s="83" t="s">
        <v>12</v>
      </c>
      <c r="D5" s="78" t="s">
        <v>142</v>
      </c>
      <c r="E5" s="78" t="s">
        <v>122</v>
      </c>
      <c r="F5" s="78" t="s">
        <v>123</v>
      </c>
      <c r="G5" s="78" t="s">
        <v>96</v>
      </c>
      <c r="H5" s="79">
        <v>19.3</v>
      </c>
      <c r="I5" s="80">
        <v>300</v>
      </c>
      <c r="J5" s="80" t="s">
        <v>16</v>
      </c>
      <c r="K5" s="81"/>
      <c r="L5" s="84">
        <v>32</v>
      </c>
      <c r="M5" t="s">
        <v>156</v>
      </c>
    </row>
    <row r="6" spans="3:13" ht="48" x14ac:dyDescent="0.3">
      <c r="C6" s="85" t="s">
        <v>12</v>
      </c>
      <c r="D6" s="56" t="s">
        <v>142</v>
      </c>
      <c r="E6" s="56" t="s">
        <v>122</v>
      </c>
      <c r="F6" s="56" t="s">
        <v>124</v>
      </c>
      <c r="G6" s="56" t="s">
        <v>98</v>
      </c>
      <c r="H6" s="29">
        <v>6.8</v>
      </c>
      <c r="I6" s="32">
        <v>250</v>
      </c>
      <c r="J6" s="32" t="s">
        <v>16</v>
      </c>
      <c r="K6" s="31"/>
      <c r="L6" s="86">
        <v>32</v>
      </c>
      <c r="M6" t="s">
        <v>156</v>
      </c>
    </row>
    <row r="7" spans="3:13" ht="36" x14ac:dyDescent="0.3">
      <c r="C7" s="85" t="s">
        <v>12</v>
      </c>
      <c r="D7" s="56" t="s">
        <v>142</v>
      </c>
      <c r="E7" s="56" t="s">
        <v>122</v>
      </c>
      <c r="F7" s="56" t="s">
        <v>123</v>
      </c>
      <c r="G7" s="56" t="s">
        <v>96</v>
      </c>
      <c r="H7" s="29">
        <v>19.3</v>
      </c>
      <c r="I7" s="32">
        <v>850</v>
      </c>
      <c r="J7" s="32" t="s">
        <v>16</v>
      </c>
      <c r="K7" s="31" t="s">
        <v>97</v>
      </c>
      <c r="L7" s="86">
        <v>5</v>
      </c>
      <c r="M7" t="s">
        <v>156</v>
      </c>
    </row>
    <row r="8" spans="3:13" ht="48" x14ac:dyDescent="0.3">
      <c r="C8" s="85" t="s">
        <v>12</v>
      </c>
      <c r="D8" s="56" t="s">
        <v>142</v>
      </c>
      <c r="E8" s="56" t="s">
        <v>122</v>
      </c>
      <c r="F8" s="56" t="s">
        <v>124</v>
      </c>
      <c r="G8" s="56" t="s">
        <v>98</v>
      </c>
      <c r="H8" s="29">
        <v>6.8</v>
      </c>
      <c r="I8" s="32">
        <v>850</v>
      </c>
      <c r="J8" s="32" t="s">
        <v>16</v>
      </c>
      <c r="K8" s="31" t="s">
        <v>97</v>
      </c>
      <c r="L8" s="86">
        <v>6</v>
      </c>
      <c r="M8" t="s">
        <v>156</v>
      </c>
    </row>
    <row r="9" spans="3:13" ht="36" x14ac:dyDescent="0.3">
      <c r="C9" s="85" t="s">
        <v>12</v>
      </c>
      <c r="D9" s="56" t="s">
        <v>142</v>
      </c>
      <c r="E9" s="56" t="s">
        <v>95</v>
      </c>
      <c r="F9" s="56" t="s">
        <v>98</v>
      </c>
      <c r="G9" s="56" t="s">
        <v>121</v>
      </c>
      <c r="H9" s="29">
        <v>9.5</v>
      </c>
      <c r="I9" s="32">
        <v>700</v>
      </c>
      <c r="J9" s="32" t="s">
        <v>16</v>
      </c>
      <c r="K9" s="32">
        <v>66</v>
      </c>
      <c r="L9" s="86">
        <v>5</v>
      </c>
      <c r="M9" t="s">
        <v>156</v>
      </c>
    </row>
    <row r="10" spans="3:13" ht="48" x14ac:dyDescent="0.3">
      <c r="C10" s="85" t="s">
        <v>12</v>
      </c>
      <c r="D10" s="56" t="s">
        <v>142</v>
      </c>
      <c r="E10" s="56" t="s">
        <v>95</v>
      </c>
      <c r="F10" s="56" t="s">
        <v>120</v>
      </c>
      <c r="G10" s="56" t="s">
        <v>102</v>
      </c>
      <c r="H10" s="29">
        <v>13.9</v>
      </c>
      <c r="I10" s="32">
        <v>700</v>
      </c>
      <c r="J10" s="32" t="s">
        <v>16</v>
      </c>
      <c r="K10" s="32">
        <v>66</v>
      </c>
      <c r="L10" s="86">
        <v>5</v>
      </c>
      <c r="M10" t="s">
        <v>156</v>
      </c>
    </row>
    <row r="11" spans="3:13" ht="24" x14ac:dyDescent="0.3">
      <c r="C11" s="85" t="s">
        <v>12</v>
      </c>
      <c r="D11" s="56" t="s">
        <v>142</v>
      </c>
      <c r="E11" s="56" t="s">
        <v>95</v>
      </c>
      <c r="F11" s="56" t="s">
        <v>102</v>
      </c>
      <c r="G11" s="56" t="s">
        <v>119</v>
      </c>
      <c r="H11" s="29">
        <v>1.3</v>
      </c>
      <c r="I11" s="32">
        <v>700</v>
      </c>
      <c r="J11" s="32" t="s">
        <v>16</v>
      </c>
      <c r="K11" s="32">
        <v>66</v>
      </c>
      <c r="L11" s="86">
        <v>5</v>
      </c>
      <c r="M11" t="s">
        <v>156</v>
      </c>
    </row>
    <row r="12" spans="3:13" ht="24" x14ac:dyDescent="0.3">
      <c r="C12" s="85" t="s">
        <v>12</v>
      </c>
      <c r="D12" s="56" t="s">
        <v>142</v>
      </c>
      <c r="E12" s="56" t="s">
        <v>95</v>
      </c>
      <c r="F12" s="56" t="s">
        <v>105</v>
      </c>
      <c r="G12" s="56" t="s">
        <v>106</v>
      </c>
      <c r="H12" s="32">
        <v>20</v>
      </c>
      <c r="I12" s="32">
        <v>700</v>
      </c>
      <c r="J12" s="32" t="s">
        <v>16</v>
      </c>
      <c r="K12" s="32">
        <v>66</v>
      </c>
      <c r="L12" s="86">
        <v>5</v>
      </c>
      <c r="M12" t="s">
        <v>156</v>
      </c>
    </row>
    <row r="13" spans="3:13" ht="24.6" thickBot="1" x14ac:dyDescent="0.35">
      <c r="C13" s="87" t="s">
        <v>12</v>
      </c>
      <c r="D13" s="88" t="s">
        <v>142</v>
      </c>
      <c r="E13" s="88" t="s">
        <v>107</v>
      </c>
      <c r="F13" s="88" t="s">
        <v>159</v>
      </c>
      <c r="G13" s="88" t="s">
        <v>160</v>
      </c>
      <c r="H13" s="89">
        <v>12</v>
      </c>
      <c r="I13" s="89">
        <v>450</v>
      </c>
      <c r="J13" s="89" t="s">
        <v>16</v>
      </c>
      <c r="K13" s="89"/>
      <c r="L13" s="90">
        <v>4</v>
      </c>
      <c r="M13" t="s">
        <v>156</v>
      </c>
    </row>
    <row r="14" spans="3:13" ht="32.25" customHeight="1" thickBot="1" x14ac:dyDescent="0.35">
      <c r="D14" s="28"/>
      <c r="E14" s="88"/>
      <c r="H14" s="53">
        <f>SUM(H4:H13)</f>
        <v>115.1</v>
      </c>
    </row>
    <row r="15" spans="3:13" ht="15" thickBot="1" x14ac:dyDescent="0.35">
      <c r="D15" s="28"/>
    </row>
    <row r="16" spans="3:13" ht="24.6" thickBot="1" x14ac:dyDescent="0.35">
      <c r="C16" s="91" t="s">
        <v>12</v>
      </c>
      <c r="D16" s="34" t="s">
        <v>142</v>
      </c>
      <c r="E16" s="92" t="s">
        <v>107</v>
      </c>
      <c r="F16" s="92" t="s">
        <v>108</v>
      </c>
      <c r="G16" s="92" t="s">
        <v>110</v>
      </c>
      <c r="H16" s="93">
        <v>3.69</v>
      </c>
      <c r="I16" s="94">
        <v>250</v>
      </c>
      <c r="J16" s="94" t="s">
        <v>16</v>
      </c>
      <c r="K16" s="94">
        <v>8.5</v>
      </c>
      <c r="L16" s="95">
        <v>8</v>
      </c>
      <c r="M16" s="96" t="s">
        <v>140</v>
      </c>
    </row>
    <row r="18" spans="2:13" ht="15" thickBot="1" x14ac:dyDescent="0.35">
      <c r="C18" t="s">
        <v>144</v>
      </c>
    </row>
    <row r="19" spans="2:13" ht="24" x14ac:dyDescent="0.3">
      <c r="C19" s="61"/>
      <c r="D19" s="62"/>
      <c r="E19" s="62"/>
      <c r="F19" s="62"/>
      <c r="G19" s="62"/>
      <c r="H19" s="62"/>
      <c r="I19" s="63" t="s">
        <v>5</v>
      </c>
      <c r="J19" s="62"/>
      <c r="K19" s="64" t="s">
        <v>8</v>
      </c>
      <c r="L19" s="65" t="s">
        <v>10</v>
      </c>
    </row>
    <row r="20" spans="2:13" ht="24" x14ac:dyDescent="0.3">
      <c r="B20" t="s">
        <v>90</v>
      </c>
      <c r="C20" s="105" t="s">
        <v>0</v>
      </c>
      <c r="D20" s="75" t="s">
        <v>141</v>
      </c>
      <c r="E20" s="2" t="s">
        <v>1</v>
      </c>
      <c r="F20" s="1" t="s">
        <v>2</v>
      </c>
      <c r="G20" s="1" t="s">
        <v>3</v>
      </c>
      <c r="H20" s="72" t="s">
        <v>4</v>
      </c>
      <c r="I20" s="1" t="s">
        <v>6</v>
      </c>
      <c r="J20" s="2" t="s">
        <v>7</v>
      </c>
      <c r="K20" s="76" t="s">
        <v>9</v>
      </c>
      <c r="L20" s="106" t="s">
        <v>11</v>
      </c>
    </row>
    <row r="21" spans="2:13" x14ac:dyDescent="0.3">
      <c r="C21" s="85" t="s">
        <v>12</v>
      </c>
      <c r="D21" s="56" t="s">
        <v>142</v>
      </c>
      <c r="E21" s="56" t="s">
        <v>88</v>
      </c>
      <c r="F21" s="56" t="s">
        <v>17</v>
      </c>
      <c r="G21" s="56" t="s">
        <v>19</v>
      </c>
      <c r="H21" s="31">
        <v>10.8</v>
      </c>
      <c r="I21" s="32" t="s">
        <v>89</v>
      </c>
      <c r="J21" s="29" t="s">
        <v>70</v>
      </c>
      <c r="K21" s="30">
        <v>229.68</v>
      </c>
      <c r="L21" s="86">
        <v>60</v>
      </c>
      <c r="M21" t="s">
        <v>148</v>
      </c>
    </row>
    <row r="22" spans="2:13" ht="36.6" thickBot="1" x14ac:dyDescent="0.35">
      <c r="C22" s="87" t="s">
        <v>12</v>
      </c>
      <c r="D22" s="88" t="s">
        <v>142</v>
      </c>
      <c r="E22" s="88" t="s">
        <v>69</v>
      </c>
      <c r="F22" s="88" t="s">
        <v>19</v>
      </c>
      <c r="G22" s="88" t="s">
        <v>50</v>
      </c>
      <c r="H22" s="89">
        <v>26.6</v>
      </c>
      <c r="I22" s="89">
        <v>762</v>
      </c>
      <c r="J22" s="89" t="s">
        <v>127</v>
      </c>
      <c r="K22" s="89">
        <v>45</v>
      </c>
      <c r="L22" s="90">
        <v>60</v>
      </c>
    </row>
    <row r="23" spans="2:13" x14ac:dyDescent="0.3">
      <c r="C23" s="69"/>
      <c r="D23" s="69"/>
      <c r="E23" s="69"/>
      <c r="F23" s="69"/>
      <c r="G23" s="69"/>
      <c r="H23" s="77">
        <f>SUM(H21:H22)</f>
        <v>37.400000000000006</v>
      </c>
      <c r="I23" s="60"/>
      <c r="J23" s="60"/>
      <c r="K23" s="60"/>
      <c r="L23" s="60"/>
    </row>
    <row r="25" spans="2:13" ht="15" thickBot="1" x14ac:dyDescent="0.35">
      <c r="C25" s="53" t="s">
        <v>39</v>
      </c>
    </row>
    <row r="26" spans="2:13" ht="24" x14ac:dyDescent="0.3">
      <c r="C26" s="61"/>
      <c r="D26" s="62"/>
      <c r="E26" s="62"/>
      <c r="F26" s="62"/>
      <c r="G26" s="62"/>
      <c r="H26" s="62"/>
      <c r="I26" s="63" t="s">
        <v>5</v>
      </c>
      <c r="J26" s="62"/>
      <c r="K26" s="64" t="s">
        <v>8</v>
      </c>
      <c r="L26" s="65" t="s">
        <v>10</v>
      </c>
    </row>
    <row r="27" spans="2:13" ht="24.6" thickBot="1" x14ac:dyDescent="0.35">
      <c r="C27" s="105" t="s">
        <v>0</v>
      </c>
      <c r="D27" s="75" t="s">
        <v>141</v>
      </c>
      <c r="E27" s="2" t="s">
        <v>1</v>
      </c>
      <c r="F27" s="1" t="s">
        <v>2</v>
      </c>
      <c r="G27" s="1" t="s">
        <v>3</v>
      </c>
      <c r="H27" s="72" t="s">
        <v>4</v>
      </c>
      <c r="I27" s="1" t="s">
        <v>6</v>
      </c>
      <c r="J27" s="2" t="s">
        <v>7</v>
      </c>
      <c r="K27" s="76" t="s">
        <v>9</v>
      </c>
      <c r="L27" s="106" t="s">
        <v>11</v>
      </c>
    </row>
    <row r="28" spans="2:13" ht="24" x14ac:dyDescent="0.3">
      <c r="C28" s="114" t="s">
        <v>12</v>
      </c>
      <c r="D28" s="115" t="s">
        <v>142</v>
      </c>
      <c r="E28" s="115" t="s">
        <v>91</v>
      </c>
      <c r="F28" s="115" t="s">
        <v>92</v>
      </c>
      <c r="G28" s="115" t="s">
        <v>93</v>
      </c>
      <c r="H28" s="116">
        <v>14.8</v>
      </c>
      <c r="I28" s="117">
        <v>125</v>
      </c>
      <c r="J28" s="117" t="s">
        <v>39</v>
      </c>
      <c r="K28" s="118" t="s">
        <v>94</v>
      </c>
      <c r="L28" s="119">
        <v>63</v>
      </c>
      <c r="M28" t="s">
        <v>156</v>
      </c>
    </row>
    <row r="29" spans="2:13" ht="24" x14ac:dyDescent="0.3">
      <c r="C29" s="85" t="s">
        <v>12</v>
      </c>
      <c r="D29" s="56" t="s">
        <v>142</v>
      </c>
      <c r="E29" s="56" t="s">
        <v>95</v>
      </c>
      <c r="F29" s="56" t="s">
        <v>117</v>
      </c>
      <c r="G29" s="56" t="s">
        <v>112</v>
      </c>
      <c r="H29" s="113"/>
      <c r="I29" s="32">
        <v>160</v>
      </c>
      <c r="J29" s="32" t="s">
        <v>39</v>
      </c>
      <c r="K29" s="31" t="s">
        <v>113</v>
      </c>
      <c r="L29" s="86">
        <v>24</v>
      </c>
      <c r="M29" t="s">
        <v>156</v>
      </c>
    </row>
    <row r="30" spans="2:13" ht="24" x14ac:dyDescent="0.3">
      <c r="C30" s="85" t="s">
        <v>12</v>
      </c>
      <c r="D30" s="56" t="s">
        <v>142</v>
      </c>
      <c r="E30" s="56" t="s">
        <v>114</v>
      </c>
      <c r="F30" s="56" t="s">
        <v>95</v>
      </c>
      <c r="G30" s="56" t="s">
        <v>115</v>
      </c>
      <c r="H30" s="29">
        <v>10.3</v>
      </c>
      <c r="I30" s="32">
        <v>200</v>
      </c>
      <c r="J30" s="32" t="s">
        <v>39</v>
      </c>
      <c r="K30" s="31" t="s">
        <v>116</v>
      </c>
      <c r="L30" s="86">
        <v>19</v>
      </c>
      <c r="M30" t="s">
        <v>156</v>
      </c>
    </row>
    <row r="31" spans="2:13" ht="24.6" thickBot="1" x14ac:dyDescent="0.35">
      <c r="C31" s="87" t="s">
        <v>12</v>
      </c>
      <c r="D31" s="88" t="s">
        <v>142</v>
      </c>
      <c r="E31" s="88" t="s">
        <v>95</v>
      </c>
      <c r="F31" s="88" t="s">
        <v>102</v>
      </c>
      <c r="G31" s="88" t="s">
        <v>119</v>
      </c>
      <c r="H31" s="120">
        <v>1.3</v>
      </c>
      <c r="I31" s="89">
        <v>110</v>
      </c>
      <c r="J31" s="89" t="s">
        <v>39</v>
      </c>
      <c r="K31" s="121" t="s">
        <v>104</v>
      </c>
      <c r="L31" s="90">
        <v>18</v>
      </c>
      <c r="M31" t="s">
        <v>156</v>
      </c>
    </row>
    <row r="32" spans="2:13" x14ac:dyDescent="0.3">
      <c r="H32" s="53">
        <f>SUM(H28:H31)</f>
        <v>26.400000000000002</v>
      </c>
    </row>
    <row r="33" spans="3:13" ht="15" thickBot="1" x14ac:dyDescent="0.35"/>
    <row r="34" spans="3:13" ht="24.6" thickBot="1" x14ac:dyDescent="0.35">
      <c r="C34" s="122" t="s">
        <v>12</v>
      </c>
      <c r="D34" s="115" t="s">
        <v>142</v>
      </c>
      <c r="E34" s="123" t="s">
        <v>107</v>
      </c>
      <c r="F34" s="123" t="s">
        <v>98</v>
      </c>
      <c r="G34" s="123" t="s">
        <v>108</v>
      </c>
      <c r="H34" s="124">
        <v>9.5</v>
      </c>
      <c r="I34" s="125">
        <v>250</v>
      </c>
      <c r="J34" s="125" t="s">
        <v>64</v>
      </c>
      <c r="K34" s="126" t="s">
        <v>109</v>
      </c>
      <c r="L34" s="127">
        <v>22</v>
      </c>
      <c r="M34" s="73" t="s">
        <v>140</v>
      </c>
    </row>
    <row r="35" spans="3:13" ht="48.6" thickBot="1" x14ac:dyDescent="0.35">
      <c r="C35" s="128" t="s">
        <v>12</v>
      </c>
      <c r="D35" s="88" t="s">
        <v>142</v>
      </c>
      <c r="E35" s="129" t="s">
        <v>107</v>
      </c>
      <c r="F35" s="129" t="s">
        <v>108</v>
      </c>
      <c r="G35" s="129" t="s">
        <v>118</v>
      </c>
      <c r="H35" s="130">
        <v>3.69</v>
      </c>
      <c r="I35" s="131">
        <v>250</v>
      </c>
      <c r="J35" s="131" t="s">
        <v>39</v>
      </c>
      <c r="K35" s="130" t="s">
        <v>111</v>
      </c>
      <c r="L35" s="132"/>
      <c r="M35" s="73" t="s">
        <v>140</v>
      </c>
    </row>
    <row r="37" spans="3:13" ht="15" thickBot="1" x14ac:dyDescent="0.35">
      <c r="C37" t="s">
        <v>145</v>
      </c>
    </row>
    <row r="38" spans="3:13" ht="24" x14ac:dyDescent="0.3">
      <c r="C38" s="61"/>
      <c r="D38" s="62"/>
      <c r="E38" s="62"/>
      <c r="F38" s="62"/>
      <c r="G38" s="62"/>
      <c r="H38" s="62"/>
      <c r="I38" s="63" t="s">
        <v>5</v>
      </c>
      <c r="J38" s="62"/>
      <c r="K38" s="64" t="s">
        <v>8</v>
      </c>
      <c r="L38" s="65" t="s">
        <v>10</v>
      </c>
    </row>
    <row r="39" spans="3:13" ht="24.6" thickBot="1" x14ac:dyDescent="0.35">
      <c r="C39" s="105" t="s">
        <v>0</v>
      </c>
      <c r="D39" s="75" t="s">
        <v>141</v>
      </c>
      <c r="E39" s="2" t="s">
        <v>1</v>
      </c>
      <c r="F39" s="1" t="s">
        <v>2</v>
      </c>
      <c r="G39" s="1" t="s">
        <v>3</v>
      </c>
      <c r="H39" s="72" t="s">
        <v>4</v>
      </c>
      <c r="I39" s="1" t="s">
        <v>6</v>
      </c>
      <c r="J39" s="2" t="s">
        <v>7</v>
      </c>
      <c r="K39" s="76" t="s">
        <v>9</v>
      </c>
      <c r="L39" s="106" t="s">
        <v>11</v>
      </c>
    </row>
    <row r="40" spans="3:13" ht="36.6" thickBot="1" x14ac:dyDescent="0.35">
      <c r="C40" s="107" t="s">
        <v>12</v>
      </c>
      <c r="D40" s="103" t="s">
        <v>142</v>
      </c>
      <c r="E40" s="108" t="s">
        <v>95</v>
      </c>
      <c r="F40" s="108" t="s">
        <v>98</v>
      </c>
      <c r="G40" s="108" t="s">
        <v>121</v>
      </c>
      <c r="H40" s="109">
        <v>9.5</v>
      </c>
      <c r="I40" s="110" t="s">
        <v>99</v>
      </c>
      <c r="J40" s="111" t="s">
        <v>100</v>
      </c>
      <c r="K40" s="108" t="s">
        <v>101</v>
      </c>
      <c r="L40" s="112">
        <v>31</v>
      </c>
      <c r="M40" t="s">
        <v>156</v>
      </c>
    </row>
    <row r="41" spans="3:13" ht="48.6" thickBot="1" x14ac:dyDescent="0.35">
      <c r="C41" s="102" t="s">
        <v>12</v>
      </c>
      <c r="D41" s="104" t="s">
        <v>142</v>
      </c>
      <c r="E41" s="98" t="s">
        <v>95</v>
      </c>
      <c r="F41" s="98" t="s">
        <v>120</v>
      </c>
      <c r="G41" s="98" t="s">
        <v>102</v>
      </c>
      <c r="H41" s="99">
        <v>13.9</v>
      </c>
      <c r="I41" s="100">
        <v>160</v>
      </c>
      <c r="J41" s="100" t="s">
        <v>100</v>
      </c>
      <c r="K41" s="99" t="s">
        <v>103</v>
      </c>
      <c r="L41" s="101">
        <v>31</v>
      </c>
      <c r="M41" t="s">
        <v>156</v>
      </c>
    </row>
    <row r="42" spans="3:13" x14ac:dyDescent="0.3">
      <c r="H42" s="53">
        <f>SUM(H40:H41)</f>
        <v>23.4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12"/>
  <sheetViews>
    <sheetView tabSelected="1" workbookViewId="0">
      <selection activeCell="L15" sqref="L15"/>
    </sheetView>
  </sheetViews>
  <sheetFormatPr defaultRowHeight="14.4" x14ac:dyDescent="0.3"/>
  <cols>
    <col min="3" max="3" width="13.88671875" customWidth="1"/>
  </cols>
  <sheetData>
    <row r="1" spans="2:11" ht="15" thickBot="1" x14ac:dyDescent="0.35"/>
    <row r="2" spans="2:11" ht="36" customHeight="1" thickTop="1" thickBot="1" x14ac:dyDescent="0.35">
      <c r="B2" s="180" t="s">
        <v>162</v>
      </c>
      <c r="C2" s="181" t="s">
        <v>163</v>
      </c>
      <c r="D2" s="181" t="s">
        <v>164</v>
      </c>
      <c r="E2" s="181" t="s">
        <v>165</v>
      </c>
      <c r="F2" s="181" t="s">
        <v>166</v>
      </c>
      <c r="G2" s="168" t="s">
        <v>182</v>
      </c>
      <c r="H2" s="168" t="s">
        <v>183</v>
      </c>
      <c r="I2" s="181" t="s">
        <v>167</v>
      </c>
      <c r="J2" s="181" t="s">
        <v>168</v>
      </c>
      <c r="K2" s="169" t="s">
        <v>184</v>
      </c>
    </row>
    <row r="3" spans="2:11" ht="50.4" customHeight="1" thickTop="1" thickBot="1" x14ac:dyDescent="0.35">
      <c r="B3" s="177" t="s">
        <v>161</v>
      </c>
      <c r="C3" s="178" t="s">
        <v>169</v>
      </c>
      <c r="D3" s="178" t="s">
        <v>170</v>
      </c>
      <c r="E3" s="178" t="s">
        <v>171</v>
      </c>
      <c r="F3" s="178">
        <v>0.42</v>
      </c>
      <c r="G3" s="178">
        <v>250</v>
      </c>
      <c r="H3" s="178" t="s">
        <v>172</v>
      </c>
      <c r="I3" s="170" t="s">
        <v>185</v>
      </c>
      <c r="J3" s="178" t="s">
        <v>173</v>
      </c>
      <c r="K3" s="179">
        <v>24</v>
      </c>
    </row>
    <row r="4" spans="2:11" ht="24" x14ac:dyDescent="0.3">
      <c r="B4" s="183" t="s">
        <v>161</v>
      </c>
      <c r="C4" s="182" t="s">
        <v>176</v>
      </c>
      <c r="D4" s="170" t="s">
        <v>186</v>
      </c>
      <c r="E4" s="182" t="s">
        <v>177</v>
      </c>
      <c r="F4" s="182">
        <v>1.38</v>
      </c>
      <c r="G4" s="182">
        <v>250</v>
      </c>
      <c r="H4" s="182" t="s">
        <v>172</v>
      </c>
      <c r="I4" s="170" t="s">
        <v>16</v>
      </c>
      <c r="J4" s="182" t="s">
        <v>178</v>
      </c>
      <c r="K4" s="184">
        <v>24</v>
      </c>
    </row>
    <row r="5" spans="2:11" ht="18.600000000000001" customHeight="1" x14ac:dyDescent="0.3">
      <c r="F5">
        <f>SUM(F3:F4)</f>
        <v>1.7999999999999998</v>
      </c>
    </row>
    <row r="8" spans="2:11" ht="15" thickBot="1" x14ac:dyDescent="0.35">
      <c r="B8" t="s">
        <v>188</v>
      </c>
    </row>
    <row r="9" spans="2:11" ht="36.6" thickTop="1" x14ac:dyDescent="0.3">
      <c r="B9" s="180" t="s">
        <v>162</v>
      </c>
      <c r="C9" s="181" t="s">
        <v>163</v>
      </c>
      <c r="D9" s="181" t="s">
        <v>164</v>
      </c>
      <c r="E9" s="181" t="s">
        <v>165</v>
      </c>
      <c r="F9" s="181" t="s">
        <v>166</v>
      </c>
      <c r="G9" s="168" t="s">
        <v>182</v>
      </c>
      <c r="H9" s="168" t="s">
        <v>183</v>
      </c>
      <c r="I9" s="181" t="s">
        <v>167</v>
      </c>
      <c r="J9" s="181" t="s">
        <v>168</v>
      </c>
      <c r="K9" s="169" t="s">
        <v>184</v>
      </c>
    </row>
    <row r="10" spans="2:11" ht="48.6" thickBot="1" x14ac:dyDescent="0.35">
      <c r="B10" s="172" t="s">
        <v>161</v>
      </c>
      <c r="C10" s="171" t="s">
        <v>169</v>
      </c>
      <c r="D10" s="171" t="s">
        <v>170</v>
      </c>
      <c r="E10" s="171" t="s">
        <v>171</v>
      </c>
      <c r="F10" s="171">
        <v>0.42</v>
      </c>
      <c r="G10" s="171">
        <v>300</v>
      </c>
      <c r="H10" s="171" t="s">
        <v>172</v>
      </c>
      <c r="I10" s="171" t="s">
        <v>174</v>
      </c>
      <c r="J10" s="171" t="s">
        <v>175</v>
      </c>
      <c r="K10" s="173">
        <v>9</v>
      </c>
    </row>
    <row r="11" spans="2:11" ht="24" x14ac:dyDescent="0.3">
      <c r="B11" s="183" t="s">
        <v>161</v>
      </c>
      <c r="C11" s="182" t="s">
        <v>179</v>
      </c>
      <c r="D11" s="170" t="s">
        <v>187</v>
      </c>
      <c r="E11" s="182" t="s">
        <v>177</v>
      </c>
      <c r="F11" s="185">
        <v>1.5</v>
      </c>
      <c r="G11" s="182">
        <v>110</v>
      </c>
      <c r="H11" s="182" t="s">
        <v>172</v>
      </c>
      <c r="I11" s="182" t="s">
        <v>174</v>
      </c>
      <c r="J11" s="182" t="s">
        <v>180</v>
      </c>
      <c r="K11" s="184" t="s">
        <v>181</v>
      </c>
    </row>
    <row r="12" spans="2:11" x14ac:dyDescent="0.3">
      <c r="F12">
        <f>SUM(F10:F11)</f>
        <v>1.92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IZINTABA SYSTEM MATERIAL update</vt:lpstr>
      <vt:lpstr>IZINTABA SYSTEM AGE</vt:lpstr>
      <vt:lpstr>IZINTABA SYSTEM DIAMETER </vt:lpstr>
      <vt:lpstr>MIDMAR</vt:lpstr>
      <vt:lpstr>DVH</vt:lpstr>
      <vt:lpstr>IXOPO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Njabulo Kheswa</dc:creator>
  <cp:lastModifiedBy>Samukelo Mkhize</cp:lastModifiedBy>
  <dcterms:created xsi:type="dcterms:W3CDTF">2019-07-11T17:01:58Z</dcterms:created>
  <dcterms:modified xsi:type="dcterms:W3CDTF">2025-08-06T06:21:55Z</dcterms:modified>
</cp:coreProperties>
</file>