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4400" windowHeight="5028" activeTab="1"/>
  </bookViews>
  <sheets>
    <sheet name="battery" sheetId="1" r:id="rId1"/>
    <sheet name="motor" sheetId="2" r:id="rId2"/>
    <sheet name="torque coupling" sheetId="3" r:id="rId3"/>
    <sheet name="final drive" sheetId="4" r:id="rId4"/>
    <sheet name="wheels" sheetId="5" r:id="rId5"/>
    <sheet name="chassis" sheetId="6" r:id="rId6"/>
    <sheet name="power converter" sheetId="7" r:id="rId7"/>
    <sheet name="electrical accessories" sheetId="8" r:id="rId8"/>
    <sheet name="environment" sheetId="9" r:id="rId9"/>
    <sheet name="mass" sheetId="10" r:id="rId10"/>
    <sheet name="validation data" sheetId="11" r:id="rId11"/>
  </sheets>
  <calcPr calcId="145621"/>
</workbook>
</file>

<file path=xl/calcChain.xml><?xml version="1.0" encoding="utf-8"?>
<calcChain xmlns="http://schemas.openxmlformats.org/spreadsheetml/2006/main">
  <c r="J12" i="11" l="1"/>
  <c r="J13" i="11"/>
  <c r="J14" i="11"/>
  <c r="J15" i="11"/>
  <c r="J16" i="11"/>
  <c r="J17" i="11"/>
  <c r="J18" i="11"/>
  <c r="J19" i="11"/>
  <c r="J20" i="11"/>
  <c r="J21" i="11"/>
  <c r="J22" i="11"/>
  <c r="J11" i="11"/>
  <c r="P22" i="11" l="1"/>
  <c r="Q22" i="11" s="1"/>
  <c r="O22" i="11"/>
  <c r="M22" i="11"/>
  <c r="K22" i="11"/>
  <c r="G22" i="11"/>
  <c r="E22" i="11"/>
  <c r="C22" i="11"/>
  <c r="P21" i="11"/>
  <c r="Q21" i="11" s="1"/>
  <c r="O21" i="11"/>
  <c r="M21" i="11"/>
  <c r="K21" i="11"/>
  <c r="L21" i="11" s="1"/>
  <c r="G21" i="11"/>
  <c r="E21" i="11"/>
  <c r="C21" i="11"/>
  <c r="P20" i="11"/>
  <c r="Q20" i="11" s="1"/>
  <c r="O20" i="11"/>
  <c r="M20" i="11"/>
  <c r="K20" i="11"/>
  <c r="G20" i="11"/>
  <c r="E20" i="11"/>
  <c r="C20" i="11"/>
  <c r="P19" i="11"/>
  <c r="Q19" i="11" s="1"/>
  <c r="O19" i="11"/>
  <c r="M19" i="11"/>
  <c r="K19" i="11"/>
  <c r="G19" i="11"/>
  <c r="E19" i="11"/>
  <c r="C19" i="11"/>
  <c r="P18" i="11"/>
  <c r="Q18" i="11" s="1"/>
  <c r="O18" i="11"/>
  <c r="M18" i="11"/>
  <c r="K18" i="11"/>
  <c r="G18" i="11"/>
  <c r="E18" i="11"/>
  <c r="C18" i="11"/>
  <c r="P17" i="11"/>
  <c r="Q17" i="11" s="1"/>
  <c r="O17" i="11"/>
  <c r="M17" i="11"/>
  <c r="K17" i="11"/>
  <c r="L17" i="11" s="1"/>
  <c r="G17" i="11"/>
  <c r="E17" i="11"/>
  <c r="C17" i="11"/>
  <c r="P16" i="11"/>
  <c r="Q16" i="11" s="1"/>
  <c r="O16" i="11"/>
  <c r="M16" i="11"/>
  <c r="K16" i="11"/>
  <c r="G16" i="11"/>
  <c r="E16" i="11"/>
  <c r="C16" i="11"/>
  <c r="P15" i="11"/>
  <c r="Q15" i="11" s="1"/>
  <c r="O15" i="11"/>
  <c r="M15" i="11"/>
  <c r="K15" i="11"/>
  <c r="L15" i="11" s="1"/>
  <c r="G15" i="11"/>
  <c r="E15" i="11"/>
  <c r="C15" i="11"/>
  <c r="P14" i="11"/>
  <c r="Q14" i="11" s="1"/>
  <c r="O14" i="11"/>
  <c r="M14" i="11"/>
  <c r="K14" i="11"/>
  <c r="G14" i="11"/>
  <c r="E14" i="11"/>
  <c r="C14" i="11"/>
  <c r="P13" i="11"/>
  <c r="Q13" i="11" s="1"/>
  <c r="O13" i="11"/>
  <c r="M13" i="11"/>
  <c r="K13" i="11"/>
  <c r="L13" i="11" s="1"/>
  <c r="G13" i="11"/>
  <c r="E13" i="11"/>
  <c r="C13" i="11"/>
  <c r="P12" i="11"/>
  <c r="Q12" i="11" s="1"/>
  <c r="O12" i="11"/>
  <c r="M12" i="11"/>
  <c r="K12" i="11"/>
  <c r="G12" i="11"/>
  <c r="E12" i="11"/>
  <c r="C12" i="11"/>
  <c r="P11" i="11"/>
  <c r="Q11" i="11" s="1"/>
  <c r="O11" i="11"/>
  <c r="M11" i="11"/>
  <c r="K11" i="11"/>
  <c r="G11" i="11"/>
  <c r="E11" i="11"/>
  <c r="C11" i="11"/>
  <c r="L14" i="11" l="1"/>
  <c r="L12" i="11"/>
  <c r="L22" i="11"/>
  <c r="N22" i="11"/>
  <c r="N12" i="11"/>
  <c r="L18" i="11"/>
  <c r="N20" i="11"/>
  <c r="N19" i="11"/>
  <c r="N11" i="11"/>
  <c r="L16" i="11"/>
  <c r="N18" i="11"/>
  <c r="N17" i="11"/>
  <c r="N16" i="11"/>
  <c r="N15" i="11"/>
  <c r="N14" i="11"/>
  <c r="L20" i="11"/>
  <c r="L11" i="11"/>
  <c r="N13" i="11"/>
  <c r="L19" i="11"/>
  <c r="N21" i="11"/>
  <c r="C10" i="2" l="1"/>
  <c r="C9" i="2"/>
</calcChain>
</file>

<file path=xl/comments1.xml><?xml version="1.0" encoding="utf-8"?>
<comments xmlns="http://schemas.openxmlformats.org/spreadsheetml/2006/main">
  <authors>
    <author>Samveg Saxena</author>
  </authors>
  <commentList>
    <comment ref="A16" authorId="0">
      <text>
        <r>
          <rPr>
            <b/>
            <sz val="9"/>
            <color indexed="81"/>
            <rFont val="Tahoma"/>
            <family val="2"/>
          </rPr>
          <t>Samveg Saxena:</t>
        </r>
        <r>
          <rPr>
            <sz val="9"/>
            <color indexed="81"/>
            <rFont val="Tahoma"/>
            <family val="2"/>
          </rPr>
          <t xml:space="preserve">
mot.plant.init.eff_trq.map</t>
        </r>
      </text>
    </comment>
  </commentList>
</comments>
</file>

<file path=xl/sharedStrings.xml><?xml version="1.0" encoding="utf-8"?>
<sst xmlns="http://schemas.openxmlformats.org/spreadsheetml/2006/main" count="181" uniqueCount="119">
  <si>
    <t>Total pack energy capacity</t>
  </si>
  <si>
    <t>Wh</t>
  </si>
  <si>
    <t>Unitless, 0-1</t>
  </si>
  <si>
    <t>Cells per module in series</t>
  </si>
  <si>
    <t>Cells per module in parallel</t>
  </si>
  <si>
    <t>Number of modules in series in pack</t>
  </si>
  <si>
    <t>Number of modules in parallel in pack</t>
  </si>
  <si>
    <t>Temperature above which cooling fan on</t>
  </si>
  <si>
    <t>deg C</t>
  </si>
  <si>
    <t>Cell diameter</t>
  </si>
  <si>
    <t>m</t>
  </si>
  <si>
    <t>Cell length</t>
  </si>
  <si>
    <t>Cooling mass flow rate</t>
  </si>
  <si>
    <t>kg/s</t>
  </si>
  <si>
    <t>Module case thickness</t>
  </si>
  <si>
    <t>Case material thermal conductivity</t>
  </si>
  <si>
    <t>W/mK</t>
  </si>
  <si>
    <t>Cell internal resistance on discharging</t>
  </si>
  <si>
    <t>2D map data</t>
  </si>
  <si>
    <t>Ohms</t>
  </si>
  <si>
    <t>Cell internal resistance on charging</t>
  </si>
  <si>
    <t>Cell open circuit voltage</t>
  </si>
  <si>
    <t>Volt</t>
  </si>
  <si>
    <t>Coulombic efficiency</t>
  </si>
  <si>
    <t>1D map data</t>
  </si>
  <si>
    <t>Index 1: Temperature</t>
  </si>
  <si>
    <t>Index 2: SOC</t>
  </si>
  <si>
    <t>Source: Argonne National Laboratory and ECOtality under contract from the U.S. Department of Energy</t>
  </si>
  <si>
    <t>Battery initialization for Nissan Leaf battery pack</t>
  </si>
  <si>
    <t>Nominal cell voltage</t>
  </si>
  <si>
    <t>Maximum cell voltage</t>
  </si>
  <si>
    <t>Minimum cell voltage</t>
  </si>
  <si>
    <t>Minimum allowable SOC</t>
  </si>
  <si>
    <t>Maximum allowable SOC</t>
  </si>
  <si>
    <t>Wh/kg</t>
  </si>
  <si>
    <t>Cell energy density (including packaging)</t>
  </si>
  <si>
    <t>Cell to module packaging weight ratio</t>
  </si>
  <si>
    <t>Module to pack packaging weight ratio</t>
  </si>
  <si>
    <t>Heat capacity of module</t>
  </si>
  <si>
    <t>J/kg-K</t>
  </si>
  <si>
    <t>Initialization for motor in Nissan Leaf</t>
  </si>
  <si>
    <t>Time motor can remain at max torque</t>
  </si>
  <si>
    <t>s</t>
  </si>
  <si>
    <t>Inertia</t>
  </si>
  <si>
    <t>kg/m^2</t>
  </si>
  <si>
    <t>kW</t>
  </si>
  <si>
    <t>Scaling - Maximum peak motor power</t>
  </si>
  <si>
    <t>Blank indicates value set by maps listed below</t>
  </si>
  <si>
    <t>Continuous to peak torque ratio</t>
  </si>
  <si>
    <t>Motor power density</t>
  </si>
  <si>
    <t>Peak kW/kg</t>
  </si>
  <si>
    <t>Motor power inverter power density</t>
  </si>
  <si>
    <t>kW/kg</t>
  </si>
  <si>
    <t>p.138, http://www1.eere.energy.gov/vehiclesandfuels/pdfs/program/2012_apeem_report.pdf</t>
  </si>
  <si>
    <t>p. 140, http://www1.eere.energy.gov/vehiclesandfuels/pdfs/program/2012_apeem_report.pdf</t>
  </si>
  <si>
    <t>Main source: Argonne National Laboratory, with limited information from Leaf measurement data</t>
  </si>
  <si>
    <t>Index 1: Motor speed</t>
  </si>
  <si>
    <t>RPM</t>
  </si>
  <si>
    <t>Nm</t>
  </si>
  <si>
    <t>Maximum peak torque</t>
  </si>
  <si>
    <t>Index 2: Motor torque</t>
  </si>
  <si>
    <t>Torque efficiency</t>
  </si>
  <si>
    <t>Eff, 0--&gt;1</t>
  </si>
  <si>
    <t>Unitless</t>
  </si>
  <si>
    <t>For calculating electrical losses and total electrical demand at each operating point</t>
  </si>
  <si>
    <t>Scaling - Maximum efficiency value</t>
  </si>
  <si>
    <t>Gear ratio</t>
  </si>
  <si>
    <t>Efficiency</t>
  </si>
  <si>
    <t>Tire code</t>
  </si>
  <si>
    <t>Tire code in format ###/##R##</t>
  </si>
  <si>
    <t>205/55R16</t>
  </si>
  <si>
    <t>Inertia per wheel</t>
  </si>
  <si>
    <t>Mass per wheel</t>
  </si>
  <si>
    <t>kg</t>
  </si>
  <si>
    <t>Rolling resistance polynomial coefficient 1</t>
  </si>
  <si>
    <t>Rolling resistance polynomial coefficient 2</t>
  </si>
  <si>
    <t>Rolling resistance polynomial coefficient 3</t>
  </si>
  <si>
    <t>Rolling resistance polynomial coefficient 4</t>
  </si>
  <si>
    <t>Coefficient of friction</t>
  </si>
  <si>
    <t>Vehicle speed</t>
  </si>
  <si>
    <t>mi/hr</t>
  </si>
  <si>
    <t>Drag coefficient</t>
  </si>
  <si>
    <t>Frontal area</t>
  </si>
  <si>
    <t>Front to rear weight distribution</t>
  </si>
  <si>
    <t>m^2</t>
  </si>
  <si>
    <t>Voltage output</t>
  </si>
  <si>
    <t>V</t>
  </si>
  <si>
    <t>Power converter efficiency</t>
  </si>
  <si>
    <t>Electrical accessories power draw</t>
  </si>
  <si>
    <t>W</t>
  </si>
  <si>
    <t>Ambient temperature</t>
  </si>
  <si>
    <t>Acceleration due to gravity</t>
  </si>
  <si>
    <t>kg/m-s^2</t>
  </si>
  <si>
    <t>Density of air</t>
  </si>
  <si>
    <t>kg/m^3</t>
  </si>
  <si>
    <t>Specific heat capacity of air</t>
  </si>
  <si>
    <t>Vehicle mass</t>
  </si>
  <si>
    <t>This sheet is not referenced by the powertrain modeling code. It is simply used to demonstrate high-level validation of the default values of this Powertrain model</t>
  </si>
  <si>
    <t>Vehicle:</t>
  </si>
  <si>
    <t>Data source description:</t>
  </si>
  <si>
    <t>Chassis dynamometer test data of a Nissan Leaf on standard EPA drive cycles, at various levels of total vehicle mass</t>
  </si>
  <si>
    <t>2011 Nissan Leaf</t>
  </si>
  <si>
    <t>Validation data source:</t>
  </si>
  <si>
    <t>SAE 2013-01-1457</t>
  </si>
  <si>
    <t>http://dx.doi.org/10.4271/2013-01-1457</t>
  </si>
  <si>
    <t>Vehicle Mass parameter sweep validation</t>
  </si>
  <si>
    <t>Electrical consumption (Wh/mi)</t>
  </si>
  <si>
    <t>Electrical consumption (Wh/km)</t>
  </si>
  <si>
    <t>Experimental data &amp; bounds</t>
  </si>
  <si>
    <t>Drive cycle</t>
  </si>
  <si>
    <t>lb</t>
  </si>
  <si>
    <t>Lower</t>
  </si>
  <si>
    <t>Datapoint</t>
  </si>
  <si>
    <t>Upper</t>
  </si>
  <si>
    <t>%Error</t>
  </si>
  <si>
    <t>UDDS</t>
  </si>
  <si>
    <t>Highway</t>
  </si>
  <si>
    <t>US06</t>
  </si>
  <si>
    <t>Model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</si>
</sst>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1">
    <xf numFmtId="0" fontId="0" fillId="0" borderId="0" xfId="0"/>
    <xf numFmtId="0" fontId="18" fillId="0" borderId="0" xfId="0" applyFont="1"/>
    <xf numFmtId="0" fontId="16" fillId="0" borderId="0" xfId="0" applyFont="1" applyBorder="1" applyAlignment="1">
      <alignment horizontal="center"/>
    </xf>
    <xf numFmtId="0" fontId="0" fillId="0" borderId="0" xfId="0" applyAlignment="1"/>
    <xf numFmtId="0" fontId="16" fillId="0" borderId="0" xfId="0" applyFont="1" applyBorder="1" applyAlignment="1"/>
    <xf numFmtId="0" fontId="0" fillId="0" borderId="12" xfId="0" applyBorder="1"/>
    <xf numFmtId="0" fontId="0" fillId="0" borderId="19" xfId="0" applyBorder="1"/>
    <xf numFmtId="0" fontId="0" fillId="0" borderId="28" xfId="0" applyBorder="1" applyAlignment="1">
      <alignment horizontal="right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18" fillId="0" borderId="36" xfId="0" applyFont="1" applyBorder="1" applyAlignment="1">
      <alignment horizontal="right"/>
    </xf>
    <xf numFmtId="0" fontId="18" fillId="0" borderId="22" xfId="0" applyFont="1" applyBorder="1" applyAlignment="1">
      <alignment horizontal="center" vertical="center"/>
    </xf>
    <xf numFmtId="2" fontId="18" fillId="0" borderId="26" xfId="0" applyNumberFormat="1" applyFont="1" applyBorder="1" applyAlignment="1">
      <alignment horizontal="center" vertical="center"/>
    </xf>
    <xf numFmtId="2" fontId="18" fillId="0" borderId="22" xfId="0" applyNumberFormat="1" applyFont="1" applyBorder="1" applyAlignment="1">
      <alignment horizontal="center"/>
    </xf>
    <xf numFmtId="2" fontId="18" fillId="0" borderId="24" xfId="0" applyNumberFormat="1" applyFont="1" applyBorder="1" applyAlignment="1">
      <alignment horizontal="center"/>
    </xf>
    <xf numFmtId="2" fontId="18" fillId="0" borderId="26" xfId="0" applyNumberFormat="1" applyFont="1" applyBorder="1" applyAlignment="1">
      <alignment horizontal="center"/>
    </xf>
    <xf numFmtId="10" fontId="18" fillId="0" borderId="26" xfId="0" applyNumberFormat="1" applyFont="1" applyBorder="1" applyAlignment="1">
      <alignment horizontal="center" vertical="center"/>
    </xf>
    <xf numFmtId="2" fontId="18" fillId="0" borderId="12" xfId="0" applyNumberFormat="1" applyFont="1" applyBorder="1" applyAlignment="1">
      <alignment horizontal="center" vertical="center"/>
    </xf>
    <xf numFmtId="2" fontId="14" fillId="0" borderId="22" xfId="0" applyNumberFormat="1" applyFont="1" applyBorder="1"/>
    <xf numFmtId="2" fontId="18" fillId="0" borderId="24" xfId="0" applyNumberFormat="1" applyFont="1" applyBorder="1" applyAlignment="1">
      <alignment horizontal="right"/>
    </xf>
    <xf numFmtId="2" fontId="18" fillId="0" borderId="24" xfId="0" applyNumberFormat="1" applyFont="1" applyBorder="1" applyAlignment="1">
      <alignment horizontal="center" vertical="center"/>
    </xf>
    <xf numFmtId="2" fontId="14" fillId="0" borderId="26" xfId="0" applyNumberFormat="1" applyFont="1" applyBorder="1" applyAlignment="1">
      <alignment horizontal="center"/>
    </xf>
    <xf numFmtId="10" fontId="18" fillId="0" borderId="26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37" xfId="0" applyBorder="1" applyAlignment="1">
      <alignment horizontal="right"/>
    </xf>
    <xf numFmtId="0" fontId="0" fillId="0" borderId="38" xfId="0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/>
    </xf>
    <xf numFmtId="2" fontId="18" fillId="0" borderId="40" xfId="0" applyNumberFormat="1" applyFon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10" fontId="18" fillId="0" borderId="39" xfId="0" applyNumberFormat="1" applyFont="1" applyBorder="1" applyAlignment="1">
      <alignment horizontal="center" vertical="center"/>
    </xf>
    <xf numFmtId="2" fontId="18" fillId="0" borderId="19" xfId="0" applyNumberFormat="1" applyFont="1" applyBorder="1" applyAlignment="1">
      <alignment horizontal="center" vertical="center"/>
    </xf>
    <xf numFmtId="2" fontId="14" fillId="0" borderId="38" xfId="0" applyNumberFormat="1" applyFont="1" applyBorder="1"/>
    <xf numFmtId="2" fontId="18" fillId="0" borderId="40" xfId="0" applyNumberFormat="1" applyFont="1" applyBorder="1" applyAlignment="1">
      <alignment horizontal="right"/>
    </xf>
    <xf numFmtId="2" fontId="18" fillId="0" borderId="40" xfId="0" applyNumberFormat="1" applyFont="1" applyBorder="1" applyAlignment="1">
      <alignment horizontal="center" vertical="center"/>
    </xf>
    <xf numFmtId="2" fontId="14" fillId="0" borderId="39" xfId="0" applyNumberFormat="1" applyFont="1" applyBorder="1" applyAlignment="1">
      <alignment horizontal="center"/>
    </xf>
    <xf numFmtId="10" fontId="18" fillId="0" borderId="39" xfId="0" applyNumberFormat="1" applyFon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0" fontId="0" fillId="0" borderId="42" xfId="0" applyBorder="1" applyAlignment="1">
      <alignment horizontal="right"/>
    </xf>
    <xf numFmtId="0" fontId="0" fillId="0" borderId="43" xfId="0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/>
    </xf>
    <xf numFmtId="2" fontId="18" fillId="0" borderId="45" xfId="0" applyNumberFormat="1" applyFon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10" fontId="18" fillId="0" borderId="44" xfId="0" applyNumberFormat="1" applyFont="1" applyBorder="1" applyAlignment="1">
      <alignment horizontal="center" vertical="center"/>
    </xf>
    <xf numFmtId="2" fontId="18" fillId="0" borderId="46" xfId="0" applyNumberFormat="1" applyFont="1" applyBorder="1" applyAlignment="1">
      <alignment horizontal="center" vertical="center"/>
    </xf>
    <xf numFmtId="2" fontId="14" fillId="0" borderId="43" xfId="0" applyNumberFormat="1" applyFont="1" applyBorder="1"/>
    <xf numFmtId="2" fontId="18" fillId="0" borderId="45" xfId="0" applyNumberFormat="1" applyFont="1" applyBorder="1" applyAlignment="1">
      <alignment horizontal="right"/>
    </xf>
    <xf numFmtId="2" fontId="18" fillId="0" borderId="45" xfId="0" applyNumberFormat="1" applyFont="1" applyBorder="1" applyAlignment="1">
      <alignment horizontal="center" vertical="center"/>
    </xf>
    <xf numFmtId="2" fontId="14" fillId="0" borderId="44" xfId="0" applyNumberFormat="1" applyFont="1" applyBorder="1" applyAlignment="1">
      <alignment horizontal="center"/>
    </xf>
    <xf numFmtId="10" fontId="18" fillId="0" borderId="44" xfId="0" applyNumberFormat="1" applyFon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18" fillId="0" borderId="47" xfId="0" applyFont="1" applyBorder="1" applyAlignment="1">
      <alignment horizontal="right"/>
    </xf>
    <xf numFmtId="0" fontId="18" fillId="0" borderId="48" xfId="0" applyFont="1" applyBorder="1" applyAlignment="1">
      <alignment horizontal="center" vertical="center"/>
    </xf>
    <xf numFmtId="2" fontId="18" fillId="0" borderId="49" xfId="0" applyNumberFormat="1" applyFont="1" applyBorder="1" applyAlignment="1">
      <alignment horizontal="center" vertical="center"/>
    </xf>
    <xf numFmtId="2" fontId="18" fillId="0" borderId="48" xfId="0" applyNumberFormat="1" applyFont="1" applyBorder="1" applyAlignment="1">
      <alignment horizontal="center"/>
    </xf>
    <xf numFmtId="2" fontId="18" fillId="0" borderId="50" xfId="0" applyNumberFormat="1" applyFont="1" applyBorder="1" applyAlignment="1">
      <alignment horizontal="center"/>
    </xf>
    <xf numFmtId="2" fontId="18" fillId="0" borderId="49" xfId="0" applyNumberFormat="1" applyFont="1" applyBorder="1" applyAlignment="1">
      <alignment horizontal="center"/>
    </xf>
    <xf numFmtId="10" fontId="18" fillId="0" borderId="49" xfId="0" applyNumberFormat="1" applyFont="1" applyBorder="1" applyAlignment="1">
      <alignment horizontal="center" vertical="center"/>
    </xf>
    <xf numFmtId="2" fontId="18" fillId="0" borderId="20" xfId="0" applyNumberFormat="1" applyFont="1" applyBorder="1" applyAlignment="1">
      <alignment horizontal="center" vertical="center"/>
    </xf>
    <xf numFmtId="10" fontId="18" fillId="0" borderId="49" xfId="0" applyNumberFormat="1" applyFon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0612926981251"/>
          <c:y val="5.1400554097404488E-2"/>
          <c:w val="0.80099578919541536"/>
          <c:h val="0.75268339658981465"/>
        </c:manualLayout>
      </c:layout>
      <c:scatterChart>
        <c:scatterStyle val="lineMarker"/>
        <c:varyColors val="0"/>
        <c:ser>
          <c:idx val="0"/>
          <c:order val="0"/>
          <c:tx>
            <c:v>UDDS Measured</c:v>
          </c:tx>
          <c:marker>
            <c:symbol val="triang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'validation data'!$N$11:$N$14</c:f>
                <c:numCache>
                  <c:formatCode>General</c:formatCode>
                  <c:ptCount val="4"/>
                  <c:pt idx="0">
                    <c:v>4.3626775069341193</c:v>
                  </c:pt>
                  <c:pt idx="1">
                    <c:v>2.7422544329297693</c:v>
                  </c:pt>
                  <c:pt idx="2">
                    <c:v>4.487325435703525</c:v>
                  </c:pt>
                  <c:pt idx="3">
                    <c:v>4.3626775069340908</c:v>
                  </c:pt>
                </c:numCache>
              </c:numRef>
            </c:plus>
            <c:minus>
              <c:numRef>
                <c:f>'validation data'!$L$11:$L$14</c:f>
                <c:numCache>
                  <c:formatCode>General</c:formatCode>
                  <c:ptCount val="4"/>
                  <c:pt idx="0">
                    <c:v>3.240846148008103</c:v>
                  </c:pt>
                  <c:pt idx="1">
                    <c:v>2.3683106466214952</c:v>
                  </c:pt>
                  <c:pt idx="2">
                    <c:v>3.864085791855814</c:v>
                  </c:pt>
                  <c:pt idx="3">
                    <c:v>4.6119733644736129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'validation data'!$C$11:$C$14</c:f>
              <c:numCache>
                <c:formatCode>0.00</c:formatCode>
                <c:ptCount val="4"/>
                <c:pt idx="0">
                  <c:v>1473.2214567999999</c:v>
                </c:pt>
                <c:pt idx="1">
                  <c:v>1596.6891991999998</c:v>
                </c:pt>
                <c:pt idx="2">
                  <c:v>1699.83602</c:v>
                </c:pt>
                <c:pt idx="3">
                  <c:v>1926.3598647999997</c:v>
                </c:pt>
              </c:numCache>
            </c:numRef>
          </c:xVal>
          <c:yVal>
            <c:numRef>
              <c:f>'validation data'!$M$11:$M$14</c:f>
              <c:numCache>
                <c:formatCode>0.00</c:formatCode>
                <c:ptCount val="4"/>
                <c:pt idx="0">
                  <c:v>131.68012312059727</c:v>
                </c:pt>
                <c:pt idx="1">
                  <c:v>135.41956098368365</c:v>
                </c:pt>
                <c:pt idx="2">
                  <c:v>140.53012606323495</c:v>
                </c:pt>
                <c:pt idx="3">
                  <c:v>147.13646628802115</c:v>
                </c:pt>
              </c:numCache>
            </c:numRef>
          </c:yVal>
          <c:smooth val="0"/>
        </c:ser>
        <c:ser>
          <c:idx val="1"/>
          <c:order val="1"/>
          <c:tx>
            <c:v>UDDS Model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'validation data'!$C$11:$C$14</c:f>
              <c:numCache>
                <c:formatCode>0.00</c:formatCode>
                <c:ptCount val="4"/>
                <c:pt idx="0">
                  <c:v>1473.2214567999999</c:v>
                </c:pt>
                <c:pt idx="1">
                  <c:v>1596.6891991999998</c:v>
                </c:pt>
                <c:pt idx="2">
                  <c:v>1699.83602</c:v>
                </c:pt>
                <c:pt idx="3">
                  <c:v>1926.3598647999997</c:v>
                </c:pt>
              </c:numCache>
            </c:numRef>
          </c:xVal>
          <c:yVal>
            <c:numRef>
              <c:f>'validation data'!$P$11:$P$14</c:f>
              <c:numCache>
                <c:formatCode>0.00</c:formatCode>
                <c:ptCount val="4"/>
                <c:pt idx="0">
                  <c:v>135.03007587263207</c:v>
                </c:pt>
                <c:pt idx="1">
                  <c:v>140.0325454238465</c:v>
                </c:pt>
                <c:pt idx="2">
                  <c:v>144.20799586081975</c:v>
                </c:pt>
                <c:pt idx="3">
                  <c:v>153.4013261270895</c:v>
                </c:pt>
              </c:numCache>
            </c:numRef>
          </c:yVal>
          <c:smooth val="0"/>
        </c:ser>
        <c:ser>
          <c:idx val="2"/>
          <c:order val="2"/>
          <c:tx>
            <c:v>HWFET Measured</c:v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'validation data'!$N$15:$N$18</c:f>
                <c:numCache>
                  <c:formatCode>General</c:formatCode>
                  <c:ptCount val="4"/>
                  <c:pt idx="0">
                    <c:v>5.3598609370907297</c:v>
                  </c:pt>
                  <c:pt idx="1">
                    <c:v>4.2380295781646851</c:v>
                  </c:pt>
                  <c:pt idx="2">
                    <c:v>5.3598609370907582</c:v>
                  </c:pt>
                  <c:pt idx="3">
                    <c:v>4.4873254357042072</c:v>
                  </c:pt>
                </c:numCache>
              </c:numRef>
            </c:plus>
            <c:minus>
              <c:numRef>
                <c:f>'validation data'!$L$15:$L$18</c:f>
                <c:numCache>
                  <c:formatCode>General</c:formatCode>
                  <c:ptCount val="4"/>
                  <c:pt idx="0">
                    <c:v>4.4873254357035535</c:v>
                  </c:pt>
                  <c:pt idx="1">
                    <c:v>3.614789934316974</c:v>
                  </c:pt>
                  <c:pt idx="2">
                    <c:v>5.3598609370907582</c:v>
                  </c:pt>
                  <c:pt idx="3">
                    <c:v>4.6119733644729308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'validation data'!$C$15:$C$18</c:f>
              <c:numCache>
                <c:formatCode>0.00</c:formatCode>
                <c:ptCount val="4"/>
                <c:pt idx="0">
                  <c:v>1473.2214567999999</c:v>
                </c:pt>
                <c:pt idx="1">
                  <c:v>1596.6891991999998</c:v>
                </c:pt>
                <c:pt idx="2">
                  <c:v>1699.83602</c:v>
                </c:pt>
                <c:pt idx="3">
                  <c:v>1926.3598647999997</c:v>
                </c:pt>
              </c:numCache>
            </c:numRef>
          </c:xVal>
          <c:yVal>
            <c:numRef>
              <c:f>'validation data'!$M$15:$M$18</c:f>
              <c:numCache>
                <c:formatCode>0.00</c:formatCode>
                <c:ptCount val="4"/>
                <c:pt idx="0">
                  <c:v>164.21323252944873</c:v>
                </c:pt>
                <c:pt idx="1">
                  <c:v>164.08858460067933</c:v>
                </c:pt>
                <c:pt idx="2">
                  <c:v>164.71182424452704</c:v>
                </c:pt>
                <c:pt idx="3">
                  <c:v>165.58435974591359</c:v>
                </c:pt>
              </c:numCache>
            </c:numRef>
          </c:yVal>
          <c:smooth val="0"/>
        </c:ser>
        <c:ser>
          <c:idx val="3"/>
          <c:order val="3"/>
          <c:tx>
            <c:v>HWFET Model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'validation data'!$C$15:$C$18</c:f>
              <c:numCache>
                <c:formatCode>0.00</c:formatCode>
                <c:ptCount val="4"/>
                <c:pt idx="0">
                  <c:v>1473.2214567999999</c:v>
                </c:pt>
                <c:pt idx="1">
                  <c:v>1596.6891991999998</c:v>
                </c:pt>
                <c:pt idx="2">
                  <c:v>1699.83602</c:v>
                </c:pt>
                <c:pt idx="3">
                  <c:v>1926.3598647999997</c:v>
                </c:pt>
              </c:numCache>
            </c:numRef>
          </c:xVal>
          <c:yVal>
            <c:numRef>
              <c:f>'validation data'!$P$15:$P$18</c:f>
              <c:numCache>
                <c:formatCode>0.00</c:formatCode>
                <c:ptCount val="4"/>
                <c:pt idx="0">
                  <c:v>159.69244063469611</c:v>
                </c:pt>
                <c:pt idx="1">
                  <c:v>163.81959710208267</c:v>
                </c:pt>
                <c:pt idx="2">
                  <c:v>167.24736802217711</c:v>
                </c:pt>
                <c:pt idx="3">
                  <c:v>174.81657836744003</c:v>
                </c:pt>
              </c:numCache>
            </c:numRef>
          </c:yVal>
          <c:smooth val="0"/>
        </c:ser>
        <c:ser>
          <c:idx val="4"/>
          <c:order val="4"/>
          <c:tx>
            <c:v>US06 Measured</c:v>
          </c:tx>
          <c:spPr>
            <a:ln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'validation data'!$N$19:$N$22</c:f>
                <c:numCache>
                  <c:formatCode>General</c:formatCode>
                  <c:ptCount val="4"/>
                  <c:pt idx="0">
                    <c:v>5.2352130083212955</c:v>
                  </c:pt>
                  <c:pt idx="1">
                    <c:v>3.4901420055475683</c:v>
                  </c:pt>
                  <c:pt idx="2">
                    <c:v>7.4788757261727596</c:v>
                  </c:pt>
                  <c:pt idx="3">
                    <c:v>5.1105650795512361</c:v>
                  </c:pt>
                </c:numCache>
              </c:numRef>
            </c:plus>
            <c:minus>
              <c:numRef>
                <c:f>'validation data'!$L$19:$L$22</c:f>
                <c:numCache>
                  <c:formatCode>General</c:formatCode>
                  <c:ptCount val="4"/>
                  <c:pt idx="0">
                    <c:v>3.2408461480080746</c:v>
                  </c:pt>
                  <c:pt idx="1">
                    <c:v>2.9915502904685809</c:v>
                  </c:pt>
                  <c:pt idx="2">
                    <c:v>4.1133816493946824</c:v>
                  </c:pt>
                  <c:pt idx="3">
                    <c:v>2.8669023616998288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'validation data'!$C$19:$C$22</c:f>
              <c:numCache>
                <c:formatCode>0.00</c:formatCode>
                <c:ptCount val="4"/>
                <c:pt idx="0">
                  <c:v>1473.2214567999999</c:v>
                </c:pt>
                <c:pt idx="1">
                  <c:v>1596.6891991999998</c:v>
                </c:pt>
                <c:pt idx="2">
                  <c:v>1699.83602</c:v>
                </c:pt>
                <c:pt idx="3">
                  <c:v>1926.3598647999997</c:v>
                </c:pt>
              </c:numCache>
            </c:numRef>
          </c:xVal>
          <c:yVal>
            <c:numRef>
              <c:f>'validation data'!$M$19:$M$22</c:f>
              <c:numCache>
                <c:formatCode>0.00</c:formatCode>
                <c:ptCount val="4"/>
                <c:pt idx="0">
                  <c:v>230.15198684853885</c:v>
                </c:pt>
                <c:pt idx="1">
                  <c:v>235.76114364316842</c:v>
                </c:pt>
                <c:pt idx="2">
                  <c:v>241.99354008164576</c:v>
                </c:pt>
                <c:pt idx="3">
                  <c:v>251.0928388818229</c:v>
                </c:pt>
              </c:numCache>
            </c:numRef>
          </c:yVal>
          <c:smooth val="0"/>
        </c:ser>
        <c:ser>
          <c:idx val="5"/>
          <c:order val="5"/>
          <c:tx>
            <c:v>US06 Model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'validation data'!$C$19:$C$22</c:f>
              <c:numCache>
                <c:formatCode>0.00</c:formatCode>
                <c:ptCount val="4"/>
                <c:pt idx="0">
                  <c:v>1473.2214567999999</c:v>
                </c:pt>
                <c:pt idx="1">
                  <c:v>1596.6891991999998</c:v>
                </c:pt>
                <c:pt idx="2">
                  <c:v>1699.83602</c:v>
                </c:pt>
                <c:pt idx="3">
                  <c:v>1926.3598647999997</c:v>
                </c:pt>
              </c:numCache>
            </c:numRef>
          </c:xVal>
          <c:yVal>
            <c:numRef>
              <c:f>'validation data'!$P$19:$P$22</c:f>
              <c:numCache>
                <c:formatCode>0.00</c:formatCode>
                <c:ptCount val="4"/>
                <c:pt idx="0">
                  <c:v>212.15764074515042</c:v>
                </c:pt>
                <c:pt idx="1">
                  <c:v>218.32251407278309</c:v>
                </c:pt>
                <c:pt idx="2">
                  <c:v>223.80222461687322</c:v>
                </c:pt>
                <c:pt idx="3">
                  <c:v>236.48097127554942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79872"/>
        <c:axId val="138480448"/>
      </c:scatterChart>
      <c:valAx>
        <c:axId val="138479872"/>
        <c:scaling>
          <c:orientation val="minMax"/>
          <c:max val="2000"/>
          <c:min val="1400"/>
        </c:scaling>
        <c:delete val="0"/>
        <c:axPos val="b"/>
        <c:majorGridlines>
          <c:spPr>
            <a:ln w="19050"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Total Vehicle Mass (kg)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8480448"/>
        <c:crosses val="autoZero"/>
        <c:crossBetween val="midCat"/>
        <c:majorUnit val="100"/>
      </c:valAx>
      <c:valAx>
        <c:axId val="138480448"/>
        <c:scaling>
          <c:orientation val="minMax"/>
          <c:max val="275"/>
          <c:min val="0"/>
        </c:scaling>
        <c:delete val="0"/>
        <c:axPos val="l"/>
        <c:majorGridlines>
          <c:spPr>
            <a:ln w="19050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Electrical Consumption (Wh/km)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8479872"/>
        <c:crosses val="autoZero"/>
        <c:crossBetween val="midCat"/>
      </c:valAx>
      <c:spPr>
        <a:ln w="1905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27776717838327758"/>
          <c:y val="0.5281184815926786"/>
          <c:w val="0.64543952869200705"/>
          <c:h val="0.23500393386078539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8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219074</xdr:colOff>
      <xdr:row>22</xdr:row>
      <xdr:rowOff>38099</xdr:rowOff>
    </xdr:from>
    <xdr:to>
      <xdr:col>11</xdr:col>
      <xdr:colOff>57149</xdr:colOff>
      <xdr:row>43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A12" sqref="A12"/>
    </sheetView>
  </sheetViews>
  <sheetFormatPr defaultRowHeight="14.4" x14ac:dyDescent="0.3"/>
  <cols>
    <col min="1" max="1" width="34.88671875" bestFit="1" customWidth="1"/>
    <col min="2" max="2" width="11" bestFit="1" customWidth="1"/>
  </cols>
  <sheetData>
    <row r="1" spans="1:3" ht="15" x14ac:dyDescent="0.3">
      <c r="A1" t="s">
        <v>28</v>
      </c>
    </row>
    <row r="2" spans="1:3" ht="15" x14ac:dyDescent="0.3">
      <c r="A2" t="s">
        <v>27</v>
      </c>
    </row>
    <row r="4" spans="1:3" ht="15" x14ac:dyDescent="0.3">
      <c r="A4" t="s">
        <v>0</v>
      </c>
      <c r="B4" t="s">
        <v>1</v>
      </c>
      <c r="C4">
        <v>23823</v>
      </c>
    </row>
    <row r="5" spans="1:3" ht="15" x14ac:dyDescent="0.3">
      <c r="A5" t="s">
        <v>32</v>
      </c>
      <c r="B5" t="s">
        <v>2</v>
      </c>
      <c r="C5">
        <v>7.4999999999999997E-2</v>
      </c>
    </row>
    <row r="6" spans="1:3" ht="15" x14ac:dyDescent="0.3">
      <c r="A6" t="s">
        <v>33</v>
      </c>
      <c r="B6" t="s">
        <v>2</v>
      </c>
      <c r="C6">
        <v>0.95</v>
      </c>
    </row>
    <row r="7" spans="1:3" ht="15" x14ac:dyDescent="0.3">
      <c r="A7" t="s">
        <v>29</v>
      </c>
      <c r="B7" t="s">
        <v>22</v>
      </c>
      <c r="C7">
        <v>3.75</v>
      </c>
    </row>
    <row r="8" spans="1:3" ht="15" x14ac:dyDescent="0.3">
      <c r="A8" t="s">
        <v>30</v>
      </c>
      <c r="B8" t="s">
        <v>22</v>
      </c>
      <c r="C8">
        <v>4.2</v>
      </c>
    </row>
    <row r="9" spans="1:3" ht="15" x14ac:dyDescent="0.3">
      <c r="A9" t="s">
        <v>31</v>
      </c>
      <c r="B9" t="s">
        <v>22</v>
      </c>
      <c r="C9">
        <v>3.1</v>
      </c>
    </row>
    <row r="10" spans="1:3" ht="15" x14ac:dyDescent="0.3">
      <c r="A10" t="s">
        <v>3</v>
      </c>
      <c r="C10">
        <v>4</v>
      </c>
    </row>
    <row r="11" spans="1:3" ht="15" x14ac:dyDescent="0.3">
      <c r="A11" t="s">
        <v>4</v>
      </c>
      <c r="C11">
        <v>1</v>
      </c>
    </row>
    <row r="12" spans="1:3" ht="15" x14ac:dyDescent="0.3">
      <c r="A12" t="s">
        <v>5</v>
      </c>
      <c r="C12">
        <v>24</v>
      </c>
    </row>
    <row r="13" spans="1:3" ht="15" x14ac:dyDescent="0.3">
      <c r="A13" t="s">
        <v>6</v>
      </c>
      <c r="C13">
        <v>2</v>
      </c>
    </row>
    <row r="14" spans="1:3" ht="15" x14ac:dyDescent="0.3">
      <c r="A14" t="s">
        <v>35</v>
      </c>
      <c r="B14" t="s">
        <v>34</v>
      </c>
      <c r="C14">
        <v>155.35</v>
      </c>
    </row>
    <row r="15" spans="1:3" ht="15" x14ac:dyDescent="0.3">
      <c r="A15" t="s">
        <v>36</v>
      </c>
      <c r="C15">
        <v>1.1890000000000001</v>
      </c>
    </row>
    <row r="16" spans="1:3" ht="15" x14ac:dyDescent="0.3">
      <c r="A16" t="s">
        <v>37</v>
      </c>
      <c r="C16">
        <v>1.611</v>
      </c>
    </row>
    <row r="17" spans="1:13" ht="15" x14ac:dyDescent="0.3">
      <c r="A17" t="s">
        <v>38</v>
      </c>
      <c r="B17" t="s">
        <v>39</v>
      </c>
      <c r="C17">
        <v>521</v>
      </c>
    </row>
    <row r="18" spans="1:13" ht="15" x14ac:dyDescent="0.3">
      <c r="A18" t="s">
        <v>7</v>
      </c>
      <c r="B18" t="s">
        <v>8</v>
      </c>
      <c r="C18">
        <v>35</v>
      </c>
    </row>
    <row r="19" spans="1:13" ht="15" x14ac:dyDescent="0.3">
      <c r="A19" t="s">
        <v>9</v>
      </c>
      <c r="B19" t="s">
        <v>10</v>
      </c>
      <c r="C19">
        <v>3.2199999999999999E-2</v>
      </c>
    </row>
    <row r="20" spans="1:13" x14ac:dyDescent="0.3">
      <c r="A20" t="s">
        <v>11</v>
      </c>
      <c r="B20" t="s">
        <v>10</v>
      </c>
      <c r="C20">
        <v>0.374</v>
      </c>
    </row>
    <row r="21" spans="1:13" x14ac:dyDescent="0.3">
      <c r="A21" t="s">
        <v>12</v>
      </c>
      <c r="B21" t="s">
        <v>13</v>
      </c>
      <c r="C21">
        <v>0.01</v>
      </c>
    </row>
    <row r="22" spans="1:13" x14ac:dyDescent="0.3">
      <c r="A22" t="s">
        <v>14</v>
      </c>
      <c r="B22" t="s">
        <v>10</v>
      </c>
      <c r="C22">
        <v>1E-4</v>
      </c>
    </row>
    <row r="23" spans="1:13" x14ac:dyDescent="0.3">
      <c r="A23" t="s">
        <v>15</v>
      </c>
      <c r="B23" t="s">
        <v>16</v>
      </c>
      <c r="C23">
        <v>0.2</v>
      </c>
    </row>
    <row r="25" spans="1:13" x14ac:dyDescent="0.3">
      <c r="A25" t="s">
        <v>17</v>
      </c>
    </row>
    <row r="26" spans="1:13" x14ac:dyDescent="0.3">
      <c r="A26" t="s">
        <v>25</v>
      </c>
      <c r="B26" t="s">
        <v>8</v>
      </c>
      <c r="C26">
        <v>20</v>
      </c>
      <c r="D26">
        <v>25</v>
      </c>
      <c r="E26">
        <v>30</v>
      </c>
    </row>
    <row r="27" spans="1:13" x14ac:dyDescent="0.3">
      <c r="A27" t="s">
        <v>26</v>
      </c>
      <c r="B27" t="s">
        <v>2</v>
      </c>
      <c r="C27">
        <v>0</v>
      </c>
      <c r="D27">
        <v>0.1</v>
      </c>
      <c r="E27">
        <v>0.2</v>
      </c>
      <c r="F27">
        <v>0.3</v>
      </c>
      <c r="G27">
        <v>0.4</v>
      </c>
      <c r="H27">
        <v>0.5</v>
      </c>
      <c r="I27">
        <v>0.6</v>
      </c>
      <c r="J27">
        <v>0.7</v>
      </c>
      <c r="K27">
        <v>0.8</v>
      </c>
      <c r="L27">
        <v>0.9</v>
      </c>
      <c r="M27">
        <v>1</v>
      </c>
    </row>
    <row r="28" spans="1:13" x14ac:dyDescent="0.3">
      <c r="A28" t="s">
        <v>18</v>
      </c>
      <c r="B28" t="s">
        <v>19</v>
      </c>
      <c r="C28">
        <v>2.5000000000000001E-3</v>
      </c>
      <c r="D28">
        <v>2E-3</v>
      </c>
      <c r="E28">
        <v>1.4400000000000001E-3</v>
      </c>
      <c r="F28">
        <v>1.48E-3</v>
      </c>
      <c r="G28">
        <v>1.47E-3</v>
      </c>
      <c r="H28">
        <v>1.4499999999999999E-3</v>
      </c>
      <c r="I28">
        <v>1.33E-3</v>
      </c>
      <c r="J28">
        <v>1.3799999999999999E-3</v>
      </c>
      <c r="K28">
        <v>1.49E-3</v>
      </c>
      <c r="L28">
        <v>1.4599999999999999E-3</v>
      </c>
      <c r="M28">
        <v>1.4E-3</v>
      </c>
    </row>
    <row r="29" spans="1:13" x14ac:dyDescent="0.3">
      <c r="C29">
        <v>2.5000000000000001E-3</v>
      </c>
      <c r="D29">
        <v>2E-3</v>
      </c>
      <c r="E29">
        <v>1.4400000000000001E-3</v>
      </c>
      <c r="F29">
        <v>1.48E-3</v>
      </c>
      <c r="G29">
        <v>1.47E-3</v>
      </c>
      <c r="H29">
        <v>1.4499999999999999E-3</v>
      </c>
      <c r="I29">
        <v>1.33E-3</v>
      </c>
      <c r="J29">
        <v>1.3799999999999999E-3</v>
      </c>
      <c r="K29">
        <v>1.49E-3</v>
      </c>
      <c r="L29">
        <v>1.4599999999999999E-3</v>
      </c>
      <c r="M29">
        <v>1.4E-3</v>
      </c>
    </row>
    <row r="30" spans="1:13" x14ac:dyDescent="0.3">
      <c r="C30">
        <v>2.5000000000000001E-3</v>
      </c>
      <c r="D30">
        <v>2E-3</v>
      </c>
      <c r="E30">
        <v>1.4400000000000001E-3</v>
      </c>
      <c r="F30">
        <v>1.48E-3</v>
      </c>
      <c r="G30">
        <v>1.47E-3</v>
      </c>
      <c r="H30">
        <v>1.4499999999999999E-3</v>
      </c>
      <c r="I30">
        <v>1.33E-3</v>
      </c>
      <c r="J30">
        <v>1.3799999999999999E-3</v>
      </c>
      <c r="K30">
        <v>1.49E-3</v>
      </c>
      <c r="L30">
        <v>1.4599999999999999E-3</v>
      </c>
      <c r="M30">
        <v>1.4E-3</v>
      </c>
    </row>
    <row r="32" spans="1:13" x14ac:dyDescent="0.3">
      <c r="A32" t="s">
        <v>20</v>
      </c>
    </row>
    <row r="33" spans="1:13" x14ac:dyDescent="0.3">
      <c r="A33" t="s">
        <v>25</v>
      </c>
      <c r="B33" t="s">
        <v>8</v>
      </c>
      <c r="C33">
        <v>20</v>
      </c>
      <c r="D33">
        <v>25</v>
      </c>
      <c r="E33">
        <v>30</v>
      </c>
    </row>
    <row r="34" spans="1:13" x14ac:dyDescent="0.3">
      <c r="A34" t="s">
        <v>26</v>
      </c>
      <c r="B34" t="s">
        <v>2</v>
      </c>
      <c r="C34">
        <v>0</v>
      </c>
      <c r="D34">
        <v>0.1</v>
      </c>
      <c r="E34">
        <v>0.2</v>
      </c>
      <c r="F34">
        <v>0.3</v>
      </c>
      <c r="G34">
        <v>0.4</v>
      </c>
      <c r="H34">
        <v>0.5</v>
      </c>
      <c r="I34">
        <v>0.6</v>
      </c>
      <c r="J34">
        <v>0.7</v>
      </c>
      <c r="K34">
        <v>0.8</v>
      </c>
      <c r="L34">
        <v>0.9</v>
      </c>
      <c r="M34">
        <v>1</v>
      </c>
    </row>
    <row r="35" spans="1:13" x14ac:dyDescent="0.3">
      <c r="A35" t="s">
        <v>18</v>
      </c>
      <c r="B35" t="s">
        <v>19</v>
      </c>
      <c r="C35">
        <v>2E-3</v>
      </c>
      <c r="D35">
        <v>1.41E-3</v>
      </c>
      <c r="E35">
        <v>1.2199999999999999E-3</v>
      </c>
      <c r="F35">
        <v>1.2199999999999999E-3</v>
      </c>
      <c r="G35">
        <v>1.2099999999999999E-3</v>
      </c>
      <c r="H35">
        <v>1.1999999999999999E-3</v>
      </c>
      <c r="I35">
        <v>1.1900000000000001E-3</v>
      </c>
      <c r="J35">
        <v>1.17E-3</v>
      </c>
      <c r="K35">
        <v>1.2199999999999999E-3</v>
      </c>
      <c r="L35">
        <v>1.2099999999999999E-3</v>
      </c>
      <c r="M35">
        <v>1.1999999999999999E-3</v>
      </c>
    </row>
    <row r="36" spans="1:13" x14ac:dyDescent="0.3">
      <c r="C36">
        <v>2E-3</v>
      </c>
      <c r="D36">
        <v>1.41E-3</v>
      </c>
      <c r="E36">
        <v>1.2199999999999999E-3</v>
      </c>
      <c r="F36">
        <v>1.2199999999999999E-3</v>
      </c>
      <c r="G36">
        <v>1.2099999999999999E-3</v>
      </c>
      <c r="H36">
        <v>1.1999999999999999E-3</v>
      </c>
      <c r="I36">
        <v>1.1900000000000001E-3</v>
      </c>
      <c r="J36">
        <v>1.17E-3</v>
      </c>
      <c r="K36">
        <v>1.2199999999999999E-3</v>
      </c>
      <c r="L36">
        <v>1.2099999999999999E-3</v>
      </c>
      <c r="M36">
        <v>1.1999999999999999E-3</v>
      </c>
    </row>
    <row r="37" spans="1:13" x14ac:dyDescent="0.3">
      <c r="C37">
        <v>2E-3</v>
      </c>
      <c r="D37">
        <v>1.41E-3</v>
      </c>
      <c r="E37">
        <v>1.2199999999999999E-3</v>
      </c>
      <c r="F37">
        <v>1.2199999999999999E-3</v>
      </c>
      <c r="G37">
        <v>1.2099999999999999E-3</v>
      </c>
      <c r="H37">
        <v>1.1999999999999999E-3</v>
      </c>
      <c r="I37">
        <v>1.1900000000000001E-3</v>
      </c>
      <c r="J37">
        <v>1.17E-3</v>
      </c>
      <c r="K37">
        <v>1.2199999999999999E-3</v>
      </c>
      <c r="L37">
        <v>1.2099999999999999E-3</v>
      </c>
      <c r="M37">
        <v>1.1999999999999999E-3</v>
      </c>
    </row>
    <row r="39" spans="1:13" x14ac:dyDescent="0.3">
      <c r="A39" t="s">
        <v>21</v>
      </c>
    </row>
    <row r="40" spans="1:13" x14ac:dyDescent="0.3">
      <c r="A40" t="s">
        <v>25</v>
      </c>
      <c r="B40" t="s">
        <v>8</v>
      </c>
      <c r="C40">
        <v>20</v>
      </c>
      <c r="D40">
        <v>25</v>
      </c>
      <c r="E40">
        <v>30</v>
      </c>
    </row>
    <row r="41" spans="1:13" x14ac:dyDescent="0.3">
      <c r="A41" t="s">
        <v>26</v>
      </c>
      <c r="B41" t="s">
        <v>2</v>
      </c>
      <c r="C41">
        <v>0</v>
      </c>
      <c r="D41">
        <v>0.1</v>
      </c>
      <c r="E41">
        <v>0.2</v>
      </c>
      <c r="F41">
        <v>0.3</v>
      </c>
      <c r="G41">
        <v>0.4</v>
      </c>
      <c r="H41">
        <v>0.5</v>
      </c>
      <c r="I41">
        <v>0.6</v>
      </c>
      <c r="J41">
        <v>0.7</v>
      </c>
      <c r="K41">
        <v>0.8</v>
      </c>
      <c r="L41">
        <v>0.9</v>
      </c>
      <c r="M41">
        <v>1</v>
      </c>
    </row>
    <row r="42" spans="1:13" x14ac:dyDescent="0.3">
      <c r="A42" t="s">
        <v>18</v>
      </c>
      <c r="B42" t="s">
        <v>22</v>
      </c>
      <c r="C42">
        <v>3.5</v>
      </c>
      <c r="D42">
        <v>3.5379999999999998</v>
      </c>
      <c r="E42">
        <v>3.7309999999999999</v>
      </c>
      <c r="F42">
        <v>3.794</v>
      </c>
      <c r="G42">
        <v>3.859</v>
      </c>
      <c r="H42">
        <v>3.9060000000000001</v>
      </c>
      <c r="I42">
        <v>3.9460000000000002</v>
      </c>
      <c r="J42">
        <v>3.9809999999999999</v>
      </c>
      <c r="K42">
        <v>4.0129999999999999</v>
      </c>
      <c r="L42">
        <v>4.0750000000000002</v>
      </c>
      <c r="M42">
        <v>4.2</v>
      </c>
    </row>
    <row r="43" spans="1:13" x14ac:dyDescent="0.3">
      <c r="C43">
        <v>3.5</v>
      </c>
      <c r="D43">
        <v>3.5379999999999998</v>
      </c>
      <c r="E43">
        <v>3.7309999999999999</v>
      </c>
      <c r="F43">
        <v>3.794</v>
      </c>
      <c r="G43">
        <v>3.859</v>
      </c>
      <c r="H43">
        <v>3.9060000000000001</v>
      </c>
      <c r="I43">
        <v>3.9460000000000002</v>
      </c>
      <c r="J43">
        <v>3.9809999999999999</v>
      </c>
      <c r="K43">
        <v>4.0129999999999999</v>
      </c>
      <c r="L43">
        <v>4.0750000000000002</v>
      </c>
      <c r="M43">
        <v>4.2</v>
      </c>
    </row>
    <row r="44" spans="1:13" x14ac:dyDescent="0.3">
      <c r="C44">
        <v>3.5</v>
      </c>
      <c r="D44">
        <v>3.5379999999999998</v>
      </c>
      <c r="E44">
        <v>3.7309999999999999</v>
      </c>
      <c r="F44">
        <v>3.794</v>
      </c>
      <c r="G44">
        <v>3.859</v>
      </c>
      <c r="H44">
        <v>3.9060000000000001</v>
      </c>
      <c r="I44">
        <v>3.9460000000000002</v>
      </c>
      <c r="J44">
        <v>3.9809999999999999</v>
      </c>
      <c r="K44">
        <v>4.0129999999999999</v>
      </c>
      <c r="L44">
        <v>4.0750000000000002</v>
      </c>
      <c r="M44">
        <v>4.2</v>
      </c>
    </row>
    <row r="46" spans="1:13" x14ac:dyDescent="0.3">
      <c r="A46" t="s">
        <v>23</v>
      </c>
    </row>
    <row r="47" spans="1:13" x14ac:dyDescent="0.3">
      <c r="A47" t="s">
        <v>25</v>
      </c>
      <c r="B47" t="s">
        <v>8</v>
      </c>
      <c r="C47">
        <v>20</v>
      </c>
      <c r="D47">
        <v>25</v>
      </c>
      <c r="E47">
        <v>30</v>
      </c>
    </row>
    <row r="48" spans="1:13" x14ac:dyDescent="0.3">
      <c r="A48" t="s">
        <v>24</v>
      </c>
      <c r="B48" t="s">
        <v>2</v>
      </c>
      <c r="C48">
        <v>1</v>
      </c>
      <c r="D48">
        <v>1</v>
      </c>
      <c r="E48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C2" sqref="C2"/>
    </sheetView>
  </sheetViews>
  <sheetFormatPr defaultRowHeight="14.4" x14ac:dyDescent="0.3"/>
  <cols>
    <col min="1" max="1" width="12.5546875" bestFit="1" customWidth="1"/>
  </cols>
  <sheetData>
    <row r="2" spans="1:3" x14ac:dyDescent="0.25">
      <c r="A2" t="s">
        <v>96</v>
      </c>
      <c r="B2" t="s">
        <v>73</v>
      </c>
      <c r="C2">
        <v>1531.8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topLeftCell="A7" workbookViewId="0">
      <selection activeCell="Q38" sqref="Q38"/>
    </sheetView>
  </sheetViews>
  <sheetFormatPr defaultRowHeight="14.4" x14ac:dyDescent="0.3"/>
  <cols>
    <col min="1" max="1" width="22.33203125" customWidth="1"/>
    <col min="2" max="2" width="17.44140625" customWidth="1"/>
    <col min="10" max="10" width="11.109375" customWidth="1"/>
    <col min="17" max="17" width="10.109375" customWidth="1"/>
  </cols>
  <sheetData>
    <row r="2" spans="1:17" ht="15" x14ac:dyDescent="0.25">
      <c r="A2" t="s">
        <v>97</v>
      </c>
    </row>
    <row r="3" spans="1:17" ht="15" x14ac:dyDescent="0.25">
      <c r="A3" t="s">
        <v>98</v>
      </c>
      <c r="B3" t="s">
        <v>101</v>
      </c>
    </row>
    <row r="4" spans="1:17" ht="15" x14ac:dyDescent="0.25">
      <c r="A4" t="s">
        <v>102</v>
      </c>
      <c r="B4" t="s">
        <v>103</v>
      </c>
      <c r="C4" t="s">
        <v>104</v>
      </c>
    </row>
    <row r="5" spans="1:17" ht="15" x14ac:dyDescent="0.25">
      <c r="A5" t="s">
        <v>99</v>
      </c>
      <c r="B5" t="s">
        <v>100</v>
      </c>
    </row>
    <row r="7" spans="1:17" ht="15.75" thickBot="1" x14ac:dyDescent="0.3">
      <c r="A7" s="83" t="s">
        <v>105</v>
      </c>
      <c r="B7" s="84"/>
      <c r="C7" s="84"/>
      <c r="D7" s="84"/>
      <c r="E7" s="84"/>
      <c r="F7" s="84"/>
      <c r="G7" s="84"/>
      <c r="H7" s="84"/>
      <c r="I7" s="2"/>
      <c r="J7" s="2"/>
      <c r="K7" s="3"/>
      <c r="L7" s="4"/>
      <c r="M7" s="4"/>
      <c r="N7" s="4"/>
      <c r="O7" s="4"/>
    </row>
    <row r="8" spans="1:17" ht="15" thickBot="1" x14ac:dyDescent="0.35">
      <c r="A8" s="5"/>
      <c r="B8" s="85" t="s">
        <v>96</v>
      </c>
      <c r="C8" s="86"/>
      <c r="D8" s="77" t="s">
        <v>106</v>
      </c>
      <c r="E8" s="78"/>
      <c r="F8" s="78"/>
      <c r="G8" s="78"/>
      <c r="H8" s="78"/>
      <c r="I8" s="78"/>
      <c r="J8" s="79"/>
      <c r="K8" s="80" t="s">
        <v>107</v>
      </c>
      <c r="L8" s="81"/>
      <c r="M8" s="81"/>
      <c r="N8" s="81"/>
      <c r="O8" s="81"/>
      <c r="P8" s="81"/>
      <c r="Q8" s="82"/>
    </row>
    <row r="9" spans="1:17" x14ac:dyDescent="0.3">
      <c r="A9" s="6"/>
      <c r="B9" s="87"/>
      <c r="C9" s="88"/>
      <c r="D9" s="70" t="s">
        <v>108</v>
      </c>
      <c r="E9" s="71"/>
      <c r="F9" s="72"/>
      <c r="G9" s="73"/>
      <c r="H9" s="74"/>
      <c r="I9" s="89" t="s">
        <v>118</v>
      </c>
      <c r="J9" s="90"/>
      <c r="K9" s="70" t="s">
        <v>108</v>
      </c>
      <c r="L9" s="71"/>
      <c r="M9" s="72"/>
      <c r="N9" s="73"/>
      <c r="O9" s="74"/>
      <c r="P9" s="75" t="s">
        <v>118</v>
      </c>
      <c r="Q9" s="76"/>
    </row>
    <row r="10" spans="1:17" ht="15.75" thickBot="1" x14ac:dyDescent="0.3">
      <c r="A10" s="7" t="s">
        <v>109</v>
      </c>
      <c r="B10" s="8" t="s">
        <v>110</v>
      </c>
      <c r="C10" s="9" t="s">
        <v>73</v>
      </c>
      <c r="D10" s="8" t="s">
        <v>111</v>
      </c>
      <c r="E10" s="10"/>
      <c r="F10" s="11" t="s">
        <v>112</v>
      </c>
      <c r="G10" s="12"/>
      <c r="H10" s="9" t="s">
        <v>113</v>
      </c>
      <c r="I10" s="13" t="s">
        <v>112</v>
      </c>
      <c r="J10" s="14" t="s">
        <v>114</v>
      </c>
      <c r="K10" s="8" t="s">
        <v>111</v>
      </c>
      <c r="L10" s="10"/>
      <c r="M10" s="11" t="s">
        <v>112</v>
      </c>
      <c r="N10" s="12"/>
      <c r="O10" s="9" t="s">
        <v>113</v>
      </c>
      <c r="P10" s="15" t="s">
        <v>112</v>
      </c>
      <c r="Q10" s="16" t="s">
        <v>114</v>
      </c>
    </row>
    <row r="11" spans="1:17" ht="15" x14ac:dyDescent="0.25">
      <c r="A11" s="17" t="s">
        <v>115</v>
      </c>
      <c r="B11" s="18">
        <v>3247.9</v>
      </c>
      <c r="C11" s="19">
        <f>B11*0.453592</f>
        <v>1473.2214567999999</v>
      </c>
      <c r="D11" s="20">
        <v>206.65879664889599</v>
      </c>
      <c r="E11" s="21">
        <f>F11-D11</f>
        <v>5.2145214521450214</v>
      </c>
      <c r="F11" s="21">
        <v>211.87331810104101</v>
      </c>
      <c r="G11" s="21">
        <f>H11-F11</f>
        <v>7.0195481086570055</v>
      </c>
      <c r="H11" s="22">
        <v>218.89286620969801</v>
      </c>
      <c r="I11" s="24">
        <v>217.263392079065</v>
      </c>
      <c r="J11" s="23">
        <f>($F11-I11)/$F11</f>
        <v>-2.5440079129989839E-2</v>
      </c>
      <c r="K11" s="25">
        <f t="shared" ref="K11:K22" si="0">D11/1.609</f>
        <v>128.43927697258917</v>
      </c>
      <c r="L11" s="26">
        <f>M11-K11</f>
        <v>3.240846148008103</v>
      </c>
      <c r="M11" s="27">
        <f t="shared" ref="M11:M22" si="1">F11/1.609</f>
        <v>131.68012312059727</v>
      </c>
      <c r="N11" s="27">
        <f>O11-M11</f>
        <v>4.3626775069341193</v>
      </c>
      <c r="O11" s="28">
        <f>H11/1.609</f>
        <v>136.04280062753139</v>
      </c>
      <c r="P11" s="30">
        <f>I11/1.609</f>
        <v>135.03007587263207</v>
      </c>
      <c r="Q11" s="29">
        <f>($M11-P11)/$M11</f>
        <v>-2.5440079129989811E-2</v>
      </c>
    </row>
    <row r="12" spans="1:17" ht="15" x14ac:dyDescent="0.25">
      <c r="A12" s="31" t="s">
        <v>115</v>
      </c>
      <c r="B12" s="32">
        <v>3520.1</v>
      </c>
      <c r="C12" s="33">
        <f t="shared" ref="C12:C22" si="2">B12*0.453592</f>
        <v>1596.6891991999998</v>
      </c>
      <c r="D12" s="34">
        <v>214.07946179233301</v>
      </c>
      <c r="E12" s="35">
        <f t="shared" ref="E12:E22" si="3">F12-D12</f>
        <v>3.8106118304139898</v>
      </c>
      <c r="F12" s="36">
        <v>217.890073622747</v>
      </c>
      <c r="G12" s="35">
        <f t="shared" ref="G12:G22" si="4">H12-F12</f>
        <v>4.4122873825839974</v>
      </c>
      <c r="H12" s="37">
        <v>222.30236100533099</v>
      </c>
      <c r="I12" s="39">
        <v>225.31236558696901</v>
      </c>
      <c r="J12" s="38">
        <f t="shared" ref="J12:J22" si="5">($F12-I12)/$F12</f>
        <v>-3.4064387793419651E-2</v>
      </c>
      <c r="K12" s="40">
        <f t="shared" si="0"/>
        <v>133.05125033706216</v>
      </c>
      <c r="L12" s="41">
        <f t="shared" ref="L12:L22" si="6">M12-K12</f>
        <v>2.3683106466214952</v>
      </c>
      <c r="M12" s="42">
        <f t="shared" si="1"/>
        <v>135.41956098368365</v>
      </c>
      <c r="N12" s="42">
        <f t="shared" ref="N12:N22" si="7">O12-M12</f>
        <v>2.7422544329297693</v>
      </c>
      <c r="O12" s="43">
        <f t="shared" ref="O12:O22" si="8">H12/1.609</f>
        <v>138.16181541661342</v>
      </c>
      <c r="P12" s="45">
        <f t="shared" ref="P12:P22" si="9">I12/1.609</f>
        <v>140.0325454238465</v>
      </c>
      <c r="Q12" s="44">
        <f t="shared" ref="Q12:Q22" si="10">($M12-P12)/$M12</f>
        <v>-3.4064387793419693E-2</v>
      </c>
    </row>
    <row r="13" spans="1:17" ht="15" x14ac:dyDescent="0.25">
      <c r="A13" s="31" t="s">
        <v>115</v>
      </c>
      <c r="B13" s="32">
        <v>3747.5</v>
      </c>
      <c r="C13" s="33">
        <f t="shared" si="2"/>
        <v>1699.83602</v>
      </c>
      <c r="D13" s="34">
        <v>219.895658796649</v>
      </c>
      <c r="E13" s="35">
        <f t="shared" si="3"/>
        <v>6.21731403909601</v>
      </c>
      <c r="F13" s="36">
        <v>226.11297283574501</v>
      </c>
      <c r="G13" s="35">
        <f t="shared" si="4"/>
        <v>7.2201066260469986</v>
      </c>
      <c r="H13" s="37">
        <v>233.33307946179201</v>
      </c>
      <c r="I13" s="39">
        <v>232.03066534005899</v>
      </c>
      <c r="J13" s="38">
        <f t="shared" si="5"/>
        <v>-2.6171397554499265E-2</v>
      </c>
      <c r="K13" s="40">
        <f t="shared" si="0"/>
        <v>136.66604027137913</v>
      </c>
      <c r="L13" s="41">
        <f t="shared" si="6"/>
        <v>3.864085791855814</v>
      </c>
      <c r="M13" s="42">
        <f t="shared" si="1"/>
        <v>140.53012606323495</v>
      </c>
      <c r="N13" s="42">
        <f t="shared" si="7"/>
        <v>4.487325435703525</v>
      </c>
      <c r="O13" s="43">
        <f t="shared" si="8"/>
        <v>145.01745149893847</v>
      </c>
      <c r="P13" s="45">
        <f t="shared" si="9"/>
        <v>144.20799586081975</v>
      </c>
      <c r="Q13" s="44">
        <f t="shared" si="10"/>
        <v>-2.6171397554499154E-2</v>
      </c>
    </row>
    <row r="14" spans="1:17" ht="15.75" thickBot="1" x14ac:dyDescent="0.3">
      <c r="A14" s="46" t="s">
        <v>115</v>
      </c>
      <c r="B14" s="47">
        <v>4246.8999999999996</v>
      </c>
      <c r="C14" s="48">
        <f t="shared" si="2"/>
        <v>1926.3598647999997</v>
      </c>
      <c r="D14" s="49">
        <v>229.321909113988</v>
      </c>
      <c r="E14" s="50">
        <f t="shared" si="3"/>
        <v>7.4206651434380149</v>
      </c>
      <c r="F14" s="51">
        <v>236.74257425742601</v>
      </c>
      <c r="G14" s="50">
        <f t="shared" si="4"/>
        <v>7.0195481086569771</v>
      </c>
      <c r="H14" s="52">
        <v>243.76212236608299</v>
      </c>
      <c r="I14" s="54">
        <v>246.82273373848699</v>
      </c>
      <c r="J14" s="53">
        <f t="shared" si="5"/>
        <v>-4.2578566667523618E-2</v>
      </c>
      <c r="K14" s="55">
        <f t="shared" si="0"/>
        <v>142.52449292354754</v>
      </c>
      <c r="L14" s="56">
        <f t="shared" si="6"/>
        <v>4.6119733644736129</v>
      </c>
      <c r="M14" s="57">
        <f t="shared" si="1"/>
        <v>147.13646628802115</v>
      </c>
      <c r="N14" s="57">
        <f t="shared" si="7"/>
        <v>4.3626775069340908</v>
      </c>
      <c r="O14" s="58">
        <f t="shared" si="8"/>
        <v>151.49914379495524</v>
      </c>
      <c r="P14" s="60">
        <f t="shared" si="9"/>
        <v>153.4013261270895</v>
      </c>
      <c r="Q14" s="59">
        <f t="shared" si="10"/>
        <v>-4.2578566667523618E-2</v>
      </c>
    </row>
    <row r="15" spans="1:17" ht="15" x14ac:dyDescent="0.25">
      <c r="A15" s="17" t="s">
        <v>116</v>
      </c>
      <c r="B15" s="18">
        <v>3247.9</v>
      </c>
      <c r="C15" s="19">
        <f t="shared" si="2"/>
        <v>1473.2214567999999</v>
      </c>
      <c r="D15" s="20">
        <v>256.99898451383598</v>
      </c>
      <c r="E15" s="21">
        <f t="shared" si="3"/>
        <v>7.220106626047027</v>
      </c>
      <c r="F15" s="21">
        <v>264.21909113988301</v>
      </c>
      <c r="G15" s="21">
        <f t="shared" si="4"/>
        <v>8.6240162477789681</v>
      </c>
      <c r="H15" s="22">
        <v>272.84310738766197</v>
      </c>
      <c r="I15" s="24">
        <v>256.94513698122603</v>
      </c>
      <c r="J15" s="23">
        <f t="shared" si="5"/>
        <v>2.7530009763018965E-2</v>
      </c>
      <c r="K15" s="25">
        <f t="shared" si="0"/>
        <v>159.72590709374518</v>
      </c>
      <c r="L15" s="26">
        <f t="shared" si="6"/>
        <v>4.4873254357035535</v>
      </c>
      <c r="M15" s="27">
        <f t="shared" si="1"/>
        <v>164.21323252944873</v>
      </c>
      <c r="N15" s="27">
        <f t="shared" si="7"/>
        <v>5.3598609370907297</v>
      </c>
      <c r="O15" s="28">
        <f t="shared" si="8"/>
        <v>169.57309346653946</v>
      </c>
      <c r="P15" s="30">
        <f t="shared" si="9"/>
        <v>159.69244063469611</v>
      </c>
      <c r="Q15" s="29">
        <f t="shared" si="10"/>
        <v>2.753000976301892E-2</v>
      </c>
    </row>
    <row r="16" spans="1:17" ht="15" x14ac:dyDescent="0.25">
      <c r="A16" s="31" t="s">
        <v>116</v>
      </c>
      <c r="B16" s="32">
        <v>3520.1</v>
      </c>
      <c r="C16" s="33">
        <f t="shared" si="2"/>
        <v>1596.6891991999998</v>
      </c>
      <c r="D16" s="34">
        <v>258.20233561817702</v>
      </c>
      <c r="E16" s="35">
        <f t="shared" si="3"/>
        <v>5.8161970043159954</v>
      </c>
      <c r="F16" s="36">
        <v>264.01853262249301</v>
      </c>
      <c r="G16" s="35">
        <f t="shared" si="4"/>
        <v>6.818989591266984</v>
      </c>
      <c r="H16" s="37">
        <v>270.83752221376</v>
      </c>
      <c r="I16" s="39">
        <v>263.58573173725102</v>
      </c>
      <c r="J16" s="38">
        <f t="shared" si="5"/>
        <v>1.6392822160739334E-3</v>
      </c>
      <c r="K16" s="40">
        <f t="shared" si="0"/>
        <v>160.47379466636235</v>
      </c>
      <c r="L16" s="41">
        <f t="shared" si="6"/>
        <v>3.614789934316974</v>
      </c>
      <c r="M16" s="42">
        <f t="shared" si="1"/>
        <v>164.08858460067933</v>
      </c>
      <c r="N16" s="42">
        <f t="shared" si="7"/>
        <v>4.2380295781646851</v>
      </c>
      <c r="O16" s="43">
        <f t="shared" si="8"/>
        <v>168.32661417884401</v>
      </c>
      <c r="P16" s="45">
        <f t="shared" si="9"/>
        <v>163.81959710208267</v>
      </c>
      <c r="Q16" s="44">
        <f t="shared" si="10"/>
        <v>1.6392822160740648E-3</v>
      </c>
    </row>
    <row r="17" spans="1:17" ht="15" x14ac:dyDescent="0.25">
      <c r="A17" s="31" t="s">
        <v>116</v>
      </c>
      <c r="B17" s="32">
        <v>3747.5</v>
      </c>
      <c r="C17" s="33">
        <f t="shared" si="2"/>
        <v>1699.83602</v>
      </c>
      <c r="D17" s="34">
        <v>256.39730896166498</v>
      </c>
      <c r="E17" s="35">
        <f t="shared" si="3"/>
        <v>8.624016247779025</v>
      </c>
      <c r="F17" s="36">
        <v>265.021325209444</v>
      </c>
      <c r="G17" s="35">
        <f t="shared" si="4"/>
        <v>8.624016247779025</v>
      </c>
      <c r="H17" s="37">
        <v>273.64534145722303</v>
      </c>
      <c r="I17" s="39">
        <v>269.10101514768297</v>
      </c>
      <c r="J17" s="38">
        <f t="shared" si="5"/>
        <v>-1.5393817591904457E-2</v>
      </c>
      <c r="K17" s="40">
        <f t="shared" si="0"/>
        <v>159.35196330743628</v>
      </c>
      <c r="L17" s="41">
        <f t="shared" si="6"/>
        <v>5.3598609370907582</v>
      </c>
      <c r="M17" s="42">
        <f t="shared" si="1"/>
        <v>164.71182424452704</v>
      </c>
      <c r="N17" s="42">
        <f t="shared" si="7"/>
        <v>5.3598609370907582</v>
      </c>
      <c r="O17" s="43">
        <f t="shared" si="8"/>
        <v>170.0716851816178</v>
      </c>
      <c r="P17" s="45">
        <f t="shared" si="9"/>
        <v>167.24736802217711</v>
      </c>
      <c r="Q17" s="44">
        <f t="shared" si="10"/>
        <v>-1.5393817591904464E-2</v>
      </c>
    </row>
    <row r="18" spans="1:17" ht="15.75" thickBot="1" x14ac:dyDescent="0.3">
      <c r="A18" s="46" t="s">
        <v>116</v>
      </c>
      <c r="B18" s="47">
        <v>4246.8999999999996</v>
      </c>
      <c r="C18" s="48">
        <f t="shared" si="2"/>
        <v>1926.3598647999997</v>
      </c>
      <c r="D18" s="49">
        <v>259.00456968773801</v>
      </c>
      <c r="E18" s="50">
        <f t="shared" si="3"/>
        <v>7.4206651434369633</v>
      </c>
      <c r="F18" s="51">
        <v>266.42523483117498</v>
      </c>
      <c r="G18" s="50">
        <f t="shared" si="4"/>
        <v>7.2201066260480502</v>
      </c>
      <c r="H18" s="52">
        <v>273.64534145722303</v>
      </c>
      <c r="I18" s="54">
        <v>281.27987459321099</v>
      </c>
      <c r="J18" s="53">
        <f t="shared" si="5"/>
        <v>-5.5755378320108899E-2</v>
      </c>
      <c r="K18" s="55">
        <f t="shared" si="0"/>
        <v>160.97238638144066</v>
      </c>
      <c r="L18" s="56">
        <f t="shared" si="6"/>
        <v>4.6119733644729308</v>
      </c>
      <c r="M18" s="57">
        <f t="shared" si="1"/>
        <v>165.58435974591359</v>
      </c>
      <c r="N18" s="57">
        <f t="shared" si="7"/>
        <v>4.4873254357042072</v>
      </c>
      <c r="O18" s="58">
        <f t="shared" si="8"/>
        <v>170.0716851816178</v>
      </c>
      <c r="P18" s="60">
        <f t="shared" si="9"/>
        <v>174.81657836744003</v>
      </c>
      <c r="Q18" s="59">
        <f t="shared" si="10"/>
        <v>-5.5755378320109017E-2</v>
      </c>
    </row>
    <row r="19" spans="1:17" ht="15" x14ac:dyDescent="0.25">
      <c r="A19" s="61" t="s">
        <v>117</v>
      </c>
      <c r="B19" s="62">
        <v>3247.9</v>
      </c>
      <c r="C19" s="63">
        <f t="shared" si="2"/>
        <v>1473.2214567999999</v>
      </c>
      <c r="D19" s="64">
        <v>365.10002538715401</v>
      </c>
      <c r="E19" s="65">
        <f t="shared" si="3"/>
        <v>5.214521452144993</v>
      </c>
      <c r="F19" s="65">
        <v>370.314546839299</v>
      </c>
      <c r="G19" s="65">
        <f t="shared" si="4"/>
        <v>8.4234577303889751</v>
      </c>
      <c r="H19" s="66">
        <v>378.73800456968797</v>
      </c>
      <c r="I19" s="68">
        <v>341.36164395894701</v>
      </c>
      <c r="J19" s="67">
        <f t="shared" si="5"/>
        <v>7.818462203948022E-2</v>
      </c>
      <c r="K19" s="25">
        <f t="shared" si="0"/>
        <v>226.91114070053078</v>
      </c>
      <c r="L19" s="26">
        <f t="shared" si="6"/>
        <v>3.2408461480080746</v>
      </c>
      <c r="M19" s="27">
        <f t="shared" si="1"/>
        <v>230.15198684853885</v>
      </c>
      <c r="N19" s="27">
        <f t="shared" si="7"/>
        <v>5.2352130083212955</v>
      </c>
      <c r="O19" s="28">
        <f t="shared" si="8"/>
        <v>235.38719985686015</v>
      </c>
      <c r="P19" s="45">
        <f t="shared" si="9"/>
        <v>212.15764074515042</v>
      </c>
      <c r="Q19" s="69">
        <f t="shared" si="10"/>
        <v>7.8184622039480248E-2</v>
      </c>
    </row>
    <row r="20" spans="1:17" ht="15" x14ac:dyDescent="0.25">
      <c r="A20" s="31" t="s">
        <v>117</v>
      </c>
      <c r="B20" s="32">
        <v>3520.1</v>
      </c>
      <c r="C20" s="33">
        <f t="shared" si="2"/>
        <v>1596.6891991999998</v>
      </c>
      <c r="D20" s="34">
        <v>374.52627570449403</v>
      </c>
      <c r="E20" s="35">
        <f t="shared" si="3"/>
        <v>4.8134044173639836</v>
      </c>
      <c r="F20" s="36">
        <v>379.33968012185801</v>
      </c>
      <c r="G20" s="35">
        <f t="shared" si="4"/>
        <v>5.6156384869260023</v>
      </c>
      <c r="H20" s="37">
        <v>384.95531860878401</v>
      </c>
      <c r="I20" s="39">
        <v>351.28092514310799</v>
      </c>
      <c r="J20" s="38">
        <f t="shared" si="5"/>
        <v>7.3967360782653951E-2</v>
      </c>
      <c r="K20" s="40">
        <f t="shared" si="0"/>
        <v>232.76959335269984</v>
      </c>
      <c r="L20" s="41">
        <f t="shared" si="6"/>
        <v>2.9915502904685809</v>
      </c>
      <c r="M20" s="42">
        <f t="shared" si="1"/>
        <v>235.76114364316842</v>
      </c>
      <c r="N20" s="42">
        <f t="shared" si="7"/>
        <v>3.4901420055475683</v>
      </c>
      <c r="O20" s="43">
        <f t="shared" si="8"/>
        <v>239.25128564871599</v>
      </c>
      <c r="P20" s="45">
        <f t="shared" si="9"/>
        <v>218.32251407278309</v>
      </c>
      <c r="Q20" s="44">
        <f t="shared" si="10"/>
        <v>7.396736078265391E-2</v>
      </c>
    </row>
    <row r="21" spans="1:17" ht="15" x14ac:dyDescent="0.25">
      <c r="A21" s="31" t="s">
        <v>117</v>
      </c>
      <c r="B21" s="32">
        <v>3747.5</v>
      </c>
      <c r="C21" s="33">
        <f t="shared" si="2"/>
        <v>1699.83602</v>
      </c>
      <c r="D21" s="34">
        <v>382.74917491749198</v>
      </c>
      <c r="E21" s="35">
        <f t="shared" si="3"/>
        <v>6.6184310738760246</v>
      </c>
      <c r="F21" s="36">
        <v>389.36760599136801</v>
      </c>
      <c r="G21" s="35">
        <f t="shared" si="4"/>
        <v>12.033511043411977</v>
      </c>
      <c r="H21" s="37">
        <v>401.40111703477999</v>
      </c>
      <c r="I21" s="39">
        <v>360.097779408549</v>
      </c>
      <c r="J21" s="38">
        <f t="shared" si="5"/>
        <v>7.5172731712734975E-2</v>
      </c>
      <c r="K21" s="40">
        <f t="shared" si="0"/>
        <v>237.88015843225108</v>
      </c>
      <c r="L21" s="41">
        <f t="shared" si="6"/>
        <v>4.1133816493946824</v>
      </c>
      <c r="M21" s="42">
        <f t="shared" si="1"/>
        <v>241.99354008164576</v>
      </c>
      <c r="N21" s="42">
        <f t="shared" si="7"/>
        <v>7.4788757261727596</v>
      </c>
      <c r="O21" s="43">
        <f t="shared" si="8"/>
        <v>249.47241580781852</v>
      </c>
      <c r="P21" s="45">
        <f t="shared" si="9"/>
        <v>223.80222461687322</v>
      </c>
      <c r="Q21" s="44">
        <f t="shared" si="10"/>
        <v>7.5172731712735016E-2</v>
      </c>
    </row>
    <row r="22" spans="1:17" ht="15.75" thickBot="1" x14ac:dyDescent="0.3">
      <c r="A22" s="46" t="s">
        <v>117</v>
      </c>
      <c r="B22" s="47">
        <v>4246.8999999999996</v>
      </c>
      <c r="C22" s="48">
        <f t="shared" si="2"/>
        <v>1926.3598647999997</v>
      </c>
      <c r="D22" s="49">
        <v>399.39553186087801</v>
      </c>
      <c r="E22" s="50">
        <f t="shared" si="3"/>
        <v>4.6128458999750137</v>
      </c>
      <c r="F22" s="51">
        <v>404.00837776085302</v>
      </c>
      <c r="G22" s="50">
        <f t="shared" si="4"/>
        <v>8.2228992129979588</v>
      </c>
      <c r="H22" s="52">
        <v>412.23127697385098</v>
      </c>
      <c r="I22" s="54">
        <v>380.497882782359</v>
      </c>
      <c r="J22" s="53">
        <f t="shared" si="5"/>
        <v>5.8193087749310791E-2</v>
      </c>
      <c r="K22" s="55">
        <f t="shared" si="0"/>
        <v>248.22593652012307</v>
      </c>
      <c r="L22" s="56">
        <f t="shared" si="6"/>
        <v>2.8669023616998288</v>
      </c>
      <c r="M22" s="57">
        <f t="shared" si="1"/>
        <v>251.0928388818229</v>
      </c>
      <c r="N22" s="57">
        <f t="shared" si="7"/>
        <v>5.1105650795512361</v>
      </c>
      <c r="O22" s="58">
        <f t="shared" si="8"/>
        <v>256.20340396137414</v>
      </c>
      <c r="P22" s="60">
        <f t="shared" si="9"/>
        <v>236.48097127554942</v>
      </c>
      <c r="Q22" s="59">
        <f t="shared" si="10"/>
        <v>5.8193087749310798E-2</v>
      </c>
    </row>
  </sheetData>
  <mergeCells count="8">
    <mergeCell ref="K9:O9"/>
    <mergeCell ref="P9:Q9"/>
    <mergeCell ref="D8:J8"/>
    <mergeCell ref="K8:Q8"/>
    <mergeCell ref="A7:H7"/>
    <mergeCell ref="B8:C9"/>
    <mergeCell ref="D9:H9"/>
    <mergeCell ref="I9:J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0"/>
  <sheetViews>
    <sheetView tabSelected="1" workbookViewId="0">
      <selection activeCell="C13" sqref="C13"/>
    </sheetView>
  </sheetViews>
  <sheetFormatPr defaultRowHeight="14.4" x14ac:dyDescent="0.3"/>
  <cols>
    <col min="1" max="1" width="33.88671875" customWidth="1"/>
    <col min="2" max="2" width="10.5546875" bestFit="1" customWidth="1"/>
  </cols>
  <sheetData>
    <row r="1" spans="1:14" x14ac:dyDescent="0.3">
      <c r="A1" t="s">
        <v>40</v>
      </c>
    </row>
    <row r="2" spans="1:14" x14ac:dyDescent="0.3">
      <c r="A2" t="s">
        <v>55</v>
      </c>
    </row>
    <row r="4" spans="1:14" x14ac:dyDescent="0.3">
      <c r="A4" t="s">
        <v>41</v>
      </c>
      <c r="B4" t="s">
        <v>42</v>
      </c>
      <c r="C4">
        <v>180</v>
      </c>
    </row>
    <row r="5" spans="1:14" x14ac:dyDescent="0.3">
      <c r="A5" t="s">
        <v>43</v>
      </c>
      <c r="B5" t="s">
        <v>44</v>
      </c>
      <c r="C5">
        <v>0.02</v>
      </c>
    </row>
    <row r="6" spans="1:14" x14ac:dyDescent="0.3">
      <c r="A6" t="s">
        <v>48</v>
      </c>
      <c r="B6" t="s">
        <v>63</v>
      </c>
      <c r="C6">
        <v>2</v>
      </c>
    </row>
    <row r="7" spans="1:14" x14ac:dyDescent="0.3">
      <c r="A7" t="s">
        <v>46</v>
      </c>
      <c r="B7" t="s">
        <v>45</v>
      </c>
      <c r="D7" t="s">
        <v>47</v>
      </c>
    </row>
    <row r="8" spans="1:14" x14ac:dyDescent="0.3">
      <c r="A8" t="s">
        <v>65</v>
      </c>
      <c r="B8" t="s">
        <v>62</v>
      </c>
      <c r="C8">
        <v>0.88749999999999996</v>
      </c>
      <c r="D8" t="s">
        <v>47</v>
      </c>
    </row>
    <row r="9" spans="1:14" x14ac:dyDescent="0.3">
      <c r="A9" t="s">
        <v>49</v>
      </c>
      <c r="B9" t="s">
        <v>50</v>
      </c>
      <c r="C9">
        <f>80/56</f>
        <v>1.4285714285714286</v>
      </c>
      <c r="D9" t="s">
        <v>54</v>
      </c>
    </row>
    <row r="10" spans="1:14" x14ac:dyDescent="0.3">
      <c r="A10" t="s">
        <v>51</v>
      </c>
      <c r="B10" t="s">
        <v>52</v>
      </c>
      <c r="C10">
        <f>80/16.2</f>
        <v>4.9382716049382722</v>
      </c>
      <c r="D10" t="s">
        <v>53</v>
      </c>
    </row>
    <row r="12" spans="1:14" ht="15" x14ac:dyDescent="0.25">
      <c r="A12" s="1" t="s">
        <v>59</v>
      </c>
    </row>
    <row r="13" spans="1:14" x14ac:dyDescent="0.3">
      <c r="A13" t="s">
        <v>56</v>
      </c>
      <c r="B13" t="s">
        <v>57</v>
      </c>
      <c r="C13">
        <v>0</v>
      </c>
      <c r="D13">
        <v>500</v>
      </c>
      <c r="E13">
        <v>1000</v>
      </c>
      <c r="F13">
        <v>2000</v>
      </c>
      <c r="G13">
        <v>3000</v>
      </c>
      <c r="H13">
        <v>4000</v>
      </c>
      <c r="I13">
        <v>5000</v>
      </c>
      <c r="J13">
        <v>6000</v>
      </c>
      <c r="K13">
        <v>7000</v>
      </c>
      <c r="L13">
        <v>8000</v>
      </c>
      <c r="M13">
        <v>9000</v>
      </c>
      <c r="N13">
        <v>10000</v>
      </c>
    </row>
    <row r="14" spans="1:14" x14ac:dyDescent="0.3">
      <c r="A14" t="s">
        <v>24</v>
      </c>
      <c r="B14" t="s">
        <v>58</v>
      </c>
      <c r="C14">
        <v>280</v>
      </c>
      <c r="D14">
        <v>280</v>
      </c>
      <c r="E14">
        <v>280</v>
      </c>
      <c r="F14">
        <v>280</v>
      </c>
      <c r="G14">
        <v>260</v>
      </c>
      <c r="H14">
        <v>190</v>
      </c>
      <c r="I14">
        <v>160</v>
      </c>
      <c r="J14">
        <v>130</v>
      </c>
      <c r="K14">
        <v>110</v>
      </c>
      <c r="L14">
        <v>100</v>
      </c>
      <c r="M14">
        <v>90</v>
      </c>
      <c r="N14">
        <v>80</v>
      </c>
    </row>
    <row r="16" spans="1:14" ht="15" x14ac:dyDescent="0.25">
      <c r="A16" t="s">
        <v>61</v>
      </c>
      <c r="D16" t="s">
        <v>64</v>
      </c>
    </row>
    <row r="17" spans="1:31" ht="15" x14ac:dyDescent="0.25">
      <c r="A17" t="s">
        <v>56</v>
      </c>
      <c r="B17" t="s">
        <v>57</v>
      </c>
      <c r="C17">
        <v>0</v>
      </c>
      <c r="D17">
        <v>500</v>
      </c>
      <c r="E17">
        <v>1000</v>
      </c>
      <c r="F17">
        <v>2000</v>
      </c>
      <c r="G17">
        <v>3000</v>
      </c>
      <c r="H17">
        <v>4000</v>
      </c>
      <c r="I17">
        <v>5000</v>
      </c>
      <c r="J17">
        <v>6000</v>
      </c>
      <c r="K17">
        <v>7000</v>
      </c>
      <c r="L17">
        <v>8000</v>
      </c>
      <c r="M17">
        <v>9000</v>
      </c>
      <c r="N17">
        <v>10000</v>
      </c>
    </row>
    <row r="18" spans="1:31" ht="15" x14ac:dyDescent="0.25">
      <c r="A18" t="s">
        <v>60</v>
      </c>
      <c r="B18" t="s">
        <v>58</v>
      </c>
      <c r="C18">
        <v>0</v>
      </c>
      <c r="D18">
        <v>10</v>
      </c>
      <c r="E18">
        <v>20</v>
      </c>
      <c r="F18">
        <v>30</v>
      </c>
      <c r="G18">
        <v>40</v>
      </c>
      <c r="H18">
        <v>50</v>
      </c>
      <c r="I18">
        <v>60</v>
      </c>
      <c r="J18">
        <v>70</v>
      </c>
      <c r="K18">
        <v>80</v>
      </c>
      <c r="L18">
        <v>90</v>
      </c>
      <c r="M18">
        <v>100</v>
      </c>
      <c r="N18">
        <v>110</v>
      </c>
      <c r="O18">
        <v>120</v>
      </c>
      <c r="P18">
        <v>130</v>
      </c>
      <c r="Q18">
        <v>140</v>
      </c>
      <c r="R18">
        <v>150</v>
      </c>
      <c r="S18">
        <v>160</v>
      </c>
      <c r="T18">
        <v>170</v>
      </c>
      <c r="U18">
        <v>180</v>
      </c>
      <c r="V18">
        <v>190</v>
      </c>
      <c r="W18">
        <v>200</v>
      </c>
      <c r="X18">
        <v>210</v>
      </c>
      <c r="Y18">
        <v>220</v>
      </c>
      <c r="Z18">
        <v>230</v>
      </c>
      <c r="AA18">
        <v>240</v>
      </c>
      <c r="AB18">
        <v>250</v>
      </c>
      <c r="AC18">
        <v>260</v>
      </c>
      <c r="AD18">
        <v>270</v>
      </c>
      <c r="AE18">
        <v>280</v>
      </c>
    </row>
    <row r="19" spans="1:31" ht="15" x14ac:dyDescent="0.25">
      <c r="A19" t="s">
        <v>18</v>
      </c>
      <c r="B19" t="s">
        <v>62</v>
      </c>
      <c r="C19">
        <v>0.36</v>
      </c>
      <c r="D19">
        <v>0.36</v>
      </c>
      <c r="E19">
        <v>0.36</v>
      </c>
      <c r="F19">
        <v>0.36</v>
      </c>
      <c r="G19">
        <v>0.36</v>
      </c>
      <c r="H19">
        <v>0.36</v>
      </c>
      <c r="I19">
        <v>0.36</v>
      </c>
      <c r="J19">
        <v>0.36</v>
      </c>
      <c r="K19">
        <v>0.36</v>
      </c>
      <c r="L19">
        <v>0.36</v>
      </c>
      <c r="M19">
        <v>0.36</v>
      </c>
      <c r="N19">
        <v>0.36</v>
      </c>
      <c r="O19">
        <v>0.36</v>
      </c>
      <c r="P19">
        <v>0.36</v>
      </c>
      <c r="Q19">
        <v>0.36</v>
      </c>
      <c r="R19">
        <v>0.36</v>
      </c>
      <c r="S19">
        <v>0.36</v>
      </c>
      <c r="T19">
        <v>0.36</v>
      </c>
      <c r="U19">
        <v>0.36</v>
      </c>
      <c r="V19">
        <v>0.36</v>
      </c>
      <c r="W19">
        <v>0.36</v>
      </c>
      <c r="X19">
        <v>0.36</v>
      </c>
      <c r="Y19">
        <v>0.36</v>
      </c>
      <c r="Z19">
        <v>0.36</v>
      </c>
      <c r="AA19">
        <v>0.36</v>
      </c>
      <c r="AB19">
        <v>0.36</v>
      </c>
      <c r="AC19">
        <v>0.36</v>
      </c>
      <c r="AD19">
        <v>0.36</v>
      </c>
      <c r="AE19">
        <v>0.36</v>
      </c>
    </row>
    <row r="20" spans="1:31" x14ac:dyDescent="0.3">
      <c r="C20">
        <v>0.55449999999999999</v>
      </c>
      <c r="D20">
        <v>0.752</v>
      </c>
      <c r="E20">
        <v>0.78680000000000005</v>
      </c>
      <c r="F20">
        <v>0.8</v>
      </c>
      <c r="G20">
        <v>0.79269999999999996</v>
      </c>
      <c r="H20">
        <v>0.78879999999999995</v>
      </c>
      <c r="I20">
        <v>0.78610000000000002</v>
      </c>
      <c r="J20">
        <v>0.78249999999999997</v>
      </c>
      <c r="K20">
        <v>0.77710000000000001</v>
      </c>
      <c r="L20">
        <v>0.7722</v>
      </c>
      <c r="M20">
        <v>0.76739999999999997</v>
      </c>
      <c r="N20">
        <v>0.76160000000000005</v>
      </c>
      <c r="O20">
        <v>0.75609999999999999</v>
      </c>
      <c r="P20">
        <v>0.75090000000000001</v>
      </c>
      <c r="Q20">
        <v>0.74419999999999997</v>
      </c>
      <c r="R20">
        <v>0.7379</v>
      </c>
      <c r="S20">
        <v>0.73019999999999996</v>
      </c>
      <c r="T20">
        <v>0.72009999999999996</v>
      </c>
      <c r="U20">
        <v>0.71399999999999997</v>
      </c>
      <c r="V20">
        <v>0.70469999999999999</v>
      </c>
      <c r="W20">
        <v>0.69630000000000003</v>
      </c>
      <c r="X20">
        <v>0.69279999999999997</v>
      </c>
      <c r="Y20">
        <v>0.68089999999999995</v>
      </c>
      <c r="Z20">
        <v>0.66969999999999996</v>
      </c>
      <c r="AA20">
        <v>0.67249999999999999</v>
      </c>
      <c r="AB20">
        <v>0.66159999999999997</v>
      </c>
      <c r="AC20">
        <v>0.64449999999999996</v>
      </c>
      <c r="AD20">
        <v>0.64339999999999997</v>
      </c>
      <c r="AE20">
        <v>0.62670000000000003</v>
      </c>
    </row>
    <row r="21" spans="1:31" x14ac:dyDescent="0.3">
      <c r="C21">
        <v>0.66369999999999996</v>
      </c>
      <c r="D21">
        <v>0.82889999999999997</v>
      </c>
      <c r="E21">
        <v>0.85550000000000004</v>
      </c>
      <c r="F21">
        <v>0.86360000000000003</v>
      </c>
      <c r="G21">
        <v>0.86699999999999999</v>
      </c>
      <c r="H21">
        <v>0.86739999999999995</v>
      </c>
      <c r="I21">
        <v>0.86560000000000004</v>
      </c>
      <c r="J21">
        <v>0.86450000000000005</v>
      </c>
      <c r="K21">
        <v>0.86209999999999998</v>
      </c>
      <c r="L21">
        <v>0.86019999999999996</v>
      </c>
      <c r="M21">
        <v>0.85609999999999997</v>
      </c>
      <c r="N21">
        <v>0.85309999999999997</v>
      </c>
      <c r="O21">
        <v>0.84930000000000005</v>
      </c>
      <c r="P21">
        <v>0.85009999999999997</v>
      </c>
      <c r="Q21">
        <v>0.84460000000000002</v>
      </c>
      <c r="R21">
        <v>0.83989999999999998</v>
      </c>
      <c r="S21">
        <v>0.8347</v>
      </c>
      <c r="T21">
        <v>0.83120000000000005</v>
      </c>
      <c r="U21">
        <v>0.82569999999999999</v>
      </c>
      <c r="V21">
        <v>0.81940000000000002</v>
      </c>
      <c r="W21">
        <v>0.8125</v>
      </c>
      <c r="X21">
        <v>0.80979999999999996</v>
      </c>
      <c r="Y21">
        <v>0.80330000000000001</v>
      </c>
      <c r="Z21">
        <v>0.79530000000000001</v>
      </c>
      <c r="AA21">
        <v>0.78600000000000003</v>
      </c>
      <c r="AB21">
        <v>0.77949999999999997</v>
      </c>
      <c r="AC21">
        <v>0.77910000000000001</v>
      </c>
      <c r="AD21">
        <v>0.77090000000000003</v>
      </c>
      <c r="AE21">
        <v>0.76060000000000005</v>
      </c>
    </row>
    <row r="22" spans="1:31" x14ac:dyDescent="0.3">
      <c r="C22">
        <v>0.75719999999999998</v>
      </c>
      <c r="D22">
        <v>0.86180000000000001</v>
      </c>
      <c r="E22">
        <v>0.89429999999999998</v>
      </c>
      <c r="F22">
        <v>0.90559999999999996</v>
      </c>
      <c r="G22">
        <v>0.91039999999999999</v>
      </c>
      <c r="H22">
        <v>0.91190000000000004</v>
      </c>
      <c r="I22">
        <v>0.91300000000000003</v>
      </c>
      <c r="J22">
        <v>0.91269999999999996</v>
      </c>
      <c r="K22">
        <v>0.91320000000000001</v>
      </c>
      <c r="L22">
        <v>0.91279999999999994</v>
      </c>
      <c r="M22">
        <v>0.91159999999999997</v>
      </c>
      <c r="N22">
        <v>0.91</v>
      </c>
      <c r="O22">
        <v>0.90820000000000001</v>
      </c>
      <c r="P22">
        <v>0.90559999999999996</v>
      </c>
      <c r="Q22">
        <v>0.90469999999999995</v>
      </c>
      <c r="R22">
        <v>0.90200000000000002</v>
      </c>
      <c r="S22">
        <v>0.89980000000000004</v>
      </c>
      <c r="T22">
        <v>0.89700000000000002</v>
      </c>
      <c r="U22">
        <v>0.89439999999999997</v>
      </c>
      <c r="V22">
        <v>0.89100000000000001</v>
      </c>
      <c r="W22">
        <v>0.88729999999999998</v>
      </c>
      <c r="X22">
        <v>0.88819999999999999</v>
      </c>
      <c r="Y22">
        <v>0.88109999999999999</v>
      </c>
      <c r="Z22">
        <v>0.87770000000000004</v>
      </c>
      <c r="AA22">
        <v>0.87319999999999998</v>
      </c>
      <c r="AB22">
        <v>0.87339999999999995</v>
      </c>
      <c r="AC22">
        <v>0.86599999999999999</v>
      </c>
      <c r="AD22">
        <v>0.85899999999999999</v>
      </c>
      <c r="AE22">
        <v>0.85899999999999999</v>
      </c>
    </row>
    <row r="23" spans="1:31" x14ac:dyDescent="0.3">
      <c r="C23">
        <v>0.75349999999999995</v>
      </c>
      <c r="D23">
        <v>0.85219999999999996</v>
      </c>
      <c r="E23">
        <v>0.89759999999999995</v>
      </c>
      <c r="F23">
        <v>0.91710000000000003</v>
      </c>
      <c r="G23">
        <v>0.9224</v>
      </c>
      <c r="H23">
        <v>0.92820000000000003</v>
      </c>
      <c r="I23">
        <v>0.9294</v>
      </c>
      <c r="J23">
        <v>0.93100000000000005</v>
      </c>
      <c r="K23">
        <v>0.93</v>
      </c>
      <c r="L23">
        <v>0.93059999999999998</v>
      </c>
      <c r="M23">
        <v>0.9304</v>
      </c>
      <c r="N23">
        <v>0.92969999999999997</v>
      </c>
      <c r="O23">
        <v>0.9294</v>
      </c>
      <c r="P23">
        <v>0.92820000000000003</v>
      </c>
      <c r="Q23">
        <v>0.92859999999999998</v>
      </c>
      <c r="R23">
        <v>0.92689999999999995</v>
      </c>
      <c r="S23">
        <v>0.92490000000000006</v>
      </c>
      <c r="T23">
        <v>0.92279999999999995</v>
      </c>
      <c r="U23">
        <v>0.92420000000000002</v>
      </c>
      <c r="V23">
        <v>0.92300000000000004</v>
      </c>
      <c r="W23">
        <v>0.91990000000000005</v>
      </c>
      <c r="X23">
        <v>0.91620000000000001</v>
      </c>
      <c r="Y23">
        <v>0.91190000000000004</v>
      </c>
      <c r="Z23">
        <v>0.90900000000000003</v>
      </c>
      <c r="AA23">
        <v>0.90610000000000002</v>
      </c>
      <c r="AB23">
        <v>0.90380000000000005</v>
      </c>
      <c r="AC23">
        <v>0.9</v>
      </c>
      <c r="AD23">
        <v>0.8</v>
      </c>
      <c r="AE23">
        <v>0.8</v>
      </c>
    </row>
    <row r="24" spans="1:31" x14ac:dyDescent="0.3">
      <c r="C24">
        <v>0.81559999999999999</v>
      </c>
      <c r="D24">
        <v>0.86399999999999999</v>
      </c>
      <c r="E24">
        <v>0.90700000000000003</v>
      </c>
      <c r="F24">
        <v>0.92330000000000001</v>
      </c>
      <c r="G24">
        <v>0.93279999999999996</v>
      </c>
      <c r="H24">
        <v>0.93759999999999999</v>
      </c>
      <c r="I24">
        <v>0.93910000000000005</v>
      </c>
      <c r="J24">
        <v>0.93930000000000002</v>
      </c>
      <c r="K24">
        <v>0.94269999999999998</v>
      </c>
      <c r="L24">
        <v>0.94330000000000003</v>
      </c>
      <c r="M24">
        <v>0.94289999999999996</v>
      </c>
      <c r="N24">
        <v>0.94510000000000005</v>
      </c>
      <c r="O24">
        <v>0.94289999999999996</v>
      </c>
      <c r="P24">
        <v>0.94199999999999995</v>
      </c>
      <c r="Q24">
        <v>0.94130000000000003</v>
      </c>
      <c r="R24">
        <v>0.94010000000000005</v>
      </c>
      <c r="S24">
        <v>0.9415</v>
      </c>
      <c r="T24">
        <v>0.94010000000000005</v>
      </c>
      <c r="U24">
        <v>0.93859999999999999</v>
      </c>
      <c r="V24">
        <v>0.93669999999999998</v>
      </c>
      <c r="W24">
        <v>0.8</v>
      </c>
      <c r="X24">
        <v>0.8</v>
      </c>
      <c r="Y24">
        <v>0.8</v>
      </c>
      <c r="Z24">
        <v>0.8</v>
      </c>
      <c r="AA24">
        <v>0.8</v>
      </c>
      <c r="AB24">
        <v>0.8</v>
      </c>
      <c r="AC24">
        <v>0.8</v>
      </c>
      <c r="AD24">
        <v>0.8</v>
      </c>
      <c r="AE24">
        <v>0.8</v>
      </c>
    </row>
    <row r="25" spans="1:31" x14ac:dyDescent="0.3">
      <c r="C25">
        <v>0.7621</v>
      </c>
      <c r="D25">
        <v>0.85840000000000005</v>
      </c>
      <c r="E25">
        <v>0.91069999999999995</v>
      </c>
      <c r="F25">
        <v>0.92649999999999999</v>
      </c>
      <c r="G25">
        <v>0.93200000000000005</v>
      </c>
      <c r="H25">
        <v>0.93940000000000001</v>
      </c>
      <c r="I25">
        <v>0.94840000000000002</v>
      </c>
      <c r="J25">
        <v>0.95009999999999994</v>
      </c>
      <c r="K25">
        <v>0.94869999999999999</v>
      </c>
      <c r="L25">
        <v>0.9486</v>
      </c>
      <c r="M25">
        <v>0.95079999999999998</v>
      </c>
      <c r="N25">
        <v>0.94830000000000003</v>
      </c>
      <c r="O25">
        <v>0.94910000000000005</v>
      </c>
      <c r="P25">
        <v>0.94910000000000005</v>
      </c>
      <c r="Q25">
        <v>0.94830000000000003</v>
      </c>
      <c r="R25">
        <v>0.94779999999999998</v>
      </c>
      <c r="S25">
        <v>0.9466</v>
      </c>
      <c r="T25">
        <v>0.8</v>
      </c>
      <c r="U25">
        <v>0.8</v>
      </c>
      <c r="V25">
        <v>0.8</v>
      </c>
      <c r="W25">
        <v>0.8</v>
      </c>
      <c r="X25">
        <v>0.8</v>
      </c>
      <c r="Y25">
        <v>0.8</v>
      </c>
      <c r="Z25">
        <v>0.8</v>
      </c>
      <c r="AA25">
        <v>0.8</v>
      </c>
      <c r="AB25">
        <v>0.8</v>
      </c>
      <c r="AC25">
        <v>0.8</v>
      </c>
      <c r="AD25">
        <v>0.8</v>
      </c>
      <c r="AE25">
        <v>0.8</v>
      </c>
    </row>
    <row r="26" spans="1:31" x14ac:dyDescent="0.3">
      <c r="C26">
        <v>0.59889999999999999</v>
      </c>
      <c r="D26">
        <v>0.82410000000000005</v>
      </c>
      <c r="E26">
        <v>0.89190000000000003</v>
      </c>
      <c r="F26">
        <v>0.91549999999999998</v>
      </c>
      <c r="G26">
        <v>0.9335</v>
      </c>
      <c r="H26">
        <v>0.93459999999999999</v>
      </c>
      <c r="I26">
        <v>0.93610000000000004</v>
      </c>
      <c r="J26">
        <v>0.94599999999999995</v>
      </c>
      <c r="K26">
        <v>0.94720000000000004</v>
      </c>
      <c r="L26">
        <v>0.9466</v>
      </c>
      <c r="M26">
        <v>0.95240000000000002</v>
      </c>
      <c r="N26">
        <v>0.95679999999999998</v>
      </c>
      <c r="O26">
        <v>0.9546</v>
      </c>
      <c r="P26">
        <v>0.95520000000000005</v>
      </c>
      <c r="Q26">
        <v>0.8</v>
      </c>
      <c r="R26">
        <v>0.8</v>
      </c>
      <c r="S26">
        <v>0.8</v>
      </c>
      <c r="T26">
        <v>0.8</v>
      </c>
      <c r="U26">
        <v>0.8</v>
      </c>
      <c r="V26">
        <v>0.8</v>
      </c>
      <c r="W26">
        <v>0.8</v>
      </c>
      <c r="X26">
        <v>0.8</v>
      </c>
      <c r="Y26">
        <v>0.8</v>
      </c>
      <c r="Z26">
        <v>0.8</v>
      </c>
      <c r="AA26">
        <v>0.8</v>
      </c>
      <c r="AB26">
        <v>0.8</v>
      </c>
      <c r="AC26">
        <v>0.8</v>
      </c>
      <c r="AD26">
        <v>0.8</v>
      </c>
      <c r="AE26">
        <v>0.8</v>
      </c>
    </row>
    <row r="27" spans="1:31" x14ac:dyDescent="0.3">
      <c r="C27">
        <v>0.40489999999999998</v>
      </c>
      <c r="D27">
        <v>0.78890000000000005</v>
      </c>
      <c r="E27">
        <v>0.87990000000000002</v>
      </c>
      <c r="F27">
        <v>0.91169999999999995</v>
      </c>
      <c r="G27">
        <v>0.92720000000000002</v>
      </c>
      <c r="H27">
        <v>0.9385</v>
      </c>
      <c r="I27">
        <v>0.94410000000000005</v>
      </c>
      <c r="J27">
        <v>0.95279999999999998</v>
      </c>
      <c r="K27">
        <v>0.95679999999999998</v>
      </c>
      <c r="L27">
        <v>0.96020000000000005</v>
      </c>
      <c r="M27">
        <v>0.96240000000000003</v>
      </c>
      <c r="N27">
        <v>0.96479999999999999</v>
      </c>
      <c r="O27">
        <v>0.8</v>
      </c>
      <c r="P27">
        <v>0.8</v>
      </c>
      <c r="Q27">
        <v>0.8</v>
      </c>
      <c r="R27">
        <v>0.8</v>
      </c>
      <c r="S27">
        <v>0.8</v>
      </c>
      <c r="T27">
        <v>0.8</v>
      </c>
      <c r="U27">
        <v>0.8</v>
      </c>
      <c r="V27">
        <v>0.8</v>
      </c>
      <c r="W27">
        <v>0.8</v>
      </c>
      <c r="X27">
        <v>0.8</v>
      </c>
      <c r="Y27">
        <v>0.8</v>
      </c>
      <c r="Z27">
        <v>0.8</v>
      </c>
      <c r="AA27">
        <v>0.8</v>
      </c>
      <c r="AB27">
        <v>0.8</v>
      </c>
      <c r="AC27">
        <v>0.8</v>
      </c>
      <c r="AD27">
        <v>0.8</v>
      </c>
      <c r="AE27">
        <v>0.8</v>
      </c>
    </row>
    <row r="28" spans="1:31" x14ac:dyDescent="0.3">
      <c r="C28">
        <v>0.41720000000000002</v>
      </c>
      <c r="D28">
        <v>0.76829999999999998</v>
      </c>
      <c r="E28">
        <v>0.86839999999999995</v>
      </c>
      <c r="F28">
        <v>0.9093</v>
      </c>
      <c r="G28">
        <v>0.92879999999999996</v>
      </c>
      <c r="H28">
        <v>0.94130000000000003</v>
      </c>
      <c r="I28">
        <v>0.94930000000000003</v>
      </c>
      <c r="J28">
        <v>0.95540000000000003</v>
      </c>
      <c r="K28">
        <v>0.96140000000000003</v>
      </c>
      <c r="L28">
        <v>0.96389999999999998</v>
      </c>
      <c r="M28">
        <v>0.96589999999999998</v>
      </c>
      <c r="N28">
        <v>0.8</v>
      </c>
      <c r="O28">
        <v>0.8</v>
      </c>
      <c r="P28">
        <v>0.8</v>
      </c>
      <c r="Q28">
        <v>0.8</v>
      </c>
      <c r="R28">
        <v>0.8</v>
      </c>
      <c r="S28">
        <v>0.8</v>
      </c>
      <c r="T28">
        <v>0.8</v>
      </c>
      <c r="U28">
        <v>0.8</v>
      </c>
      <c r="V28">
        <v>0.8</v>
      </c>
      <c r="W28">
        <v>0.8</v>
      </c>
      <c r="X28">
        <v>0.8</v>
      </c>
      <c r="Y28">
        <v>0.8</v>
      </c>
      <c r="Z28">
        <v>0.8</v>
      </c>
      <c r="AA28">
        <v>0.8</v>
      </c>
      <c r="AB28">
        <v>0.8</v>
      </c>
      <c r="AC28">
        <v>0.8</v>
      </c>
      <c r="AD28">
        <v>0.8</v>
      </c>
      <c r="AE28">
        <v>0.8</v>
      </c>
    </row>
    <row r="29" spans="1:31" x14ac:dyDescent="0.3">
      <c r="C29">
        <v>0.432</v>
      </c>
      <c r="D29">
        <v>0.79200000000000004</v>
      </c>
      <c r="E29">
        <v>0.88019999999999998</v>
      </c>
      <c r="F29">
        <v>0.91679999999999995</v>
      </c>
      <c r="G29">
        <v>0.93469999999999998</v>
      </c>
      <c r="H29">
        <v>0.94569999999999999</v>
      </c>
      <c r="I29">
        <v>0.95189999999999997</v>
      </c>
      <c r="J29">
        <v>0.95509999999999995</v>
      </c>
      <c r="K29">
        <v>0.95740000000000003</v>
      </c>
      <c r="L29">
        <v>0.95930000000000004</v>
      </c>
      <c r="M29">
        <v>0.8</v>
      </c>
      <c r="N29">
        <v>0.8</v>
      </c>
      <c r="O29">
        <v>0.8</v>
      </c>
      <c r="P29">
        <v>0.8</v>
      </c>
      <c r="Q29">
        <v>0.8</v>
      </c>
      <c r="R29">
        <v>0.8</v>
      </c>
      <c r="S29">
        <v>0.8</v>
      </c>
      <c r="T29">
        <v>0.8</v>
      </c>
      <c r="U29">
        <v>0.8</v>
      </c>
      <c r="V29">
        <v>0.8</v>
      </c>
      <c r="W29">
        <v>0.8</v>
      </c>
      <c r="X29">
        <v>0.8</v>
      </c>
      <c r="Y29">
        <v>0.8</v>
      </c>
      <c r="Z29">
        <v>0.8</v>
      </c>
      <c r="AA29">
        <v>0.8</v>
      </c>
      <c r="AB29">
        <v>0.8</v>
      </c>
      <c r="AC29">
        <v>0.8</v>
      </c>
      <c r="AD29">
        <v>0.8</v>
      </c>
      <c r="AE29">
        <v>0.8</v>
      </c>
    </row>
    <row r="30" spans="1:31" x14ac:dyDescent="0.3">
      <c r="C30">
        <v>0.42580000000000001</v>
      </c>
      <c r="D30">
        <v>0.80010000000000003</v>
      </c>
      <c r="E30">
        <v>0.88139999999999996</v>
      </c>
      <c r="F30">
        <v>0.90990000000000004</v>
      </c>
      <c r="G30">
        <v>0.92500000000000004</v>
      </c>
      <c r="H30">
        <v>0.93300000000000005</v>
      </c>
      <c r="I30">
        <v>0.93869999999999998</v>
      </c>
      <c r="J30">
        <v>0.94110000000000005</v>
      </c>
      <c r="K30">
        <v>0.94330000000000003</v>
      </c>
      <c r="L30">
        <v>0.8</v>
      </c>
      <c r="M30">
        <v>0.8</v>
      </c>
      <c r="N30">
        <v>0.8</v>
      </c>
      <c r="O30">
        <v>0.8</v>
      </c>
      <c r="P30">
        <v>0.8</v>
      </c>
      <c r="Q30">
        <v>0.8</v>
      </c>
      <c r="R30">
        <v>0.8</v>
      </c>
      <c r="S30">
        <v>0.8</v>
      </c>
      <c r="T30">
        <v>0.8</v>
      </c>
      <c r="U30">
        <v>0.8</v>
      </c>
      <c r="V30">
        <v>0.8</v>
      </c>
      <c r="W30">
        <v>0.8</v>
      </c>
      <c r="X30">
        <v>0.8</v>
      </c>
      <c r="Y30">
        <v>0.8</v>
      </c>
      <c r="Z30">
        <v>0.8</v>
      </c>
      <c r="AA30">
        <v>0.8</v>
      </c>
      <c r="AB30">
        <v>0.8</v>
      </c>
      <c r="AC30">
        <v>0.8</v>
      </c>
      <c r="AD30">
        <v>0.8</v>
      </c>
      <c r="AE30">
        <v>0.8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4.4" x14ac:dyDescent="0.3"/>
  <cols>
    <col min="1" max="1" width="19.44140625" customWidth="1"/>
    <col min="2" max="2" width="8.88671875" bestFit="1" customWidth="1"/>
  </cols>
  <sheetData>
    <row r="1" spans="1:3" x14ac:dyDescent="0.25">
      <c r="A1" t="s">
        <v>66</v>
      </c>
      <c r="C1">
        <v>1.6</v>
      </c>
    </row>
    <row r="2" spans="1:3" x14ac:dyDescent="0.25">
      <c r="A2" t="s">
        <v>43</v>
      </c>
      <c r="B2" t="s">
        <v>44</v>
      </c>
      <c r="C2">
        <v>0</v>
      </c>
    </row>
    <row r="3" spans="1:3" x14ac:dyDescent="0.25">
      <c r="A3" t="s">
        <v>67</v>
      </c>
      <c r="B3" t="s">
        <v>62</v>
      </c>
      <c r="C3">
        <v>0.97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41" sqref="F41"/>
    </sheetView>
  </sheetViews>
  <sheetFormatPr defaultRowHeight="14.4" x14ac:dyDescent="0.3"/>
  <sheetData>
    <row r="1" spans="1:3" x14ac:dyDescent="0.25">
      <c r="A1" t="s">
        <v>66</v>
      </c>
      <c r="C1">
        <v>7.9377000000000004</v>
      </c>
    </row>
    <row r="2" spans="1:3" x14ac:dyDescent="0.25">
      <c r="A2" t="s">
        <v>43</v>
      </c>
      <c r="B2" t="s">
        <v>44</v>
      </c>
      <c r="C2">
        <v>0</v>
      </c>
    </row>
    <row r="3" spans="1:3" x14ac:dyDescent="0.25">
      <c r="A3" t="s">
        <v>67</v>
      </c>
      <c r="B3" t="s">
        <v>62</v>
      </c>
      <c r="C3">
        <v>0.97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F6" sqref="F6"/>
    </sheetView>
  </sheetViews>
  <sheetFormatPr defaultRowHeight="14.4" x14ac:dyDescent="0.3"/>
  <cols>
    <col min="1" max="1" width="39.44140625" bestFit="1" customWidth="1"/>
    <col min="3" max="3" width="10" bestFit="1" customWidth="1"/>
  </cols>
  <sheetData>
    <row r="3" spans="1:12" x14ac:dyDescent="0.25">
      <c r="A3" t="s">
        <v>68</v>
      </c>
      <c r="C3" t="s">
        <v>70</v>
      </c>
      <c r="D3" t="s">
        <v>69</v>
      </c>
    </row>
    <row r="4" spans="1:12" x14ac:dyDescent="0.25">
      <c r="A4" t="s">
        <v>71</v>
      </c>
      <c r="B4" t="s">
        <v>44</v>
      </c>
      <c r="C4">
        <v>1</v>
      </c>
    </row>
    <row r="5" spans="1:12" x14ac:dyDescent="0.25">
      <c r="A5" t="s">
        <v>72</v>
      </c>
      <c r="B5" t="s">
        <v>73</v>
      </c>
      <c r="C5">
        <v>25</v>
      </c>
    </row>
    <row r="6" spans="1:12" x14ac:dyDescent="0.25">
      <c r="A6" t="s">
        <v>74</v>
      </c>
      <c r="C6">
        <v>6.0000000000000001E-3</v>
      </c>
    </row>
    <row r="7" spans="1:12" x14ac:dyDescent="0.25">
      <c r="A7" t="s">
        <v>75</v>
      </c>
      <c r="C7">
        <v>1.2E-4</v>
      </c>
    </row>
    <row r="8" spans="1:12" x14ac:dyDescent="0.25">
      <c r="A8" t="s">
        <v>76</v>
      </c>
      <c r="C8">
        <v>0</v>
      </c>
    </row>
    <row r="9" spans="1:12" x14ac:dyDescent="0.25">
      <c r="A9" t="s">
        <v>77</v>
      </c>
      <c r="C9">
        <v>0</v>
      </c>
    </row>
    <row r="11" spans="1:12" x14ac:dyDescent="0.25">
      <c r="A11" s="1" t="s">
        <v>78</v>
      </c>
    </row>
    <row r="12" spans="1:12" x14ac:dyDescent="0.25">
      <c r="A12" t="s">
        <v>79</v>
      </c>
      <c r="B12" t="s">
        <v>80</v>
      </c>
      <c r="C12">
        <v>0</v>
      </c>
      <c r="D12">
        <v>10</v>
      </c>
      <c r="E12">
        <v>20</v>
      </c>
      <c r="F12">
        <v>30</v>
      </c>
      <c r="G12">
        <v>40</v>
      </c>
      <c r="H12">
        <v>50</v>
      </c>
      <c r="I12">
        <v>60</v>
      </c>
      <c r="J12">
        <v>70</v>
      </c>
      <c r="K12">
        <v>80</v>
      </c>
      <c r="L12">
        <v>90</v>
      </c>
    </row>
    <row r="13" spans="1:12" x14ac:dyDescent="0.25">
      <c r="A13" t="s">
        <v>24</v>
      </c>
      <c r="C13">
        <v>0.97</v>
      </c>
      <c r="D13">
        <v>0.97</v>
      </c>
      <c r="E13">
        <v>0.95</v>
      </c>
      <c r="F13">
        <v>0.9</v>
      </c>
      <c r="G13">
        <v>0.85</v>
      </c>
      <c r="H13">
        <v>0.65</v>
      </c>
      <c r="I13">
        <v>0.5</v>
      </c>
      <c r="J13">
        <v>0.5</v>
      </c>
      <c r="K13">
        <v>0.5</v>
      </c>
      <c r="L13">
        <v>0.5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workbookViewId="0">
      <selection activeCell="C4" sqref="C4"/>
    </sheetView>
  </sheetViews>
  <sheetFormatPr defaultRowHeight="14.4" x14ac:dyDescent="0.3"/>
  <cols>
    <col min="1" max="1" width="30.109375" bestFit="1" customWidth="1"/>
  </cols>
  <sheetData>
    <row r="2" spans="1:3" x14ac:dyDescent="0.25">
      <c r="A2" t="s">
        <v>81</v>
      </c>
      <c r="C2">
        <v>0.28499999999999998</v>
      </c>
    </row>
    <row r="3" spans="1:3" x14ac:dyDescent="0.25">
      <c r="A3" t="s">
        <v>82</v>
      </c>
      <c r="B3" t="s">
        <v>84</v>
      </c>
      <c r="C3">
        <v>2.6</v>
      </c>
    </row>
    <row r="4" spans="1:3" x14ac:dyDescent="0.25">
      <c r="A4" t="s">
        <v>83</v>
      </c>
      <c r="C4">
        <v>0.64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A3" sqref="A3"/>
    </sheetView>
  </sheetViews>
  <sheetFormatPr defaultRowHeight="14.4" x14ac:dyDescent="0.3"/>
  <cols>
    <col min="1" max="1" width="23.109375" bestFit="1" customWidth="1"/>
    <col min="2" max="2" width="8.33203125" bestFit="1" customWidth="1"/>
  </cols>
  <sheetData>
    <row r="2" spans="1:3" x14ac:dyDescent="0.35">
      <c r="A2" t="s">
        <v>85</v>
      </c>
      <c r="B2" t="s">
        <v>86</v>
      </c>
      <c r="C2">
        <v>12</v>
      </c>
    </row>
    <row r="3" spans="1:3" x14ac:dyDescent="0.35">
      <c r="A3" t="s">
        <v>87</v>
      </c>
      <c r="B3" t="s">
        <v>62</v>
      </c>
      <c r="C3">
        <v>0.95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C3" sqref="C3"/>
    </sheetView>
  </sheetViews>
  <sheetFormatPr defaultRowHeight="14.4" x14ac:dyDescent="0.3"/>
  <cols>
    <col min="1" max="1" width="28.88671875" bestFit="1" customWidth="1"/>
  </cols>
  <sheetData>
    <row r="2" spans="1:3" x14ac:dyDescent="0.35">
      <c r="A2" t="s">
        <v>88</v>
      </c>
      <c r="B2" t="s">
        <v>89</v>
      </c>
      <c r="C2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C5" sqref="C5"/>
    </sheetView>
  </sheetViews>
  <sheetFormatPr defaultRowHeight="14.4" x14ac:dyDescent="0.3"/>
  <cols>
    <col min="1" max="1" width="25.109375" bestFit="1" customWidth="1"/>
  </cols>
  <sheetData>
    <row r="2" spans="1:3" x14ac:dyDescent="0.25">
      <c r="A2" t="s">
        <v>90</v>
      </c>
      <c r="B2" t="s">
        <v>8</v>
      </c>
      <c r="C2">
        <v>20</v>
      </c>
    </row>
    <row r="3" spans="1:3" x14ac:dyDescent="0.25">
      <c r="A3" t="s">
        <v>91</v>
      </c>
      <c r="B3" t="s">
        <v>92</v>
      </c>
      <c r="C3">
        <v>9.81</v>
      </c>
    </row>
    <row r="4" spans="1:3" x14ac:dyDescent="0.25">
      <c r="A4" t="s">
        <v>93</v>
      </c>
      <c r="B4" t="s">
        <v>94</v>
      </c>
      <c r="C4">
        <v>1.19853983081441</v>
      </c>
    </row>
    <row r="5" spans="1:3" x14ac:dyDescent="0.25">
      <c r="A5" t="s">
        <v>95</v>
      </c>
      <c r="B5" t="s">
        <v>39</v>
      </c>
      <c r="C5">
        <v>1009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battery</vt:lpstr>
      <vt:lpstr>motor</vt:lpstr>
      <vt:lpstr>torque coupling</vt:lpstr>
      <vt:lpstr>final drive</vt:lpstr>
      <vt:lpstr>wheels</vt:lpstr>
      <vt:lpstr>chassis</vt:lpstr>
      <vt:lpstr>power converter</vt:lpstr>
      <vt:lpstr>electrical accessories</vt:lpstr>
      <vt:lpstr>environment</vt:lpstr>
      <vt:lpstr>mass</vt:lpstr>
      <vt:lpstr>validation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Samveg Saxena</dc:creator>
  <cp:lastModifiedBy>Jonathan Coignard</cp:lastModifiedBy>
  <dcterms:created xsi:type="dcterms:W3CDTF">2014-12-11T15:50:59Z</dcterms:created>
  <dcterms:modified xsi:type="dcterms:W3CDTF">2015-08-21T18:12:54Z</dcterms:modified>
</cp:coreProperties>
</file>