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nd\Desktop\classfolder\Kickstarteranalysisprojects\Crowdfunding_analysis\"/>
    </mc:Choice>
  </mc:AlternateContent>
  <xr:revisionPtr revIDLastSave="0" documentId="13_ncr:1_{C6F7EEB2-3641-4A46-801D-B1A9AEB02453}" xr6:coauthVersionLast="47" xr6:coauthVersionMax="47" xr10:uidLastSave="{00000000-0000-0000-0000-000000000000}"/>
  <bookViews>
    <workbookView xWindow="-28920" yWindow="-1965" windowWidth="29040" windowHeight="15840" xr2:uid="{00000000-000D-0000-FFFF-FFFF00000000}"/>
  </bookViews>
  <sheets>
    <sheet name="Main Sheet" sheetId="1" r:id="rId1"/>
    <sheet name="Theater Outcomes by Launch Date" sheetId="19" r:id="rId2"/>
    <sheet name="Outcomes Based on Goals" sheetId="20" r:id="rId3"/>
    <sheet name="GB Box and Whisker" sheetId="13" state="hidden" r:id="rId4"/>
    <sheet name="Catagory Statistics " sheetId="3" state="hidden" r:id="rId5"/>
    <sheet name="Sub Category" sheetId="6" state="hidden" r:id="rId6"/>
    <sheet name="Outcomes Based on Launch" sheetId="8" state="hidden" r:id="rId7"/>
    <sheet name="Edinburgh Research" sheetId="9" state="hidden" r:id="rId8"/>
    <sheet name="Successful US Kickstarters" sheetId="10" state="hidden" r:id="rId9"/>
    <sheet name="Failed US Kickstarters" sheetId="11" state="hidden" r:id="rId10"/>
    <sheet name="Descriptive Statistics" sheetId="12" r:id="rId11"/>
  </sheets>
  <definedNames>
    <definedName name="_xlnm._FilterDatabase" localSheetId="0" hidden="1">'Main Sheet'!$F$1:$F$4115</definedName>
    <definedName name="_xlchart.v1.0" hidden="1">'Main Sheet'!$D$1</definedName>
    <definedName name="_xlchart.v1.1" hidden="1">'Main Sheet'!$D$2:$D$4115</definedName>
    <definedName name="_xlchart.v1.2" hidden="1">'Main Sheet'!$E$1</definedName>
    <definedName name="_xlchart.v1.3" hidden="1">'Main Sheet'!$E$2:$E$4115</definedName>
    <definedName name="_xlchart.v1.4" hidden="1">'Main Sheet'!$D$1</definedName>
    <definedName name="_xlchart.v1.5" hidden="1">'Main Sheet'!$D$2:$D$4115</definedName>
    <definedName name="_xlchart.v1.6" hidden="1">'Main Sheet'!$E$1</definedName>
    <definedName name="_xlchart.v1.7" hidden="1">'Main Sheet'!$E$2:$E$4115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0" i="20" l="1"/>
  <c r="G10" i="20"/>
  <c r="F10" i="20"/>
  <c r="E10" i="20"/>
  <c r="D10" i="20"/>
  <c r="C10" i="20"/>
  <c r="B10" i="20"/>
  <c r="C4" i="20"/>
  <c r="D3" i="20"/>
  <c r="D11" i="20"/>
  <c r="C9" i="20"/>
  <c r="C8" i="20"/>
  <c r="C11" i="20"/>
  <c r="B9" i="20"/>
  <c r="C12" i="20"/>
  <c r="B12" i="20"/>
  <c r="B4" i="20"/>
  <c r="C3" i="20"/>
  <c r="B3" i="20"/>
  <c r="B8" i="20"/>
  <c r="D9" i="20"/>
  <c r="B11" i="20"/>
  <c r="D2" i="20"/>
  <c r="C2" i="20"/>
  <c r="B2" i="20"/>
  <c r="D13" i="20"/>
  <c r="C13" i="20"/>
  <c r="B13" i="20"/>
  <c r="D12" i="20"/>
  <c r="D8" i="20"/>
  <c r="D7" i="20"/>
  <c r="C7" i="20"/>
  <c r="B7" i="20"/>
  <c r="D6" i="20"/>
  <c r="C6" i="20"/>
  <c r="B6" i="20"/>
  <c r="D5" i="20"/>
  <c r="C5" i="20"/>
  <c r="B5" i="20"/>
  <c r="D4" i="2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2" i="10"/>
  <c r="C13" i="12"/>
  <c r="C12" i="12"/>
  <c r="C11" i="12"/>
  <c r="B11" i="12"/>
  <c r="C4" i="12"/>
  <c r="B14" i="12"/>
  <c r="B13" i="12"/>
  <c r="B12" i="12"/>
  <c r="C6" i="12"/>
  <c r="C5" i="12"/>
  <c r="B7" i="12"/>
  <c r="B6" i="12"/>
  <c r="B5" i="12"/>
  <c r="B4" i="12"/>
  <c r="C10" i="12"/>
  <c r="B10" i="12"/>
  <c r="C3" i="12"/>
  <c r="B3" i="12"/>
  <c r="C9" i="12"/>
  <c r="B9" i="12"/>
  <c r="C2" i="12"/>
  <c r="B2" i="12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13" i="20" l="1"/>
  <c r="F13" i="20" s="1"/>
  <c r="E12" i="20"/>
  <c r="E11" i="20"/>
  <c r="E9" i="20"/>
  <c r="F9" i="20" s="1"/>
  <c r="E8" i="20"/>
  <c r="E7" i="20"/>
  <c r="F7" i="20" s="1"/>
  <c r="E6" i="20"/>
  <c r="E5" i="20"/>
  <c r="E4" i="20"/>
  <c r="F4" i="20" s="1"/>
  <c r="E3" i="20"/>
  <c r="E2" i="20"/>
  <c r="H2" i="20" s="1"/>
  <c r="C14" i="12"/>
  <c r="C7" i="12"/>
  <c r="H13" i="20" l="1"/>
  <c r="G13" i="20"/>
  <c r="H12" i="20"/>
  <c r="G12" i="20"/>
  <c r="F12" i="20"/>
  <c r="F11" i="20"/>
  <c r="H11" i="20"/>
  <c r="G11" i="20"/>
  <c r="G9" i="20"/>
  <c r="H9" i="20"/>
  <c r="H8" i="20"/>
  <c r="G8" i="20"/>
  <c r="F8" i="20"/>
  <c r="H7" i="20"/>
  <c r="G7" i="20"/>
  <c r="H6" i="20"/>
  <c r="G6" i="20"/>
  <c r="F6" i="20"/>
  <c r="G5" i="20"/>
  <c r="H5" i="20"/>
  <c r="F5" i="20"/>
  <c r="G4" i="20"/>
  <c r="H4" i="20"/>
  <c r="G3" i="20"/>
  <c r="H3" i="20"/>
  <c r="F3" i="20"/>
  <c r="F2" i="20"/>
  <c r="G2" i="20"/>
</calcChain>
</file>

<file path=xl/sharedStrings.xml><?xml version="1.0" encoding="utf-8"?>
<sst xmlns="http://schemas.openxmlformats.org/spreadsheetml/2006/main" count="38388" uniqueCount="8419">
  <si>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</si>
  <si>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</si>
  <si>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</si>
  <si>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</si>
  <si>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</si>
  <si>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</si>
  <si>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</si>
  <si>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</si>
  <si>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</si>
  <si>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</si>
  <si>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</si>
  <si>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</si>
  <si>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</si>
  <si>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</si>
  <si>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</si>
  <si>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</si>
  <si>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</si>
  <si>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</si>
  <si>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</si>
  <si>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</si>
  <si>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</si>
  <si>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</si>
  <si>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</si>
  <si>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</si>
  <si>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</si>
  <si>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</si>
  <si>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</si>
  <si>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</si>
  <si>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</si>
  <si>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</si>
  <si>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</si>
  <si>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</si>
  <si>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</si>
  <si>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</si>
  <si>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</si>
  <si>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</si>
  <si>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</si>
  <si>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</si>
  <si>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</si>
  <si>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</si>
  <si>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</si>
  <si>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</si>
  <si>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</si>
  <si>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</si>
  <si>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</si>
  <si>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</si>
  <si>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</si>
  <si>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</si>
  <si>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</si>
  <si>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</si>
  <si>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</si>
  <si>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</si>
  <si>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</si>
  <si>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</si>
  <si>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</si>
  <si>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</si>
  <si>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</si>
  <si>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</si>
  <si>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</si>
  <si>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</si>
  <si>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</si>
  <si>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</si>
  <si>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</si>
  <si>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</si>
  <si>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</si>
  <si>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</si>
  <si>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</si>
  <si>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</si>
  <si>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</si>
  <si>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</si>
  <si>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</si>
  <si>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</si>
  <si>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</si>
  <si>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</si>
  <si>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</si>
  <si>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</si>
  <si>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</si>
  <si>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</si>
  <si>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</si>
  <si>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</si>
  <si>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</si>
  <si>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</si>
  <si>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</si>
  <si>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</si>
  <si>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</si>
  <si>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</si>
  <si>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</si>
  <si>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</si>
  <si>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</si>
  <si>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</si>
  <si>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</si>
  <si>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</si>
  <si>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</si>
  <si>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</si>
  <si>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</si>
  <si>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</si>
  <si>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</si>
  <si>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</si>
  <si>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</si>
  <si>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</si>
  <si>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</si>
  <si>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</si>
  <si>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</si>
  <si>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</si>
  <si>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</si>
  <si>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</si>
  <si>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</si>
  <si>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</si>
  <si>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</si>
  <si>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</si>
  <si>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</si>
  <si>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</si>
  <si>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</si>
  <si>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</si>
  <si>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</si>
  <si>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</si>
  <si>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</si>
  <si>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</si>
  <si>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</si>
  <si>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</si>
  <si>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</si>
  <si>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</si>
  <si>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</si>
  <si>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</si>
  <si>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</si>
  <si>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</si>
  <si>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</si>
  <si>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</si>
  <si>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</si>
  <si>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</si>
  <si>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</si>
  <si>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</si>
  <si>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</si>
  <si>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</si>
  <si>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</si>
  <si>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</si>
  <si>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</si>
  <si>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</si>
  <si>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</si>
  <si>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</si>
  <si>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</si>
  <si>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</si>
  <si>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</si>
  <si>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</si>
  <si>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</si>
  <si>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</si>
  <si>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</si>
  <si>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</si>
  <si>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</si>
  <si>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</si>
  <si>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</si>
  <si>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</si>
  <si>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</si>
  <si>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</si>
  <si>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</si>
  <si>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</si>
  <si>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</si>
  <si>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</si>
  <si>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</si>
  <si>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</si>
  <si>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</si>
  <si>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</si>
  <si>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</si>
  <si>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</si>
  <si>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</si>
  <si>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</si>
  <si>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</si>
  <si>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</si>
  <si>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</si>
  <si>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</si>
  <si>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</si>
  <si>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</si>
  <si>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</si>
  <si>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</si>
  <si>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</si>
  <si>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</si>
  <si>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</si>
  <si>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</si>
  <si>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</si>
  <si>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</si>
  <si>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</si>
  <si>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</si>
  <si>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</si>
  <si>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</si>
  <si>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</si>
  <si>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</si>
  <si>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</si>
  <si>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</si>
  <si>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</si>
  <si>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</si>
  <si>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</si>
  <si>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</si>
  <si>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</si>
  <si>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</si>
  <si>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</si>
  <si>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</si>
  <si>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</si>
  <si>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</si>
  <si>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</si>
  <si>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</si>
  <si>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</si>
  <si>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</si>
  <si>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</si>
  <si>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</si>
  <si>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</si>
  <si>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</si>
  <si>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</si>
  <si>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</si>
  <si>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</si>
  <si>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</si>
  <si>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</si>
  <si>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</si>
  <si>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</si>
  <si>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</si>
  <si>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</si>
  <si>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</si>
  <si>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</si>
  <si>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</si>
  <si>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</si>
  <si>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</si>
  <si>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</si>
  <si>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</si>
  <si>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</si>
  <si>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</si>
  <si>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</si>
  <si>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</si>
  <si>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</si>
  <si>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</si>
  <si>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</si>
  <si>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</si>
  <si>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</si>
  <si>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</si>
  <si>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</si>
  <si>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</si>
  <si>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</si>
  <si>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</si>
  <si>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</si>
  <si>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</si>
  <si>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</si>
  <si>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</si>
  <si>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</si>
  <si>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</si>
  <si>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</si>
  <si>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</si>
  <si>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</si>
  <si>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</si>
  <si>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</si>
  <si>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</si>
  <si>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</si>
  <si>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</si>
  <si>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</si>
  <si>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</si>
  <si>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</si>
  <si>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</si>
  <si>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</si>
  <si>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</si>
  <si>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</si>
  <si>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</si>
  <si>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</si>
  <si>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</si>
  <si>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</si>
  <si>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</si>
  <si>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</si>
  <si>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</si>
  <si>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</si>
  <si>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</si>
  <si>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</si>
  <si>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</si>
  <si>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</si>
  <si>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</si>
  <si>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</si>
  <si>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</si>
  <si>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</si>
  <si>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</si>
  <si>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</si>
  <si>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</si>
  <si>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</si>
  <si>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</si>
  <si>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</si>
  <si>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</si>
  <si>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</si>
  <si>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</si>
  <si>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</si>
  <si>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</si>
  <si>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</si>
  <si>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</si>
  <si>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</si>
  <si>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</si>
  <si>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</si>
  <si>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</si>
  <si>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</si>
  <si>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</si>
  <si>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</si>
  <si>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</si>
  <si>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</si>
  <si>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</si>
  <si>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</si>
  <si>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</si>
  <si>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</si>
  <si>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</si>
  <si>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</si>
  <si>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</si>
  <si>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</si>
  <si>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</si>
  <si>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</si>
  <si>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</si>
  <si>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</si>
  <si>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</si>
  <si>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</si>
  <si>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</si>
  <si>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</si>
  <si>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</si>
  <si>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</si>
  <si>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</si>
  <si>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</si>
  <si>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</si>
  <si>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</si>
  <si>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</si>
  <si>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</si>
  <si>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</si>
  <si>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</si>
  <si>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</si>
  <si>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</si>
  <si>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</si>
  <si>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</si>
  <si>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</si>
  <si>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</si>
  <si>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</si>
  <si>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</si>
  <si>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</si>
  <si>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</si>
  <si>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</si>
  <si>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</si>
  <si>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</si>
  <si>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</si>
  <si>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</si>
  <si>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</si>
  <si>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</si>
  <si>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</si>
  <si>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</si>
  <si>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</si>
  <si>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</si>
  <si>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</si>
  <si>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</si>
  <si>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</si>
  <si>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</si>
  <si>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</si>
  <si>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</si>
  <si>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</si>
  <si>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</si>
  <si>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</si>
  <si>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</si>
  <si>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</si>
  <si>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</si>
  <si>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</si>
  <si>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</si>
  <si>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</si>
  <si>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</si>
  <si>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</si>
  <si>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</si>
  <si>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</si>
  <si>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</si>
  <si>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</si>
  <si>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</si>
  <si>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</si>
  <si>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</si>
  <si>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</si>
  <si>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</si>
  <si>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</si>
  <si>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</si>
  <si>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</si>
  <si>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</si>
  <si>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</si>
  <si>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</si>
  <si>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</si>
  <si>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</si>
  <si>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</si>
  <si>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</si>
  <si>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</si>
  <si>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</si>
  <si>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</si>
  <si>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</si>
  <si>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</si>
  <si>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</si>
  <si>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</si>
  <si>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</si>
  <si>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</si>
  <si>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</si>
  <si>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</si>
  <si>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</si>
  <si>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</si>
  <si>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</si>
  <si>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</si>
  <si>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</si>
  <si>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</si>
  <si>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</si>
  <si>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</si>
  <si>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</si>
  <si>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</si>
  <si>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</si>
  <si>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</si>
  <si>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</si>
  <si>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</si>
  <si>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</si>
  <si>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</si>
  <si>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</si>
  <si>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</si>
  <si>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</si>
  <si>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</si>
  <si>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</si>
  <si>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</si>
  <si>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</si>
  <si>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</si>
  <si>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</si>
  <si>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</si>
  <si>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</si>
  <si>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</si>
  <si>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</si>
  <si>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</si>
  <si>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</si>
  <si>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</si>
  <si>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</si>
  <si>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</si>
  <si>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</si>
  <si>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</si>
  <si>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</si>
  <si>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</si>
  <si>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</si>
  <si>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</si>
  <si>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</si>
  <si>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</si>
  <si>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</si>
  <si>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</si>
  <si>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</si>
  <si>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</si>
  <si>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</si>
  <si>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</si>
  <si>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</si>
  <si>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</si>
  <si>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</si>
  <si>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</si>
  <si>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</si>
  <si>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</si>
  <si>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</si>
  <si>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</si>
  <si>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</si>
  <si>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</si>
  <si>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</si>
  <si>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</si>
  <si>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</si>
  <si>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</si>
  <si>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</si>
  <si>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</si>
  <si>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</si>
  <si>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</si>
  <si>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</si>
  <si>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</si>
  <si>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</si>
  <si>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</si>
  <si>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</si>
  <si>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</si>
  <si>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</si>
  <si>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</si>
  <si>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</si>
  <si>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</si>
  <si>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</si>
  <si>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</si>
  <si>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</si>
  <si>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</si>
  <si>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</si>
  <si>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</si>
  <si>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</si>
  <si>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</si>
  <si>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</si>
  <si>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</si>
  <si>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</si>
  <si>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</si>
  <si>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</si>
  <si>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</si>
  <si>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</si>
  <si>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</si>
  <si>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</si>
  <si>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</si>
  <si>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</si>
  <si>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</si>
  <si>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</si>
  <si>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</si>
  <si>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</si>
  <si>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</si>
  <si>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</si>
  <si>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</si>
  <si>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</si>
  <si>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</si>
  <si>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</si>
  <si>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</si>
  <si>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</si>
  <si>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</si>
  <si>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</si>
  <si>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</si>
  <si>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</si>
  <si>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</si>
  <si>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</si>
  <si>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</si>
  <si>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</si>
  <si>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</si>
  <si>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</si>
  <si>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</si>
  <si>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</si>
  <si>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</si>
  <si>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</si>
  <si>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</si>
  <si>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</si>
  <si>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</si>
  <si>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</si>
  <si>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</si>
  <si>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</si>
  <si>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</si>
  <si>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</si>
  <si>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</si>
  <si>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</si>
  <si>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</si>
  <si>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</si>
  <si>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</si>
  <si>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</si>
  <si>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</si>
  <si>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</si>
  <si>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</si>
  <si>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</si>
  <si>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</si>
  <si>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</si>
  <si>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</si>
  <si>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</si>
  <si>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</si>
  <si>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</si>
  <si>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</si>
  <si>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</si>
  <si>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</si>
  <si>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</si>
  <si>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</si>
  <si>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</si>
  <si>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</si>
  <si>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</si>
  <si>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</si>
  <si>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</si>
  <si>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</si>
  <si>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</si>
  <si>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</si>
  <si>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</si>
  <si>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</si>
  <si>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</si>
  <si>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</si>
  <si>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</si>
  <si>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</si>
  <si>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</si>
  <si>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</si>
  <si>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</si>
  <si>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</si>
  <si>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</si>
  <si>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</si>
  <si>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</si>
  <si>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</si>
  <si>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</si>
  <si>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</si>
  <si>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</si>
  <si>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</si>
  <si>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</si>
  <si>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</si>
  <si>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</si>
  <si>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</si>
  <si>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</si>
  <si>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</si>
  <si>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</si>
  <si>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</si>
  <si>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</si>
  <si>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</si>
  <si>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</si>
  <si>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</si>
  <si>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</si>
  <si>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</si>
  <si>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</si>
  <si>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</si>
  <si>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</si>
  <si>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</si>
  <si>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</si>
  <si>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</si>
  <si>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</si>
  <si>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</si>
  <si>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</si>
  <si>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</si>
  <si>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</si>
  <si>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</si>
  <si>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</si>
  <si>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</si>
  <si>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</si>
  <si>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</si>
  <si>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</si>
  <si>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</si>
  <si>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</si>
  <si>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</si>
  <si>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</si>
  <si>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</si>
  <si>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</si>
  <si>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</si>
  <si>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</si>
  <si>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</si>
  <si>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</si>
  <si>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</si>
  <si>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</si>
  <si>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</si>
  <si>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</si>
  <si>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</si>
  <si>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</si>
  <si>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</si>
  <si>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</si>
  <si>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</si>
  <si>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</si>
  <si>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</si>
  <si>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</si>
  <si>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</si>
  <si>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</si>
  <si>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</si>
  <si>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</si>
  <si>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</si>
  <si>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</si>
  <si>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</si>
  <si>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</si>
  <si>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</si>
  <si>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</si>
  <si>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</si>
  <si>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</si>
  <si>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</si>
  <si>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</si>
  <si>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</si>
  <si>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</si>
  <si>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</si>
  <si>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</si>
  <si>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</si>
  <si>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</si>
  <si>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</si>
  <si>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</si>
  <si>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</si>
  <si>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</si>
  <si>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</si>
  <si>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</si>
  <si>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</si>
  <si>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</si>
  <si>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</si>
  <si>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</si>
  <si>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</si>
  <si>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</si>
  <si>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</si>
  <si>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</si>
  <si>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</si>
  <si>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</si>
  <si>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</si>
  <si>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</si>
  <si>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</si>
  <si>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</si>
  <si>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</si>
  <si>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</si>
  <si>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</si>
  <si>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</si>
  <si>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</si>
  <si>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</si>
  <si>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</si>
  <si>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</si>
  <si>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</si>
  <si>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</si>
  <si>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</si>
  <si>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</si>
  <si>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</si>
  <si>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</si>
  <si>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</si>
  <si>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</si>
  <si>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</si>
  <si>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</si>
  <si>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</si>
  <si>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</si>
  <si>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</si>
  <si>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</si>
  <si>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</si>
  <si>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</si>
  <si>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</si>
  <si>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</si>
  <si>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</si>
  <si>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</si>
  <si>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</si>
  <si>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</si>
  <si>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</si>
  <si>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</si>
  <si>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</si>
  <si>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</si>
  <si>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</si>
  <si>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</si>
  <si>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</si>
  <si>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</si>
  <si>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</si>
  <si>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</si>
  <si>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</si>
  <si>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</si>
  <si>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</si>
  <si>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</si>
  <si>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</si>
  <si>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</si>
  <si>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</si>
  <si>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</si>
  <si>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</si>
  <si>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</si>
  <si>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</si>
  <si>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</si>
  <si>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</si>
  <si>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</si>
  <si>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</si>
  <si>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</si>
  <si>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</si>
  <si>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</si>
  <si>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</si>
  <si>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</si>
  <si>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</si>
  <si>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</si>
  <si>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</si>
  <si>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</si>
  <si>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</si>
  <si>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</si>
  <si>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</si>
  <si>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</si>
  <si>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</si>
  <si>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</si>
  <si>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</si>
  <si>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</si>
  <si>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</si>
  <si>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</si>
  <si>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</si>
  <si>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</si>
  <si>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</si>
  <si>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</si>
  <si>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</si>
  <si>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</si>
  <si>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</si>
  <si>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</si>
  <si>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</si>
  <si>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</si>
  <si>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</si>
  <si>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</si>
  <si>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</si>
  <si>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</si>
  <si>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</si>
  <si>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</si>
  <si>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</si>
  <si>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</si>
  <si>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</si>
  <si>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</si>
  <si>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</si>
  <si>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</si>
  <si>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</si>
  <si>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</si>
  <si>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</si>
  <si>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</si>
  <si>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</si>
  <si>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</si>
  <si>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</si>
  <si>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</si>
  <si>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</si>
  <si>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</si>
  <si>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</si>
  <si>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</si>
  <si>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</si>
  <si>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</si>
  <si>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</si>
  <si>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</si>
  <si>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</si>
  <si>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</si>
  <si>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</si>
  <si>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</si>
  <si>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</si>
  <si>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</si>
  <si>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</si>
  <si>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</si>
  <si>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</si>
  <si>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</si>
  <si>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</si>
  <si>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</si>
  <si>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</si>
  <si>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</si>
  <si>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</si>
  <si>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</si>
  <si>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</si>
  <si>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</si>
  <si>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</si>
  <si>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</si>
  <si>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</si>
  <si>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</si>
  <si>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</si>
  <si>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</si>
  <si>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</si>
  <si>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</si>
  <si>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</si>
  <si>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</si>
  <si>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</si>
  <si>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</si>
  <si>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</si>
  <si>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</si>
  <si>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</si>
  <si>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</si>
  <si>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</si>
  <si>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</si>
  <si>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</si>
  <si>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</si>
  <si>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</si>
  <si>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</si>
  <si>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</si>
  <si>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</si>
  <si>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</si>
  <si>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</si>
  <si>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</si>
  <si>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</si>
  <si>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</si>
  <si>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</si>
  <si>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</si>
  <si>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</si>
  <si>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</si>
  <si>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</si>
  <si>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</si>
  <si>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</si>
  <si>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</si>
  <si>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</si>
  <si>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</si>
  <si>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</si>
  <si>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</si>
  <si>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</si>
  <si>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</si>
  <si>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</si>
  <si>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</si>
  <si>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</si>
  <si>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</si>
  <si>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</si>
  <si>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</si>
  <si>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</si>
  <si>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</si>
  <si>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</si>
  <si>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</si>
  <si>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</si>
  <si>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</si>
  <si>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</si>
  <si>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</si>
  <si>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</si>
  <si>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</si>
  <si>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</si>
  <si>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</si>
  <si>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</si>
  <si>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</si>
  <si>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</si>
  <si>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</si>
  <si>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</si>
  <si>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</si>
  <si>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</si>
  <si>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</si>
  <si>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</si>
  <si>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</si>
  <si>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</si>
  <si>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</si>
  <si>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</si>
  <si>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</si>
  <si>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</si>
  <si>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</si>
  <si>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</si>
  <si>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</si>
  <si>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</si>
  <si>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</si>
  <si>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</si>
  <si>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</si>
  <si>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</si>
  <si>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</si>
  <si>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</si>
  <si>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</si>
  <si>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</si>
  <si>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</si>
  <si>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</si>
  <si>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</si>
  <si>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</si>
  <si>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</si>
  <si>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</si>
  <si>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</si>
  <si>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</si>
  <si>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</si>
  <si>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</si>
  <si>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</si>
  <si>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</si>
  <si>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</si>
  <si>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</si>
  <si>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</si>
  <si>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</si>
  <si>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</si>
  <si>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</si>
  <si>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</si>
  <si>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</si>
  <si>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</si>
  <si>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</si>
  <si>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</si>
  <si>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</si>
  <si>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</si>
  <si>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</si>
  <si>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</si>
  <si>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</si>
  <si>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</si>
  <si>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</si>
  <si>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</si>
  <si>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</si>
  <si>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</si>
  <si>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</si>
  <si>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</si>
  <si>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</si>
  <si>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</si>
  <si>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</si>
  <si>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</si>
  <si>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</si>
  <si>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</si>
  <si>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</si>
  <si>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</si>
  <si>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</si>
  <si>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</si>
  <si>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</si>
  <si>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</si>
  <si>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</si>
  <si>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</si>
  <si>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</si>
  <si>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</si>
  <si>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</si>
  <si>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</si>
  <si>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</si>
  <si>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</si>
  <si>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</si>
  <si>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</si>
  <si>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</si>
  <si>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</si>
  <si>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</si>
  <si>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</si>
  <si>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</si>
  <si>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</si>
  <si>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</si>
  <si>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</si>
  <si>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</si>
  <si>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</si>
  <si>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</si>
  <si>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</si>
  <si>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</si>
  <si>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</si>
  <si>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</si>
  <si>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</si>
  <si>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</si>
  <si>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</si>
  <si>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</si>
  <si>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</si>
  <si>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</si>
  <si>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</si>
  <si>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</si>
  <si>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</si>
  <si>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</si>
  <si>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</si>
  <si>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</si>
  <si>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</si>
  <si>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</si>
  <si>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</si>
  <si>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</si>
  <si>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</si>
  <si>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</si>
  <si>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</si>
  <si>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</si>
  <si>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</si>
  <si>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</si>
  <si>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</si>
  <si>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</si>
  <si>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</si>
  <si>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</si>
  <si>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</si>
  <si>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</si>
  <si>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</si>
  <si>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</si>
  <si>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</si>
  <si>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</si>
  <si>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</si>
  <si>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</si>
  <si>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</si>
  <si>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</si>
  <si>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</si>
  <si>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</si>
  <si>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</si>
  <si>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</si>
  <si>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</si>
  <si>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</si>
  <si>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</si>
  <si>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</si>
  <si>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</si>
  <si>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</si>
  <si>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</si>
  <si>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</si>
  <si>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</si>
  <si>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</si>
  <si>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</si>
  <si>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</si>
  <si>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</si>
  <si>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</si>
  <si>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</si>
  <si>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</si>
  <si>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</si>
  <si>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</si>
  <si>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</si>
  <si>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</si>
  <si>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</si>
  <si>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</si>
  <si>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</si>
  <si>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</si>
  <si>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</si>
  <si>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</si>
  <si>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</si>
  <si>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</si>
  <si>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</si>
  <si>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</si>
  <si>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</si>
  <si>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</si>
  <si>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</si>
  <si>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</si>
  <si>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</si>
  <si>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</si>
  <si>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</si>
  <si>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</si>
  <si>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</si>
  <si>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</si>
  <si>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</si>
  <si>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</si>
  <si>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</si>
  <si>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</si>
  <si>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</si>
  <si>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</si>
  <si>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</si>
  <si>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</si>
  <si>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</si>
  <si>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</si>
  <si>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</si>
  <si>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</si>
  <si>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</si>
  <si>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</si>
  <si>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</si>
  <si>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</si>
  <si>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</si>
  <si>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</si>
  <si>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</si>
  <si>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</si>
  <si>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</si>
  <si>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</si>
  <si>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</si>
  <si>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</si>
  <si>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</si>
  <si>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</si>
  <si>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</si>
  <si>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</si>
  <si>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</si>
  <si>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</si>
  <si>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</si>
  <si>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</si>
  <si>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</si>
  <si>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</si>
  <si>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</si>
  <si>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</si>
  <si>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</si>
  <si>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</si>
  <si>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</si>
  <si>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</si>
  <si>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</si>
  <si>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</si>
  <si>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</si>
  <si>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</si>
  <si>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</si>
  <si>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</si>
  <si>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</si>
  <si>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</si>
  <si>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</si>
  <si>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</si>
  <si>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</si>
  <si>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</si>
  <si>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</si>
  <si>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</si>
  <si>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</si>
  <si>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</si>
  <si>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</si>
  <si>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</si>
  <si>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</si>
  <si>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</si>
  <si>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</si>
  <si>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</si>
  <si>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</si>
  <si>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</si>
  <si>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</si>
  <si>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</si>
  <si>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</si>
  <si>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</si>
  <si>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</si>
  <si>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</si>
  <si>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</si>
  <si>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</si>
  <si>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</si>
  <si>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</si>
  <si>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</si>
  <si>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</si>
  <si>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</si>
  <si>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</si>
  <si>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</si>
  <si>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</si>
  <si>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</si>
  <si>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</si>
  <si>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</si>
  <si>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</si>
  <si>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</si>
  <si>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</si>
  <si>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</si>
  <si>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</si>
  <si>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</si>
  <si>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</si>
  <si>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</si>
  <si>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</si>
  <si>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</si>
  <si>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</si>
  <si>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</si>
  <si>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</si>
  <si>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</si>
  <si>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</si>
  <si>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</si>
  <si>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</si>
  <si>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</si>
  <si>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</si>
  <si>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</si>
  <si>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</si>
  <si>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</si>
  <si>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</si>
  <si>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</si>
  <si>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</si>
  <si>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</si>
  <si>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</si>
  <si>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</si>
  <si>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</si>
  <si>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</si>
  <si>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</si>
  <si>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</si>
  <si>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</si>
  <si>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</si>
  <si>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</si>
  <si>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</si>
  <si>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</si>
  <si>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</si>
  <si>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</si>
  <si>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</si>
  <si>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</si>
  <si>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</si>
  <si>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</si>
  <si>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</si>
  <si>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</si>
  <si>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</si>
  <si>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</si>
  <si>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</si>
  <si>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</si>
  <si>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</si>
  <si>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</si>
  <si>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</si>
  <si>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</si>
  <si>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</si>
  <si>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</si>
  <si>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</si>
  <si>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</si>
  <si>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</si>
  <si>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</si>
  <si>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</si>
  <si>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</si>
  <si>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</si>
  <si>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</si>
  <si>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</si>
  <si>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</si>
  <si>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</si>
  <si>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</si>
  <si>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</si>
  <si>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</si>
  <si>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</si>
  <si>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</si>
  <si>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</si>
  <si>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</si>
  <si>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</si>
  <si>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</si>
  <si>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</si>
  <si>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</si>
  <si>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</si>
  <si>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</si>
  <si>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</si>
  <si>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</si>
  <si>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</si>
  <si>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</si>
  <si>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</si>
  <si>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</si>
  <si>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</si>
  <si>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</si>
  <si>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</si>
  <si>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</si>
  <si>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</si>
  <si>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</si>
  <si>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</si>
  <si>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</si>
  <si>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</si>
  <si>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</si>
  <si>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</si>
  <si>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</si>
  <si>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</si>
  <si>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</si>
  <si>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</si>
  <si>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</si>
  <si>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</si>
  <si>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</si>
  <si>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</si>
  <si>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</si>
  <si>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</si>
  <si>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</si>
  <si>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</si>
  <si>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</si>
  <si>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</si>
  <si>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</si>
  <si>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</si>
  <si>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</si>
  <si>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</si>
  <si>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</si>
  <si>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</si>
  <si>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</si>
  <si>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</si>
  <si>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</si>
  <si>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</si>
  <si>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</si>
  <si>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</si>
  <si>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</si>
  <si>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</si>
  <si>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</si>
  <si>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</si>
  <si>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</si>
  <si>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</si>
  <si>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</si>
  <si>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</si>
  <si>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</si>
  <si>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</si>
  <si>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</si>
  <si>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</si>
  <si>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</si>
  <si>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</si>
  <si>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</si>
  <si>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</si>
  <si>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</si>
  <si>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</si>
  <si>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</si>
  <si>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</si>
  <si>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</si>
  <si>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</si>
  <si>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</si>
  <si>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</si>
  <si>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</si>
  <si>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</si>
  <si>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</si>
  <si>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</si>
  <si>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</si>
  <si>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</si>
  <si>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</si>
  <si>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</si>
  <si>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</si>
  <si>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</si>
  <si>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</si>
  <si>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</si>
  <si>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</si>
  <si>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</si>
  <si>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</si>
  <si>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</si>
  <si>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</si>
  <si>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</si>
  <si>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</si>
  <si>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</si>
  <si>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</si>
  <si>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</si>
  <si>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</si>
  <si>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</si>
  <si>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</si>
  <si>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</si>
  <si>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</si>
  <si>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</si>
  <si>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</si>
  <si>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</si>
  <si>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</si>
  <si>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</si>
  <si>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</si>
  <si>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</si>
  <si>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</si>
  <si>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</si>
  <si>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</si>
  <si>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</si>
  <si>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</si>
  <si>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</si>
  <si>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</si>
  <si>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</si>
  <si>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</si>
  <si>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</si>
  <si>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</si>
  <si>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</si>
  <si>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</si>
  <si>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</si>
  <si>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</si>
  <si>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</si>
  <si>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</si>
  <si>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</si>
  <si>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</si>
  <si>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</si>
  <si>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</si>
  <si>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</si>
  <si>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</si>
  <si>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</si>
  <si>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</si>
  <si>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</si>
  <si>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</si>
  <si>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</si>
  <si>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</si>
  <si>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</si>
  <si>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</si>
  <si>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</si>
  <si>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</si>
  <si>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</si>
  <si>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</si>
  <si>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</si>
  <si>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</si>
  <si>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</si>
  <si>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</si>
  <si>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</si>
  <si>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</si>
  <si>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</si>
  <si>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</si>
  <si>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</si>
  <si>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</si>
  <si>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</si>
  <si>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</si>
  <si>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</si>
  <si>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</si>
  <si>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</si>
  <si>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</si>
  <si>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</si>
  <si>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</si>
  <si>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</si>
  <si>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</si>
  <si>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</si>
  <si>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</si>
  <si>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</si>
  <si>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</si>
  <si>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</si>
  <si>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</si>
  <si>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</si>
  <si>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</si>
  <si>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</si>
  <si>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</si>
  <si>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</si>
  <si>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</si>
  <si>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</si>
  <si>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</si>
  <si>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</si>
  <si>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</si>
  <si>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</si>
  <si>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</si>
  <si>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</si>
  <si>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</si>
  <si>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</si>
  <si>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</si>
  <si>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</si>
  <si>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</si>
  <si>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</si>
  <si>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</si>
  <si>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</si>
  <si>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</si>
  <si>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</si>
  <si>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</si>
  <si>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</si>
  <si>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</si>
  <si>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</si>
  <si>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</si>
  <si>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</si>
  <si>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</si>
  <si>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</si>
  <si>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</si>
  <si>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</si>
  <si>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</si>
  <si>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</si>
  <si>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</si>
  <si>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</si>
  <si>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</si>
  <si>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</si>
  <si>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</si>
  <si>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</si>
  <si>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</si>
  <si>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</si>
  <si>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</si>
  <si>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</si>
  <si>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</si>
  <si>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</si>
  <si>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</si>
  <si>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</si>
  <si>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</si>
  <si>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</si>
  <si>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</si>
  <si>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</si>
  <si>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</si>
  <si>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</si>
  <si>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</si>
  <si>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</si>
  <si>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</si>
  <si>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</si>
  <si>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</si>
  <si>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</si>
  <si>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</si>
  <si>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</si>
  <si>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</si>
  <si>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</si>
  <si>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</si>
  <si>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</si>
  <si>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</si>
  <si>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</si>
  <si>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</si>
  <si>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</si>
  <si>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</si>
  <si>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</si>
  <si>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</si>
  <si>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</si>
  <si>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</si>
  <si>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</si>
  <si>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</si>
  <si>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</si>
  <si>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</si>
  <si>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</si>
  <si>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</si>
  <si>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</si>
  <si>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</si>
  <si>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</si>
  <si>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</si>
  <si>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</si>
  <si>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</si>
  <si>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</si>
  <si>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</si>
  <si>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</si>
  <si>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</si>
  <si>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</si>
  <si>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</si>
  <si>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</si>
  <si>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</si>
  <si>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</si>
  <si>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</si>
  <si>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</si>
  <si>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</si>
  <si>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</si>
  <si>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</si>
  <si>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</si>
  <si>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</si>
  <si>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</si>
  <si>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</si>
  <si>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</si>
  <si>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</si>
  <si>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</si>
  <si>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</si>
  <si>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</si>
  <si>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</si>
  <si>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</si>
  <si>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</si>
  <si>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</si>
  <si>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</si>
  <si>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</si>
  <si>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</si>
  <si>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</si>
  <si>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</si>
  <si>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</si>
  <si>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</si>
  <si>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</si>
  <si>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</si>
  <si>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</si>
  <si>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</si>
  <si>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</si>
  <si>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</si>
  <si>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</si>
  <si>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</si>
  <si>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</si>
  <si>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</si>
  <si>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</si>
  <si>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</si>
  <si>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</si>
  <si>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</si>
  <si>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</si>
  <si>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</si>
  <si>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</si>
  <si>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</si>
  <si>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</si>
  <si>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</si>
  <si>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</si>
  <si>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</si>
  <si>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</si>
  <si>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</si>
  <si>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</si>
  <si>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</si>
  <si>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</si>
  <si>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</si>
  <si>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</si>
  <si>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</si>
  <si>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</si>
  <si>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</si>
  <si>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</si>
  <si>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</si>
  <si>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</si>
  <si>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</si>
  <si>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</si>
  <si>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</si>
  <si>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</si>
  <si>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</si>
  <si>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</si>
  <si>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</si>
  <si>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</si>
  <si>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</si>
  <si>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</si>
  <si>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</si>
  <si>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</si>
  <si>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</si>
  <si>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</si>
  <si>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</si>
  <si>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</si>
  <si>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</si>
  <si>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</si>
  <si>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</si>
  <si>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</si>
  <si>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</si>
  <si>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</si>
  <si>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</si>
  <si>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</si>
  <si>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</si>
  <si>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</si>
  <si>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</si>
  <si>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</si>
  <si>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</si>
  <si>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</si>
  <si>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</si>
  <si>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</si>
  <si>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</si>
  <si>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</si>
  <si>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</si>
  <si>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</si>
  <si>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</si>
  <si>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</si>
  <si>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</si>
  <si>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</si>
  <si>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</si>
  <si>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</si>
  <si>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</si>
  <si>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</si>
  <si>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</si>
  <si>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</si>
  <si>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</si>
  <si>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</si>
  <si>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</si>
  <si>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</si>
  <si>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</si>
  <si>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</si>
  <si>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</si>
  <si>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</si>
  <si>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</si>
  <si>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</si>
  <si>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</si>
  <si>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</si>
  <si>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</si>
  <si>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</si>
  <si>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</si>
  <si>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</si>
  <si>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</si>
  <si>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</si>
  <si>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</si>
  <si>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</si>
  <si>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</si>
  <si>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</si>
  <si>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</si>
  <si>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</si>
  <si>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</si>
  <si>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</si>
  <si>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</si>
  <si>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</si>
  <si>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</si>
  <si>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</si>
  <si>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</si>
  <si>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</si>
  <si>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</si>
  <si>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</si>
  <si>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</si>
  <si>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</si>
  <si>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</si>
  <si>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</si>
  <si>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</si>
  <si>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</si>
  <si>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</si>
  <si>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</si>
  <si>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</si>
  <si>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</si>
  <si>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</si>
  <si>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</si>
  <si>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</si>
  <si>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</si>
  <si>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</si>
  <si>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</si>
  <si>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</si>
  <si>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</si>
  <si>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</si>
  <si>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</si>
  <si>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</si>
  <si>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</si>
  <si>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</si>
  <si>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</si>
  <si>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</si>
  <si>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</si>
  <si>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</si>
  <si>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</si>
  <si>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</si>
  <si>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</si>
  <si>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</si>
  <si>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</si>
  <si>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</si>
  <si>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</si>
  <si>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</si>
  <si>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</si>
  <si>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</si>
  <si>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</si>
  <si>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</si>
  <si>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</si>
  <si>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</si>
  <si>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</si>
  <si>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</si>
  <si>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</si>
  <si>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</si>
  <si>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</si>
  <si>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</si>
  <si>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</si>
  <si>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</si>
  <si>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</si>
  <si>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</si>
  <si>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</si>
  <si>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</si>
  <si>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</si>
  <si>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</si>
  <si>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</si>
  <si>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</si>
  <si>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</si>
  <si>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</si>
  <si>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</si>
  <si>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</si>
  <si>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</si>
  <si>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</si>
  <si>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</si>
  <si>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</si>
  <si>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</si>
  <si>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</si>
  <si>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</si>
  <si>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</si>
  <si>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</si>
  <si>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</si>
  <si>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</si>
  <si>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</si>
  <si>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</si>
  <si>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</si>
  <si>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</si>
  <si>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</si>
  <si>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</si>
  <si>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</si>
  <si>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</si>
  <si>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</si>
  <si>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</si>
  <si>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</si>
  <si>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</si>
  <si>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</si>
  <si>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</si>
  <si>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</si>
  <si>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</si>
  <si>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</si>
  <si>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</si>
  <si>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</si>
  <si>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</si>
  <si>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</si>
  <si>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</si>
  <si>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</si>
  <si>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</si>
  <si>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</si>
  <si>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</si>
  <si>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</si>
  <si>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</si>
  <si>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</si>
  <si>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</si>
  <si>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</si>
  <si>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</si>
  <si>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</si>
  <si>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</si>
  <si>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</si>
  <si>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</si>
  <si>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</si>
  <si>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</si>
  <si>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</si>
  <si>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</si>
  <si>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</si>
  <si>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</si>
  <si>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</si>
  <si>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</si>
  <si>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</si>
  <si>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</si>
  <si>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</si>
  <si>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</si>
  <si>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</si>
  <si>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</si>
  <si>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</si>
  <si>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</si>
  <si>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</si>
  <si>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</si>
  <si>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</si>
  <si>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</si>
  <si>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</si>
  <si>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</si>
  <si>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</si>
  <si>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</si>
  <si>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</si>
  <si>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</si>
  <si>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</si>
  <si>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</si>
  <si>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</si>
  <si>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</si>
  <si>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</si>
  <si>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</si>
  <si>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</si>
  <si>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</si>
  <si>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</si>
  <si>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</si>
  <si>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</si>
  <si>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</si>
  <si>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</si>
  <si>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</si>
  <si>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</si>
  <si>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</si>
  <si>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</si>
  <si>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</si>
  <si>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</si>
  <si>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</si>
  <si>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</si>
  <si>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</si>
  <si>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</si>
  <si>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</si>
  <si>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</si>
  <si>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</si>
  <si>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</si>
  <si>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</si>
  <si>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</si>
  <si>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</si>
  <si>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</si>
  <si>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</si>
  <si>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</si>
  <si>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</si>
  <si>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</si>
  <si>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</si>
  <si>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</si>
  <si>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</si>
  <si>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</si>
  <si>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</si>
  <si>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</si>
  <si>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</si>
  <si>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</si>
  <si>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</si>
  <si>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</si>
  <si>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</si>
  <si>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</si>
  <si>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</si>
  <si>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</si>
  <si>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</si>
  <si>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</si>
  <si>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</si>
  <si>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</si>
  <si>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</si>
  <si>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</si>
  <si>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</si>
  <si>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</si>
  <si>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</si>
  <si>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</si>
  <si>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</si>
  <si>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</si>
  <si>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</si>
  <si>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</si>
  <si>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</si>
  <si>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</si>
  <si>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</si>
  <si>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</si>
  <si>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</si>
  <si>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</si>
  <si>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</si>
  <si>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</si>
  <si>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</si>
  <si>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</si>
  <si>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</si>
  <si>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</si>
  <si>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</si>
  <si>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</si>
  <si>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</si>
  <si>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</si>
  <si>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</si>
  <si>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</si>
  <si>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</si>
  <si>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</si>
  <si>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</si>
  <si>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</si>
  <si>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</si>
  <si>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</si>
  <si>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</si>
  <si>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</si>
  <si>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</si>
  <si>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</si>
  <si>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</si>
  <si>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</si>
  <si>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</si>
  <si>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</si>
  <si>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</si>
  <si>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</si>
  <si>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</si>
  <si>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</si>
  <si>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</si>
  <si>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</si>
  <si>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</si>
  <si>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</si>
  <si>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</si>
  <si>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</si>
  <si>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</si>
  <si>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</si>
  <si>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</si>
  <si>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</si>
  <si>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</si>
  <si>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</si>
  <si>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</si>
  <si>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</si>
  <si>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</si>
  <si>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</si>
  <si>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</si>
  <si>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</si>
  <si>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</si>
  <si>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</si>
  <si>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</si>
  <si>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</si>
  <si>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</si>
  <si>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</si>
  <si>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</si>
  <si>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</si>
  <si>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</si>
  <si>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</si>
  <si>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</si>
  <si>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</si>
  <si>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</si>
  <si>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</si>
  <si>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</si>
  <si>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</si>
  <si>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</si>
  <si>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</si>
  <si>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</si>
  <si>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</si>
  <si>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</si>
  <si>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</si>
  <si>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</si>
  <si>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</si>
  <si>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</si>
  <si>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</si>
  <si>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</si>
  <si>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</si>
  <si>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</si>
  <si>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</si>
  <si>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</si>
  <si>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</si>
  <si>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</si>
  <si>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</si>
  <si>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</si>
  <si>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</si>
  <si>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</si>
  <si>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</si>
  <si>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</si>
  <si>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</si>
  <si>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</si>
  <si>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</si>
  <si>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</si>
  <si>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</si>
  <si>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</si>
  <si>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</si>
  <si>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</si>
  <si>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</si>
  <si>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</si>
  <si>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</si>
  <si>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</si>
  <si>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</si>
  <si>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</si>
  <si>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</si>
  <si>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</si>
  <si>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</si>
  <si>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</si>
  <si>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</si>
  <si>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</si>
  <si>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</si>
  <si>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</si>
  <si>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</si>
  <si>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</si>
  <si>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</si>
  <si>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</si>
  <si>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</si>
  <si>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</si>
  <si>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</si>
  <si>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</si>
  <si>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</si>
  <si>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</si>
  <si>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</si>
  <si>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</si>
  <si>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</si>
  <si>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</si>
  <si>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</si>
  <si>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</si>
  <si>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</si>
  <si>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</si>
  <si>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</si>
  <si>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</si>
  <si>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</si>
  <si>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</si>
  <si>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</si>
  <si>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</si>
  <si>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</si>
  <si>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</si>
  <si>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</si>
  <si>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</si>
  <si>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</si>
  <si>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</si>
  <si>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</si>
  <si>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</si>
  <si>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</si>
  <si>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</si>
  <si>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</si>
  <si>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</si>
  <si>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</si>
  <si>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</si>
  <si>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</si>
  <si>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</si>
  <si>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</si>
  <si>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</si>
  <si>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</si>
  <si>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</si>
  <si>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</si>
  <si>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</si>
  <si>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</si>
  <si>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</si>
  <si>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</si>
  <si>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</si>
  <si>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</si>
  <si>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</si>
  <si>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</si>
  <si>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</si>
  <si>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</si>
  <si>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</si>
  <si>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</si>
  <si>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</si>
  <si>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</si>
  <si>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</si>
  <si>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</si>
  <si>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</si>
  <si>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</si>
  <si>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</si>
  <si>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</si>
  <si>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</si>
  <si>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</si>
  <si>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</si>
  <si>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</si>
  <si>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</si>
  <si>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</si>
  <si>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</si>
  <si>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</si>
  <si>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</si>
  <si>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</si>
  <si>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</si>
  <si>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</si>
  <si>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</si>
  <si>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</si>
  <si>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</si>
  <si>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</si>
  <si>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</si>
  <si>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</si>
  <si>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</si>
  <si>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</si>
  <si>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</si>
  <si>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</si>
  <si>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</si>
  <si>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</si>
  <si>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</si>
  <si>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</si>
  <si>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</si>
  <si>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</si>
  <si>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</si>
  <si>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</si>
  <si>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</si>
  <si>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</si>
  <si>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</si>
  <si>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</si>
  <si>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</si>
  <si>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</si>
  <si>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</si>
  <si>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</si>
  <si>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</si>
  <si>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</si>
  <si>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</si>
  <si>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</si>
  <si>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</si>
  <si>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</si>
  <si>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</si>
  <si>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</si>
  <si>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</si>
  <si>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</si>
  <si>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</si>
  <si>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</si>
  <si>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</si>
  <si>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</si>
  <si>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</si>
  <si>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</si>
  <si>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</si>
  <si>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</si>
  <si>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</si>
  <si>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</si>
  <si>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</si>
  <si>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</si>
  <si>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</si>
  <si>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</si>
  <si>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</si>
  <si>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</si>
  <si>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</si>
  <si>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</si>
  <si>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</si>
  <si>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</si>
  <si>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</si>
  <si>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</si>
  <si>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</si>
  <si>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</si>
  <si>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</si>
  <si>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</si>
  <si>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</si>
  <si>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</si>
  <si>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</si>
  <si>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</si>
  <si>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</si>
  <si>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</si>
  <si>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</si>
  <si>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</si>
  <si>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</si>
  <si>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</si>
  <si>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</si>
  <si>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</si>
  <si>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</si>
  <si>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</si>
  <si>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</si>
  <si>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</si>
  <si>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</si>
  <si>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</si>
  <si>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</si>
  <si>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</si>
  <si>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</si>
  <si>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</si>
  <si>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</si>
  <si>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</si>
  <si>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</si>
  <si>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</si>
  <si>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</si>
  <si>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</si>
  <si>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</si>
  <si>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</si>
  <si>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</si>
  <si>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</si>
  <si>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</si>
  <si>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</si>
  <si>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</si>
  <si>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</si>
  <si>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</si>
  <si>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</si>
  <si>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</si>
  <si>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</si>
  <si>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</si>
  <si>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</si>
  <si>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</si>
  <si>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</si>
  <si>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</si>
  <si>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</si>
  <si>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</si>
  <si>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</si>
  <si>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</si>
  <si>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</si>
  <si>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</si>
  <si>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</si>
  <si>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</si>
  <si>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</si>
  <si>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</si>
  <si>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</si>
  <si>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</si>
  <si>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</si>
  <si>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</si>
  <si>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</si>
  <si>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</si>
  <si>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</si>
  <si>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</si>
  <si>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</si>
  <si>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</si>
  <si>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</si>
  <si>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</si>
  <si>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</si>
  <si>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</si>
  <si>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</si>
  <si>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</si>
  <si>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</si>
  <si>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</si>
  <si>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</si>
  <si>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</si>
  <si>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</si>
  <si>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</si>
  <si>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</si>
  <si>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</si>
  <si>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</si>
  <si>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</si>
  <si>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</si>
  <si>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</si>
  <si>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</si>
  <si>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</si>
  <si>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</si>
  <si>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</si>
  <si>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</si>
  <si>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</si>
  <si>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</si>
  <si>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</si>
  <si>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</si>
  <si>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</si>
  <si>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</si>
  <si>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</si>
  <si>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</si>
  <si>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</si>
  <si>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</si>
  <si>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</si>
  <si>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</si>
  <si>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</si>
  <si>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</si>
  <si>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</si>
  <si>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</si>
  <si>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</si>
  <si>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</si>
  <si>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</si>
  <si>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</si>
  <si>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</si>
  <si>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</si>
  <si>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</si>
  <si>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</si>
  <si>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</si>
  <si>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</si>
  <si>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</si>
  <si>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</si>
  <si>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</si>
  <si>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</si>
  <si>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</si>
  <si>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</si>
  <si>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</si>
  <si>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</si>
  <si>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</si>
  <si>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</si>
  <si>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</si>
  <si>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</si>
  <si>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</si>
  <si>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</si>
  <si>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</si>
  <si>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</si>
  <si>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</si>
  <si>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</si>
  <si>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</si>
  <si>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</si>
  <si>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</si>
  <si>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</si>
  <si>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</si>
  <si>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</si>
  <si>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</si>
  <si>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</si>
  <si>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</si>
  <si>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</si>
  <si>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</si>
  <si>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</si>
  <si>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</si>
  <si>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</si>
  <si>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</si>
  <si>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</si>
  <si>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</si>
  <si>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</si>
  <si>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</si>
  <si>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</si>
  <si>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</si>
  <si>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</si>
  <si>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</si>
  <si>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</si>
  <si>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</si>
  <si>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</si>
  <si>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</si>
  <si>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</si>
  <si>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</si>
  <si>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</si>
  <si>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</si>
  <si>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</si>
  <si>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</si>
  <si>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</si>
  <si>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</si>
  <si>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</si>
  <si>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</si>
  <si>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</si>
  <si>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</si>
  <si>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</si>
  <si>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</si>
  <si>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</si>
  <si>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</si>
  <si>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</si>
  <si>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</si>
  <si>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</si>
  <si>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</si>
  <si>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</si>
  <si>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</si>
  <si>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</si>
  <si>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</si>
  <si>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</si>
  <si>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</si>
  <si>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</si>
  <si>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</si>
  <si>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</si>
  <si>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</si>
  <si>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</si>
  <si>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</si>
  <si>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</si>
  <si>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</si>
  <si>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</si>
  <si>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</si>
  <si>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</si>
  <si>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</si>
  <si>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</si>
  <si>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</si>
  <si>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</si>
  <si>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</si>
  <si>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</si>
  <si>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</si>
  <si>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</si>
  <si>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</si>
  <si>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</si>
  <si>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</si>
  <si>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</si>
  <si>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</si>
  <si>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</si>
  <si>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</si>
  <si>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</si>
  <si>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</si>
  <si>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</si>
  <si>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</si>
  <si>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</si>
  <si>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</si>
  <si>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</si>
  <si>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</si>
  <si>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</si>
  <si>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</si>
  <si>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</si>
  <si>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</si>
  <si>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</si>
  <si>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</si>
  <si>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</si>
  <si>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</si>
  <si>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</si>
  <si>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</si>
  <si>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</si>
  <si>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</si>
  <si>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</si>
  <si>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</si>
  <si>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</si>
  <si>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</si>
  <si>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</si>
  <si>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</si>
  <si>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</si>
  <si>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</si>
  <si>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</si>
  <si>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</si>
  <si>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</si>
  <si>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</si>
  <si>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</si>
  <si>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</si>
  <si>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</si>
  <si>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</si>
  <si>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</si>
  <si>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</si>
  <si>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</si>
  <si>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</si>
  <si>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</si>
  <si>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</si>
  <si>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</si>
  <si>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</si>
  <si>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</si>
  <si>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</si>
  <si>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</si>
  <si>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</si>
  <si>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</si>
  <si>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</si>
  <si>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</si>
  <si>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</si>
  <si>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</si>
  <si>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</si>
  <si>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</si>
  <si>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</si>
  <si>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</si>
  <si>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</si>
  <si>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</si>
  <si>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</si>
  <si>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</si>
  <si>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</si>
  <si>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</si>
  <si>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</si>
  <si>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</si>
  <si>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</si>
  <si>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</si>
  <si>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</si>
  <si>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</si>
  <si>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</si>
  <si>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</si>
  <si>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</si>
  <si>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</si>
  <si>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</si>
  <si>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</si>
  <si>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</si>
  <si>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</si>
  <si>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</si>
  <si>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</si>
  <si>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</si>
  <si>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</si>
  <si>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</si>
  <si>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</si>
  <si>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</si>
  <si>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</si>
  <si>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</si>
  <si>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</si>
  <si>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</si>
  <si>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</si>
  <si>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</si>
  <si>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</si>
  <si>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</si>
  <si>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</si>
  <si>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</si>
  <si>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</si>
  <si>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</si>
  <si>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</si>
  <si>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</si>
  <si>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</si>
  <si>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</si>
  <si>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</si>
  <si>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</si>
  <si>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</si>
  <si>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</si>
  <si>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</si>
  <si>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</si>
  <si>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</si>
  <si>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</si>
  <si>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</si>
  <si>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</si>
  <si>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</si>
  <si>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</si>
  <si>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</si>
  <si>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</si>
  <si>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</si>
  <si>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</si>
  <si>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</si>
  <si>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</si>
  <si>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</si>
  <si>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</si>
  <si>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</si>
  <si>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</si>
  <si>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</si>
  <si>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</si>
  <si>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</si>
  <si>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</si>
  <si>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</si>
  <si>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</si>
  <si>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</si>
  <si>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</si>
  <si>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</si>
  <si>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</si>
  <si>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</si>
  <si>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</si>
  <si>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</si>
  <si>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</si>
  <si>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</si>
  <si>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</si>
  <si>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</si>
  <si>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</si>
  <si>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</si>
  <si>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</si>
  <si>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</si>
  <si>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</si>
  <si>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</si>
  <si>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</si>
  <si>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</si>
  <si>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</si>
  <si>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</si>
  <si>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</si>
  <si>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</si>
  <si>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</si>
  <si>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</si>
  <si>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</si>
  <si>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</si>
  <si>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</si>
  <si>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</si>
  <si>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</si>
  <si>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</si>
  <si>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</si>
  <si>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</si>
  <si>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</si>
  <si>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</si>
  <si>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</si>
  <si>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</si>
  <si>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</si>
  <si>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</si>
  <si>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</si>
  <si>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</si>
  <si>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</si>
  <si>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</si>
  <si>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</si>
  <si>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</si>
  <si>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</si>
  <si>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</si>
  <si>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</si>
  <si>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</si>
  <si>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</si>
  <si>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</si>
  <si>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</si>
  <si>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</si>
  <si>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</si>
  <si>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</si>
  <si>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</si>
  <si>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</si>
  <si>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</si>
  <si>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</si>
  <si>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</si>
  <si>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</si>
  <si>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</si>
  <si>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</si>
  <si>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</si>
  <si>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</si>
  <si>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</si>
  <si>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</si>
  <si>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</si>
  <si>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</si>
  <si>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</si>
  <si>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</si>
  <si>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</si>
  <si>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</si>
  <si>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</si>
  <si>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</si>
  <si>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</si>
  <si>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</si>
  <si>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</si>
  <si>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</si>
  <si>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</si>
  <si>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</si>
  <si>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</si>
  <si>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</si>
  <si>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</si>
  <si>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</si>
  <si>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</si>
  <si>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</si>
  <si>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</si>
  <si>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</si>
  <si>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</si>
  <si>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</si>
  <si>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</si>
  <si>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</si>
  <si>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</si>
  <si>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</si>
  <si>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</si>
  <si>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</si>
  <si>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</si>
  <si>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</si>
  <si>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</si>
  <si>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</si>
  <si>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</si>
  <si>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</si>
  <si>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</si>
  <si>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</si>
  <si>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</si>
  <si>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</si>
  <si>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</si>
  <si>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</si>
  <si>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</si>
  <si>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</si>
  <si>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</si>
  <si>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</si>
  <si>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</si>
  <si>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</si>
  <si>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</si>
  <si>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</si>
  <si>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</si>
  <si>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</si>
  <si>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</si>
  <si>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</si>
  <si>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</si>
  <si>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</si>
  <si>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</si>
  <si>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</si>
  <si>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</si>
  <si>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</si>
  <si>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</si>
  <si>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</si>
  <si>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</si>
  <si>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</si>
  <si>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</si>
  <si>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</si>
  <si>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</si>
  <si>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</si>
  <si>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</si>
  <si>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</si>
  <si>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</si>
  <si>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</si>
  <si>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</si>
  <si>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</si>
  <si>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</si>
  <si>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</si>
  <si>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</si>
  <si>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</si>
  <si>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</si>
  <si>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</si>
  <si>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</si>
  <si>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</si>
  <si>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</si>
  <si>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</si>
  <si>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</si>
  <si>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</si>
  <si>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</si>
  <si>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</si>
  <si>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</si>
  <si>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</si>
  <si>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</si>
  <si>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</si>
  <si>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</si>
  <si>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</si>
  <si>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</si>
  <si>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</si>
  <si>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</si>
  <si>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</si>
  <si>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</si>
  <si>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</si>
  <si>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</si>
  <si>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</si>
  <si>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</si>
  <si>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</si>
  <si>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</si>
  <si>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</si>
  <si>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</si>
  <si>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</si>
  <si>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</si>
  <si>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</si>
  <si>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</si>
  <si>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</si>
  <si>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</si>
  <si>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</si>
  <si>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</si>
  <si>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</si>
  <si>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</si>
  <si>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</si>
  <si>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</si>
  <si>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</si>
  <si>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</si>
  <si>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</si>
  <si>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</si>
  <si>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</si>
  <si>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</si>
  <si>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</si>
  <si>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</si>
  <si>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</si>
  <si>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</si>
  <si>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</si>
  <si>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</si>
  <si>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</si>
  <si>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</si>
  <si>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</si>
  <si>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</si>
  <si>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</si>
  <si>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</si>
  <si>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</si>
  <si>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</si>
  <si>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</si>
  <si>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</si>
  <si>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</si>
  <si>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</si>
  <si>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</si>
  <si>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</si>
  <si>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</si>
  <si>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</si>
  <si>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</si>
  <si>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</si>
  <si>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</si>
  <si>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</si>
  <si>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</si>
  <si>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</si>
  <si>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</si>
  <si>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</si>
  <si>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</si>
  <si>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</si>
  <si>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</si>
  <si>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</si>
  <si>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</si>
  <si>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</si>
  <si>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</si>
  <si>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</si>
  <si>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</si>
  <si>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</si>
  <si>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</si>
  <si>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</si>
  <si>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</si>
  <si>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</si>
  <si>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</si>
  <si>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</si>
  <si>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</si>
  <si>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</si>
  <si>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</si>
  <si>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</si>
  <si>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</si>
  <si>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</si>
  <si>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</si>
  <si>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</si>
  <si>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</si>
  <si>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</si>
  <si>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</si>
  <si>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</si>
  <si>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</si>
  <si>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</si>
  <si>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</si>
  <si>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</si>
  <si>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</si>
  <si>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</si>
  <si>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</si>
  <si>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</si>
  <si>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</si>
  <si>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</si>
  <si>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</si>
  <si>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</si>
  <si>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</si>
  <si>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</si>
  <si>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</si>
  <si>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</si>
  <si>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</si>
  <si>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</si>
  <si>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</si>
  <si>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</si>
  <si>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</si>
  <si>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</si>
  <si>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</si>
  <si>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</si>
  <si>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</si>
  <si>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</si>
  <si>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</si>
  <si>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</si>
  <si>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</si>
  <si>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</si>
  <si>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</si>
  <si>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</si>
  <si>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</si>
  <si>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</si>
  <si>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</si>
  <si>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</si>
  <si>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</si>
  <si>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</si>
  <si>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</si>
  <si>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</si>
  <si>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</si>
  <si>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</si>
  <si>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</si>
  <si>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</si>
  <si>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</si>
  <si>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</si>
  <si>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</si>
  <si>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</si>
  <si>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</si>
  <si>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</si>
  <si>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</si>
  <si>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</si>
  <si>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</si>
  <si>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</si>
  <si>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</si>
  <si>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</si>
  <si>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</si>
  <si>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</si>
  <si>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</si>
  <si>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</si>
  <si>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</si>
  <si>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</si>
  <si>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</si>
  <si>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</si>
  <si>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</si>
  <si>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</si>
  <si>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</si>
  <si>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</si>
  <si>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</si>
  <si>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</si>
  <si>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</si>
  <si>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</si>
  <si>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</si>
  <si>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</si>
  <si>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</si>
  <si>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</si>
  <si>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</si>
  <si>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</si>
  <si>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</si>
  <si>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</si>
  <si>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</si>
  <si>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</si>
  <si>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</si>
  <si>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</si>
  <si>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</si>
  <si>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</si>
  <si>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</si>
  <si>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</si>
  <si>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</si>
  <si>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</si>
  <si>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</si>
  <si>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</si>
  <si>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</si>
  <si>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</si>
  <si>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</si>
  <si>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</si>
  <si>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</si>
  <si>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</si>
  <si>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</si>
  <si>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</si>
  <si>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</si>
  <si>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</si>
  <si>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</si>
  <si>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</si>
  <si>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</si>
  <si>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</si>
  <si>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</si>
  <si>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</si>
  <si>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</si>
  <si>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</si>
  <si>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</si>
  <si>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</si>
  <si>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</si>
  <si>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</si>
  <si>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</si>
  <si>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</si>
  <si>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</si>
  <si>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</si>
  <si>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</si>
  <si>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</si>
  <si>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</si>
  <si>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</si>
  <si>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</si>
  <si>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</si>
  <si>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</si>
  <si>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</si>
  <si>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</si>
  <si>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</si>
  <si>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</si>
  <si>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</si>
  <si>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</si>
  <si>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</si>
  <si>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</si>
  <si>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</si>
  <si>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</si>
  <si>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</si>
  <si>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</si>
  <si>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</si>
  <si>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</si>
  <si>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</si>
  <si>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</si>
  <si>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</si>
  <si>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</si>
  <si>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</si>
  <si>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</si>
  <si>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</si>
  <si>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</si>
  <si>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</si>
  <si>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</si>
  <si>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</si>
  <si>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</si>
  <si>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</si>
  <si>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</si>
  <si>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</si>
  <si>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</si>
  <si>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</si>
  <si>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</si>
  <si>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</si>
  <si>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</si>
  <si>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</si>
  <si>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</si>
  <si>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</si>
  <si>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</si>
  <si>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</si>
  <si>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</si>
  <si>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</si>
  <si>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</si>
  <si>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</si>
  <si>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</si>
  <si>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</si>
  <si>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</si>
  <si>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</si>
  <si>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</si>
  <si>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</si>
  <si>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</si>
  <si>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</si>
  <si>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</si>
  <si>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</si>
  <si>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</si>
  <si>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</si>
  <si>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</si>
  <si>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</si>
  <si>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</si>
  <si>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</si>
  <si>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</si>
  <si>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</si>
  <si>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</si>
  <si>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</si>
  <si>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</si>
  <si>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</si>
  <si>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</si>
  <si>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</si>
  <si>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</si>
  <si>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</si>
  <si>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</si>
  <si>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</si>
  <si>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</si>
  <si>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</si>
  <si>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</si>
  <si>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</si>
  <si>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</si>
  <si>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</si>
  <si>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</si>
  <si>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</si>
  <si>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</si>
  <si>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</si>
  <si>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</si>
  <si>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</si>
  <si>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</si>
  <si>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</si>
  <si>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</si>
  <si>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</si>
  <si>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</si>
  <si>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</si>
  <si>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</si>
  <si>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</si>
  <si>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</si>
  <si>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</si>
  <si>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</si>
  <si>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</si>
  <si>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</si>
  <si>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</si>
  <si>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</si>
  <si>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</si>
  <si>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</si>
  <si>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</si>
  <si>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</si>
  <si>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</si>
  <si>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</si>
  <si>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</si>
  <si>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</si>
  <si>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</si>
  <si>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</si>
  <si>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</si>
  <si>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</si>
  <si>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</si>
  <si>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</si>
  <si>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</si>
  <si>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</si>
  <si>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</si>
  <si>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</si>
  <si>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</si>
  <si>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</si>
  <si>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</si>
  <si>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</si>
  <si>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</si>
  <si>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</si>
  <si>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</si>
  <si>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</si>
  <si>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</si>
  <si>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</si>
  <si>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</si>
  <si>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</si>
  <si>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</si>
  <si>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</si>
  <si>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</si>
  <si>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</si>
  <si>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</si>
  <si>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</si>
  <si>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</si>
  <si>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</si>
  <si>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</si>
  <si>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</si>
  <si>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</si>
  <si>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</si>
  <si>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</si>
  <si>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</si>
  <si>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</si>
  <si>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</si>
  <si>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</si>
  <si>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</si>
  <si>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</si>
  <si>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</si>
  <si>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</si>
  <si>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</si>
  <si>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</si>
  <si>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</si>
  <si>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</si>
  <si>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</si>
  <si>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</si>
  <si>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</si>
  <si>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</si>
  <si>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</si>
  <si>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</si>
  <si>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</si>
  <si>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</si>
  <si>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</si>
  <si>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</si>
  <si>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</si>
  <si>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</si>
  <si>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</si>
  <si>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</si>
  <si>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</si>
  <si>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</si>
  <si>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</si>
  <si>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</si>
  <si>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</si>
  <si>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</si>
  <si>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</si>
  <si>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</si>
  <si>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</si>
  <si>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</si>
  <si>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</si>
  <si>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</si>
  <si>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</si>
  <si>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</si>
  <si>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</si>
  <si>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</si>
  <si>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</si>
  <si>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</si>
  <si>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</si>
  <si>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</si>
  <si>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</si>
  <si>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</si>
  <si>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</si>
  <si>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</si>
  <si>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</si>
  <si>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</si>
  <si>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</si>
  <si>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</si>
  <si>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</si>
  <si>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</si>
  <si>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</si>
  <si>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</si>
  <si>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</si>
  <si>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</si>
  <si>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</si>
  <si>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</si>
  <si>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</si>
  <si>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</si>
  <si>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</si>
  <si>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</si>
  <si>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</si>
  <si>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</si>
  <si>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</si>
  <si>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</si>
  <si>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</si>
  <si>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</si>
  <si>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</si>
  <si>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</si>
  <si>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</si>
  <si>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</si>
  <si>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</si>
  <si>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</si>
  <si>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</si>
  <si>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</si>
  <si>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</si>
  <si>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</si>
  <si>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</si>
  <si>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</si>
  <si>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</si>
  <si>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</si>
  <si>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</si>
  <si>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</si>
  <si>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</si>
  <si>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</si>
  <si>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</si>
  <si>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</si>
  <si>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</si>
  <si>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</si>
  <si>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</si>
  <si>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</si>
  <si>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</si>
  <si>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</si>
  <si>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</si>
  <si>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</si>
  <si>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</si>
  <si>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</si>
  <si>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</si>
  <si>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</si>
  <si>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</si>
  <si>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</si>
  <si>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</si>
  <si>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</si>
  <si>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</si>
  <si>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</si>
  <si>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</si>
  <si>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</si>
  <si>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</si>
  <si>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</si>
  <si>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</si>
  <si>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</si>
  <si>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</si>
  <si>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</si>
  <si>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</si>
  <si>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</si>
  <si>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</si>
  <si>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</si>
  <si>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</si>
  <si>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</si>
  <si>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</si>
  <si>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</si>
  <si>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</si>
  <si>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</si>
  <si>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</si>
  <si>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</si>
  <si>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</si>
  <si>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</si>
  <si>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</si>
  <si>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</si>
  <si>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</si>
  <si>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</si>
  <si>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</si>
  <si>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</si>
  <si>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</si>
  <si>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</si>
  <si>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</si>
  <si>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</si>
  <si>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</si>
  <si>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</si>
  <si>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</si>
  <si>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</si>
  <si>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</si>
  <si>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</si>
  <si>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</si>
  <si>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</si>
  <si>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</si>
  <si>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</si>
  <si>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</si>
  <si>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</si>
  <si>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</si>
  <si>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</si>
  <si>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</si>
  <si>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</si>
  <si>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</si>
  <si>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</si>
  <si>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</si>
  <si>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</si>
  <si>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</si>
  <si>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</si>
  <si>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</si>
  <si>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</si>
  <si>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</si>
  <si>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</si>
  <si>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</si>
  <si>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</si>
  <si>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</si>
  <si>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</si>
  <si>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</si>
  <si>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</si>
  <si>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</si>
  <si>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</si>
  <si>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</si>
  <si>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</si>
  <si>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</si>
  <si>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</si>
  <si>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</si>
  <si>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</si>
  <si>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</si>
  <si>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</si>
  <si>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</si>
  <si>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</si>
  <si>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</si>
  <si>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</si>
  <si>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</si>
  <si>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</si>
  <si>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</si>
  <si>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</si>
  <si>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</si>
  <si>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</si>
  <si>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</si>
  <si>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</si>
  <si>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</si>
  <si>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</si>
  <si>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</si>
  <si>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</si>
  <si>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</si>
  <si>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</si>
  <si>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</si>
  <si>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</si>
  <si>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</si>
  <si>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</si>
  <si>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</si>
  <si>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</si>
  <si>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</si>
  <si>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</si>
  <si>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</si>
  <si>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</si>
  <si>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</si>
  <si>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</si>
  <si>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</si>
  <si>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</si>
  <si>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</si>
  <si>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</si>
  <si>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</si>
  <si>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</si>
  <si>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</si>
  <si>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</si>
  <si>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</si>
  <si>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</si>
  <si>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</si>
  <si>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</si>
  <si>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</si>
  <si>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</si>
  <si>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</si>
  <si>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</si>
  <si>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</si>
  <si>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</si>
  <si>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</si>
  <si>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</si>
  <si>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</si>
  <si>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</si>
  <si>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</si>
  <si>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</si>
  <si>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</si>
  <si>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</si>
  <si>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</si>
  <si>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</si>
  <si>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</si>
  <si>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</si>
  <si>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</si>
  <si>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</si>
  <si>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</si>
  <si>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</si>
  <si>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</si>
  <si>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</si>
  <si>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</si>
  <si>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</si>
  <si>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</si>
  <si>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</si>
  <si>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</si>
  <si>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</si>
  <si>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</si>
  <si>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</si>
  <si>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</si>
  <si>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</si>
  <si>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</si>
  <si>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</si>
  <si>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</si>
  <si>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</si>
  <si>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</si>
  <si>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</si>
  <si>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</si>
  <si>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</si>
  <si>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</si>
  <si>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</si>
  <si>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</si>
  <si>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</si>
  <si>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</si>
  <si>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</si>
  <si>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</si>
  <si>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</si>
  <si>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</si>
  <si>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</si>
  <si>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</si>
  <si>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</si>
  <si>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</si>
  <si>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</si>
  <si>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</si>
  <si>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</si>
  <si>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</si>
  <si>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</si>
  <si>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</si>
  <si>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</si>
  <si>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</si>
  <si>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</si>
  <si>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</si>
  <si>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</si>
  <si>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</si>
  <si>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</si>
  <si>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</si>
  <si>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</si>
  <si>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</si>
  <si>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</si>
  <si>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</si>
  <si>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</si>
  <si>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</si>
  <si>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</si>
  <si>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</si>
  <si>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</si>
  <si>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</si>
  <si>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</si>
  <si>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</si>
  <si>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</si>
  <si>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</si>
  <si>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</si>
  <si>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</si>
  <si>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</si>
  <si>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</si>
  <si>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</si>
  <si>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</si>
  <si>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</si>
  <si>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</si>
  <si>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</si>
  <si>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</si>
  <si>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</si>
  <si>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</si>
  <si>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</si>
  <si>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</si>
  <si>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</si>
  <si>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</si>
  <si>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</si>
  <si>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</si>
  <si>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</si>
  <si>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</si>
  <si>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</si>
  <si>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</si>
  <si>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</si>
  <si>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</si>
  <si>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</si>
  <si>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</si>
  <si>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</si>
  <si>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</si>
  <si>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</si>
  <si>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</si>
  <si>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</si>
  <si>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</si>
  <si>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</si>
  <si>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</si>
  <si>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</si>
  <si>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</si>
  <si>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</si>
  <si>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</si>
  <si>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</si>
  <si>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</si>
  <si>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</si>
  <si>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</si>
  <si>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</si>
  <si>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</si>
  <si>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</si>
  <si>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</si>
  <si>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</si>
  <si>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</si>
  <si>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</si>
  <si>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</si>
  <si>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</si>
  <si>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</si>
  <si>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</si>
  <si>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</si>
  <si>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</si>
  <si>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</si>
  <si>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</si>
  <si>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</si>
  <si>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</si>
  <si>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</si>
  <si>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</si>
  <si>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</si>
  <si>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</si>
  <si>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</si>
  <si>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</si>
  <si>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</si>
  <si>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</si>
  <si>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</si>
  <si>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</si>
  <si>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</si>
  <si>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</si>
  <si>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</si>
  <si>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</si>
  <si>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</si>
  <si>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</si>
  <si>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</si>
  <si>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</si>
  <si>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</si>
  <si>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</si>
  <si>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</si>
  <si>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</si>
  <si>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</si>
  <si>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</si>
  <si>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</si>
  <si>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</si>
  <si>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</si>
  <si>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</si>
  <si>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</si>
  <si>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</si>
  <si>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</si>
  <si>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</si>
  <si>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</si>
  <si>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</si>
  <si>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</si>
  <si>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</si>
  <si>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</si>
  <si>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</si>
  <si>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</si>
  <si>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</si>
  <si>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</si>
  <si>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</si>
  <si>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</si>
  <si>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</si>
  <si>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</si>
  <si>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</si>
  <si>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</si>
  <si>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</si>
  <si>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</si>
  <si>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</si>
  <si>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</si>
  <si>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</si>
  <si>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</si>
  <si>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</si>
  <si>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</si>
  <si>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</si>
  <si>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</si>
  <si>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</si>
  <si>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</si>
  <si>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</si>
  <si>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</si>
  <si>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</si>
  <si>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</si>
  <si>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</si>
  <si>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</si>
  <si>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</si>
  <si>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</si>
  <si>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</si>
  <si>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</si>
  <si>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</si>
  <si>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</si>
  <si>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</si>
  <si>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</si>
  <si>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</si>
  <si>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</si>
  <si>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</si>
  <si>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</si>
  <si>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</si>
  <si>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</si>
  <si>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</si>
  <si>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</si>
  <si>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</si>
  <si>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</si>
  <si>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</si>
  <si>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</si>
  <si>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</si>
  <si>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</si>
  <si>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</si>
  <si>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</si>
  <si>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</si>
  <si>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</si>
  <si>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</si>
  <si>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</si>
  <si>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</si>
  <si>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</si>
  <si>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</si>
  <si>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</si>
  <si>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</si>
  <si>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</si>
  <si>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</si>
  <si>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</si>
  <si>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</si>
  <si>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</si>
  <si>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</si>
  <si>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</si>
  <si>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</si>
  <si>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</si>
  <si>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</si>
  <si>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</si>
  <si>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</si>
  <si>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</si>
  <si>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</si>
  <si>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</si>
  <si>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</si>
  <si>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</si>
  <si>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</si>
  <si>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</si>
  <si>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</si>
  <si>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</si>
  <si>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</si>
  <si>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</si>
  <si>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</si>
  <si>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</si>
  <si>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</si>
  <si>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</si>
  <si>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</si>
  <si>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</si>
  <si>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</si>
  <si>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</si>
  <si>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</si>
  <si>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</si>
  <si>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</si>
  <si>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</si>
  <si>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</si>
  <si>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</si>
  <si>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</si>
  <si>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</si>
  <si>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</si>
  <si>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</si>
  <si>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</si>
  <si>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</si>
  <si>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</si>
  <si>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</si>
  <si>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</si>
  <si>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</si>
  <si>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</si>
  <si>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</si>
  <si>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</si>
  <si>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</si>
  <si>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</si>
  <si>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</si>
  <si>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</si>
  <si>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</si>
  <si>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</si>
  <si>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</si>
  <si>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</si>
  <si>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</si>
  <si>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</si>
  <si>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</si>
  <si>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</si>
  <si>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</si>
  <si>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</si>
  <si>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</si>
  <si>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</si>
  <si>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</si>
  <si>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</si>
  <si>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</si>
  <si>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</si>
  <si>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</si>
  <si>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</si>
  <si>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</si>
  <si>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</si>
  <si>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</si>
  <si>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</si>
  <si>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</si>
  <si>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</si>
  <si>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</si>
  <si>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</si>
  <si>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</si>
  <si>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</si>
  <si>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</si>
  <si>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</si>
  <si>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</si>
  <si>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</si>
  <si>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</si>
  <si>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</si>
  <si>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</si>
  <si>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</si>
  <si>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</si>
  <si>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</si>
  <si>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</si>
  <si>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</si>
  <si>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</si>
  <si>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</si>
  <si>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</si>
  <si>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</si>
  <si>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</si>
  <si>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</si>
  <si>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</si>
  <si>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</si>
  <si>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</si>
  <si>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</si>
  <si>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</si>
  <si>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</si>
  <si>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</si>
  <si>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</si>
  <si>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</si>
  <si>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</si>
  <si>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</si>
  <si>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</si>
  <si>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</si>
  <si>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</si>
  <si>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</si>
  <si>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</si>
  <si>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</si>
  <si>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</si>
  <si>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</si>
  <si>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</si>
  <si>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</si>
  <si>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</si>
  <si>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</si>
  <si>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</si>
  <si>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</si>
  <si>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</si>
  <si>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</si>
  <si>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</si>
  <si>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</si>
  <si>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</si>
  <si>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</si>
  <si>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</si>
  <si>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</si>
  <si>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</si>
  <si>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</si>
  <si>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</si>
  <si>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</si>
  <si>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</si>
  <si>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</si>
  <si>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</si>
  <si>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</si>
  <si>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</si>
  <si>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</si>
  <si>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</si>
  <si>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</si>
  <si>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</si>
  <si>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</si>
  <si>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</si>
  <si>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</si>
  <si>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</si>
  <si>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</si>
  <si>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</si>
  <si>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</si>
  <si>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</si>
  <si>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</si>
  <si>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</si>
  <si>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</si>
  <si>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</si>
  <si>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</si>
  <si>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</si>
  <si>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</si>
  <si>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</si>
  <si>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</si>
  <si>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</si>
  <si>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</si>
  <si>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</si>
  <si>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</si>
  <si>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</si>
  <si>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</si>
  <si>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</si>
  <si>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</si>
  <si>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</si>
  <si>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</si>
  <si>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</si>
  <si>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</si>
  <si>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</si>
  <si>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</si>
  <si>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</si>
  <si>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</si>
  <si>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</si>
  <si>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</si>
  <si>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</si>
  <si>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</si>
  <si>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</si>
  <si>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</si>
  <si>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</si>
  <si>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</si>
  <si>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</si>
  <si>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</si>
  <si>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</si>
  <si>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</si>
  <si>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</si>
  <si>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</si>
  <si>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</si>
  <si>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</si>
  <si>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</si>
  <si>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</si>
  <si>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</si>
  <si>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</si>
  <si>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</si>
  <si>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</si>
  <si>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</si>
  <si>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</si>
  <si>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</si>
  <si>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</si>
  <si>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</si>
  <si>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</si>
  <si>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</si>
  <si>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</si>
  <si>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</si>
  <si>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</si>
  <si>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</si>
  <si>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</si>
  <si>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</si>
  <si>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</si>
  <si>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</si>
  <si>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</si>
  <si>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</si>
  <si>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</si>
  <si>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</si>
  <si>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</si>
  <si>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</si>
  <si>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</si>
  <si>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</si>
  <si>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</si>
  <si>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</si>
  <si>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</si>
  <si>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</si>
  <si>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</si>
  <si>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</si>
  <si>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</si>
  <si>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</si>
  <si>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</si>
  <si>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</si>
  <si>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</si>
  <si>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</si>
  <si>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</si>
  <si>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</si>
  <si>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</si>
  <si>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</si>
  <si>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</si>
  <si>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</si>
  <si>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</si>
  <si>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</si>
  <si>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</si>
  <si>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</si>
  <si>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</si>
  <si>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</si>
  <si>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</si>
  <si>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</si>
  <si>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</si>
  <si>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</si>
  <si>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</si>
  <si>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</si>
  <si>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</si>
  <si>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</si>
  <si>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</si>
  <si>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</si>
  <si>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</si>
  <si>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</si>
  <si>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</si>
  <si>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</si>
  <si>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</si>
  <si>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</si>
  <si>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</si>
  <si>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</si>
  <si>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</si>
  <si>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</si>
  <si>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</si>
  <si>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</si>
  <si>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</si>
  <si>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</si>
  <si>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</si>
  <si>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</si>
  <si>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</si>
  <si>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</si>
  <si>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</si>
  <si>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</si>
  <si>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</si>
  <si>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</si>
  <si>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</si>
  <si>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</si>
  <si>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</si>
  <si>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</si>
  <si>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</si>
  <si>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</si>
  <si>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</si>
  <si>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</si>
  <si>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</si>
  <si>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</si>
  <si>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</si>
  <si>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</si>
  <si>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</si>
  <si>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</si>
  <si>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</si>
  <si>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</si>
  <si>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</si>
  <si>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</si>
  <si>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</si>
  <si>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</si>
  <si>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</si>
  <si>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</si>
  <si>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</si>
  <si>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</si>
  <si>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</si>
  <si>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</si>
  <si>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</si>
  <si>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</si>
  <si>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</si>
  <si>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</si>
  <si>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</si>
  <si>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</si>
  <si>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</si>
  <si>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</si>
  <si>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</si>
  <si>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</si>
  <si>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</si>
  <si>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</si>
  <si>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</si>
  <si>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</si>
  <si>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</si>
  <si>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</si>
  <si>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</si>
  <si>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</si>
  <si>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</si>
  <si>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</si>
  <si>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</si>
  <si>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</si>
  <si>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</si>
  <si>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</si>
  <si>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</si>
  <si>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</si>
  <si>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</si>
  <si>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</si>
  <si>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</si>
  <si>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</si>
  <si>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</si>
  <si>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</si>
  <si>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</si>
  <si>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</si>
  <si>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</si>
  <si>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</si>
  <si>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</si>
  <si>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</si>
  <si>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</si>
  <si>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</si>
  <si>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</si>
  <si>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</si>
  <si>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</si>
  <si>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</si>
  <si>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</si>
  <si>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</si>
  <si>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</si>
  <si>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</si>
  <si>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</si>
  <si>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</si>
  <si>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</si>
  <si>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</si>
  <si>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</si>
  <si>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</si>
  <si>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</si>
  <si>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</si>
  <si>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</si>
  <si>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</si>
  <si>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</si>
  <si>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</si>
  <si>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</si>
  <si>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</si>
  <si>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</si>
  <si>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</si>
  <si>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</si>
  <si>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</si>
  <si>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</si>
  <si>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</si>
  <si>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</si>
  <si>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</si>
  <si>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</si>
  <si>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</si>
  <si>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</si>
  <si>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</si>
  <si>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</si>
  <si>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</si>
  <si>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</si>
  <si>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</si>
  <si>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</si>
  <si>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</si>
  <si>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</si>
  <si>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</si>
  <si>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</si>
  <si>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</si>
  <si>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</si>
  <si>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</si>
  <si>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</si>
  <si>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</si>
  <si>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</si>
  <si>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</si>
  <si>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</si>
  <si>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</si>
  <si>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</si>
  <si>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</si>
  <si>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</si>
  <si>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</si>
  <si>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</si>
  <si>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</si>
  <si>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</si>
  <si>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</si>
  <si>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</si>
  <si>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</si>
  <si>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</si>
  <si>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</si>
  <si>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</si>
  <si>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</si>
  <si>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</si>
  <si>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</si>
  <si>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</si>
  <si>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</si>
  <si>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</si>
  <si>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</si>
  <si>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</si>
  <si>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</si>
  <si>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</si>
  <si>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</si>
  <si>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</si>
  <si>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</si>
  <si>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</si>
  <si>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</si>
  <si>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</si>
  <si>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</si>
  <si>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</si>
  <si>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</si>
  <si>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</si>
  <si>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</si>
  <si>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</si>
  <si>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</si>
  <si>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</si>
  <si>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</si>
  <si>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</si>
  <si>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</si>
  <si>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</si>
  <si>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</si>
  <si>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</si>
  <si>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</si>
  <si>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</si>
  <si>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</si>
  <si>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</si>
  <si>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</si>
  <si>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</si>
  <si>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</si>
  <si>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</si>
  <si>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</si>
  <si>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</si>
  <si>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</si>
  <si>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</si>
  <si>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</si>
  <si>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</si>
  <si>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</si>
  <si>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</si>
  <si>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</si>
  <si>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</si>
  <si>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</si>
  <si>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</si>
  <si>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</si>
  <si>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</si>
  <si>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</si>
  <si>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</si>
  <si>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</si>
  <si>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</si>
  <si>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</si>
  <si>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</si>
  <si>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</si>
  <si>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</si>
  <si>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</si>
  <si>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</si>
  <si>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</si>
  <si>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</si>
  <si>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</si>
  <si>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</si>
  <si>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</si>
  <si>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</si>
  <si>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</si>
  <si>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</si>
  <si>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</si>
  <si>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</si>
  <si>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</si>
  <si>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</si>
  <si>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</si>
  <si>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</si>
  <si>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</si>
  <si>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</si>
  <si>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</si>
  <si>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</si>
  <si>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</si>
  <si>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</si>
  <si>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</si>
  <si>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</si>
  <si>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</si>
  <si>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</si>
  <si>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</si>
  <si>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</si>
  <si>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</si>
  <si>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</si>
  <si>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</si>
  <si>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</si>
  <si>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</si>
  <si>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</si>
  <si>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</si>
  <si>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</si>
  <si>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</si>
  <si>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</si>
  <si>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</si>
  <si>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</si>
  <si>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</si>
  <si>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</si>
  <si>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</si>
  <si>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</si>
  <si>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</si>
  <si>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</si>
  <si>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</si>
  <si>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</si>
  <si>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</si>
  <si>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</si>
  <si>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</si>
  <si>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</si>
  <si>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</si>
  <si>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</si>
  <si>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</si>
  <si>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</si>
  <si>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</si>
  <si>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</si>
  <si>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</si>
  <si>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</si>
  <si>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</si>
  <si>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</si>
  <si>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</si>
  <si>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</si>
  <si>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</si>
  <si>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</si>
  <si>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</si>
  <si>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</si>
  <si>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</si>
  <si>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</si>
  <si>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</si>
  <si>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</si>
  <si>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</si>
  <si>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</si>
  <si>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</si>
  <si>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</si>
  <si>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</si>
  <si>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</si>
  <si>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</si>
  <si>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</si>
  <si>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</si>
  <si>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</si>
  <si>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</si>
  <si>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</si>
  <si>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</si>
  <si>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</si>
  <si>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</si>
  <si>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</si>
  <si>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</si>
  <si>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</si>
  <si>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</si>
  <si>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</si>
  <si>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</si>
  <si>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</si>
  <si>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</si>
  <si>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</si>
  <si>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</si>
  <si>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</si>
  <si>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</si>
  <si>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</si>
  <si>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</si>
  <si>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</si>
  <si>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</si>
  <si>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</si>
  <si>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</si>
  <si>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</si>
  <si>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</si>
  <si>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</si>
  <si>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</si>
  <si>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</si>
  <si>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</si>
  <si>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</si>
  <si>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</si>
  <si>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</si>
  <si>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</si>
  <si>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</si>
  <si>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</si>
  <si>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</si>
  <si>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</si>
  <si>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</si>
  <si>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</si>
  <si>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</si>
  <si>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</si>
  <si>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</si>
  <si>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</si>
  <si>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</si>
  <si>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</si>
  <si>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</si>
  <si>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</si>
  <si>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</si>
  <si>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</si>
  <si>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</si>
  <si>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</si>
  <si>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</si>
  <si>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</si>
  <si>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</si>
  <si>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</si>
  <si>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</si>
  <si>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</si>
  <si>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</si>
  <si>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</si>
  <si>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</si>
  <si>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</si>
  <si>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</si>
  <si>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</si>
  <si>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</si>
  <si>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</si>
  <si>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</si>
  <si>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</si>
  <si>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</si>
  <si>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</si>
  <si>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</si>
  <si>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</si>
  <si>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</si>
  <si>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</si>
  <si>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</si>
  <si>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</si>
  <si>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</si>
  <si>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</si>
  <si>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</si>
  <si>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</si>
  <si>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</si>
  <si>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</si>
  <si>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</si>
  <si>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</si>
  <si>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</si>
  <si>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</si>
  <si>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</si>
  <si>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</si>
  <si>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</si>
  <si>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</si>
  <si>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</si>
  <si>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</si>
  <si>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</si>
  <si>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</si>
  <si>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</si>
  <si>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</si>
  <si>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</si>
  <si>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</si>
  <si>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</si>
  <si>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</si>
  <si>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</si>
  <si>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</si>
  <si>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</si>
  <si>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</si>
  <si>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</si>
  <si>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</si>
  <si>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</si>
  <si>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</si>
  <si>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</si>
  <si>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</si>
  <si>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</si>
  <si>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</si>
  <si>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</si>
  <si>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</si>
  <si>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</si>
  <si>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</si>
  <si>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</si>
  <si>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</si>
  <si>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</si>
  <si>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</si>
  <si>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</si>
  <si>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</si>
  <si>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</si>
  <si>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</si>
  <si>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</si>
  <si>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</si>
  <si>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</si>
  <si>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</si>
  <si>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</si>
  <si>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</si>
  <si>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</si>
  <si>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</si>
  <si>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</si>
  <si>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</si>
  <si>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</si>
  <si>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</si>
  <si>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</si>
  <si>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</si>
  <si>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</si>
  <si>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</si>
  <si>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</si>
  <si>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</si>
  <si>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</si>
  <si>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</si>
  <si>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</si>
  <si>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</si>
  <si>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</si>
  <si>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</si>
  <si>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</si>
  <si>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</si>
  <si>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</si>
  <si>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</si>
  <si>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</si>
  <si>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</si>
  <si>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</si>
  <si>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</si>
  <si>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</si>
  <si>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</si>
  <si>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</si>
  <si>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</si>
  <si>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</si>
  <si>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</si>
  <si>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</si>
  <si>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</si>
  <si>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</si>
  <si>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</si>
  <si>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</si>
  <si>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</si>
  <si>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</si>
  <si>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</si>
  <si>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</si>
  <si>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</si>
  <si>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</si>
  <si>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</si>
  <si>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</si>
  <si>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</si>
  <si>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</si>
  <si>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</si>
  <si>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</si>
  <si>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</si>
  <si>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</si>
  <si>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</si>
  <si>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</si>
  <si>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</si>
  <si>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</si>
  <si>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</si>
  <si>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</si>
  <si>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</si>
  <si>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</si>
  <si>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</si>
  <si>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</si>
  <si>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</si>
  <si>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</si>
  <si>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</si>
  <si>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</si>
  <si>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</si>
  <si>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</si>
  <si>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</si>
  <si>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</si>
  <si>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</si>
  <si>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</si>
  <si>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</si>
  <si>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</si>
  <si>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</si>
  <si>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</si>
  <si>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</si>
  <si>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</si>
  <si>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</si>
  <si>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</si>
  <si>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</si>
  <si>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</si>
  <si>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</si>
  <si>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</si>
  <si>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</si>
  <si>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</si>
  <si>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</si>
  <si>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</si>
  <si>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</si>
  <si>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</si>
  <si>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</si>
  <si>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</si>
  <si>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</si>
  <si>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</si>
  <si>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</si>
  <si>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</si>
  <si>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</si>
  <si>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</si>
  <si>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</si>
  <si>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</si>
  <si>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</si>
  <si>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</si>
  <si>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</si>
  <si>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</si>
  <si>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</si>
  <si>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</si>
  <si>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</si>
  <si>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</si>
  <si>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</si>
  <si>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</si>
  <si>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</si>
  <si>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</si>
  <si>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</si>
  <si>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</si>
  <si>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</si>
  <si>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</si>
  <si>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</si>
  <si>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</si>
  <si>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</si>
  <si>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</si>
  <si>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</si>
  <si>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</si>
  <si>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</si>
  <si>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</si>
  <si>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</si>
  <si>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</si>
  <si>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</si>
  <si>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</si>
  <si>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</si>
  <si>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</si>
  <si>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</si>
  <si>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</si>
  <si>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</si>
  <si>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</si>
  <si>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</si>
  <si>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</si>
  <si>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</si>
  <si>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</si>
  <si>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</si>
  <si>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</si>
  <si>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</si>
  <si>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</si>
  <si>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</si>
  <si>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</si>
  <si>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</si>
  <si>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</si>
  <si>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</si>
  <si>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</si>
  <si>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</si>
  <si>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</si>
  <si>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</si>
  <si>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</si>
  <si>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</si>
  <si>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</si>
  <si>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</si>
  <si>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</si>
  <si>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</si>
  <si>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</si>
  <si>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</si>
  <si>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</si>
  <si>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</si>
  <si>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</si>
  <si>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</si>
  <si>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</si>
  <si>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</si>
  <si>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</si>
  <si>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</si>
  <si>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</si>
  <si>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</si>
  <si>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</si>
  <si>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</si>
  <si>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</si>
  <si>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</si>
  <si>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</si>
  <si>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</si>
  <si>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</si>
  <si>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</si>
  <si>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</si>
  <si>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</si>
  <si>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</si>
  <si>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</si>
  <si>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</si>
  <si>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</si>
  <si>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</si>
  <si>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</si>
  <si>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</si>
  <si>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</si>
  <si>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</si>
  <si>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</si>
  <si>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</si>
  <si>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</si>
  <si>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</si>
  <si>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</si>
  <si>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</si>
  <si>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</si>
  <si>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</si>
  <si>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</si>
  <si>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</si>
  <si>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</si>
  <si>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</si>
  <si>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</si>
  <si>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</si>
  <si>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</si>
  <si>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</si>
  <si>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</si>
  <si>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</si>
  <si>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</si>
  <si>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</si>
  <si>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</si>
  <si>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</si>
  <si>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</si>
  <si>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</si>
  <si>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</si>
  <si>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</si>
  <si>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</si>
  <si>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</si>
  <si>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</si>
  <si>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</si>
  <si>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</si>
  <si>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</si>
  <si>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</si>
  <si>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</si>
  <si>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</si>
  <si>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</si>
  <si>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</si>
  <si>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</si>
  <si>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</si>
  <si>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</si>
  <si>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</si>
  <si>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</si>
  <si>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</si>
  <si>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</si>
  <si>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</si>
  <si>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</si>
  <si>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</si>
  <si>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</si>
  <si>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</si>
  <si>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</si>
  <si>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</si>
  <si>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</si>
  <si>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</si>
  <si>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</si>
  <si>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</si>
  <si>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</si>
  <si>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</si>
  <si>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</si>
  <si>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</si>
  <si>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</si>
  <si>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</si>
  <si>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</si>
  <si>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</si>
  <si>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</si>
  <si>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</si>
  <si>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</si>
  <si>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</si>
  <si>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</si>
  <si>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</si>
  <si>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</si>
  <si>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</si>
  <si>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</si>
  <si>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</si>
  <si>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</si>
  <si>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</si>
  <si>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</si>
  <si>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</si>
  <si>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</si>
  <si>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</si>
  <si>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</si>
  <si>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</si>
  <si>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</si>
  <si>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</si>
  <si>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</si>
  <si>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</si>
  <si>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</si>
  <si>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</si>
  <si>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</si>
  <si>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</si>
  <si>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</si>
  <si>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</si>
  <si>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</si>
  <si>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</si>
  <si>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</si>
  <si>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</si>
  <si>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</si>
  <si>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</si>
  <si>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</si>
  <si>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</si>
  <si>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</si>
  <si>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</si>
  <si>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</si>
  <si>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</si>
  <si>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</si>
  <si>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</si>
  <si>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</si>
  <si>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</si>
  <si>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</si>
  <si>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</si>
  <si>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</si>
  <si>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</si>
  <si>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</si>
  <si>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</si>
  <si>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</si>
  <si>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</si>
  <si>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</si>
  <si>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</si>
  <si>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</si>
  <si>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</si>
  <si>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</si>
  <si>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</si>
  <si>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</si>
  <si>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</si>
  <si>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</si>
  <si>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</si>
  <si>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</si>
  <si>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</si>
  <si>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</si>
  <si>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</si>
  <si>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</si>
  <si>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</si>
  <si>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</si>
  <si>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</si>
  <si>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</si>
  <si>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</si>
  <si>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</si>
  <si>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</si>
  <si>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</si>
  <si>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</si>
  <si>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</si>
  <si>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</si>
  <si>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</si>
  <si>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</si>
  <si>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</si>
  <si>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</si>
  <si>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</si>
  <si>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</si>
  <si>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</si>
  <si>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</si>
  <si>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</si>
  <si>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</si>
  <si>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</si>
  <si>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</si>
  <si>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</si>
  <si>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</si>
  <si>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</si>
  <si>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</si>
  <si>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</si>
  <si>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</si>
  <si>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</si>
  <si>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</si>
  <si>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</si>
  <si>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</si>
  <si>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</si>
  <si>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</si>
  <si>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</si>
  <si>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</si>
  <si>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</si>
  <si>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</si>
  <si>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</si>
  <si>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</si>
  <si>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</si>
  <si>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</si>
  <si>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</si>
  <si>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</si>
  <si>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</si>
  <si>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</si>
  <si>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</si>
  <si>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</si>
  <si>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</si>
  <si>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</si>
  <si>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</si>
  <si>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</si>
  <si>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</si>
  <si>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</si>
  <si>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</si>
  <si>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</si>
  <si>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</si>
  <si>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</si>
  <si>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</si>
  <si>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</si>
  <si>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</si>
  <si>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</si>
  <si>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</si>
  <si>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</si>
  <si>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</si>
  <si>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</si>
  <si>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</si>
  <si>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</si>
  <si>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</si>
  <si>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</si>
  <si>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</si>
  <si>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</si>
  <si>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</si>
  <si>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</si>
  <si>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</si>
  <si>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</si>
  <si>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</si>
  <si>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</si>
  <si>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</si>
  <si>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</si>
  <si>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</si>
  <si>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</si>
  <si>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</si>
  <si>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</si>
  <si>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</si>
  <si>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</si>
  <si>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</si>
  <si>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</si>
  <si>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</si>
  <si>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</si>
  <si>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</si>
  <si>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</si>
  <si>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</si>
  <si>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</si>
  <si>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</si>
  <si>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</si>
  <si>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</si>
  <si>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</si>
  <si>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</si>
  <si>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</si>
  <si>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</si>
  <si>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</si>
  <si>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</si>
  <si>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</si>
  <si>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</si>
  <si>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</si>
  <si>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</si>
  <si>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</si>
  <si>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</si>
  <si>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</si>
  <si>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</si>
  <si>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</si>
  <si>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</si>
  <si>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</si>
  <si>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</si>
  <si>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</si>
  <si>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</si>
  <si>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</si>
  <si>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</si>
  <si>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</si>
  <si>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</si>
  <si>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</si>
  <si>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</si>
  <si>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</si>
  <si>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</si>
  <si>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</si>
  <si>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</si>
  <si>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</si>
  <si>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</si>
  <si>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</si>
  <si>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</si>
  <si>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</si>
  <si>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</si>
  <si>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</si>
  <si>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</si>
  <si>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</si>
  <si>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</si>
  <si>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</si>
  <si>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</si>
  <si>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</si>
  <si>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</si>
  <si>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</si>
  <si>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</si>
  <si>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</si>
  <si>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</si>
  <si>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</si>
  <si>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</si>
  <si>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</si>
  <si>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</si>
  <si>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</si>
  <si>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</si>
  <si>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</si>
  <si>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</si>
  <si>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</si>
  <si>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</si>
  <si>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</si>
  <si>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</si>
  <si>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</si>
  <si>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</si>
  <si>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</si>
  <si>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</si>
  <si>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</si>
  <si>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</si>
  <si>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</si>
  <si>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</si>
  <si>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</si>
  <si>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</si>
  <si>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</si>
  <si>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</si>
  <si>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</si>
  <si>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</si>
  <si>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</si>
  <si>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</si>
  <si>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</si>
  <si>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</si>
  <si>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</si>
  <si>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</si>
  <si>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</si>
  <si>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</si>
  <si>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</si>
  <si>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</si>
  <si>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</si>
  <si>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</si>
  <si>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</si>
  <si>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</si>
  <si>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</si>
  <si>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</si>
  <si>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</si>
  <si>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</si>
  <si>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</si>
  <si>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</si>
  <si>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</si>
  <si>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</si>
  <si>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</si>
  <si>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</si>
  <si>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</si>
  <si>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</si>
  <si>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</si>
  <si>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</si>
  <si>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</si>
  <si>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</si>
  <si>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</si>
  <si>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</si>
  <si>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</si>
  <si>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</si>
  <si>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</si>
  <si>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</si>
  <si>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</si>
  <si>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</si>
  <si>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</si>
  <si>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</si>
  <si>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</si>
  <si>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</si>
  <si>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</si>
  <si>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</si>
  <si>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</si>
  <si>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</si>
  <si>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</si>
  <si>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</si>
  <si>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</si>
  <si>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</si>
  <si>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</si>
  <si>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</si>
  <si>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</si>
  <si>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</si>
  <si>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</si>
  <si>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</si>
  <si>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</si>
  <si>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</si>
  <si>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</si>
  <si>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</si>
  <si>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</si>
  <si>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</si>
  <si>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</si>
  <si>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</si>
  <si>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</si>
  <si>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</si>
  <si>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</si>
  <si>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</si>
  <si>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</si>
  <si>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</si>
  <si>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</si>
  <si>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</si>
  <si>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</si>
  <si>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</si>
  <si>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</si>
  <si>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</si>
  <si>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</si>
  <si>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</si>
  <si>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</si>
  <si>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</si>
  <si>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</si>
  <si>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</si>
  <si>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</si>
  <si>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</si>
  <si>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</si>
  <si>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</si>
  <si>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</si>
  <si>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</si>
  <si>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</si>
  <si>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</si>
  <si>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</si>
  <si>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</si>
  <si>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</si>
  <si>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</si>
  <si>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</si>
  <si>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</si>
  <si>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</si>
  <si>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</si>
  <si>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</si>
  <si>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</si>
  <si>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</si>
  <si>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</si>
  <si>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</si>
  <si>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</si>
  <si>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</si>
  <si>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</si>
  <si>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</si>
  <si>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</si>
  <si>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</si>
  <si>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</si>
  <si>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</si>
  <si>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</si>
  <si>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</si>
  <si>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</si>
  <si>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</si>
  <si>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</si>
  <si>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</si>
  <si>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</si>
  <si>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</si>
  <si>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</si>
  <si>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</si>
  <si>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</si>
  <si>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</si>
  <si>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</si>
  <si>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</si>
  <si>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</si>
  <si>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</si>
  <si>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</si>
  <si>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</si>
  <si>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</si>
  <si>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</si>
  <si>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</si>
  <si>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</si>
  <si>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</si>
  <si>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</si>
  <si>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</si>
  <si>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</si>
  <si>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</si>
  <si>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</si>
  <si>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</si>
  <si>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</si>
  <si>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</si>
  <si>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</si>
  <si>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</si>
  <si>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</si>
  <si>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</si>
  <si>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</si>
  <si>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</si>
  <si>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</si>
  <si>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</si>
  <si>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</si>
  <si>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</si>
  <si>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</si>
  <si>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</si>
  <si>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</si>
  <si>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</si>
  <si>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</si>
  <si>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</si>
  <si>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</si>
  <si>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</si>
  <si>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</si>
  <si>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</si>
  <si>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</si>
  <si>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</si>
  <si>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</si>
  <si>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</si>
  <si>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</si>
  <si>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</si>
  <si>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</si>
  <si>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</si>
  <si>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</si>
  <si>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</si>
  <si>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</si>
  <si>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</si>
  <si>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</si>
  <si>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</si>
  <si>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</si>
  <si>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</si>
  <si>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</si>
  <si>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</si>
  <si>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</si>
  <si>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</si>
  <si>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</si>
  <si>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</si>
  <si>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</si>
  <si>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</si>
  <si>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</si>
  <si>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</si>
  <si>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</si>
  <si>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</si>
  <si>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</si>
  <si>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</si>
  <si>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</si>
  <si>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</si>
  <si>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</si>
  <si>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</si>
  <si>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</si>
  <si>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</si>
  <si>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</si>
  <si>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</si>
  <si>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</si>
  <si>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</si>
  <si>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</si>
  <si>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</si>
  <si>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</si>
  <si>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</si>
  <si>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</si>
  <si>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</si>
  <si>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</si>
  <si>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</si>
  <si>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</si>
  <si>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</si>
  <si>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</si>
  <si>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</si>
  <si>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</si>
  <si>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</si>
  <si>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</si>
  <si>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</si>
  <si>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</si>
  <si>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</si>
  <si>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</si>
  <si>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</si>
  <si>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</si>
  <si>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</si>
  <si>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</si>
  <si>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</si>
  <si>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</si>
  <si>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</si>
  <si>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</si>
  <si>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</si>
  <si>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</si>
  <si>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</si>
  <si>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</si>
  <si>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</si>
  <si>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</si>
  <si>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</si>
  <si>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</si>
  <si>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</si>
  <si>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</si>
  <si>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</si>
  <si>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</si>
  <si>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</si>
  <si>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</si>
  <si>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</si>
  <si>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</si>
  <si>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</si>
  <si>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</si>
  <si>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</si>
  <si>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</si>
  <si>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</si>
  <si>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</si>
  <si>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</si>
  <si>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</si>
  <si>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</si>
  <si>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</si>
  <si>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</si>
  <si>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</si>
  <si>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</si>
  <si>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</si>
  <si>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</si>
  <si>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</si>
  <si>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</si>
  <si>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</si>
  <si>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</si>
  <si>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</si>
  <si>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</si>
  <si>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</si>
  <si>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</si>
  <si>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</si>
  <si>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</si>
  <si>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</si>
  <si>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</si>
  <si>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</si>
  <si>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</si>
  <si>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</si>
  <si>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</si>
  <si>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</si>
  <si>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</si>
  <si>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</si>
  <si>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</si>
  <si>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</si>
  <si>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</si>
  <si>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</si>
  <si>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</si>
  <si>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</si>
  <si>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</si>
  <si>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</si>
  <si>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</si>
  <si>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</si>
  <si>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</si>
  <si>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</si>
  <si>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</si>
  <si>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</si>
  <si>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</si>
  <si>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</si>
  <si>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</si>
  <si>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</si>
  <si>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</si>
  <si>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</si>
  <si>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</si>
  <si>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</si>
  <si>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</si>
  <si>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</si>
  <si>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</si>
  <si>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</si>
  <si>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</si>
  <si>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</si>
  <si>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</si>
  <si>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</si>
  <si>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</si>
  <si>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</si>
  <si>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</si>
  <si>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</si>
  <si>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</si>
  <si>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</si>
  <si>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</si>
  <si>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</si>
  <si>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</si>
  <si>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</si>
  <si>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</si>
  <si>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</si>
  <si>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</si>
  <si>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</si>
  <si>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</si>
  <si>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</si>
  <si>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</si>
  <si>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</si>
  <si>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</si>
  <si>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</si>
  <si>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</si>
  <si>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</si>
  <si>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</si>
  <si>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</si>
  <si>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</si>
  <si>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</si>
  <si>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</si>
  <si>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</si>
  <si>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</si>
  <si>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</si>
  <si>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</si>
  <si>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</si>
  <si>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</si>
  <si>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</si>
  <si>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</si>
  <si>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</si>
  <si>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</si>
  <si>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</si>
  <si>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</si>
  <si>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</si>
  <si>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</si>
  <si>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</si>
  <si>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</si>
  <si>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</si>
  <si>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</si>
  <si>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</si>
  <si>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</si>
  <si>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</si>
  <si>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</si>
  <si>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</si>
  <si>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</si>
  <si>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</si>
  <si>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</si>
  <si>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</si>
  <si>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</si>
  <si>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</si>
  <si>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</si>
  <si>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</si>
  <si>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</si>
  <si>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</si>
  <si>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</si>
  <si>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</si>
  <si>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</si>
  <si>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</si>
  <si>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</si>
  <si>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</si>
  <si>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</si>
  <si>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</si>
  <si>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</si>
  <si>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</si>
  <si>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</si>
  <si>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</si>
  <si>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</si>
  <si>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</si>
  <si>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</si>
  <si>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</si>
  <si>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</si>
  <si>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</si>
  <si>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</si>
  <si>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</si>
  <si>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</si>
  <si>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</si>
  <si>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</si>
  <si>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</si>
  <si>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</si>
  <si>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</si>
  <si>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</si>
  <si>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</si>
  <si>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</si>
  <si>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</si>
  <si>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</si>
  <si>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</si>
  <si>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</si>
  <si>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</si>
  <si>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</si>
  <si>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</si>
  <si>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</si>
  <si>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</si>
  <si>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</si>
  <si>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</si>
  <si>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</si>
  <si>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</si>
  <si>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</si>
  <si>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</si>
  <si>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</si>
  <si>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</si>
  <si>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</si>
  <si>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</si>
  <si>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</si>
  <si>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</si>
  <si>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</si>
  <si>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</si>
  <si>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</si>
  <si>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</si>
  <si>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</si>
  <si>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</si>
  <si>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</si>
  <si>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</si>
  <si>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</si>
  <si>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</si>
  <si>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</si>
  <si>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</si>
  <si>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</si>
  <si>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</si>
  <si>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</si>
  <si>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</si>
  <si>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</si>
  <si>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</si>
  <si>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</si>
  <si>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</si>
  <si>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</si>
  <si>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</si>
  <si>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</si>
  <si>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</si>
  <si>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</si>
  <si>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</si>
  <si>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</si>
  <si>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</si>
  <si>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</si>
  <si>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</si>
  <si>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</si>
  <si>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</si>
  <si>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</si>
  <si>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</si>
  <si>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</si>
  <si>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</si>
  <si>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</si>
  <si>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</si>
  <si>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</si>
  <si>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</si>
  <si>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</si>
  <si>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</si>
  <si>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</si>
  <si>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</si>
  <si>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</si>
  <si>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</si>
  <si>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</si>
  <si>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</si>
  <si>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</si>
  <si>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</si>
  <si>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</si>
  <si>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</si>
  <si>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</si>
  <si>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</si>
  <si>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</si>
  <si>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</si>
  <si>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</si>
  <si>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</si>
  <si>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</si>
  <si>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</si>
  <si>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</si>
  <si>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</si>
  <si>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</si>
  <si>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</si>
  <si>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</si>
  <si>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</si>
  <si>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</si>
  <si>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</si>
  <si>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</si>
  <si>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</si>
  <si>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</si>
  <si>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</si>
  <si>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</si>
  <si>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</si>
  <si>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</si>
  <si>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</si>
  <si>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</si>
  <si>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</si>
  <si>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</si>
  <si>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</si>
  <si>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</si>
  <si>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</si>
  <si>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</si>
  <si>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</si>
  <si>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</si>
  <si>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</si>
  <si>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</si>
  <si>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</si>
  <si>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</si>
  <si>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</si>
  <si>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</si>
  <si>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</si>
  <si>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</si>
  <si>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</si>
  <si>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</si>
  <si>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</si>
  <si>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</si>
  <si>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</si>
  <si>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</si>
  <si>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</si>
  <si>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</si>
  <si>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</si>
  <si>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</si>
  <si>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</si>
  <si>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</si>
  <si>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</si>
  <si>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</si>
  <si>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</si>
  <si>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</si>
  <si>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</si>
  <si>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</si>
  <si>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</si>
  <si>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</si>
  <si>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</si>
  <si>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</si>
  <si>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</si>
  <si>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</si>
  <si>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</si>
  <si>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</si>
  <si>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</si>
  <si>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</si>
  <si>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</si>
  <si>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</si>
  <si>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</si>
  <si>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</si>
  <si>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</si>
  <si>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</si>
  <si>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</si>
  <si>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</si>
  <si>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</si>
  <si>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</si>
  <si>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</si>
  <si>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</si>
  <si>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</si>
  <si>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</si>
  <si>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</si>
  <si>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</si>
  <si>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</si>
  <si>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</si>
  <si>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</si>
  <si>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</si>
  <si>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</si>
  <si>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</si>
  <si>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</si>
  <si>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</si>
  <si>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</si>
  <si>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</si>
  <si>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</si>
  <si>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</si>
  <si>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</si>
  <si>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</si>
  <si>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</si>
  <si>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</si>
  <si>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</si>
  <si>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</si>
  <si>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</si>
  <si>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</si>
  <si>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</si>
  <si>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</si>
  <si>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</si>
  <si>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</si>
  <si>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</si>
  <si>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</si>
  <si>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</si>
  <si>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</si>
  <si>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</si>
  <si>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</si>
  <si>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</si>
  <si>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</si>
  <si>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</si>
  <si>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</si>
  <si>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</si>
  <si>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</si>
  <si>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</si>
  <si>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</si>
  <si>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</si>
  <si>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</si>
  <si>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</si>
  <si>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</si>
  <si>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</si>
  <si>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</si>
  <si>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</si>
  <si>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</si>
  <si>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</si>
  <si>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</si>
  <si>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</si>
  <si>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</si>
  <si>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</si>
  <si>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</si>
  <si>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</si>
  <si>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</si>
  <si>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</si>
  <si>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</si>
  <si>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</si>
  <si>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</si>
  <si>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</si>
  <si>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</si>
  <si>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</si>
  <si>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</si>
  <si>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</si>
  <si>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</si>
  <si>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</si>
  <si>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</si>
  <si>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</si>
  <si>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</si>
  <si>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</si>
  <si>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</si>
  <si>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</si>
  <si>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</si>
  <si>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</si>
  <si>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</si>
  <si>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</si>
  <si>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</si>
  <si>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</si>
  <si>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</si>
  <si>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</si>
  <si>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</si>
  <si>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</si>
  <si>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</si>
  <si>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</si>
  <si>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</si>
  <si>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</si>
  <si>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</si>
  <si>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</si>
  <si>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</si>
  <si>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</si>
  <si>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</si>
  <si>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</si>
  <si>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</si>
  <si>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</si>
  <si>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</si>
  <si>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</si>
  <si>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</si>
  <si>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</si>
  <si>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</si>
  <si>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</si>
  <si>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</si>
  <si>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</si>
  <si>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</si>
  <si>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</si>
  <si>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</si>
  <si>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</si>
  <si>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</si>
  <si>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</si>
  <si>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</si>
  <si>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</si>
  <si>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</si>
  <si>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</si>
  <si>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</si>
  <si>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</si>
  <si>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</si>
  <si>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</si>
  <si>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</si>
  <si>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</si>
  <si>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</si>
  <si>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</si>
  <si>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</si>
  <si>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</si>
  <si>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</si>
  <si>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</si>
  <si>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</si>
  <si>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</si>
  <si>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</si>
  <si>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</si>
  <si>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</si>
  <si>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</si>
  <si>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</si>
  <si>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</si>
  <si>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</si>
  <si>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</si>
  <si>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</si>
  <si>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</si>
  <si>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</si>
  <si>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</si>
  <si>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</si>
  <si>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</si>
  <si>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</si>
  <si>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</si>
  <si>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</si>
  <si>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</si>
  <si>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</si>
  <si>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</si>
  <si>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</si>
  <si>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</si>
  <si>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</si>
  <si>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</si>
  <si>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</si>
  <si>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</si>
  <si>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</si>
  <si>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</si>
  <si>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</si>
  <si>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</si>
  <si>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</si>
  <si>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</si>
  <si>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</si>
  <si>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</si>
  <si>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</si>
  <si>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</si>
  <si>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</si>
  <si>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</si>
  <si>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</si>
  <si>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</si>
  <si>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</si>
  <si>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</si>
  <si>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</si>
  <si>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</si>
  <si>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</si>
  <si>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</si>
  <si>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</si>
  <si>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</si>
  <si>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</si>
  <si>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</si>
  <si>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</si>
  <si>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</si>
  <si>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</si>
  <si>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</si>
  <si>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</si>
  <si>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</si>
  <si>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</si>
  <si>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</si>
  <si>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</si>
  <si>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</si>
  <si>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</si>
  <si>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</si>
  <si>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</si>
  <si>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</si>
  <si>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</si>
  <si>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</si>
  <si>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</si>
  <si>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</si>
  <si>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</si>
  <si>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</si>
  <si>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</si>
  <si>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</si>
  <si>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</si>
  <si>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</si>
  <si>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</si>
  <si>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</si>
  <si>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</si>
  <si>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</si>
  <si>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</si>
  <si>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</si>
  <si>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</si>
  <si>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</si>
  <si>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</si>
  <si>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</si>
  <si>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</si>
  <si>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</si>
  <si>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</si>
  <si>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</si>
  <si>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</si>
  <si>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</si>
  <si>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</si>
  <si>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</si>
  <si>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</si>
  <si>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</si>
  <si>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</si>
  <si>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</si>
  <si>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</si>
  <si>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</si>
  <si>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</si>
  <si>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</si>
  <si>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</si>
  <si>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</si>
  <si>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</si>
  <si>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</si>
  <si>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</si>
  <si>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</si>
  <si>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</si>
  <si>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</si>
  <si>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</si>
  <si>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</si>
  <si>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</si>
  <si>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</si>
  <si>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</si>
  <si>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</si>
  <si>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</si>
  <si>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</si>
  <si>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</si>
  <si>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</si>
  <si>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</si>
  <si>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</si>
  <si>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</si>
  <si>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</si>
  <si>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</si>
  <si>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</si>
  <si>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</si>
  <si>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</si>
  <si>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</si>
  <si>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</si>
  <si>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</si>
  <si>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</si>
  <si>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</si>
  <si>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</si>
  <si>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</si>
  <si>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</si>
  <si>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</si>
  <si>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</si>
  <si>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</si>
  <si>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</si>
  <si>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</si>
  <si>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</si>
  <si>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</si>
  <si>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</si>
  <si>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</si>
  <si>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</si>
  <si>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</si>
  <si>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</si>
  <si>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</si>
  <si>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</si>
  <si>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</si>
  <si>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</si>
  <si>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</si>
  <si>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</si>
  <si>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</si>
  <si>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</si>
  <si>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</si>
  <si>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</si>
  <si>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</si>
  <si>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</si>
  <si>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</si>
  <si>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</si>
  <si>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</si>
  <si>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</si>
  <si>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</si>
  <si>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</si>
  <si>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</si>
  <si>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</si>
  <si>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</si>
  <si>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</si>
  <si>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</si>
  <si>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</si>
  <si>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</si>
  <si>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</si>
  <si>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</si>
  <si>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</si>
  <si>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</si>
  <si>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</si>
  <si>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</si>
  <si>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</si>
  <si>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</si>
  <si>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</si>
  <si>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</si>
  <si>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</si>
  <si>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</si>
  <si>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</si>
  <si>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</si>
  <si>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</si>
  <si>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</si>
  <si>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</si>
  <si>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</si>
  <si>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</si>
  <si>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</si>
  <si>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</si>
  <si>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</si>
  <si>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</si>
  <si>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</si>
  <si>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</si>
  <si>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</si>
  <si>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</si>
  <si>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</si>
  <si>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</si>
  <si>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</si>
  <si>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</si>
  <si>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</si>
  <si>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</si>
  <si>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</si>
  <si>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</si>
  <si>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</si>
  <si>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</si>
  <si>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</si>
  <si>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</si>
  <si>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</si>
  <si>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</si>
  <si>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</si>
  <si>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</si>
  <si>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</si>
  <si>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</si>
  <si>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</si>
  <si>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</si>
  <si>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</si>
  <si>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</si>
  <si>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</si>
  <si>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</si>
  <si>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</si>
  <si>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</si>
  <si>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</si>
  <si>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</si>
  <si>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</si>
  <si>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</si>
  <si>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</si>
  <si>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</si>
  <si>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</si>
  <si>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</si>
  <si>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</si>
  <si>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</si>
  <si>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</si>
  <si>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</si>
  <si>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</si>
  <si>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</si>
  <si>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</si>
  <si>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</si>
  <si>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</si>
  <si>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</si>
  <si>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</si>
  <si>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</si>
  <si>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</si>
  <si>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</si>
  <si>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</si>
  <si>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</si>
  <si>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</si>
  <si>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</si>
  <si>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</si>
  <si>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</si>
  <si>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</si>
  <si>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</si>
  <si>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</si>
  <si>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</si>
  <si>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</si>
  <si>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</si>
  <si>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</si>
  <si>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</si>
  <si>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</si>
  <si>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</si>
  <si>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</si>
  <si>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</si>
  <si>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</si>
  <si>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</si>
  <si>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</si>
  <si>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</si>
  <si>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</si>
  <si>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</si>
  <si>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</si>
  <si>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</si>
  <si>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</si>
  <si>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</si>
  <si>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</si>
  <si>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</si>
  <si>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</si>
  <si>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</si>
  <si>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</si>
  <si>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</si>
  <si>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</si>
  <si>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</si>
  <si>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</si>
  <si>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</si>
  <si>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</si>
  <si>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</si>
  <si>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</si>
  <si>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</si>
  <si>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</si>
  <si>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</si>
  <si>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</si>
  <si>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</si>
  <si>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</si>
  <si>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</si>
  <si>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</si>
  <si>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</si>
  <si>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</si>
  <si>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</si>
  <si>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</si>
  <si>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</si>
  <si>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</si>
  <si>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</si>
  <si>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</si>
  <si>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</si>
  <si>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</si>
  <si>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</si>
  <si>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</si>
  <si>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</si>
  <si>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</si>
  <si>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</si>
  <si>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</si>
  <si>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</si>
  <si>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</si>
  <si>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</si>
  <si>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</si>
  <si>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</si>
  <si>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</si>
  <si>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</si>
  <si>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</si>
  <si>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</si>
  <si>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</si>
  <si>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</si>
  <si>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</si>
  <si>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</si>
  <si>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</si>
  <si>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</si>
  <si>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</si>
  <si>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</si>
  <si>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</si>
  <si>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</si>
  <si>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</si>
  <si>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</si>
  <si>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</si>
  <si>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</si>
  <si>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</si>
  <si>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</si>
  <si>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</si>
  <si>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</si>
  <si>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</si>
  <si>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</si>
  <si>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</si>
  <si>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</si>
  <si>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</si>
  <si>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</si>
  <si>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</si>
  <si>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</si>
  <si>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</si>
  <si>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</si>
  <si>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</si>
  <si>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</si>
  <si>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</si>
  <si>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</si>
  <si>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</si>
  <si>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</si>
  <si>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</si>
  <si>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</si>
  <si>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</si>
  <si>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</si>
  <si>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</si>
  <si>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</si>
  <si>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</si>
  <si>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</si>
  <si>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</si>
  <si>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</si>
  <si>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</si>
  <si>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</si>
  <si>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</si>
  <si>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</si>
  <si>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</si>
  <si>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</si>
  <si>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</si>
  <si>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</si>
  <si>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</si>
  <si>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</si>
  <si>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</si>
  <si>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</si>
  <si>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</si>
  <si>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</si>
  <si>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</si>
  <si>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</si>
  <si>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</si>
  <si>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</si>
  <si>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</si>
  <si>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</si>
  <si>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</si>
  <si>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</si>
  <si>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</si>
  <si>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</si>
  <si>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</si>
  <si>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</si>
  <si>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</si>
  <si>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</si>
  <si>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</si>
  <si>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</si>
  <si>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</si>
  <si>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</si>
  <si>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</si>
  <si>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</si>
  <si>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</si>
  <si>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</si>
  <si>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</si>
  <si>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</si>
  <si>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</si>
  <si>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</si>
  <si>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</si>
  <si>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</si>
  <si>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</si>
  <si>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</si>
  <si>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</si>
  <si>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</si>
  <si>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</si>
  <si>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</si>
  <si>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</si>
  <si>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</si>
  <si>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</si>
  <si>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</si>
  <si>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</si>
  <si>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</si>
  <si>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</si>
  <si>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</si>
  <si>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</si>
  <si>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</si>
  <si>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</si>
  <si>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</si>
  <si>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</si>
  <si>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</si>
  <si>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</si>
  <si>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</si>
  <si>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</si>
  <si>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</si>
  <si>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</si>
  <si>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</si>
  <si>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</si>
  <si>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</si>
  <si>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</si>
  <si>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</si>
  <si>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</si>
  <si>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</si>
  <si>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</si>
  <si>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</si>
  <si>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</si>
  <si>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</si>
  <si>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</si>
  <si>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</si>
  <si>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</si>
  <si>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</si>
  <si>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</si>
  <si>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</si>
  <si>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</si>
  <si>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</si>
  <si>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</si>
  <si>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</si>
  <si>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</si>
  <si>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</si>
  <si>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</si>
  <si>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</si>
  <si>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</si>
  <si>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</si>
  <si>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</si>
  <si>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</si>
  <si>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</si>
  <si>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</si>
  <si>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</si>
  <si>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</si>
  <si>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</si>
  <si>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</si>
  <si>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</si>
  <si>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</si>
  <si>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</si>
  <si>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</si>
  <si>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</si>
  <si>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</si>
  <si>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</si>
  <si>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</si>
  <si>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</si>
  <si>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</si>
  <si>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</si>
  <si>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</si>
  <si>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</si>
  <si>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</si>
  <si>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</si>
  <si>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</si>
  <si>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</si>
  <si>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</si>
  <si>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</si>
  <si>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</si>
  <si>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</si>
  <si>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</si>
  <si>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</si>
  <si>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</si>
  <si>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</si>
  <si>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</si>
  <si>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</si>
  <si>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</si>
  <si>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</si>
  <si>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</si>
  <si>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</si>
  <si>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</si>
  <si>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</si>
  <si>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</si>
  <si>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</si>
  <si>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</si>
  <si>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</si>
  <si>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</si>
  <si>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</si>
  <si>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</si>
  <si>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</si>
  <si>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</si>
  <si>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</si>
  <si>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</si>
  <si>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</si>
  <si>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</si>
  <si>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</si>
  <si>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</si>
  <si>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</si>
  <si>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</si>
  <si>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</si>
  <si>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</si>
  <si>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</si>
  <si>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</si>
  <si>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</si>
  <si>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</si>
  <si>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</si>
  <si>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</si>
  <si>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</si>
  <si>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</si>
  <si>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</si>
  <si>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</si>
  <si>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</si>
  <si>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</si>
  <si>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</si>
  <si>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</si>
  <si>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</si>
  <si>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</si>
  <si>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</si>
  <si>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</si>
  <si>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</si>
  <si>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</si>
  <si>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</si>
  <si>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</si>
  <si>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</si>
  <si>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</si>
  <si>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</si>
  <si>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</si>
  <si>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</si>
  <si>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</si>
  <si>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</si>
  <si>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</si>
  <si>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</si>
  <si>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</si>
  <si>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</si>
  <si>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</si>
  <si>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</si>
  <si>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</si>
  <si>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</si>
  <si>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</si>
  <si>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</si>
  <si>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</si>
  <si>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</si>
  <si>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</si>
  <si>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</si>
  <si>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</si>
  <si>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</si>
  <si>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</si>
  <si>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</si>
  <si>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</si>
  <si>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</si>
  <si>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</si>
  <si>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</si>
  <si>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</si>
  <si>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</si>
  <si>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</si>
  <si>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</si>
  <si>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</si>
  <si>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</si>
  <si>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</si>
  <si>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</si>
  <si>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</si>
  <si>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</si>
  <si>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</si>
  <si>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</si>
  <si>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</si>
  <si>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</si>
  <si>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</si>
  <si>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</si>
  <si>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</si>
  <si>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</si>
  <si>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</si>
  <si>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</si>
  <si>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</si>
  <si>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</si>
  <si>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</si>
  <si>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</si>
  <si>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</si>
  <si>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</si>
  <si>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</si>
  <si>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</si>
  <si>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</si>
  <si>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</si>
  <si>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</si>
  <si>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</si>
  <si>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</si>
  <si>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</si>
  <si>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</si>
  <si>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</si>
  <si>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</si>
  <si>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</si>
  <si>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</si>
  <si>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</si>
  <si>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</si>
  <si>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</si>
  <si>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</si>
  <si>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</si>
  <si>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</si>
  <si>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</si>
  <si>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</si>
  <si>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</si>
  <si>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</si>
  <si>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</si>
  <si>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</si>
  <si>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</si>
  <si>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</si>
  <si>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</si>
  <si>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</si>
  <si>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</si>
  <si>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</si>
  <si>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</si>
  <si>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</si>
  <si>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</si>
  <si>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</si>
  <si>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</si>
  <si>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</si>
  <si>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</si>
  <si>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</si>
  <si>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</si>
  <si>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</si>
  <si>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</si>
  <si>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</si>
  <si>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</si>
  <si>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</si>
  <si>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</si>
  <si>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</si>
  <si>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</si>
  <si>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</si>
  <si>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</si>
  <si>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</si>
  <si>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</si>
  <si>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</si>
  <si>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</si>
  <si>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</si>
  <si>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</si>
  <si>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</si>
  <si>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</si>
  <si>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</si>
  <si>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</si>
  <si>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</si>
  <si>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</si>
  <si>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</si>
  <si>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</si>
  <si>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</si>
  <si>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</si>
  <si>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</si>
  <si>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</si>
  <si>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</si>
  <si>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</si>
  <si>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</si>
  <si>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</si>
  <si>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</si>
  <si>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</si>
  <si>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</si>
  <si>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</si>
  <si>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</si>
  <si>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</si>
  <si>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</si>
  <si>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</si>
  <si>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</si>
  <si>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</si>
  <si>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</si>
  <si>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</si>
  <si>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</si>
  <si>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</si>
  <si>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</si>
  <si>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</si>
  <si>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</si>
  <si>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</si>
  <si>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</si>
  <si>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</si>
  <si>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</si>
  <si>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</si>
  <si>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</si>
  <si>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</si>
  <si>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</si>
  <si>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</si>
  <si>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</si>
  <si>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</si>
  <si>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</si>
  <si>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</si>
  <si>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</si>
  <si>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</si>
  <si>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</si>
  <si>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</si>
  <si>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</si>
  <si>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</si>
  <si>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</si>
  <si>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</si>
  <si>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</si>
  <si>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</si>
  <si>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</si>
  <si>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</si>
  <si>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</si>
  <si>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</si>
  <si>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</si>
  <si>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</si>
  <si>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</si>
  <si>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</si>
  <si>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</si>
  <si>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</si>
  <si>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</si>
  <si>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</si>
  <si>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</si>
  <si>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</si>
  <si>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</si>
  <si>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</si>
  <si>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</si>
  <si>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</si>
  <si>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</si>
  <si>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</si>
  <si>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</si>
  <si>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</si>
  <si>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</si>
  <si>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</si>
  <si>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</si>
  <si>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</si>
  <si>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</si>
  <si>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</si>
  <si>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</si>
  <si>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</si>
  <si>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</si>
  <si>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</si>
  <si>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</si>
  <si>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</si>
  <si>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</si>
  <si>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</si>
  <si>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</si>
  <si>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</si>
  <si>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</si>
  <si>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</si>
  <si>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</si>
  <si>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</si>
  <si>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</si>
  <si>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</si>
  <si>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</si>
  <si>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</si>
  <si>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</si>
  <si>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</si>
  <si>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</si>
  <si>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</si>
  <si>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</si>
  <si>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</si>
  <si>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</si>
  <si>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</si>
  <si>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</si>
  <si>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</si>
  <si>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</si>
  <si>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</si>
  <si>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</si>
  <si>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</si>
  <si>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</si>
  <si>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</si>
  <si>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</si>
  <si>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</si>
  <si>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</si>
  <si>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</si>
  <si>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</si>
  <si>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</si>
  <si>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</si>
  <si>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</si>
  <si>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</si>
  <si>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</si>
  <si>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</si>
  <si>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</si>
  <si>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</si>
  <si>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</si>
  <si>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</si>
  <si>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</si>
  <si>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</si>
  <si>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</si>
  <si>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</si>
  <si>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</si>
  <si>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</si>
  <si>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</si>
  <si>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</si>
  <si>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</si>
  <si>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</si>
  <si>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</si>
  <si>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</si>
  <si>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</si>
  <si>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</si>
  <si>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</si>
  <si>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</si>
  <si>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</si>
  <si>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</si>
  <si>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</si>
  <si>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</si>
  <si>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</si>
  <si>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</si>
  <si>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</si>
  <si>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</si>
  <si>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</si>
  <si>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</si>
  <si>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</si>
  <si>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</si>
  <si>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</si>
  <si>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</si>
  <si>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</si>
  <si>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</si>
  <si>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</si>
  <si>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</si>
  <si>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</si>
  <si>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</si>
  <si>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</si>
  <si>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</si>
  <si>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</si>
  <si>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</si>
  <si>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</si>
  <si>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</si>
  <si>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</si>
  <si>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</si>
  <si>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</si>
  <si>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</si>
  <si>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</si>
  <si>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</si>
  <si>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</si>
  <si>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</si>
  <si>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</si>
  <si>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</si>
  <si>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</si>
  <si>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</si>
  <si>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</si>
  <si>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</si>
  <si>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</si>
  <si>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</si>
  <si>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</si>
  <si>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</si>
  <si>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</si>
  <si>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</si>
  <si>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</si>
  <si>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</si>
  <si>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</si>
  <si>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</si>
  <si>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</si>
  <si>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</si>
  <si>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</si>
  <si>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</si>
  <si>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</si>
  <si>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</si>
  <si>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</si>
  <si>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</si>
  <si>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</si>
  <si>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</si>
  <si>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</si>
  <si>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</si>
  <si>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</si>
  <si>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</si>
  <si>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</si>
  <si>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</si>
  <si>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</si>
  <si>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</si>
  <si>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</si>
  <si>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</si>
  <si>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</si>
  <si>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</si>
  <si>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</si>
  <si>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</si>
  <si>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</si>
  <si>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</si>
  <si>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</si>
  <si>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</si>
  <si>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</si>
  <si>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</si>
  <si>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</si>
  <si>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</si>
  <si>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</si>
  <si>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</si>
  <si>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</si>
  <si>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</si>
  <si>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</si>
  <si>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</si>
  <si>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</si>
  <si>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</si>
  <si>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</si>
  <si>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</si>
  <si>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</si>
  <si>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</si>
  <si>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</si>
  <si>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</si>
  <si>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</si>
  <si>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</si>
  <si>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</si>
  <si>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</si>
  <si>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</si>
  <si>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</si>
  <si>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</si>
  <si>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</si>
  <si>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</si>
  <si>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</si>
  <si>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</si>
  <si>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</si>
  <si>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</si>
  <si>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</si>
  <si>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</si>
  <si>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</si>
  <si>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</si>
  <si>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</si>
  <si>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</si>
  <si>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</si>
  <si>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</si>
  <si>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</si>
  <si>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</si>
  <si>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</si>
  <si>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</si>
  <si>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</si>
  <si>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</si>
  <si>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</si>
  <si>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</si>
  <si>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</si>
  <si>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</si>
  <si>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</si>
  <si>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</si>
  <si>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</si>
  <si>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</si>
  <si>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</si>
  <si>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</si>
  <si>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</si>
  <si>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</si>
  <si>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</si>
  <si>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</si>
  <si>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</si>
  <si>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</si>
  <si>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</si>
  <si>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</si>
  <si>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</si>
  <si>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</si>
  <si>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</si>
  <si>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</si>
  <si>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</si>
  <si>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</si>
  <si>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</si>
  <si>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</si>
  <si>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</si>
  <si>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</si>
  <si>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</si>
  <si>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</si>
  <si>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</si>
  <si>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</si>
  <si>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</si>
  <si>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</si>
  <si>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</si>
  <si>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</si>
  <si>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</si>
  <si>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</si>
  <si>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</si>
  <si>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</si>
  <si>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</si>
  <si>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</si>
  <si>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</si>
  <si>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</si>
  <si>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</si>
  <si>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</si>
  <si>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</si>
  <si>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</si>
  <si>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</si>
  <si>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</si>
  <si>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</si>
  <si>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</si>
  <si>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</si>
  <si>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</si>
  <si>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</si>
  <si>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</si>
  <si>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</si>
  <si>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</si>
  <si>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</si>
  <si>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</si>
  <si>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</si>
  <si>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</si>
  <si>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</si>
  <si>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</si>
  <si>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</si>
  <si>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</si>
  <si>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</si>
  <si>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</si>
  <si>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</si>
  <si>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</si>
  <si>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</si>
  <si>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</si>
  <si>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</si>
  <si>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</si>
  <si>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</si>
  <si>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</si>
  <si>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</si>
  <si>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</si>
  <si>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</si>
  <si>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</si>
  <si>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</si>
  <si>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</si>
  <si>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</si>
  <si>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</si>
  <si>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</si>
  <si>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</si>
  <si>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</si>
  <si>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</si>
  <si>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</si>
  <si>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</si>
  <si>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</si>
  <si>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</si>
  <si>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</si>
  <si>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</si>
  <si>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</si>
  <si>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</si>
  <si>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</si>
  <si>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</si>
  <si>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</si>
  <si>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</si>
  <si>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</si>
  <si>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</si>
  <si>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</si>
  <si>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</si>
  <si>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</si>
  <si>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</si>
  <si>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</si>
  <si>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</si>
  <si>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</si>
  <si>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</si>
  <si>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</si>
  <si>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</si>
  <si>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</si>
  <si>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</si>
  <si>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</si>
  <si>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</si>
  <si>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</si>
  <si>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</si>
  <si>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</si>
  <si>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</si>
  <si>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</si>
  <si>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</si>
  <si>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</si>
  <si>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</si>
  <si>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</si>
  <si>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</si>
  <si>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</si>
  <si>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</si>
  <si>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</si>
  <si>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</si>
  <si>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</si>
  <si>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</si>
  <si>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</si>
  <si>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</si>
  <si>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</si>
  <si>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</si>
  <si>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</si>
  <si>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</si>
  <si>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</si>
  <si>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</si>
  <si>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</si>
  <si>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</si>
  <si>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</si>
  <si>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</si>
  <si>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</si>
  <si>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</si>
  <si>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</si>
  <si>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</si>
  <si>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</si>
  <si>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</si>
  <si>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</si>
  <si>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</si>
  <si>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</si>
  <si>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</si>
  <si>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</si>
  <si>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</si>
  <si>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</si>
  <si>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</si>
  <si>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</si>
  <si>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</si>
  <si>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</si>
  <si>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</si>
  <si>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</si>
  <si>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</si>
  <si>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</si>
  <si>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</si>
  <si>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</si>
  <si>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</si>
  <si>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</si>
  <si>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</si>
  <si>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</si>
  <si>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</si>
  <si>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</si>
  <si>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</si>
  <si>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</si>
  <si>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</si>
  <si>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</si>
  <si>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</si>
  <si>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</si>
  <si>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</si>
  <si>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</si>
  <si>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</si>
  <si>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</si>
  <si>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</si>
  <si>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</si>
  <si>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</si>
  <si>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</si>
  <si>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</si>
  <si>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</si>
  <si>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</si>
  <si>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</si>
  <si>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</si>
  <si>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</si>
  <si>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</si>
  <si>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</si>
  <si>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</si>
  <si>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</si>
  <si>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</si>
  <si>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</si>
  <si>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</si>
  <si>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</si>
  <si>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</si>
  <si>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</si>
  <si>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</si>
  <si>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</si>
  <si>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</si>
  <si>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</si>
  <si>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</si>
  <si>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</si>
  <si>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</si>
  <si>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</si>
  <si>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</si>
  <si>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</si>
  <si>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</si>
  <si>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</si>
  <si>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</si>
  <si>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</si>
  <si>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</si>
  <si>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</si>
  <si>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</si>
  <si>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</si>
  <si>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</si>
  <si>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</si>
  <si>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</si>
  <si>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</si>
  <si>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</si>
  <si>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</si>
  <si>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</si>
  <si>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</si>
  <si>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</si>
  <si>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</si>
  <si>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</si>
  <si>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</si>
  <si>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</si>
  <si>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</si>
  <si>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</si>
  <si>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</si>
  <si>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</si>
  <si>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</si>
  <si>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</si>
  <si>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</si>
  <si>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</si>
  <si>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</si>
  <si>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</si>
  <si>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</si>
  <si>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</si>
  <si>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</si>
  <si>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</si>
  <si>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</si>
  <si>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</si>
  <si>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</si>
  <si>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</si>
  <si>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</si>
  <si>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</si>
  <si>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</si>
  <si>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</si>
  <si>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</si>
  <si>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</si>
  <si>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</si>
  <si>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</si>
  <si>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</si>
  <si>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</si>
  <si>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</si>
  <si>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</si>
  <si>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</si>
  <si>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</si>
  <si>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</si>
  <si>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</si>
  <si>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</si>
  <si>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</si>
  <si>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</si>
  <si>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</si>
  <si>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</si>
  <si>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</si>
  <si>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</si>
  <si>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</si>
  <si>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</si>
  <si>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</si>
  <si>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</si>
  <si>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</si>
  <si>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</si>
  <si>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</si>
  <si>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</si>
  <si>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</si>
  <si>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</si>
  <si>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</si>
  <si>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</si>
  <si>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</si>
  <si>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</si>
  <si>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</si>
  <si>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</si>
  <si>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</si>
  <si>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</si>
  <si>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</si>
  <si>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</si>
  <si>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</si>
  <si>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</si>
  <si>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</si>
  <si>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</si>
  <si>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</si>
  <si>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</si>
  <si>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</si>
  <si>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</si>
  <si>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</si>
  <si>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</si>
  <si>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</si>
  <si>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</si>
  <si>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</si>
  <si>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</si>
  <si>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</si>
  <si>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</si>
  <si>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</si>
  <si>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</si>
  <si>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</si>
  <si>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</si>
  <si>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</si>
  <si>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</si>
  <si>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</si>
  <si>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</si>
  <si>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</si>
  <si>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</si>
  <si>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</si>
  <si>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</si>
  <si>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</si>
  <si>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</si>
  <si>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</si>
  <si>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</si>
  <si>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</si>
  <si>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</si>
  <si>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</si>
  <si>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</si>
  <si>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</si>
  <si>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</si>
  <si>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</si>
  <si>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</si>
  <si>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</si>
  <si>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</si>
  <si>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</si>
  <si>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</si>
  <si>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</si>
  <si>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</si>
  <si>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</si>
  <si>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</si>
  <si>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</si>
  <si>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</si>
  <si>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</si>
  <si>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</si>
  <si>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</si>
  <si>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</si>
  <si>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</si>
  <si>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</si>
  <si>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</si>
  <si>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</si>
  <si>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</si>
  <si>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</si>
  <si>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</si>
  <si>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</si>
  <si>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</si>
  <si>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</si>
  <si>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</si>
  <si>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</si>
  <si>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</si>
  <si>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</si>
  <si>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</si>
  <si>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</si>
  <si>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</si>
  <si>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</si>
  <si>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</si>
  <si>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</si>
  <si>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</si>
  <si>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</si>
  <si>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</si>
  <si>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</si>
  <si>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</si>
  <si>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</si>
  <si>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</si>
  <si>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</si>
  <si>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</si>
  <si>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</si>
  <si>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</si>
  <si>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</si>
  <si>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</si>
  <si>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</si>
  <si>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</si>
  <si>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</si>
  <si>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</si>
  <si>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</si>
  <si>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</si>
  <si>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</si>
  <si>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</si>
  <si>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</si>
  <si>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</si>
  <si>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</si>
  <si>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</si>
  <si>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</si>
  <si>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</si>
  <si>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</si>
  <si>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</si>
  <si>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</si>
  <si>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</si>
  <si>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</si>
  <si>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</si>
  <si>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</si>
  <si>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</si>
  <si>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</si>
  <si>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</si>
  <si>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</si>
  <si>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</si>
  <si>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</si>
  <si>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</si>
  <si>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</si>
  <si>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</si>
  <si>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</si>
  <si>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</si>
  <si>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</si>
  <si>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</si>
  <si>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</si>
  <si>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</si>
  <si>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</si>
  <si>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</si>
  <si>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</si>
  <si>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</si>
  <si>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</si>
  <si>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</si>
  <si>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</si>
  <si>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</si>
  <si>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</si>
  <si>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</si>
  <si>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</si>
  <si>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</si>
  <si>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</si>
  <si>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</si>
  <si>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</si>
  <si>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</si>
  <si>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</si>
  <si>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</si>
  <si>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</si>
  <si>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</si>
  <si>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</si>
  <si>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</si>
  <si>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</si>
  <si>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</si>
  <si>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</si>
  <si>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</si>
  <si>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</si>
  <si>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</si>
  <si>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</si>
  <si>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</si>
  <si>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</si>
  <si>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</si>
  <si>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</si>
  <si>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</si>
  <si>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</si>
  <si>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</si>
  <si>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</si>
  <si>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</si>
  <si>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</si>
  <si>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</si>
  <si>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</si>
  <si>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</si>
  <si>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</si>
  <si>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</si>
  <si>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</si>
  <si>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</si>
  <si>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</si>
  <si>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</si>
  <si>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</si>
  <si>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</si>
  <si>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</si>
  <si>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</si>
  <si>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</si>
  <si>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</si>
  <si>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</si>
  <si>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</si>
  <si>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</si>
  <si>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</si>
  <si>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</si>
  <si>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</si>
  <si>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</si>
  <si>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</si>
  <si>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</si>
  <si>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</si>
  <si>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</si>
  <si>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</si>
  <si>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</si>
  <si>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</si>
  <si>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</si>
  <si>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</si>
  <si>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</si>
  <si>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</si>
  <si>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</si>
  <si>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</si>
  <si>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</si>
  <si>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</si>
  <si>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</si>
  <si>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</si>
  <si>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</si>
  <si>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</si>
  <si>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</si>
  <si>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</si>
  <si>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</si>
  <si>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</si>
  <si>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</si>
  <si>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</si>
  <si>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</si>
  <si>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</si>
  <si>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</si>
  <si>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</si>
  <si>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</si>
  <si>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</si>
  <si>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</si>
  <si>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</si>
  <si>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</si>
  <si>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</si>
  <si>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</si>
  <si>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</si>
  <si>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</si>
  <si>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</si>
  <si>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</si>
  <si>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</si>
  <si>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</si>
  <si>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</si>
  <si>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</si>
  <si>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</si>
  <si>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</si>
  <si>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</si>
  <si>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</si>
  <si>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</si>
  <si>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</si>
  <si>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</si>
  <si>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</si>
  <si>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</si>
  <si>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</si>
  <si>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</si>
  <si>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</si>
  <si>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</si>
  <si>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</si>
  <si>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</si>
  <si>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</si>
  <si>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</si>
  <si>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</si>
  <si>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</si>
  <si>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</si>
  <si>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</si>
  <si>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</si>
  <si>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</si>
  <si>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</si>
  <si>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</si>
  <si>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</si>
  <si>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</si>
  <si>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</si>
  <si>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</si>
  <si>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</si>
  <si>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</si>
  <si>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</si>
  <si>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</si>
  <si>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</si>
  <si>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</si>
  <si>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</si>
  <si>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</si>
  <si>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</si>
  <si>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</si>
  <si>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</si>
  <si>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</si>
  <si>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</si>
  <si>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</si>
  <si>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</si>
  <si>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</si>
  <si>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</si>
  <si>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</si>
  <si>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</si>
  <si>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</si>
  <si>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</si>
  <si>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</si>
  <si>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</si>
  <si>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</si>
  <si>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</si>
  <si>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</si>
  <si>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</si>
  <si>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</si>
  <si>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</si>
  <si>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</si>
  <si>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</si>
  <si>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</si>
  <si>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</si>
  <si>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</si>
  <si>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</si>
  <si>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</si>
  <si>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</si>
  <si>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</si>
  <si>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</si>
  <si>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</si>
  <si>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</si>
  <si>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</si>
  <si>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</si>
  <si>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</si>
  <si>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</si>
  <si>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</si>
  <si>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</si>
  <si>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</si>
  <si>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</si>
  <si>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</si>
  <si>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</si>
  <si>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</si>
  <si>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</si>
  <si>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</si>
  <si>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</si>
  <si>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</si>
  <si>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</si>
  <si>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</si>
  <si>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</si>
  <si>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</si>
  <si>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</si>
  <si>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</si>
  <si>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</si>
  <si>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</si>
  <si>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</si>
  <si>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</si>
  <si>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</si>
  <si>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</si>
  <si>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</si>
  <si>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</si>
  <si>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</si>
  <si>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</si>
  <si>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</si>
  <si>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</si>
  <si>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</si>
  <si>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</si>
  <si>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</si>
  <si>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</si>
  <si>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</si>
  <si>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</si>
  <si>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</si>
  <si>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</si>
  <si>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</si>
  <si>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</si>
  <si>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</si>
  <si>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</si>
  <si>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</si>
  <si>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</si>
  <si>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</si>
  <si>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</si>
  <si>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</si>
  <si>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</si>
  <si>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</si>
  <si>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</si>
  <si>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</si>
  <si>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</si>
  <si>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</si>
  <si>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</si>
  <si>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</si>
  <si>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</si>
  <si>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</si>
  <si>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</si>
  <si>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</si>
  <si>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</si>
  <si>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</si>
  <si>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</si>
  <si>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</si>
  <si>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</si>
  <si>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</si>
  <si>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</si>
  <si>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</si>
  <si>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</si>
  <si>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</si>
  <si>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</si>
  <si>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</si>
  <si>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</si>
  <si>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</si>
  <si>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</si>
  <si>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</si>
  <si>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</si>
  <si>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</si>
  <si>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</si>
  <si>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</si>
  <si>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</si>
  <si>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</si>
  <si>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</si>
  <si>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</si>
  <si>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</si>
  <si>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</si>
  <si>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</si>
  <si>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</si>
  <si>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</si>
  <si>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</si>
  <si>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</si>
  <si>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</si>
  <si>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</si>
  <si>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</si>
  <si>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</si>
  <si>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</si>
  <si>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</si>
  <si>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</si>
  <si>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</si>
  <si>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</si>
  <si>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</si>
  <si>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</si>
  <si>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</si>
  <si>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</si>
  <si>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</si>
  <si>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</si>
  <si>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</si>
  <si>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</si>
  <si>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</si>
  <si>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</si>
  <si>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</si>
  <si>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</si>
  <si>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</si>
  <si>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</si>
  <si>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</si>
  <si>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</si>
  <si>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</si>
  <si>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</si>
  <si>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</si>
  <si>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</si>
  <si>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</si>
  <si>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</si>
  <si>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</si>
  <si>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</si>
  <si>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</si>
  <si>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</si>
  <si>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</si>
  <si>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</si>
  <si>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</si>
  <si>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</si>
  <si>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</si>
  <si>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</si>
  <si>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</si>
  <si>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</si>
  <si>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</si>
  <si>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</si>
  <si>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</si>
  <si>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</si>
  <si>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</si>
  <si>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</si>
  <si>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</si>
  <si>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</si>
  <si>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</si>
  <si>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</si>
  <si>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</si>
  <si>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</si>
  <si>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</si>
  <si>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</si>
  <si>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</si>
  <si>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</si>
  <si>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</si>
  <si>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</si>
  <si>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</si>
  <si>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</si>
  <si>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</si>
  <si>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</si>
  <si>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</si>
  <si>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</si>
  <si>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</si>
  <si>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</si>
  <si>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</si>
  <si>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</si>
  <si>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</si>
  <si>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</si>
  <si>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</si>
  <si>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</si>
  <si>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</si>
  <si>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</si>
  <si>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</si>
  <si>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</si>
  <si>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</si>
  <si>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</si>
  <si>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</si>
  <si>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</si>
  <si>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</si>
  <si>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</si>
  <si>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</si>
  <si>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</si>
  <si>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</si>
  <si>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</si>
  <si>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</si>
  <si>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</si>
  <si>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</si>
  <si>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</si>
  <si>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</si>
  <si>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</si>
  <si>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</si>
  <si>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</si>
  <si>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</si>
  <si>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</si>
  <si>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</si>
  <si>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</si>
  <si>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</si>
  <si>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</si>
  <si>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</si>
  <si>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</si>
  <si>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</si>
  <si>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</si>
  <si>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</si>
  <si>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</si>
  <si>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</si>
  <si>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</si>
  <si>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</si>
  <si>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</si>
  <si>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</si>
  <si>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</si>
  <si>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</si>
  <si>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</si>
  <si>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</si>
  <si>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</si>
  <si>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</si>
  <si>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</si>
  <si>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</si>
  <si>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</si>
  <si>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</si>
  <si>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</si>
  <si>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</si>
  <si>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</si>
  <si>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</si>
  <si>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</si>
  <si>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</si>
  <si>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</si>
  <si>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</si>
  <si>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</si>
  <si>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</si>
  <si>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</si>
  <si>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</si>
  <si>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</si>
  <si>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</si>
  <si>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</si>
  <si>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</si>
  <si>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</si>
  <si>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</si>
  <si>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</si>
  <si>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</si>
  <si>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</si>
  <si>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</si>
  <si>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</si>
  <si>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</si>
  <si>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</si>
  <si>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</si>
  <si>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</si>
  <si>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</si>
  <si>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</si>
  <si>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</si>
  <si>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</si>
  <si>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</si>
  <si>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</si>
  <si>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</si>
  <si>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</si>
  <si>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</si>
  <si>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</si>
  <si>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</si>
  <si>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</si>
  <si>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</si>
  <si>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</si>
  <si>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</si>
  <si>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</si>
  <si>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</si>
  <si>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</si>
  <si>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</si>
  <si>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</si>
  <si>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</si>
  <si>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</si>
  <si>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</si>
  <si>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</si>
  <si>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</si>
  <si>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</si>
  <si>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</si>
  <si>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</si>
  <si>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</si>
  <si>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</si>
  <si>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</si>
  <si>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</si>
  <si>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</si>
  <si>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</si>
  <si>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</si>
  <si>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</si>
  <si>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</si>
  <si>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</si>
  <si>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</si>
  <si>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</si>
  <si>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</si>
  <si>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</si>
  <si>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</si>
  <si>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</si>
  <si>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</si>
  <si>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</si>
  <si>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</si>
  <si>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</si>
  <si>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</si>
  <si>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</si>
  <si>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</si>
  <si>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</si>
  <si>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</si>
  <si>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</si>
  <si>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</si>
  <si>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</si>
  <si>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</si>
  <si>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</si>
  <si>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</si>
  <si>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</si>
  <si>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</si>
  <si>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</si>
  <si>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</si>
  <si>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</si>
  <si>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</si>
  <si>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</si>
  <si>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</si>
  <si>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</si>
  <si>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</si>
  <si>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</si>
  <si>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</si>
  <si>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</si>
  <si>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</si>
  <si>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</si>
  <si>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</si>
  <si>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</si>
  <si>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</si>
  <si>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</si>
  <si>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</si>
  <si>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</si>
  <si>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</si>
  <si>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</si>
  <si>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</si>
  <si>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</si>
  <si>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</si>
  <si>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</si>
  <si>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</si>
  <si>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</si>
  <si>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</si>
  <si>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</si>
  <si>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</si>
  <si>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</si>
  <si>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</si>
  <si>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</si>
  <si>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</si>
  <si>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</si>
  <si>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</si>
  <si>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</si>
  <si>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</si>
  <si>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</si>
  <si>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</si>
  <si>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</si>
  <si>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</si>
  <si>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</si>
  <si>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</si>
  <si>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</si>
  <si>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</si>
  <si>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</si>
  <si>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</si>
  <si>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</si>
  <si>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</si>
  <si>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</si>
  <si>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</si>
  <si>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</si>
  <si>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</si>
  <si>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</si>
  <si>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</si>
  <si>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</si>
  <si>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</si>
  <si>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</si>
  <si>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</si>
  <si>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</si>
  <si>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</si>
  <si>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</si>
  <si>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</si>
  <si>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</si>
  <si>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</si>
  <si>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</si>
  <si>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</si>
  <si>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</si>
  <si>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</si>
  <si>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</si>
  <si>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</si>
  <si>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</si>
  <si>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</si>
  <si>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</si>
  <si>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</si>
  <si>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</si>
  <si>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</si>
  <si>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</si>
  <si>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</si>
  <si>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</si>
  <si>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</si>
  <si>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</si>
  <si>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</si>
  <si>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</si>
  <si>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</si>
  <si>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</si>
  <si>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</si>
  <si>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</si>
  <si>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</si>
  <si>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</si>
  <si>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</si>
  <si>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</si>
  <si>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</si>
  <si>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</si>
  <si>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</si>
  <si>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</si>
  <si>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</si>
  <si>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</si>
  <si>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</si>
  <si>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</si>
  <si>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</si>
  <si>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</si>
  <si>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</si>
  <si>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</si>
  <si>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</si>
  <si>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</si>
  <si>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</si>
  <si>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</si>
  <si>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</si>
  <si>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</si>
  <si>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</si>
  <si>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</si>
  <si>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</si>
  <si>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</si>
  <si>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</si>
  <si>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</si>
  <si>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</si>
  <si>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</si>
  <si>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</si>
  <si>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</si>
  <si>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</si>
  <si>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</si>
  <si>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</si>
  <si>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</si>
  <si>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</si>
  <si>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</si>
  <si>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</si>
  <si>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</si>
  <si>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</si>
  <si>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</si>
  <si>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</si>
  <si>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</si>
  <si>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</si>
  <si>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</si>
  <si>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</si>
  <si>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</si>
  <si>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</si>
  <si>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</si>
  <si>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</si>
  <si>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</si>
  <si>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</si>
  <si>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</si>
  <si>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</si>
  <si>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</si>
  <si>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</si>
  <si>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</si>
  <si>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</si>
  <si>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</si>
  <si>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</si>
  <si>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</si>
  <si>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</si>
  <si>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</si>
  <si>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</si>
  <si>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</si>
  <si>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</si>
  <si>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</si>
  <si>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</si>
  <si>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</si>
  <si>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</si>
  <si>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</si>
  <si>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</si>
  <si>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</si>
  <si>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</si>
  <si>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</si>
  <si>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</si>
  <si>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</si>
  <si>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</si>
  <si>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</si>
  <si>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</si>
  <si>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</si>
  <si>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</si>
  <si>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</si>
  <si>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</si>
  <si>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</si>
  <si>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</si>
  <si>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</si>
  <si>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</si>
  <si>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</si>
  <si>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</si>
  <si>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</si>
  <si>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</si>
  <si>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</si>
  <si>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</si>
  <si>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</si>
  <si>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</si>
  <si>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</si>
  <si>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</si>
  <si>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</si>
  <si>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</si>
  <si>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</si>
  <si>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</si>
  <si>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</si>
  <si>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</si>
  <si>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</si>
  <si>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</si>
  <si>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</si>
  <si>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</si>
  <si>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</si>
  <si>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</si>
  <si>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</si>
  <si>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</si>
  <si>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</si>
  <si>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</si>
  <si>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</si>
  <si>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</si>
  <si>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</si>
  <si>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</si>
  <si>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</si>
  <si>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</si>
  <si>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</si>
  <si>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</si>
  <si>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</si>
  <si>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</si>
  <si>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</si>
  <si>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</si>
  <si>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</si>
  <si>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</si>
  <si>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</si>
  <si>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</si>
  <si>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</si>
  <si>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</si>
  <si>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</si>
  <si>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</si>
  <si>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</si>
  <si>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</si>
  <si>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</si>
  <si>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</si>
  <si>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</si>
  <si>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</si>
  <si>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</si>
  <si>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</si>
  <si>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</si>
  <si>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</si>
  <si>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</si>
  <si>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</si>
  <si>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</si>
  <si>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</si>
  <si>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</si>
  <si>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</si>
  <si>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</si>
  <si>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</si>
  <si>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</si>
  <si>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</si>
  <si>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</si>
  <si>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</si>
  <si>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</si>
  <si>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</si>
  <si>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</si>
  <si>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</si>
  <si>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</si>
  <si>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</si>
  <si>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</si>
  <si>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</si>
  <si>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</si>
  <si>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</si>
  <si>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</si>
  <si>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</si>
  <si>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</si>
  <si>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</si>
  <si>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</si>
  <si>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</si>
  <si>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</si>
  <si>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</si>
  <si>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</si>
  <si>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</si>
  <si>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</si>
  <si>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</si>
  <si>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</si>
  <si>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</si>
  <si>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</si>
  <si>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</si>
  <si>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</si>
  <si>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</si>
  <si>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</si>
  <si>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</si>
  <si>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</si>
  <si>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</si>
  <si>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</si>
  <si>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</si>
  <si>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</si>
  <si>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</si>
  <si>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</si>
  <si>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</si>
  <si>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</si>
  <si>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</si>
  <si>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</si>
  <si>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</si>
  <si>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</si>
  <si>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</si>
  <si>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</si>
  <si>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</si>
  <si>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</si>
  <si>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</si>
  <si>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</si>
  <si>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</si>
  <si>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</si>
  <si>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</si>
  <si>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</si>
  <si>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</si>
  <si>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</si>
  <si>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</si>
  <si>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</si>
  <si>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</si>
  <si>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</si>
  <si>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</si>
  <si>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</si>
  <si>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</si>
  <si>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</si>
  <si>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</si>
  <si>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</si>
  <si>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</si>
  <si>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</si>
  <si>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</si>
  <si>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</si>
  <si>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</si>
  <si>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</si>
  <si>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</si>
  <si>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</si>
  <si>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</si>
  <si>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</si>
  <si>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</si>
  <si>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</si>
  <si>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</si>
  <si>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</si>
  <si>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</si>
  <si>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</si>
  <si>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</si>
  <si>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</si>
  <si>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</si>
  <si>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</si>
  <si>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</si>
  <si>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</si>
  <si>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</si>
  <si>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</si>
  <si>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</si>
  <si>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</si>
  <si>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</si>
  <si>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</si>
  <si>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</si>
  <si>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</si>
  <si>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</si>
  <si>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</si>
  <si>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</si>
  <si>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</si>
  <si>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</si>
  <si>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</si>
  <si>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</si>
  <si>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</si>
  <si>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</si>
  <si>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</si>
  <si>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</si>
  <si>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</si>
  <si>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</si>
  <si>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</si>
  <si>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</si>
  <si>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</si>
  <si>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</si>
  <si>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</si>
  <si>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</si>
  <si>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</si>
  <si>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</si>
  <si>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</si>
  <si>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</si>
  <si>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</si>
  <si>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</si>
  <si>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</si>
  <si>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</si>
  <si>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</si>
  <si>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</si>
  <si>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</si>
  <si>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</si>
  <si>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</si>
  <si>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</si>
  <si>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</si>
  <si>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</si>
  <si>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</si>
  <si>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</si>
  <si>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</si>
  <si>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</si>
  <si>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</si>
  <si>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</si>
  <si>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</si>
  <si>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</si>
  <si>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</si>
  <si>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</si>
  <si>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</si>
  <si>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</si>
  <si>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</si>
  <si>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</si>
  <si>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</si>
  <si>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</si>
  <si>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</si>
  <si>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</si>
  <si>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</si>
  <si>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</si>
  <si>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</si>
  <si>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</si>
  <si>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</si>
  <si>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</si>
  <si>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</si>
  <si>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</si>
  <si>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</si>
  <si>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</si>
  <si>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</si>
  <si>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</si>
  <si>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</si>
  <si>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</si>
  <si>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</si>
  <si>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</si>
  <si>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</si>
  <si>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</si>
  <si>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</si>
  <si>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</si>
  <si>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</si>
  <si>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</si>
  <si>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</si>
  <si>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</si>
  <si>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</si>
  <si>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</si>
  <si>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</si>
  <si>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</si>
  <si>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</si>
  <si>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</si>
  <si>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</si>
  <si>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</si>
  <si>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</si>
  <si>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</si>
  <si>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</si>
  <si>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</si>
  <si>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</si>
  <si>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</si>
  <si>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</si>
  <si>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</si>
  <si>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</si>
  <si>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</si>
  <si>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</si>
  <si>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</si>
  <si>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</si>
  <si>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</si>
  <si>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</si>
  <si>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</si>
  <si>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</si>
  <si>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</si>
  <si>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</si>
  <si>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</si>
  <si>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</si>
  <si>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</si>
  <si>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</si>
  <si>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</si>
  <si>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</si>
  <si>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</si>
  <si>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</si>
  <si>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</si>
  <si>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</si>
  <si>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</si>
  <si>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</si>
  <si>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</si>
  <si>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</si>
  <si>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</si>
  <si>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</si>
  <si>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</si>
  <si>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</si>
  <si>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</si>
  <si>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</si>
  <si>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</si>
  <si>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</si>
  <si>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</si>
  <si>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</si>
  <si>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</si>
  <si>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</si>
  <si>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</si>
  <si>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</si>
  <si>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</si>
  <si>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</si>
  <si>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</si>
  <si>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</si>
  <si>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</si>
  <si>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</si>
  <si>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</si>
  <si>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</si>
  <si>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</si>
  <si>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</si>
  <si>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</si>
  <si>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</si>
  <si>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</si>
  <si>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</si>
  <si>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</si>
  <si>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</si>
  <si>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</si>
  <si>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</si>
  <si>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</si>
  <si>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</si>
  <si>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</si>
  <si>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</si>
  <si>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</si>
  <si>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</si>
  <si>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</si>
  <si>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</si>
  <si>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</si>
  <si>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</si>
  <si>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</si>
  <si>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</si>
  <si>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</si>
  <si>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</si>
  <si>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</si>
  <si>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</si>
  <si>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</si>
  <si>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</si>
  <si>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</si>
  <si>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</si>
  <si>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</si>
  <si>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</si>
  <si>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</si>
  <si>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</si>
  <si>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</si>
  <si>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</si>
  <si>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</si>
  <si>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</si>
  <si>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</si>
  <si>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</si>
  <si>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</si>
  <si>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</si>
  <si>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</si>
  <si>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</si>
  <si>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</si>
  <si>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</si>
  <si>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</si>
  <si>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</si>
  <si>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</si>
  <si>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</si>
  <si>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</si>
  <si>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</si>
  <si>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</si>
  <si>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</si>
  <si>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</si>
  <si>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</si>
  <si>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</si>
  <si>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</si>
  <si>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</si>
  <si>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</si>
  <si>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</si>
  <si>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</si>
  <si>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</si>
  <si>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</si>
  <si>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</si>
  <si>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</si>
  <si>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</si>
  <si>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</si>
  <si>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</si>
  <si>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</si>
  <si>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</si>
  <si>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</si>
  <si>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</si>
  <si>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</si>
  <si>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</si>
  <si>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</si>
  <si>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</si>
  <si>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</si>
  <si>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</si>
  <si>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</si>
  <si>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</si>
  <si>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</si>
  <si>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</si>
  <si>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</si>
  <si>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</si>
  <si>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</si>
  <si>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</si>
  <si>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</si>
  <si>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</si>
  <si>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</si>
  <si>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</si>
  <si>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</si>
  <si>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</si>
  <si>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</si>
  <si>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</si>
  <si>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</si>
  <si>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</si>
  <si>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</si>
  <si>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</si>
  <si>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</si>
  <si>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</si>
  <si>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</si>
  <si>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</si>
  <si>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</si>
  <si>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</si>
  <si>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</si>
  <si>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</si>
  <si>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</si>
  <si>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</si>
  <si>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</si>
  <si>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</si>
  <si>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</si>
  <si>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</si>
  <si>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</si>
  <si>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</si>
  <si>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</si>
  <si>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</si>
  <si>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</si>
  <si>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</si>
  <si>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</si>
  <si>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</si>
  <si>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</si>
  <si>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</si>
  <si>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</si>
  <si>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</si>
  <si>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</si>
  <si>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</si>
  <si>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</si>
  <si>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</si>
  <si>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</si>
  <si>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</si>
  <si>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</si>
  <si>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</si>
  <si>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</si>
  <si>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</si>
  <si>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</si>
  <si>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</si>
  <si>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</si>
  <si>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</si>
  <si>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</si>
  <si>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</si>
  <si>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</si>
  <si>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</si>
  <si>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</si>
  <si>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</si>
  <si>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</si>
  <si>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</si>
  <si>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</si>
  <si>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</si>
  <si>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</si>
  <si>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</si>
  <si>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</si>
  <si>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</si>
  <si>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</si>
  <si>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</si>
  <si>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</si>
  <si>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</si>
  <si>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</si>
  <si>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</si>
  <si>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</si>
  <si>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</si>
  <si>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</si>
  <si>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</si>
  <si>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</si>
  <si>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</si>
  <si>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</si>
  <si>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</si>
  <si>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</si>
  <si>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</si>
  <si>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</si>
  <si>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</si>
  <si>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</si>
  <si>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</si>
  <si>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</si>
  <si>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</si>
  <si>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</si>
  <si>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</si>
  <si>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</si>
  <si>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</si>
  <si>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</si>
  <si>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</si>
  <si>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</si>
  <si>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</si>
  <si>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</si>
  <si>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</si>
  <si>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</si>
  <si>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</si>
  <si>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</si>
  <si>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</si>
  <si>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</si>
  <si>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</si>
  <si>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</si>
  <si>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</si>
  <si>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</si>
  <si>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</si>
  <si>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</si>
  <si>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</si>
  <si>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</si>
  <si>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</si>
  <si>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</si>
  <si>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</si>
  <si>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</si>
  <si>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</si>
  <si>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</si>
  <si>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</si>
  <si>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</si>
  <si>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</si>
  <si>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</si>
  <si>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</si>
  <si>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</si>
  <si>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</si>
  <si>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</si>
  <si>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</si>
  <si>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</si>
  <si>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</si>
  <si>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</si>
  <si>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</si>
  <si>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</si>
  <si>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</si>
  <si>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</si>
  <si>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</si>
  <si>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</si>
  <si>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</si>
  <si>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</si>
  <si>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</si>
  <si>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</si>
  <si>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</si>
  <si>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</si>
  <si>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</si>
  <si>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</si>
  <si>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</si>
  <si>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</si>
  <si>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</si>
  <si>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</si>
  <si>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</si>
  <si>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</si>
  <si>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</si>
  <si>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</si>
  <si>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</si>
  <si>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</si>
  <si>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</si>
  <si>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</si>
  <si>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</si>
  <si>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</si>
  <si>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</si>
  <si>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</si>
  <si>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</si>
  <si>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</si>
  <si>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</si>
  <si>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</si>
  <si>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</si>
  <si>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</si>
  <si>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</si>
  <si>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</si>
  <si>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</si>
  <si>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</si>
  <si>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</si>
  <si>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</si>
  <si>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</si>
  <si>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</si>
  <si>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</si>
  <si>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</si>
  <si>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</si>
  <si>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</si>
  <si>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</si>
  <si>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</si>
  <si>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</si>
  <si>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</si>
  <si>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</si>
  <si>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</si>
  <si>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</si>
  <si>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</si>
  <si>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</si>
  <si>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</si>
  <si>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</si>
  <si>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</si>
  <si>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</si>
  <si>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</si>
  <si>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</si>
  <si>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</si>
  <si>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</si>
  <si>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</si>
  <si>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</si>
  <si>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</si>
  <si>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</si>
  <si>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</si>
  <si>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</si>
  <si>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</si>
  <si>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</si>
  <si>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</si>
  <si>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</si>
  <si>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</si>
  <si>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</si>
  <si>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</si>
  <si>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</si>
  <si>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</si>
  <si>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</si>
  <si>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</si>
  <si>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</si>
  <si>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</si>
  <si>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</si>
  <si>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</si>
  <si>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</si>
  <si>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</si>
  <si>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</si>
  <si>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</si>
  <si>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</si>
  <si>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</si>
  <si>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</si>
  <si>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</si>
  <si>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</si>
  <si>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</si>
  <si>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</si>
  <si>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</si>
  <si>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</si>
  <si>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</si>
  <si>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</si>
  <si>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</si>
  <si>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</si>
  <si>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</si>
  <si>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</si>
  <si>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</si>
  <si>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</si>
  <si>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</si>
  <si>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</si>
  <si>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</si>
  <si>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</si>
  <si>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</si>
  <si>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</si>
  <si>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</si>
  <si>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</si>
  <si>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</si>
  <si>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</si>
  <si>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</si>
  <si>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</si>
  <si>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</si>
  <si>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</si>
  <si>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</si>
  <si>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</si>
  <si>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</si>
  <si>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</si>
  <si>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</si>
  <si>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</si>
  <si>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</si>
  <si>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</si>
  <si>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</si>
  <si>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</si>
  <si>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</si>
  <si>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</si>
  <si>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</si>
  <si>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</si>
  <si>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</si>
  <si>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</si>
  <si>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</si>
  <si>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</si>
  <si>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</si>
  <si>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</si>
  <si>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</si>
  <si>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</si>
  <si>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</si>
  <si>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</si>
  <si>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</si>
  <si>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</si>
  <si>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</si>
  <si>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</si>
  <si>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</si>
  <si>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</si>
  <si>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</si>
  <si>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</si>
  <si>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</si>
  <si>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</si>
  <si>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</si>
  <si>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</si>
  <si>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</si>
  <si>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</si>
  <si>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</si>
  <si>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</si>
  <si>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</si>
  <si>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</si>
  <si>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</si>
  <si>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</si>
  <si>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</si>
  <si>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</si>
  <si>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</si>
  <si>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</si>
  <si>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</si>
  <si>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</si>
  <si>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</si>
  <si>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</si>
  <si>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</si>
  <si>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</si>
  <si>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</si>
  <si>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</si>
  <si>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</si>
  <si>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</si>
  <si>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</si>
  <si>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</si>
  <si>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</si>
  <si>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</si>
  <si>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</si>
  <si>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</si>
  <si>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</si>
  <si>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</si>
  <si>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</si>
  <si>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</si>
  <si>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</si>
  <si>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</si>
  <si>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</si>
  <si>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</si>
  <si>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</si>
  <si>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</si>
  <si>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</si>
  <si>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</si>
  <si>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</si>
  <si>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</si>
  <si>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</si>
  <si>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</si>
  <si>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</si>
  <si>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</si>
  <si>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</si>
  <si>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</si>
  <si>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</si>
  <si>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</si>
  <si>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</si>
  <si>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</si>
  <si>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</si>
  <si>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</si>
  <si>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</si>
  <si>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</si>
  <si>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</si>
  <si>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</si>
  <si>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</si>
  <si>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</si>
  <si>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</si>
  <si>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</si>
  <si>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</si>
  <si>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</si>
  <si>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</si>
  <si>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</si>
  <si>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</si>
  <si>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</si>
  <si>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</si>
  <si>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</si>
  <si>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</si>
  <si>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</si>
  <si>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</si>
  <si>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</si>
  <si>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</si>
  <si>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</si>
  <si>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</si>
  <si>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</si>
  <si>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</si>
  <si>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</si>
  <si>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</si>
  <si>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</si>
  <si>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</si>
  <si>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</si>
  <si>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</si>
  <si>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</si>
  <si>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</si>
  <si>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</si>
  <si>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</si>
  <si>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</si>
  <si>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</si>
  <si>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</si>
  <si>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</si>
  <si>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</si>
  <si>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</si>
  <si>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</si>
  <si>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</si>
  <si>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</si>
  <si>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</si>
  <si>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</si>
  <si>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</si>
  <si>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</si>
  <si>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</si>
  <si>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</si>
  <si>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</si>
  <si>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</si>
  <si>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</si>
  <si>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</si>
  <si>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</si>
  <si>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</si>
  <si>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</si>
  <si>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</si>
  <si>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</si>
  <si>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</si>
  <si>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</si>
  <si>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</si>
  <si>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</si>
  <si>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</si>
  <si>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</si>
  <si>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</si>
  <si>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</si>
  <si>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</si>
  <si>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</si>
  <si>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</si>
  <si>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</si>
  <si>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</si>
  <si>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</si>
  <si>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</si>
  <si>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</si>
  <si>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</si>
  <si>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</si>
  <si>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</si>
  <si>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</si>
  <si>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</si>
  <si>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</si>
  <si>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</si>
  <si>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</si>
  <si>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</si>
  <si>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</si>
  <si>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</si>
  <si>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</si>
  <si>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</si>
  <si>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</si>
  <si>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</si>
  <si>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</si>
  <si>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</si>
  <si>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</si>
  <si>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</si>
  <si>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</si>
  <si>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</si>
  <si>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</si>
  <si>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</si>
  <si>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</si>
  <si>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</si>
  <si>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</si>
  <si>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</si>
  <si>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</si>
  <si>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</si>
  <si>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</si>
  <si>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</si>
  <si>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</si>
  <si>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</si>
  <si>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</si>
  <si>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</si>
  <si>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</si>
  <si>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</si>
  <si>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</si>
  <si>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</si>
  <si>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</si>
  <si>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</si>
  <si>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</si>
  <si>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</si>
  <si>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</si>
  <si>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</si>
  <si>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</si>
  <si>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</si>
  <si>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</si>
  <si>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</si>
  <si>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</si>
  <si>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</si>
  <si>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</si>
  <si>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</si>
  <si>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</si>
  <si>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</si>
  <si>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</si>
  <si>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</si>
  <si>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</si>
  <si>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</si>
  <si>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</si>
  <si>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</si>
  <si>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</si>
  <si>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</si>
  <si>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</si>
  <si>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</si>
  <si>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</si>
  <si>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</si>
  <si>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</si>
  <si>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</si>
  <si>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</si>
  <si>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</si>
  <si>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</si>
  <si>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</si>
  <si>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</si>
  <si>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</si>
  <si>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</si>
  <si>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</si>
  <si>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</si>
  <si>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</si>
  <si>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</si>
  <si>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</si>
  <si>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</si>
  <si>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</si>
  <si>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</si>
  <si>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</si>
  <si>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</si>
  <si>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</si>
  <si>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</si>
  <si>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</si>
  <si>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</si>
  <si>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</si>
  <si>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</si>
  <si>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</si>
  <si>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</si>
  <si>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</si>
  <si>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</si>
  <si>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</si>
  <si>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</si>
  <si>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</si>
  <si>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</si>
  <si>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</si>
  <si>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</si>
  <si>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</si>
  <si>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</si>
  <si>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</si>
  <si>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</si>
  <si>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</si>
  <si>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</si>
  <si>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</si>
  <si>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</si>
  <si>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</si>
  <si>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</si>
  <si>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</si>
  <si>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</si>
  <si>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</si>
  <si>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</si>
  <si>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</si>
  <si>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</si>
  <si>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</si>
  <si>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</si>
  <si>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</si>
  <si>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</si>
  <si>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</si>
  <si>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</si>
  <si>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</si>
  <si>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</si>
  <si>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</si>
  <si>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</si>
  <si>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</si>
  <si>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</si>
  <si>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</si>
  <si>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</si>
  <si>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</si>
  <si>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</si>
  <si>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</si>
  <si>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</si>
  <si>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</si>
  <si>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</si>
  <si>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</si>
  <si>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</si>
  <si>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</si>
  <si>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</si>
  <si>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</si>
  <si>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</si>
  <si>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</si>
  <si>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</si>
  <si>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</si>
  <si>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</si>
  <si>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</si>
  <si>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</si>
  <si>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</si>
  <si>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</si>
  <si>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</si>
  <si>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</si>
  <si>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</si>
  <si>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</si>
  <si>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</si>
  <si>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</si>
  <si>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</si>
  <si>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</si>
  <si>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</si>
  <si>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</si>
  <si>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</si>
  <si>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</si>
  <si>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</si>
  <si>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</si>
  <si>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</si>
  <si>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</si>
  <si>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</si>
  <si>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</si>
  <si>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</si>
  <si>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</si>
  <si>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</si>
  <si>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</si>
  <si>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</si>
  <si>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</si>
  <si>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</si>
  <si>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</si>
  <si>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</si>
  <si>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</si>
  <si>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</si>
  <si>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</si>
  <si>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</si>
  <si>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</si>
  <si>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</si>
  <si>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</si>
  <si>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</si>
  <si>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</si>
  <si>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</si>
  <si>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</si>
  <si>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</si>
  <si>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</si>
  <si>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</si>
  <si>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</si>
  <si>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</si>
  <si>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</si>
  <si>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</si>
  <si>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</si>
  <si>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</si>
  <si>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</si>
  <si>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</si>
  <si>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</si>
  <si>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</si>
  <si>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</si>
  <si>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</si>
  <si>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</si>
  <si>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</si>
  <si>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</si>
  <si>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</si>
  <si>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</si>
  <si>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</si>
  <si>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</si>
  <si>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</si>
  <si>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</si>
  <si>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</si>
  <si>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</si>
  <si>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</si>
  <si>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</si>
  <si>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</si>
  <si>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</si>
  <si>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</si>
  <si>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</si>
  <si>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</si>
  <si>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</si>
  <si>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</si>
  <si>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</si>
  <si>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</si>
  <si>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</si>
  <si>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</si>
  <si>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</si>
  <si>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</si>
  <si>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</si>
  <si>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</si>
  <si>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</si>
  <si>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</si>
  <si>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</si>
  <si>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</si>
  <si>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</si>
  <si>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</si>
  <si>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</si>
  <si>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</si>
  <si>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</si>
  <si>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</si>
  <si>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</si>
  <si>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</si>
  <si>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</si>
  <si>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</si>
  <si>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</si>
  <si>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</si>
  <si>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</si>
  <si>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</si>
  <si>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</si>
  <si>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</si>
  <si>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</si>
  <si>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</si>
  <si>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</si>
  <si>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</si>
  <si>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</si>
  <si>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</si>
  <si>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</si>
  <si>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</si>
  <si>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</si>
  <si>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</si>
  <si>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</si>
  <si>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</si>
  <si>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</si>
  <si>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</si>
  <si>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</si>
  <si>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</si>
  <si>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</si>
  <si>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</si>
  <si>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</si>
  <si>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</si>
  <si>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</si>
  <si>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</si>
  <si>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</si>
  <si>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</si>
  <si>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</si>
  <si>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</si>
  <si>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</si>
  <si>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</si>
  <si>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</si>
  <si>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</si>
  <si>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</si>
  <si>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</si>
  <si>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</si>
  <si>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</si>
  <si>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</si>
  <si>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</si>
  <si>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</si>
  <si>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</si>
  <si>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</si>
  <si>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</si>
  <si>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</si>
  <si>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</si>
  <si>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</si>
  <si>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</si>
  <si>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</si>
  <si>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</si>
  <si>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</si>
  <si>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</si>
  <si>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</si>
  <si>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</si>
  <si>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</si>
  <si>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</si>
  <si>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</si>
  <si>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</si>
  <si>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</si>
  <si>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</si>
  <si>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</si>
  <si>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</si>
  <si>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</si>
  <si>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</si>
  <si>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</si>
  <si>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</si>
  <si>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</si>
  <si>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</si>
  <si>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</si>
  <si>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</si>
  <si>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</si>
  <si>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</si>
  <si>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</si>
  <si>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</si>
  <si>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</si>
  <si>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</si>
  <si>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</si>
  <si>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</si>
  <si>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</si>
  <si>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</si>
  <si>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</si>
  <si>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</si>
  <si>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</si>
  <si>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</si>
  <si>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</si>
  <si>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</si>
  <si>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</si>
  <si>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</si>
  <si>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</si>
  <si>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</si>
  <si>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</si>
  <si>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</si>
  <si>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</si>
  <si>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</si>
  <si>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</si>
  <si>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</si>
  <si>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</si>
  <si>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</si>
  <si>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</si>
  <si>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</si>
  <si>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</si>
  <si>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</si>
  <si>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</si>
  <si>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</si>
  <si>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</si>
  <si>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</si>
  <si>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</si>
  <si>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</si>
  <si>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</si>
  <si>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</si>
  <si>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</si>
  <si>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</si>
  <si>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</si>
  <si>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</si>
  <si>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</si>
  <si>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</si>
  <si>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</si>
  <si>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</si>
  <si>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</si>
  <si>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</si>
  <si>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</si>
  <si>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</si>
  <si>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</si>
  <si>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</si>
  <si>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</si>
  <si>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</si>
  <si>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Standard Deviation of Pledged</t>
  </si>
  <si>
    <t>IQR of Pledged</t>
  </si>
  <si>
    <t>Lower  Quartile of Pledged</t>
  </si>
  <si>
    <t>Upper Quartile of Pledged</t>
  </si>
  <si>
    <t>Standard Deviation of Goal</t>
  </si>
  <si>
    <t>Upper Quartile of Goal</t>
  </si>
  <si>
    <t>Lower  Quartile of Goal</t>
  </si>
  <si>
    <t>IQR of 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</si>
  <si>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</si>
  <si>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</si>
  <si>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</si>
  <si>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</si>
  <si>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</si>
  <si>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</si>
  <si>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</si>
  <si>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</si>
  <si>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</si>
  <si>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</si>
  <si>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</si>
  <si>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</si>
  <si>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</si>
  <si>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</si>
  <si>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</si>
  <si>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</si>
  <si>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</si>
  <si>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Number Canceled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</si>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</sst>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66" fontId="0" fillId="0" borderId="0" xfId="0" applyNumberFormat="1" applyFont="1"/>
    <xf numFmtId="166" fontId="0" fillId="0" borderId="0" xfId="0" applyNumberFormat="1"/>
    <xf numFmtId="9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6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6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6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A-4E45-8E14-4DC345D9F5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A-4E45-8E14-4DC345D9F5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2A-4E45-8E14-4DC345D9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770272"/>
        <c:axId val="717771520"/>
      </c:lineChart>
      <c:catAx>
        <c:axId val="71777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1520"/>
        <c:crosses val="autoZero"/>
        <c:auto val="1"/>
        <c:lblAlgn val="ctr"/>
        <c:lblOffset val="100"/>
        <c:noMultiLvlLbl val="0"/>
      </c:catAx>
      <c:valAx>
        <c:axId val="7177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17-42D0-8EF1-514934FF34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17-42D0-8EF1-514934FF342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17-42D0-8EF1-514934FF3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39807"/>
        <c:axId val="1290406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17-42D0-8EF1-514934FF34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617-42D0-8EF1-514934FF34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617-42D0-8EF1-514934FF34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617-42D0-8EF1-514934FF342A}"/>
                  </c:ext>
                </c:extLst>
              </c15:ser>
            </c15:filteredLineSeries>
          </c:ext>
        </c:extLst>
      </c:lineChart>
      <c:catAx>
        <c:axId val="12903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0639"/>
        <c:crosses val="autoZero"/>
        <c:auto val="1"/>
        <c:lblAlgn val="ctr"/>
        <c:lblOffset val="100"/>
        <c:noMultiLvlLbl val="0"/>
      </c:catAx>
      <c:valAx>
        <c:axId val="12904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[Starterbook.xlsx]Catagory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304155730533681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B-4AF2-850A-2475ECA2D5B7}"/>
            </c:ext>
          </c:extLst>
        </c:ser>
        <c:ser>
          <c:idx val="1"/>
          <c:order val="1"/>
          <c:tx>
            <c:strRef>
              <c:f>'Catagory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B-4AF2-850A-2475ECA2D5B7}"/>
            </c:ext>
          </c:extLst>
        </c:ser>
        <c:ser>
          <c:idx val="2"/>
          <c:order val="2"/>
          <c:tx>
            <c:strRef>
              <c:f>'Catagory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B-4AF2-850A-2475ECA2D5B7}"/>
            </c:ext>
          </c:extLst>
        </c:ser>
        <c:ser>
          <c:idx val="3"/>
          <c:order val="3"/>
          <c:tx>
            <c:strRef>
              <c:f>'Catagory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EB-4AF2-850A-2475ECA2D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6419648"/>
        <c:axId val="1376417568"/>
      </c:barChart>
      <c:catAx>
        <c:axId val="137641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17568"/>
        <c:crosses val="autoZero"/>
        <c:auto val="1"/>
        <c:lblAlgn val="ctr"/>
        <c:lblOffset val="100"/>
        <c:noMultiLvlLbl val="0"/>
      </c:catAx>
      <c:valAx>
        <c:axId val="13764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1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B-4C9E-97DC-6FA8A2FBB17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B-4C9E-97DC-6FA8A2FBB17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B-4C9E-97DC-6FA8A2FBB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3295392"/>
        <c:axId val="1493297056"/>
      </c:barChart>
      <c:catAx>
        <c:axId val="149329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97056"/>
        <c:crosses val="autoZero"/>
        <c:auto val="1"/>
        <c:lblAlgn val="ctr"/>
        <c:lblOffset val="100"/>
        <c:noMultiLvlLbl val="0"/>
      </c:catAx>
      <c:valAx>
        <c:axId val="149329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9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</a:p>
        </c:rich>
      </c:tx>
      <c:layout>
        <c:manualLayout>
          <c:xMode val="edge"/>
          <c:yMode val="edge"/>
          <c:x val="0.27681713587466783"/>
          <c:y val="9.5026121771567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E-4C9A-944B-D0E8B82C1077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0E-4C9A-944B-D0E8B82C1077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0E-4C9A-944B-D0E8B82C1077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0E-4C9A-944B-D0E8B82C1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520432"/>
        <c:axId val="1409520848"/>
      </c:lineChart>
      <c:catAx>
        <c:axId val="14095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520848"/>
        <c:crosses val="autoZero"/>
        <c:auto val="1"/>
        <c:lblAlgn val="ctr"/>
        <c:lblOffset val="100"/>
        <c:noMultiLvlLbl val="0"/>
      </c:catAx>
      <c:valAx>
        <c:axId val="14095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52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</a:t>
          </a:r>
        </a:p>
      </cx:txPr>
    </cx:title>
    <cx:plotArea>
      <cx:plotAreaRegion>
        <cx:series layoutId="boxWhisker" uniqueId="{339BA9F1-4B99-465E-9E08-5561DED5E85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B9BF7D-6923-47F4-8D9C-CEE08744E26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C756AF-2CE2-42EC-A65A-DA006AA92030}">
  <sheetPr/>
  <sheetViews>
    <sheetView zoomScale="10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185736</xdr:rowOff>
    </xdr:from>
    <xdr:to>
      <xdr:col>14</xdr:col>
      <xdr:colOff>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0EB79-A9FA-FE34-E7B3-41AFA38B7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4761</xdr:colOff>
      <xdr:row>14</xdr:row>
      <xdr:rowOff>9525</xdr:rowOff>
    </xdr:from>
    <xdr:to>
      <xdr:col>6</xdr:col>
      <xdr:colOff>1123950</xdr:colOff>
      <xdr:row>29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1923E-DC30-5CAA-9908-9105BFF52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95A456-59C6-9DC4-8BCE-CAE4A65F63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A145094-9EA8-B50C-BDAC-0BADA49047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1</xdr:row>
      <xdr:rowOff>171450</xdr:rowOff>
    </xdr:from>
    <xdr:to>
      <xdr:col>14</xdr:col>
      <xdr:colOff>328612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5A0FF-96EF-4712-BD49-11781763B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3</xdr:row>
      <xdr:rowOff>9525</xdr:rowOff>
    </xdr:from>
    <xdr:to>
      <xdr:col>19</xdr:col>
      <xdr:colOff>581025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68F21-6C70-A8CE-6A24-E9CE48D84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185736</xdr:rowOff>
    </xdr:from>
    <xdr:to>
      <xdr:col>14</xdr:col>
      <xdr:colOff>495301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5EFA8-510D-89F3-C13D-C585DBD58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iller" refreshedDate="44793.706306481479" createdVersion="8" refreshedVersion="8" minRefreshableVersion="3" recordCount="4114" xr:uid="{7A1F12CC-1EB8-4361-A264-C02399B9026A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iller" refreshedDate="44795.29256076389" createdVersion="8" refreshedVersion="8" minRefreshableVersion="3" recordCount="4114" xr:uid="{C5A32171-891E-429F-9B10-BAA18286E896}">
  <cacheSource type="worksheet">
    <worksheetSource ref="A1:T4115" sheet="Main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iller" refreshedDate="44798.757213425924" createdVersion="8" refreshedVersion="8" minRefreshableVersion="3" recordCount="4114" xr:uid="{06E1DF10-0A2D-4E9C-A6D4-74C9BF3ACC13}">
  <cacheSource type="worksheet">
    <worksheetSource ref="A1:U4115" sheet="Main Sheet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3CFAF-4EE0-4B63-A005-6740AA2E57C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75088-CBD7-4BD4-AE97-5CBB0BE3021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30639-DCD0-46D9-B085-D5E7753F1F5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1F160-8DDC-4F34-8DF1-4E354A2FD01C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2" zoomScaleNormal="72" workbookViewId="0">
      <selection activeCell="N2" sqref="N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.28515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140625" bestFit="1" customWidth="1"/>
    <col min="16" max="16" width="23.5703125" bestFit="1" customWidth="1"/>
    <col min="17" max="17" width="41.140625" customWidth="1"/>
    <col min="18" max="18" width="19.5703125" bestFit="1" customWidth="1"/>
    <col min="19" max="19" width="36.28515625" style="16" bestFit="1" customWidth="1"/>
    <col min="20" max="20" width="35.85546875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  <c r="U1" s="18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"live"</formula>
    </cfRule>
    <cfRule type="cellIs" dxfId="8" priority="6" operator="equal">
      <formula>"successful"</formula>
    </cfRule>
  </conditionalFormatting>
  <conditionalFormatting sqref="O1:P1 R1:T1">
    <cfRule type="colorScale" priority="2">
      <colorScale>
        <cfvo type="min"/>
        <cfvo type="max"/>
        <color rgb="FFFF0000"/>
        <color theme="8"/>
      </colorScale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667E4-8F20-4EA4-A340-2D7C62222CFC}">
  <dimension ref="A1:J24"/>
  <sheetViews>
    <sheetView workbookViewId="0">
      <selection activeCell="J30" sqref="J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10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10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24" spans="1:10" x14ac:dyDescent="0.25">
      <c r="J24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ACC3-702B-4748-9557-CC9AB62F400D}">
  <dimension ref="A1:H13"/>
  <sheetViews>
    <sheetView workbookViewId="0">
      <selection activeCell="H29" sqref="H29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8" t="s">
        <v>8382</v>
      </c>
      <c r="B1" s="18" t="s">
        <v>8400</v>
      </c>
      <c r="C1" s="18" t="s">
        <v>8401</v>
      </c>
      <c r="D1" s="18" t="s">
        <v>8417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25">
      <c r="A2" s="18" t="s">
        <v>8406</v>
      </c>
      <c r="B2" s="18">
        <f>COUNTIFS('Main Sheet'!$D:$D, "&lt;1000",'Main Sheet'!$F:$F,"Successful",'Main Sheet'!$R:$R,"plays")</f>
        <v>141</v>
      </c>
      <c r="C2" s="18">
        <f>COUNTIFS('Main Sheet'!$D:$D, "&lt;1000",'Main Sheet'!$F:$F,"Failed",'Main Sheet'!$R:$R,"Plays")</f>
        <v>45</v>
      </c>
      <c r="D2" s="18">
        <f>COUNTIFS('Main Sheet'!$D:$D, "&lt;1000",'Main Sheet'!$F:$F,"Canceled",'Main Sheet'!$R:$R,"Plays")</f>
        <v>0</v>
      </c>
      <c r="E2" s="18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s="18" t="s">
        <v>8407</v>
      </c>
      <c r="B3" s="18">
        <f>COUNTIFS('Main Sheet'!$D:$D, "&gt;=1000",'Main Sheet'!$F:$F,"Successful",'Main Sheet'!$D:$D, "&lt;=4999",'Main Sheet'!$R:$R,"Plays")</f>
        <v>388</v>
      </c>
      <c r="C3" s="18">
        <f>COUNTIFS('Main Sheet'!$D:$D, "&gt;=1000",'Main Sheet'!$F:$F,"Failed",'Main Sheet'!$D:$D, "&lt;=4999",'Main Sheet'!$R:$R,"Plays")</f>
        <v>146</v>
      </c>
      <c r="D3" s="18">
        <f>COUNTIFS('Main Sheet'!$D:$D, "&gt;=1000",'Main Sheet'!$F:$F,"Canceled",'Main Sheet'!$D:$D, "&lt;=4999",'Main Sheet'!$R:$R,"Plays")</f>
        <v>0</v>
      </c>
      <c r="E3" s="18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s="18" t="s">
        <v>8408</v>
      </c>
      <c r="B4" s="18">
        <f>COUNTIFS('Main Sheet'!$D:$D, "&gt;=5000",'Main Sheet'!$F:$F,"Successful",'Main Sheet'!$D:$D, "&lt;=9999",'Main Sheet'!$R:$R,"Plays")</f>
        <v>93</v>
      </c>
      <c r="C4" s="18">
        <f>COUNTIFS('Main Sheet'!$D:$D, "&gt;=5000",'Main Sheet'!$F:$F,"Failed",'Main Sheet'!$D:$D, "&lt;=9999",'Main Sheet'!$R:$R,"Plays")</f>
        <v>76</v>
      </c>
      <c r="D4" s="18">
        <f>COUNTIFS('Main Sheet'!$D:$D, "&gt;=5000",'Main Sheet'!$F:$F,"Canceled",'Main Sheet'!$D:$D, "&lt;=9999",'Main Sheet'!$F:$F,"Canceled",'Main Sheet'!$R:$R,"Plays")</f>
        <v>0</v>
      </c>
      <c r="E4" s="18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s="18" t="s">
        <v>8409</v>
      </c>
      <c r="B5" s="18">
        <f>COUNTIFS('Main Sheet'!$D:$D, "&gt;=10000",'Main Sheet'!$F:$F,"Successful",'Main Sheet'!$D:$D, "&lt;=14999",'Main Sheet'!$F:$F,"Successful",'Main Sheet'!$R:$R,"Plays")</f>
        <v>39</v>
      </c>
      <c r="C5" s="18">
        <f>COUNTIFS('Main Sheet'!$D:$D, "&gt;=10000",'Main Sheet'!$F:$F,"Failed",'Main Sheet'!$D:$D, "&lt;=14999",'Main Sheet'!$F:$F,"Failed",'Main Sheet'!$R:$R,"Plays")</f>
        <v>33</v>
      </c>
      <c r="D5" s="18">
        <f>COUNTIFS('Main Sheet'!$D:$D, "&gt;=10000",'Main Sheet'!$F:$F,"Canceled",'Main Sheet'!$D:$D, "&lt;=14999",'Main Sheet'!$F:$F,"Canceled",'Main Sheet'!$R:$R,"Plays")</f>
        <v>0</v>
      </c>
      <c r="E5" s="18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s="18" t="s">
        <v>8410</v>
      </c>
      <c r="B6" s="18">
        <f>COUNTIFS('Main Sheet'!$D:$D, "&gt;=15000",'Main Sheet'!$F:$F,"Successful",'Main Sheet'!$D:$D, "&lt;=19999",'Main Sheet'!$F:$F,"Successful",'Main Sheet'!$R:$R,"Plays")</f>
        <v>12</v>
      </c>
      <c r="C6" s="18">
        <f>COUNTIFS('Main Sheet'!$D:$D,"&gt;=15000",'Main Sheet'!$F:$F,"Failed",'Main Sheet'!$D:$D,"&lt;=19999",'Main Sheet'!$F:$F,"Failed",'Main Sheet'!$R:$R,"Plays")</f>
        <v>12</v>
      </c>
      <c r="D6" s="18">
        <f>COUNTIFS('Main Sheet'!$D:$D, "&gt;=15000",'Main Sheet'!$F:$F,"Canceled",'Main Sheet'!$D:$D, "&lt;=19999",'Main Sheet'!$F:$F,"Canceled",'Main Sheet'!$R:$R,"Plays")</f>
        <v>0</v>
      </c>
      <c r="E6" s="18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s="18" t="s">
        <v>8411</v>
      </c>
      <c r="B7" s="18">
        <f>COUNTIFS('Main Sheet'!$D:$D, "&gt;=20000",'Main Sheet'!$F:$F,"Successful",'Main Sheet'!$D:$D, "&lt;=24999",'Main Sheet'!$F:$F,"Successful",'Main Sheet'!$R:$R,"Plays")</f>
        <v>9</v>
      </c>
      <c r="C7" s="18">
        <f>COUNTIFS('Main Sheet'!$D:$D, "&gt;=20000",'Main Sheet'!$F:$F,"Failed",'Main Sheet'!$D:$D, "&lt;=24999",'Main Sheet'!$F:$F,"Failed",'Main Sheet'!$R:$R,"Plays")</f>
        <v>11</v>
      </c>
      <c r="D7" s="18">
        <f>COUNTIFS('Main Sheet'!$D:$D, "&gt;=20000",'Main Sheet'!$F:$F,"Canceled",'Main Sheet'!$D:$D, "&lt;=24999",'Main Sheet'!$F:$F,"Canceled",'Main Sheet'!$R:$R,"Plays")</f>
        <v>0</v>
      </c>
      <c r="E7" s="18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s="18" t="s">
        <v>8412</v>
      </c>
      <c r="B8" s="18">
        <f>COUNTIFS('Main Sheet'!$D:$D, "&gt;=25000",'Main Sheet'!$F:$F,"Successful",'Main Sheet'!$D:$D, "&lt;=29999",'Main Sheet'!$F:$F,"Successful",'Main Sheet'!$R:$R,"Plays")</f>
        <v>1</v>
      </c>
      <c r="C8" s="18">
        <f>COUNTIFS('Main Sheet'!$D:$D, "&gt;=25000",'Main Sheet'!$F:$F,"Failed",'Main Sheet'!$D:$D, "&lt;=29999",'Main Sheet'!$F:$F,"Failed",'Main Sheet'!$R:$R,"Plays")</f>
        <v>4</v>
      </c>
      <c r="D8" s="18">
        <f>COUNTIFS('Main Sheet'!$D:$D, "&gt;=25000",'Main Sheet'!$F:$F,"Canceled",'Main Sheet'!$D:$D, "&lt;=29999",'Main Sheet'!$F:$F,"Canceled",'Main Sheet'!$R:$R,"Plays")</f>
        <v>0</v>
      </c>
      <c r="E8" s="1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s="18" t="s">
        <v>8413</v>
      </c>
      <c r="B9" s="18">
        <f>COUNTIFS('Main Sheet'!$D:$D, "&gt;=30000",'Main Sheet'!$F:$F,"Successful",'Main Sheet'!$D:$D, "&lt;=34999",'Main Sheet'!$R:$R,"Plays")</f>
        <v>3</v>
      </c>
      <c r="C9" s="18">
        <f>COUNTIFS('Main Sheet'!$D:$D, "&gt;=30000",'Main Sheet'!$F:$F,"Failed",'Main Sheet'!$D:$D, "&lt;=34999",'Main Sheet'!$R:$R,"Plays")</f>
        <v>8</v>
      </c>
      <c r="D9" s="18">
        <f>COUNTIFS('Main Sheet'!$D:$D, "&gt;=30000",'Main Sheet'!$F:$F,"Canceled",'Main Sheet'!$D:$D, "&lt;=34999",'Main Sheet'!$R:$R,"Plays")</f>
        <v>0</v>
      </c>
      <c r="E9" s="18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s="18" t="s">
        <v>8418</v>
      </c>
      <c r="B10" s="18">
        <f>COUNTIFS('Main Sheet'!$D:$D, "&gt;=35000",'Main Sheet'!$F:$F,"Successful",'Main Sheet'!$D:$D, "&lt;=39999",'Main Sheet'!$R:$R,"Plays")</f>
        <v>4</v>
      </c>
      <c r="C10" s="18">
        <f>COUNTIFS('Main Sheet'!$D:$D, "&gt;=35000",'Main Sheet'!$F:$F,"Failed",'Main Sheet'!$D:$D, "&lt;=39999",'Main Sheet'!$R:$R,"Plays")</f>
        <v>2</v>
      </c>
      <c r="D10" s="18">
        <f>COUNTIFS('Main Sheet'!$D:$D, "&gt;=35000",'Main Sheet'!$F:$F,"Canceled",'Main Sheet'!$D:$D, "&lt;=39999",'Main Sheet'!$R:$R,"Plays")</f>
        <v>0</v>
      </c>
      <c r="E10" s="18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s="18" t="s">
        <v>8414</v>
      </c>
      <c r="B11" s="18">
        <f>COUNTIFS('Main Sheet'!$D:$D, "&gt;=40000",'Main Sheet'!$F:$F,"Successful",'Main Sheet'!$D:$D, "&lt;=44999",'Main Sheet'!$R:$R,"Plays")</f>
        <v>2</v>
      </c>
      <c r="C11" s="18">
        <f>COUNTIFS('Main Sheet'!$D:$D, "&gt;=40000",'Main Sheet'!$F:$F,"Failed",'Main Sheet'!$D:$D, "&lt;=44999",'Main Sheet'!$R:$R,"Plays")</f>
        <v>1</v>
      </c>
      <c r="D11" s="18">
        <f>COUNTIFS('Main Sheet'!$D:$D, "&gt;=40000",'Main Sheet'!$F:$F,"Canceled",'Main Sheet'!$D:$D, "&lt;=44999",'Main Sheet'!$R:$R,"Plays")</f>
        <v>0</v>
      </c>
      <c r="E11" s="18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s="18" t="s">
        <v>8415</v>
      </c>
      <c r="B12" s="18">
        <f>COUNTIFS('Main Sheet'!$D:$D, "&gt;=45000",'Main Sheet'!$F:$F,"Successful",'Main Sheet'!$D:$D, "&lt;=49999",'Main Sheet'!$R:$R,"Plays")</f>
        <v>0</v>
      </c>
      <c r="C12" s="18">
        <f>COUNTIFS('Main Sheet'!$D:$D, "&gt;=45000",'Main Sheet'!$F:$F,"Failed",'Main Sheet'!$D:$D, "&lt;=49999",'Main Sheet'!$R:$R,"plays")</f>
        <v>1</v>
      </c>
      <c r="D12" s="18">
        <f>COUNTIFS('Main Sheet'!$D:$D, "&gt;=45000",'Main Sheet'!$F:$F,"Canceled",'Main Sheet'!$D:$D, "&lt;=49999",'Main Sheet'!$F:$F,"Canceled",'Main Sheet'!$R:$R,"Plays")</f>
        <v>0</v>
      </c>
      <c r="E12" s="18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s="18" t="s">
        <v>8416</v>
      </c>
      <c r="B13" s="18">
        <f>COUNTIFS('Main Sheet'!$D:$D, "&gt;=50000",'Main Sheet'!$F:$F,"Successful",'Main Sheet'!$R:$R,"Plays")</f>
        <v>2</v>
      </c>
      <c r="C13" s="18">
        <f>COUNTIFS('Main Sheet'!$D:$D, "&gt;=50000",'Main Sheet'!$F:$F,"Failed",'Main Sheet'!$R:$R,"Plays")</f>
        <v>14</v>
      </c>
      <c r="D13" s="18">
        <f>COUNTIFS('Main Sheet'!$D:$D, "&gt;=50000",'Main Sheet'!$F:$F,"Canceled",'Main Sheet'!$R:$R,"Plays")</f>
        <v>0</v>
      </c>
      <c r="E13" s="18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F852-C549-467A-B3FF-AC947D3DC465}">
  <dimension ref="A1:F6"/>
  <sheetViews>
    <sheetView workbookViewId="0">
      <selection activeCell="R10" sqref="R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BAF86-9522-482F-B257-A4A30C8E349E}">
  <dimension ref="A1:E7"/>
  <sheetViews>
    <sheetView workbookViewId="0">
      <selection activeCell="W34" sqref="W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E1A4E-5086-496B-885D-892B48472076}">
  <dimension ref="A1:F18"/>
  <sheetViews>
    <sheetView workbookViewId="0">
      <selection activeCell="P1" sqref="P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C9D8-3AB3-4767-AC10-2FF8CEF19EDE}">
  <dimension ref="A1:F6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1.42578125" bestFit="1" customWidth="1"/>
  </cols>
  <sheetData>
    <row r="1" spans="1:6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VLOOKUP(A2,'Main Sheet'!B:C,2,FALSE)</f>
        <v>Help us get actor-writer Ian Bonar's debut play - a hilarious, heartbreaking story of grief and loss - to the 2016 Edinburgh Fringe.</v>
      </c>
      <c r="C2">
        <f>VLOOKUP(A2,'Main Sheet'!B:E,3,FALSE)</f>
        <v>2000</v>
      </c>
      <c r="D2">
        <f>VLOOKUP(A2,'Main Sheet'!B:E,4,FALSE)</f>
        <v>2020</v>
      </c>
      <c r="E2" t="e">
        <f>VLOOKUP(A2,'Main Sheet'!D:E,5,FALSE)</f>
        <v>#N/A</v>
      </c>
    </row>
    <row r="3" spans="1:6" x14ac:dyDescent="0.25">
      <c r="A3" t="s">
        <v>3616</v>
      </c>
      <c r="B3" t="str">
        <f>VLOOKUP(A3,'Main Sheet'!B:C,2,FALSE)</f>
        <v>The play yet to be described as "A surefire Edinburgh Fringe Festival Cult Hit". Coming to the Underbelly, Edinburgh, 5th-30th August.</v>
      </c>
      <c r="C3">
        <f>VLOOKUP(A3,'Main Sheet'!B:E,3,FALSE)</f>
        <v>2000</v>
      </c>
      <c r="D3">
        <f>VLOOKUP(A3,'Main Sheet'!B:E,4,FALSE)</f>
        <v>2020</v>
      </c>
    </row>
    <row r="4" spans="1:6" x14ac:dyDescent="0.25">
      <c r="A4" t="s">
        <v>3178</v>
      </c>
      <c r="B4" t="str">
        <f>VLOOKUP(A4,'Main Sheet'!B:C,2,FALSE)</f>
        <v>Cutting Off Kate Bush is a one-woman show written &amp; performed by Lucy Benson-Brown, premiering at the Edinburgh Fringe Festival 2014</v>
      </c>
      <c r="C4">
        <f>VLOOKUP(A4,'Main Sheet'!B:E,3,FALSE)</f>
        <v>1500</v>
      </c>
      <c r="D4">
        <f>VLOOKUP(A4,'Main Sheet'!B:E,4,FALSE)</f>
        <v>2576</v>
      </c>
    </row>
    <row r="5" spans="1:6" x14ac:dyDescent="0.25">
      <c r="A5" t="s">
        <v>3329</v>
      </c>
      <c r="B5" t="str">
        <f>VLOOKUP(A5,'Main Sheet'!B:C,2,FALSE)</f>
        <v>Jestia and Raedon is a brand new romantic comedy play going to the Edinburgh Fringe Festival this summer.</v>
      </c>
      <c r="C5">
        <f>VLOOKUP(A5,'Main Sheet'!B:E,3,FALSE)</f>
        <v>1000</v>
      </c>
      <c r="D5">
        <f>VLOOKUP(A5,'Main Sheet'!B:E,4,FALSE)</f>
        <v>1168</v>
      </c>
    </row>
    <row r="6" spans="1:6" x14ac:dyDescent="0.25">
      <c r="A6" t="s">
        <v>3221</v>
      </c>
      <c r="B6" t="str">
        <f>VLOOKUP(A6,'Main Sheet'!B:C,2,FALSE)</f>
        <v>A one-man show about love, loss, and motorways, written &amp; performed by Ben Norris. Help us get to the 2015 Edinburgh Fringe and beyond!</v>
      </c>
      <c r="C6">
        <f>VLOOKUP(A6,'Main Sheet'!B:E,3,FALSE)</f>
        <v>4000</v>
      </c>
      <c r="D6">
        <f>VLOOKUP(A6,'Main Sheet'!B:E,4,FALSE)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CF67-4546-46DA-8249-E371020E79C9}">
  <dimension ref="A1:U413"/>
  <sheetViews>
    <sheetView topLeftCell="B1" zoomScale="70" zoomScaleNormal="70" workbookViewId="0">
      <selection activeCell="U2" sqref="U2:U413"/>
    </sheetView>
  </sheetViews>
  <sheetFormatPr defaultRowHeight="15" x14ac:dyDescent="0.25"/>
  <cols>
    <col min="3" max="3" width="39.140625" customWidth="1"/>
    <col min="4" max="4" width="14.42578125" bestFit="1" customWidth="1"/>
    <col min="5" max="5" width="13.140625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2.85546875" bestFit="1" customWidth="1"/>
    <col min="15" max="15" width="24.5703125" bestFit="1" customWidth="1"/>
    <col min="16" max="16" width="22.42578125" bestFit="1" customWidth="1"/>
    <col min="17" max="17" width="20.28515625" bestFit="1" customWidth="1"/>
    <col min="18" max="18" width="16.42578125" bestFit="1" customWidth="1"/>
    <col min="19" max="20" width="33.140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  <c r="U1" t="s">
        <v>8379</v>
      </c>
    </row>
    <row r="2" spans="1:21" ht="232.5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  <c r="U2">
        <f>YEAR(T2)</f>
        <v>2016</v>
      </c>
    </row>
    <row r="3" spans="1:21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  <c r="U3">
        <f t="shared" ref="U3:U66" si="0">YEAR(T3)</f>
        <v>2016</v>
      </c>
    </row>
    <row r="4" spans="1:21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  <c r="U4">
        <f t="shared" si="0"/>
        <v>2015</v>
      </c>
    </row>
    <row r="5" spans="1:21" ht="10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  <c r="U5">
        <f t="shared" si="0"/>
        <v>2014</v>
      </c>
    </row>
    <row r="6" spans="1:21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  <c r="U6">
        <f t="shared" si="0"/>
        <v>2017</v>
      </c>
    </row>
    <row r="7" spans="1:21" ht="6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  <c r="U7">
        <f t="shared" si="0"/>
        <v>2015</v>
      </c>
    </row>
    <row r="8" spans="1:21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  <c r="U8">
        <f t="shared" si="0"/>
        <v>2015</v>
      </c>
    </row>
    <row r="9" spans="1:21" ht="10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  <c r="U9">
        <f t="shared" si="0"/>
        <v>2016</v>
      </c>
    </row>
    <row r="10" spans="1:21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  <c r="U10">
        <f t="shared" si="0"/>
        <v>2016</v>
      </c>
    </row>
    <row r="11" spans="1:21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  <c r="U11">
        <f t="shared" si="0"/>
        <v>2015</v>
      </c>
    </row>
    <row r="12" spans="1:21" ht="10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  <c r="U12">
        <f t="shared" si="0"/>
        <v>2016</v>
      </c>
    </row>
    <row r="13" spans="1:21" ht="9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  <c r="U13">
        <f t="shared" si="0"/>
        <v>2016</v>
      </c>
    </row>
    <row r="14" spans="1:21" ht="10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  <c r="U14">
        <f t="shared" si="0"/>
        <v>2016</v>
      </c>
    </row>
    <row r="15" spans="1:21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  <c r="U15">
        <f t="shared" si="0"/>
        <v>2017</v>
      </c>
    </row>
    <row r="16" spans="1:21" ht="75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  <c r="U16">
        <f t="shared" si="0"/>
        <v>2015</v>
      </c>
    </row>
    <row r="17" spans="1:21" ht="10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  <c r="U17">
        <f t="shared" si="0"/>
        <v>2015</v>
      </c>
    </row>
    <row r="18" spans="1:21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  <c r="U18">
        <f t="shared" si="0"/>
        <v>2015</v>
      </c>
    </row>
    <row r="19" spans="1:21" ht="10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  <c r="U19">
        <f t="shared" si="0"/>
        <v>2016</v>
      </c>
    </row>
    <row r="20" spans="1:21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  <c r="U20">
        <f t="shared" si="0"/>
        <v>2015</v>
      </c>
    </row>
    <row r="21" spans="1:21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  <c r="U21">
        <f t="shared" si="0"/>
        <v>2016</v>
      </c>
    </row>
    <row r="22" spans="1:21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  <c r="U22">
        <f t="shared" si="0"/>
        <v>2015</v>
      </c>
    </row>
    <row r="23" spans="1:21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  <c r="U23">
        <f t="shared" si="0"/>
        <v>2016</v>
      </c>
    </row>
    <row r="24" spans="1:21" ht="12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  <c r="U24">
        <f t="shared" si="0"/>
        <v>2015</v>
      </c>
    </row>
    <row r="25" spans="1:21" ht="12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  <c r="U25">
        <f t="shared" si="0"/>
        <v>2015</v>
      </c>
    </row>
    <row r="26" spans="1:21" ht="13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  <c r="U26">
        <f t="shared" si="0"/>
        <v>2014</v>
      </c>
    </row>
    <row r="27" spans="1:21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  <c r="U27">
        <f t="shared" si="0"/>
        <v>2016</v>
      </c>
    </row>
    <row r="28" spans="1:21" ht="15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  <c r="U28">
        <f t="shared" si="0"/>
        <v>2014</v>
      </c>
    </row>
    <row r="29" spans="1:21" ht="7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  <c r="U29">
        <f t="shared" si="0"/>
        <v>2016</v>
      </c>
    </row>
    <row r="30" spans="1:21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  <c r="U30">
        <f t="shared" si="0"/>
        <v>2015</v>
      </c>
    </row>
    <row r="31" spans="1:21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  <c r="U31">
        <f t="shared" si="0"/>
        <v>2015</v>
      </c>
    </row>
    <row r="32" spans="1:21" ht="12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  <c r="U32">
        <f t="shared" si="0"/>
        <v>2016</v>
      </c>
    </row>
    <row r="33" spans="1:21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  <c r="U33">
        <f t="shared" si="0"/>
        <v>2015</v>
      </c>
    </row>
    <row r="34" spans="1:21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  <c r="U34">
        <f t="shared" si="0"/>
        <v>2014</v>
      </c>
    </row>
    <row r="35" spans="1:21" ht="12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  <c r="U35">
        <f t="shared" si="0"/>
        <v>2015</v>
      </c>
    </row>
    <row r="36" spans="1:21" ht="7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  <c r="U36">
        <f t="shared" si="0"/>
        <v>2015</v>
      </c>
    </row>
    <row r="37" spans="1:21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  <c r="U37">
        <f t="shared" si="0"/>
        <v>2015</v>
      </c>
    </row>
    <row r="38" spans="1:21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  <c r="U38">
        <f t="shared" si="0"/>
        <v>2016</v>
      </c>
    </row>
    <row r="39" spans="1:21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  <c r="U39">
        <f t="shared" si="0"/>
        <v>2014</v>
      </c>
    </row>
    <row r="40" spans="1:21" ht="9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  <c r="U40">
        <f t="shared" si="0"/>
        <v>2016</v>
      </c>
    </row>
    <row r="41" spans="1:21" ht="7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  <c r="U41">
        <f t="shared" si="0"/>
        <v>2015</v>
      </c>
    </row>
    <row r="42" spans="1:21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  <c r="U42">
        <f t="shared" si="0"/>
        <v>2015</v>
      </c>
    </row>
    <row r="43" spans="1:21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  <c r="U43">
        <f t="shared" si="0"/>
        <v>2015</v>
      </c>
    </row>
    <row r="44" spans="1:21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  <c r="U44">
        <f t="shared" si="0"/>
        <v>2015</v>
      </c>
    </row>
    <row r="45" spans="1:21" ht="13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  <c r="U45">
        <f t="shared" si="0"/>
        <v>2016</v>
      </c>
    </row>
    <row r="46" spans="1:21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  <c r="U46">
        <f t="shared" si="0"/>
        <v>2014</v>
      </c>
    </row>
    <row r="47" spans="1:21" ht="6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  <c r="U47">
        <f t="shared" si="0"/>
        <v>2015</v>
      </c>
    </row>
    <row r="48" spans="1:21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  <c r="U48">
        <f t="shared" si="0"/>
        <v>2015</v>
      </c>
    </row>
    <row r="49" spans="1:21" ht="9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  <c r="U49">
        <f t="shared" si="0"/>
        <v>2017</v>
      </c>
    </row>
    <row r="50" spans="1:21" ht="12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  <c r="U50">
        <f t="shared" si="0"/>
        <v>2014</v>
      </c>
    </row>
    <row r="51" spans="1:21" ht="9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  <c r="U51">
        <f t="shared" si="0"/>
        <v>2014</v>
      </c>
    </row>
    <row r="52" spans="1:21" ht="9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  <c r="U52">
        <f t="shared" si="0"/>
        <v>2015</v>
      </c>
    </row>
    <row r="53" spans="1:21" ht="10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  <c r="U53">
        <f t="shared" si="0"/>
        <v>2015</v>
      </c>
    </row>
    <row r="54" spans="1:21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  <c r="U54">
        <f t="shared" si="0"/>
        <v>2015</v>
      </c>
    </row>
    <row r="55" spans="1:21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  <c r="U55">
        <f t="shared" si="0"/>
        <v>2014</v>
      </c>
    </row>
    <row r="56" spans="1:21" ht="15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  <c r="U56">
        <f t="shared" si="0"/>
        <v>2015</v>
      </c>
    </row>
    <row r="57" spans="1:21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  <c r="U57">
        <f t="shared" si="0"/>
        <v>2015</v>
      </c>
    </row>
    <row r="58" spans="1:21" ht="10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  <c r="U58">
        <f t="shared" si="0"/>
        <v>2015</v>
      </c>
    </row>
    <row r="59" spans="1:21" ht="10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  <c r="U59">
        <f t="shared" si="0"/>
        <v>2016</v>
      </c>
    </row>
    <row r="60" spans="1:21" ht="12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  <c r="U60">
        <f t="shared" si="0"/>
        <v>2014</v>
      </c>
    </row>
    <row r="61" spans="1:21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  <c r="U61">
        <f t="shared" si="0"/>
        <v>2014</v>
      </c>
    </row>
    <row r="62" spans="1:21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  <c r="U62">
        <f t="shared" si="0"/>
        <v>2016</v>
      </c>
    </row>
    <row r="63" spans="1:21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  <c r="U63">
        <f t="shared" si="0"/>
        <v>2016</v>
      </c>
    </row>
    <row r="64" spans="1:21" ht="12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  <c r="U64">
        <f t="shared" si="0"/>
        <v>2014</v>
      </c>
    </row>
    <row r="65" spans="1:21" ht="10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  <c r="U65">
        <f t="shared" si="0"/>
        <v>2014</v>
      </c>
    </row>
    <row r="66" spans="1:21" ht="13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  <c r="U66">
        <f t="shared" si="0"/>
        <v>2015</v>
      </c>
    </row>
    <row r="67" spans="1:21" ht="10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  <c r="U67">
        <f t="shared" ref="U67:U130" si="1">YEAR(T67)</f>
        <v>2014</v>
      </c>
    </row>
    <row r="68" spans="1:21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  <c r="U68">
        <f t="shared" si="1"/>
        <v>2015</v>
      </c>
    </row>
    <row r="69" spans="1:21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  <c r="U69">
        <f t="shared" si="1"/>
        <v>2015</v>
      </c>
    </row>
    <row r="70" spans="1:21" ht="13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  <c r="U70">
        <f t="shared" si="1"/>
        <v>2014</v>
      </c>
    </row>
    <row r="71" spans="1:21" ht="10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  <c r="U71">
        <f t="shared" si="1"/>
        <v>2014</v>
      </c>
    </row>
    <row r="72" spans="1:21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  <c r="U72">
        <f t="shared" si="1"/>
        <v>2012</v>
      </c>
    </row>
    <row r="73" spans="1:21" ht="18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  <c r="U73">
        <f t="shared" si="1"/>
        <v>2011</v>
      </c>
    </row>
    <row r="74" spans="1:21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  <c r="U74">
        <f t="shared" si="1"/>
        <v>2014</v>
      </c>
    </row>
    <row r="75" spans="1:21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  <c r="U75">
        <f t="shared" si="1"/>
        <v>2011</v>
      </c>
    </row>
    <row r="76" spans="1:21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  <c r="U76">
        <f t="shared" si="1"/>
        <v>2012</v>
      </c>
    </row>
    <row r="77" spans="1:21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  <c r="U77">
        <f t="shared" si="1"/>
        <v>2012</v>
      </c>
    </row>
    <row r="78" spans="1:21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  <c r="U78">
        <f t="shared" si="1"/>
        <v>2014</v>
      </c>
    </row>
    <row r="79" spans="1:21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  <c r="U79">
        <f t="shared" si="1"/>
        <v>2013</v>
      </c>
    </row>
    <row r="80" spans="1:21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  <c r="U80">
        <f t="shared" si="1"/>
        <v>2012</v>
      </c>
    </row>
    <row r="81" spans="1:21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  <c r="U81">
        <f t="shared" si="1"/>
        <v>2014</v>
      </c>
    </row>
    <row r="82" spans="1:21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  <c r="U82">
        <f t="shared" si="1"/>
        <v>2014</v>
      </c>
    </row>
    <row r="83" spans="1:21" ht="9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  <c r="U83">
        <f t="shared" si="1"/>
        <v>2014</v>
      </c>
    </row>
    <row r="84" spans="1:21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  <c r="U84">
        <f t="shared" si="1"/>
        <v>2014</v>
      </c>
    </row>
    <row r="85" spans="1:21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  <c r="U85">
        <f t="shared" si="1"/>
        <v>2011</v>
      </c>
    </row>
    <row r="86" spans="1:21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  <c r="U86">
        <f t="shared" si="1"/>
        <v>2014</v>
      </c>
    </row>
    <row r="87" spans="1:21" ht="10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  <c r="U87">
        <f t="shared" si="1"/>
        <v>2014</v>
      </c>
    </row>
    <row r="88" spans="1:21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  <c r="U88">
        <f t="shared" si="1"/>
        <v>2014</v>
      </c>
    </row>
    <row r="89" spans="1:21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  <c r="U89">
        <f t="shared" si="1"/>
        <v>2013</v>
      </c>
    </row>
    <row r="90" spans="1:21" ht="7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  <c r="U90">
        <f t="shared" si="1"/>
        <v>2014</v>
      </c>
    </row>
    <row r="91" spans="1:21" ht="10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  <c r="U91">
        <f t="shared" si="1"/>
        <v>2012</v>
      </c>
    </row>
    <row r="92" spans="1:21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  <c r="U92">
        <f t="shared" si="1"/>
        <v>2014</v>
      </c>
    </row>
    <row r="93" spans="1:21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  <c r="U93">
        <f t="shared" si="1"/>
        <v>2014</v>
      </c>
    </row>
    <row r="94" spans="1:21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  <c r="U94">
        <f t="shared" si="1"/>
        <v>2011</v>
      </c>
    </row>
    <row r="95" spans="1:21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  <c r="U95">
        <f t="shared" si="1"/>
        <v>2013</v>
      </c>
    </row>
    <row r="96" spans="1:21" ht="12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  <c r="U96">
        <f t="shared" si="1"/>
        <v>2014</v>
      </c>
    </row>
    <row r="97" spans="1:21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  <c r="U97">
        <f t="shared" si="1"/>
        <v>2013</v>
      </c>
    </row>
    <row r="98" spans="1:21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  <c r="U98">
        <f t="shared" si="1"/>
        <v>2012</v>
      </c>
    </row>
    <row r="99" spans="1:21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  <c r="U99">
        <f t="shared" si="1"/>
        <v>2013</v>
      </c>
    </row>
    <row r="100" spans="1:21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  <c r="U100">
        <f t="shared" si="1"/>
        <v>2014</v>
      </c>
    </row>
    <row r="101" spans="1:21" ht="13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  <c r="U101">
        <f t="shared" si="1"/>
        <v>2014</v>
      </c>
    </row>
    <row r="102" spans="1:21" ht="12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  <c r="U102">
        <f t="shared" si="1"/>
        <v>2014</v>
      </c>
    </row>
    <row r="103" spans="1:21" ht="12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  <c r="U103">
        <f t="shared" si="1"/>
        <v>2014</v>
      </c>
    </row>
    <row r="104" spans="1:21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  <c r="U104">
        <f t="shared" si="1"/>
        <v>2012</v>
      </c>
    </row>
    <row r="105" spans="1:21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  <c r="U105">
        <f t="shared" si="1"/>
        <v>2014</v>
      </c>
    </row>
    <row r="106" spans="1:21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  <c r="U106">
        <f t="shared" si="1"/>
        <v>2014</v>
      </c>
    </row>
    <row r="107" spans="1:21" ht="7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  <c r="U107">
        <f t="shared" si="1"/>
        <v>2015</v>
      </c>
    </row>
    <row r="108" spans="1:21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  <c r="U108">
        <f t="shared" si="1"/>
        <v>2016</v>
      </c>
    </row>
    <row r="109" spans="1:21" ht="12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  <c r="U109">
        <f t="shared" si="1"/>
        <v>2015</v>
      </c>
    </row>
    <row r="110" spans="1:21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  <c r="U110">
        <f t="shared" si="1"/>
        <v>2017</v>
      </c>
    </row>
    <row r="111" spans="1:21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  <c r="U111">
        <f t="shared" si="1"/>
        <v>2015</v>
      </c>
    </row>
    <row r="112" spans="1:21" ht="13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  <c r="U112">
        <f t="shared" si="1"/>
        <v>2015</v>
      </c>
    </row>
    <row r="113" spans="1:21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  <c r="U113">
        <f t="shared" si="1"/>
        <v>2017</v>
      </c>
    </row>
    <row r="114" spans="1:21" ht="12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  <c r="U114">
        <f t="shared" si="1"/>
        <v>2016</v>
      </c>
    </row>
    <row r="115" spans="1:21" ht="9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  <c r="U115">
        <f t="shared" si="1"/>
        <v>2015</v>
      </c>
    </row>
    <row r="116" spans="1:21" ht="10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  <c r="U116">
        <f t="shared" si="1"/>
        <v>2014</v>
      </c>
    </row>
    <row r="117" spans="1:21" ht="12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  <c r="U117">
        <f t="shared" si="1"/>
        <v>2014</v>
      </c>
    </row>
    <row r="118" spans="1:21" ht="13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  <c r="U118">
        <f t="shared" si="1"/>
        <v>2016</v>
      </c>
    </row>
    <row r="119" spans="1:21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  <c r="U119">
        <f t="shared" si="1"/>
        <v>2016</v>
      </c>
    </row>
    <row r="120" spans="1:21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  <c r="U120">
        <f t="shared" si="1"/>
        <v>2017</v>
      </c>
    </row>
    <row r="121" spans="1:21" ht="10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  <c r="U121">
        <f t="shared" si="1"/>
        <v>2016</v>
      </c>
    </row>
    <row r="122" spans="1:21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  <c r="U122">
        <f t="shared" si="1"/>
        <v>2016</v>
      </c>
    </row>
    <row r="123" spans="1:21" ht="13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  <c r="U123">
        <f t="shared" si="1"/>
        <v>2015</v>
      </c>
    </row>
    <row r="124" spans="1:21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  <c r="U124">
        <f t="shared" si="1"/>
        <v>2014</v>
      </c>
    </row>
    <row r="125" spans="1:21" ht="10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  <c r="U125">
        <f t="shared" si="1"/>
        <v>2014</v>
      </c>
    </row>
    <row r="126" spans="1:21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  <c r="U126">
        <f t="shared" si="1"/>
        <v>2015</v>
      </c>
    </row>
    <row r="127" spans="1:21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  <c r="U127">
        <f t="shared" si="1"/>
        <v>2015</v>
      </c>
    </row>
    <row r="128" spans="1:21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  <c r="U128">
        <f t="shared" si="1"/>
        <v>2015</v>
      </c>
    </row>
    <row r="129" spans="1:21" ht="9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  <c r="U129">
        <f t="shared" si="1"/>
        <v>2015</v>
      </c>
    </row>
    <row r="130" spans="1:21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  <c r="U130">
        <f t="shared" si="1"/>
        <v>2015</v>
      </c>
    </row>
    <row r="131" spans="1:21" ht="9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  <c r="U131">
        <f t="shared" ref="U131:U194" si="2">YEAR(T131)</f>
        <v>2014</v>
      </c>
    </row>
    <row r="132" spans="1:21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  <c r="U132">
        <f t="shared" si="2"/>
        <v>2015</v>
      </c>
    </row>
    <row r="133" spans="1:21" ht="7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  <c r="U133">
        <f t="shared" si="2"/>
        <v>2016</v>
      </c>
    </row>
    <row r="134" spans="1:21" ht="12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  <c r="U134">
        <f t="shared" si="2"/>
        <v>2015</v>
      </c>
    </row>
    <row r="135" spans="1:21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  <c r="U135">
        <f t="shared" si="2"/>
        <v>2015</v>
      </c>
    </row>
    <row r="136" spans="1:21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  <c r="U136">
        <f t="shared" si="2"/>
        <v>2016</v>
      </c>
    </row>
    <row r="137" spans="1:21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  <c r="U137">
        <f t="shared" si="2"/>
        <v>2015</v>
      </c>
    </row>
    <row r="138" spans="1:21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  <c r="U138">
        <f t="shared" si="2"/>
        <v>2015</v>
      </c>
    </row>
    <row r="139" spans="1:21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  <c r="U139">
        <f t="shared" si="2"/>
        <v>2014</v>
      </c>
    </row>
    <row r="140" spans="1:21" ht="10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  <c r="U140">
        <f t="shared" si="2"/>
        <v>2015</v>
      </c>
    </row>
    <row r="141" spans="1:21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  <c r="U141">
        <f t="shared" si="2"/>
        <v>2015</v>
      </c>
    </row>
    <row r="142" spans="1:21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  <c r="U142">
        <f t="shared" si="2"/>
        <v>2015</v>
      </c>
    </row>
    <row r="143" spans="1:21" ht="13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  <c r="U143">
        <f t="shared" si="2"/>
        <v>2015</v>
      </c>
    </row>
    <row r="144" spans="1:21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  <c r="U144">
        <f t="shared" si="2"/>
        <v>2016</v>
      </c>
    </row>
    <row r="145" spans="1:21" ht="9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  <c r="U145">
        <f t="shared" si="2"/>
        <v>2015</v>
      </c>
    </row>
    <row r="146" spans="1:21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  <c r="U146">
        <f t="shared" si="2"/>
        <v>2016</v>
      </c>
    </row>
    <row r="147" spans="1:21" ht="9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  <c r="U147">
        <f t="shared" si="2"/>
        <v>2016</v>
      </c>
    </row>
    <row r="148" spans="1:21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  <c r="U148">
        <f t="shared" si="2"/>
        <v>2015</v>
      </c>
    </row>
    <row r="149" spans="1:21" ht="9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  <c r="U149">
        <f t="shared" si="2"/>
        <v>2016</v>
      </c>
    </row>
    <row r="150" spans="1:21" ht="13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  <c r="U150">
        <f t="shared" si="2"/>
        <v>2015</v>
      </c>
    </row>
    <row r="151" spans="1:21" ht="13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  <c r="U151">
        <f t="shared" si="2"/>
        <v>2015</v>
      </c>
    </row>
    <row r="152" spans="1:21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  <c r="U152">
        <f t="shared" si="2"/>
        <v>2016</v>
      </c>
    </row>
    <row r="153" spans="1:21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  <c r="U153">
        <f t="shared" si="2"/>
        <v>2016</v>
      </c>
    </row>
    <row r="154" spans="1:21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  <c r="U154">
        <f t="shared" si="2"/>
        <v>2017</v>
      </c>
    </row>
    <row r="155" spans="1:21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  <c r="U155">
        <f t="shared" si="2"/>
        <v>2016</v>
      </c>
    </row>
    <row r="156" spans="1:21" ht="13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  <c r="U156">
        <f t="shared" si="2"/>
        <v>2015</v>
      </c>
    </row>
    <row r="157" spans="1:21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  <c r="U157">
        <f t="shared" si="2"/>
        <v>2015</v>
      </c>
    </row>
    <row r="158" spans="1:21" ht="13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  <c r="U158">
        <f t="shared" si="2"/>
        <v>2015</v>
      </c>
    </row>
    <row r="159" spans="1:21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  <c r="U159">
        <f t="shared" si="2"/>
        <v>2015</v>
      </c>
    </row>
    <row r="160" spans="1:21" ht="9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  <c r="U160">
        <f t="shared" si="2"/>
        <v>2016</v>
      </c>
    </row>
    <row r="161" spans="1:21" ht="7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  <c r="U161">
        <f t="shared" si="2"/>
        <v>2015</v>
      </c>
    </row>
    <row r="162" spans="1:21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  <c r="U162">
        <f t="shared" si="2"/>
        <v>2016</v>
      </c>
    </row>
    <row r="163" spans="1:21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  <c r="U163">
        <f t="shared" si="2"/>
        <v>2015</v>
      </c>
    </row>
    <row r="164" spans="1:21" ht="13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  <c r="U164">
        <f t="shared" si="2"/>
        <v>2016</v>
      </c>
    </row>
    <row r="165" spans="1:21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  <c r="U165">
        <f t="shared" si="2"/>
        <v>2016</v>
      </c>
    </row>
    <row r="166" spans="1:21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  <c r="U166">
        <f t="shared" si="2"/>
        <v>2016</v>
      </c>
    </row>
    <row r="167" spans="1:21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  <c r="U167">
        <f t="shared" si="2"/>
        <v>2015</v>
      </c>
    </row>
    <row r="168" spans="1:21" ht="13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  <c r="U168">
        <f t="shared" si="2"/>
        <v>2015</v>
      </c>
    </row>
    <row r="169" spans="1:21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  <c r="U169">
        <f t="shared" si="2"/>
        <v>2016</v>
      </c>
    </row>
    <row r="170" spans="1:21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  <c r="U170">
        <f t="shared" si="2"/>
        <v>2016</v>
      </c>
    </row>
    <row r="171" spans="1:21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  <c r="U171">
        <f t="shared" si="2"/>
        <v>2014</v>
      </c>
    </row>
    <row r="172" spans="1:21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  <c r="U172">
        <f t="shared" si="2"/>
        <v>2016</v>
      </c>
    </row>
    <row r="173" spans="1:21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  <c r="U173">
        <f t="shared" si="2"/>
        <v>2016</v>
      </c>
    </row>
    <row r="174" spans="1:21" ht="13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  <c r="U174">
        <f t="shared" si="2"/>
        <v>2014</v>
      </c>
    </row>
    <row r="175" spans="1:21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  <c r="U175">
        <f t="shared" si="2"/>
        <v>2016</v>
      </c>
    </row>
    <row r="176" spans="1:21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  <c r="U176">
        <f t="shared" si="2"/>
        <v>2015</v>
      </c>
    </row>
    <row r="177" spans="1:21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  <c r="U177">
        <f t="shared" si="2"/>
        <v>2014</v>
      </c>
    </row>
    <row r="178" spans="1:21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  <c r="U178">
        <f t="shared" si="2"/>
        <v>2015</v>
      </c>
    </row>
    <row r="179" spans="1:21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  <c r="U179">
        <f t="shared" si="2"/>
        <v>2014</v>
      </c>
    </row>
    <row r="180" spans="1:21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  <c r="U180">
        <f t="shared" si="2"/>
        <v>2015</v>
      </c>
    </row>
    <row r="181" spans="1:21" ht="10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  <c r="U181">
        <f t="shared" si="2"/>
        <v>2015</v>
      </c>
    </row>
    <row r="182" spans="1:21" ht="6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  <c r="U182">
        <f t="shared" si="2"/>
        <v>2017</v>
      </c>
    </row>
    <row r="183" spans="1:21" ht="12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  <c r="U183">
        <f t="shared" si="2"/>
        <v>2016</v>
      </c>
    </row>
    <row r="184" spans="1:21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  <c r="U184">
        <f t="shared" si="2"/>
        <v>2016</v>
      </c>
    </row>
    <row r="185" spans="1:21" ht="9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  <c r="U185">
        <f t="shared" si="2"/>
        <v>2015</v>
      </c>
    </row>
    <row r="186" spans="1:21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  <c r="U186">
        <f t="shared" si="2"/>
        <v>2014</v>
      </c>
    </row>
    <row r="187" spans="1:21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  <c r="U187">
        <f t="shared" si="2"/>
        <v>2015</v>
      </c>
    </row>
    <row r="188" spans="1:21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  <c r="U188">
        <f t="shared" si="2"/>
        <v>2015</v>
      </c>
    </row>
    <row r="189" spans="1:21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  <c r="U189">
        <f t="shared" si="2"/>
        <v>2016</v>
      </c>
    </row>
    <row r="190" spans="1:21" ht="10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  <c r="U190">
        <f t="shared" si="2"/>
        <v>2016</v>
      </c>
    </row>
    <row r="191" spans="1:21" ht="9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  <c r="U191">
        <f t="shared" si="2"/>
        <v>2015</v>
      </c>
    </row>
    <row r="192" spans="1:21" ht="12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  <c r="U192">
        <f t="shared" si="2"/>
        <v>2014</v>
      </c>
    </row>
    <row r="193" spans="1:21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  <c r="U193">
        <f t="shared" si="2"/>
        <v>2017</v>
      </c>
    </row>
    <row r="194" spans="1:21" ht="13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  <c r="U194">
        <f t="shared" si="2"/>
        <v>2014</v>
      </c>
    </row>
    <row r="195" spans="1:21" ht="12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  <c r="U195">
        <f t="shared" ref="U195:U258" si="3">YEAR(T195)</f>
        <v>2015</v>
      </c>
    </row>
    <row r="196" spans="1:21" ht="9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  <c r="U196">
        <f t="shared" si="3"/>
        <v>2014</v>
      </c>
    </row>
    <row r="197" spans="1:21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  <c r="U197">
        <f t="shared" si="3"/>
        <v>2015</v>
      </c>
    </row>
    <row r="198" spans="1:21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  <c r="U198">
        <f t="shared" si="3"/>
        <v>2015</v>
      </c>
    </row>
    <row r="199" spans="1:21" ht="10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  <c r="U199">
        <f t="shared" si="3"/>
        <v>2015</v>
      </c>
    </row>
    <row r="200" spans="1:21" ht="12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  <c r="U200">
        <f t="shared" si="3"/>
        <v>2016</v>
      </c>
    </row>
    <row r="201" spans="1:21" ht="10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  <c r="U201">
        <f t="shared" si="3"/>
        <v>2015</v>
      </c>
    </row>
    <row r="202" spans="1:21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  <c r="U202">
        <f t="shared" si="3"/>
        <v>2014</v>
      </c>
    </row>
    <row r="203" spans="1:21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  <c r="U203">
        <f t="shared" si="3"/>
        <v>2015</v>
      </c>
    </row>
    <row r="204" spans="1:21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  <c r="U204">
        <f t="shared" si="3"/>
        <v>2014</v>
      </c>
    </row>
    <row r="205" spans="1:21" ht="10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  <c r="U205">
        <f t="shared" si="3"/>
        <v>2015</v>
      </c>
    </row>
    <row r="206" spans="1:21" ht="13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  <c r="U206">
        <f t="shared" si="3"/>
        <v>2016</v>
      </c>
    </row>
    <row r="207" spans="1:21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  <c r="U207">
        <f t="shared" si="3"/>
        <v>2015</v>
      </c>
    </row>
    <row r="208" spans="1:21" ht="13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  <c r="U208">
        <f t="shared" si="3"/>
        <v>2014</v>
      </c>
    </row>
    <row r="209" spans="1:21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  <c r="U209">
        <f t="shared" si="3"/>
        <v>2014</v>
      </c>
    </row>
    <row r="210" spans="1:21" ht="12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  <c r="U210">
        <f t="shared" si="3"/>
        <v>2014</v>
      </c>
    </row>
    <row r="211" spans="1:21" ht="7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  <c r="U211">
        <f t="shared" si="3"/>
        <v>2016</v>
      </c>
    </row>
    <row r="212" spans="1:21" ht="9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  <c r="U212">
        <f t="shared" si="3"/>
        <v>2014</v>
      </c>
    </row>
    <row r="213" spans="1:21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  <c r="U213">
        <f t="shared" si="3"/>
        <v>2014</v>
      </c>
    </row>
    <row r="214" spans="1:21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  <c r="U214">
        <f t="shared" si="3"/>
        <v>2014</v>
      </c>
    </row>
    <row r="215" spans="1:21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  <c r="U215">
        <f t="shared" si="3"/>
        <v>2014</v>
      </c>
    </row>
    <row r="216" spans="1:21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  <c r="U216">
        <f t="shared" si="3"/>
        <v>2014</v>
      </c>
    </row>
    <row r="217" spans="1:21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  <c r="U217">
        <f t="shared" si="3"/>
        <v>2014</v>
      </c>
    </row>
    <row r="218" spans="1:21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  <c r="U218">
        <f t="shared" si="3"/>
        <v>2015</v>
      </c>
    </row>
    <row r="219" spans="1:21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  <c r="U219">
        <f t="shared" si="3"/>
        <v>2015</v>
      </c>
    </row>
    <row r="220" spans="1:21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  <c r="U220">
        <f t="shared" si="3"/>
        <v>2014</v>
      </c>
    </row>
    <row r="221" spans="1:21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  <c r="U221">
        <f t="shared" si="3"/>
        <v>2014</v>
      </c>
    </row>
    <row r="222" spans="1:21" ht="1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  <c r="U222">
        <f t="shared" si="3"/>
        <v>2016</v>
      </c>
    </row>
    <row r="223" spans="1:21" ht="10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  <c r="U223">
        <f t="shared" si="3"/>
        <v>2015</v>
      </c>
    </row>
    <row r="224" spans="1:21" ht="9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  <c r="U224">
        <f t="shared" si="3"/>
        <v>2015</v>
      </c>
    </row>
    <row r="225" spans="1:21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  <c r="U225">
        <f t="shared" si="3"/>
        <v>2016</v>
      </c>
    </row>
    <row r="226" spans="1:21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  <c r="U226">
        <f t="shared" si="3"/>
        <v>2016</v>
      </c>
    </row>
    <row r="227" spans="1:21" ht="9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  <c r="U227">
        <f t="shared" si="3"/>
        <v>2014</v>
      </c>
    </row>
    <row r="228" spans="1:21" ht="9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  <c r="U228">
        <f t="shared" si="3"/>
        <v>2014</v>
      </c>
    </row>
    <row r="229" spans="1:21" ht="13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  <c r="U229">
        <f t="shared" si="3"/>
        <v>2015</v>
      </c>
    </row>
    <row r="230" spans="1:21" ht="7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  <c r="U230">
        <f t="shared" si="3"/>
        <v>2015</v>
      </c>
    </row>
    <row r="231" spans="1:21" ht="13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  <c r="U231">
        <f t="shared" si="3"/>
        <v>2015</v>
      </c>
    </row>
    <row r="232" spans="1:21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  <c r="U232">
        <f t="shared" si="3"/>
        <v>2014</v>
      </c>
    </row>
    <row r="233" spans="1:21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  <c r="U233">
        <f t="shared" si="3"/>
        <v>2014</v>
      </c>
    </row>
    <row r="234" spans="1:21" ht="12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  <c r="U234">
        <f t="shared" si="3"/>
        <v>2014</v>
      </c>
    </row>
    <row r="235" spans="1:21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  <c r="U235">
        <f t="shared" si="3"/>
        <v>2016</v>
      </c>
    </row>
    <row r="236" spans="1:21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  <c r="U236">
        <f t="shared" si="3"/>
        <v>2014</v>
      </c>
    </row>
    <row r="237" spans="1:21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  <c r="U237">
        <f t="shared" si="3"/>
        <v>2014</v>
      </c>
    </row>
    <row r="238" spans="1:21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  <c r="U238">
        <f t="shared" si="3"/>
        <v>2016</v>
      </c>
    </row>
    <row r="239" spans="1:21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  <c r="U239">
        <f t="shared" si="3"/>
        <v>2014</v>
      </c>
    </row>
    <row r="240" spans="1:21" ht="13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  <c r="U240">
        <f t="shared" si="3"/>
        <v>2015</v>
      </c>
    </row>
    <row r="241" spans="1:21" ht="10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  <c r="U241">
        <f t="shared" si="3"/>
        <v>2016</v>
      </c>
    </row>
    <row r="242" spans="1:21" ht="7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  <c r="U242">
        <f t="shared" si="3"/>
        <v>2014</v>
      </c>
    </row>
    <row r="243" spans="1:21" ht="9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  <c r="U243">
        <f t="shared" si="3"/>
        <v>2015</v>
      </c>
    </row>
    <row r="244" spans="1:21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  <c r="U244">
        <f t="shared" si="3"/>
        <v>2015</v>
      </c>
    </row>
    <row r="245" spans="1:21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  <c r="U245">
        <f t="shared" si="3"/>
        <v>2014</v>
      </c>
    </row>
    <row r="246" spans="1:21" ht="6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  <c r="U246">
        <f t="shared" si="3"/>
        <v>2016</v>
      </c>
    </row>
    <row r="247" spans="1:21" ht="9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  <c r="U247">
        <f t="shared" si="3"/>
        <v>2014</v>
      </c>
    </row>
    <row r="248" spans="1:21" ht="12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  <c r="U248">
        <f t="shared" si="3"/>
        <v>2016</v>
      </c>
    </row>
    <row r="249" spans="1:21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  <c r="U249">
        <f t="shared" si="3"/>
        <v>2015</v>
      </c>
    </row>
    <row r="250" spans="1:21" ht="13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  <c r="U250">
        <f t="shared" si="3"/>
        <v>2014</v>
      </c>
    </row>
    <row r="251" spans="1:21" ht="16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  <c r="U251">
        <f t="shared" si="3"/>
        <v>2016</v>
      </c>
    </row>
    <row r="252" spans="1:21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  <c r="U252">
        <f t="shared" si="3"/>
        <v>2014</v>
      </c>
    </row>
    <row r="253" spans="1:21" ht="10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  <c r="U253">
        <f t="shared" si="3"/>
        <v>2015</v>
      </c>
    </row>
    <row r="254" spans="1:21" ht="9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  <c r="U254">
        <f t="shared" si="3"/>
        <v>2015</v>
      </c>
    </row>
    <row r="255" spans="1:21" ht="10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  <c r="U255">
        <f t="shared" si="3"/>
        <v>2016</v>
      </c>
    </row>
    <row r="256" spans="1:21" ht="9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  <c r="U256">
        <f t="shared" si="3"/>
        <v>2015</v>
      </c>
    </row>
    <row r="257" spans="1:21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  <c r="U257">
        <f t="shared" si="3"/>
        <v>2016</v>
      </c>
    </row>
    <row r="258" spans="1:21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  <c r="U258">
        <f t="shared" si="3"/>
        <v>2016</v>
      </c>
    </row>
    <row r="259" spans="1:21" ht="45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  <c r="U259">
        <f t="shared" ref="U259:U322" si="4">YEAR(T259)</f>
        <v>2015</v>
      </c>
    </row>
    <row r="260" spans="1:21" ht="10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  <c r="U260">
        <f t="shared" si="4"/>
        <v>2016</v>
      </c>
    </row>
    <row r="261" spans="1:21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  <c r="U261">
        <f t="shared" si="4"/>
        <v>2016</v>
      </c>
    </row>
    <row r="262" spans="1:21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  <c r="U262">
        <f t="shared" si="4"/>
        <v>2016</v>
      </c>
    </row>
    <row r="263" spans="1:21" ht="12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  <c r="U263">
        <f t="shared" si="4"/>
        <v>2014</v>
      </c>
    </row>
    <row r="264" spans="1:21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  <c r="U264">
        <f t="shared" si="4"/>
        <v>2015</v>
      </c>
    </row>
    <row r="265" spans="1:21" ht="10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  <c r="U265">
        <f t="shared" si="4"/>
        <v>2014</v>
      </c>
    </row>
    <row r="266" spans="1:21" ht="7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  <c r="U266">
        <f t="shared" si="4"/>
        <v>2015</v>
      </c>
    </row>
    <row r="267" spans="1:21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  <c r="U267">
        <f t="shared" si="4"/>
        <v>2015</v>
      </c>
    </row>
    <row r="268" spans="1:21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  <c r="U268">
        <f t="shared" si="4"/>
        <v>2015</v>
      </c>
    </row>
    <row r="269" spans="1:21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  <c r="U269">
        <f t="shared" si="4"/>
        <v>2014</v>
      </c>
    </row>
    <row r="270" spans="1:21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  <c r="U270">
        <f t="shared" si="4"/>
        <v>2016</v>
      </c>
    </row>
    <row r="271" spans="1:21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  <c r="U271">
        <f t="shared" si="4"/>
        <v>2016</v>
      </c>
    </row>
    <row r="272" spans="1:21" ht="13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  <c r="U272">
        <f t="shared" si="4"/>
        <v>2015</v>
      </c>
    </row>
    <row r="273" spans="1:21" ht="9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  <c r="U273">
        <f t="shared" si="4"/>
        <v>2015</v>
      </c>
    </row>
    <row r="274" spans="1:21" ht="13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  <c r="U274">
        <f t="shared" si="4"/>
        <v>2016</v>
      </c>
    </row>
    <row r="275" spans="1:21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  <c r="U275">
        <f t="shared" si="4"/>
        <v>2015</v>
      </c>
    </row>
    <row r="276" spans="1:21" ht="10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  <c r="U276">
        <f t="shared" si="4"/>
        <v>2015</v>
      </c>
    </row>
    <row r="277" spans="1:21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  <c r="U277">
        <f t="shared" si="4"/>
        <v>2014</v>
      </c>
    </row>
    <row r="278" spans="1:21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  <c r="U278">
        <f t="shared" si="4"/>
        <v>2016</v>
      </c>
    </row>
    <row r="279" spans="1:21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  <c r="U279">
        <f t="shared" si="4"/>
        <v>2016</v>
      </c>
    </row>
    <row r="280" spans="1:21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  <c r="U280">
        <f t="shared" si="4"/>
        <v>2016</v>
      </c>
    </row>
    <row r="281" spans="1:21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  <c r="U281">
        <f t="shared" si="4"/>
        <v>2015</v>
      </c>
    </row>
    <row r="282" spans="1:21" ht="15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  <c r="U282">
        <f t="shared" si="4"/>
        <v>2016</v>
      </c>
    </row>
    <row r="283" spans="1:21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  <c r="U283">
        <f t="shared" si="4"/>
        <v>2016</v>
      </c>
    </row>
    <row r="284" spans="1:21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  <c r="U284">
        <f t="shared" si="4"/>
        <v>2015</v>
      </c>
    </row>
    <row r="285" spans="1:21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  <c r="U285">
        <f t="shared" si="4"/>
        <v>2014</v>
      </c>
    </row>
    <row r="286" spans="1:21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  <c r="U286">
        <f t="shared" si="4"/>
        <v>2014</v>
      </c>
    </row>
    <row r="287" spans="1:21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  <c r="U287">
        <f t="shared" si="4"/>
        <v>2016</v>
      </c>
    </row>
    <row r="288" spans="1:21" ht="10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  <c r="U288">
        <f t="shared" si="4"/>
        <v>2014</v>
      </c>
    </row>
    <row r="289" spans="1:21" ht="10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  <c r="U289">
        <f t="shared" si="4"/>
        <v>2014</v>
      </c>
    </row>
    <row r="290" spans="1:21" ht="15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  <c r="U290">
        <f t="shared" si="4"/>
        <v>2014</v>
      </c>
    </row>
    <row r="291" spans="1:21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  <c r="U291">
        <f t="shared" si="4"/>
        <v>2015</v>
      </c>
    </row>
    <row r="292" spans="1:21" ht="7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  <c r="U292">
        <f t="shared" si="4"/>
        <v>2015</v>
      </c>
    </row>
    <row r="293" spans="1:21" ht="7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  <c r="U293">
        <f t="shared" si="4"/>
        <v>2014</v>
      </c>
    </row>
    <row r="294" spans="1:21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  <c r="U294">
        <f t="shared" si="4"/>
        <v>2014</v>
      </c>
    </row>
    <row r="295" spans="1:21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  <c r="U295">
        <f t="shared" si="4"/>
        <v>2014</v>
      </c>
    </row>
    <row r="296" spans="1:21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  <c r="U296">
        <f t="shared" si="4"/>
        <v>2014</v>
      </c>
    </row>
    <row r="297" spans="1:21" ht="9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  <c r="U297">
        <f t="shared" si="4"/>
        <v>2015</v>
      </c>
    </row>
    <row r="298" spans="1:21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  <c r="U298">
        <f t="shared" si="4"/>
        <v>2016</v>
      </c>
    </row>
    <row r="299" spans="1:21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  <c r="U299">
        <f t="shared" si="4"/>
        <v>2015</v>
      </c>
    </row>
    <row r="300" spans="1:21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  <c r="U300">
        <f t="shared" si="4"/>
        <v>2015</v>
      </c>
    </row>
    <row r="301" spans="1:21" ht="7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  <c r="U301">
        <f t="shared" si="4"/>
        <v>2016</v>
      </c>
    </row>
    <row r="302" spans="1:21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  <c r="U302">
        <f t="shared" si="4"/>
        <v>2014</v>
      </c>
    </row>
    <row r="303" spans="1:21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  <c r="U303">
        <f t="shared" si="4"/>
        <v>2015</v>
      </c>
    </row>
    <row r="304" spans="1:21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  <c r="U304">
        <f t="shared" si="4"/>
        <v>2015</v>
      </c>
    </row>
    <row r="305" spans="1:21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  <c r="U305">
        <f t="shared" si="4"/>
        <v>2016</v>
      </c>
    </row>
    <row r="306" spans="1:21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  <c r="U306">
        <f t="shared" si="4"/>
        <v>2014</v>
      </c>
    </row>
    <row r="307" spans="1:21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  <c r="U307">
        <f t="shared" si="4"/>
        <v>2015</v>
      </c>
    </row>
    <row r="308" spans="1:21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  <c r="U308">
        <f t="shared" si="4"/>
        <v>2015</v>
      </c>
    </row>
    <row r="309" spans="1:21" ht="9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  <c r="U309">
        <f t="shared" si="4"/>
        <v>2015</v>
      </c>
    </row>
    <row r="310" spans="1:21" ht="9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  <c r="U310">
        <f t="shared" si="4"/>
        <v>2016</v>
      </c>
    </row>
    <row r="311" spans="1:21" ht="7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  <c r="U311">
        <f t="shared" si="4"/>
        <v>2016</v>
      </c>
    </row>
    <row r="312" spans="1:21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  <c r="U312">
        <f t="shared" si="4"/>
        <v>2014</v>
      </c>
    </row>
    <row r="313" spans="1:21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  <c r="U313">
        <f t="shared" si="4"/>
        <v>2015</v>
      </c>
    </row>
    <row r="314" spans="1:21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  <c r="U314">
        <f t="shared" si="4"/>
        <v>2015</v>
      </c>
    </row>
    <row r="315" spans="1:21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  <c r="U315">
        <f t="shared" si="4"/>
        <v>2014</v>
      </c>
    </row>
    <row r="316" spans="1:21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  <c r="U316">
        <f t="shared" si="4"/>
        <v>2015</v>
      </c>
    </row>
    <row r="317" spans="1:21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  <c r="U317">
        <f t="shared" si="4"/>
        <v>2014</v>
      </c>
    </row>
    <row r="318" spans="1:21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  <c r="U318">
        <f t="shared" si="4"/>
        <v>2014</v>
      </c>
    </row>
    <row r="319" spans="1:21" ht="13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  <c r="U319">
        <f t="shared" si="4"/>
        <v>2015</v>
      </c>
    </row>
    <row r="320" spans="1:21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  <c r="U320">
        <f t="shared" si="4"/>
        <v>2014</v>
      </c>
    </row>
    <row r="321" spans="1:21" ht="9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  <c r="U321">
        <f t="shared" si="4"/>
        <v>2014</v>
      </c>
    </row>
    <row r="322" spans="1:21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  <c r="U322">
        <f t="shared" si="4"/>
        <v>2016</v>
      </c>
    </row>
    <row r="323" spans="1:21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  <c r="U323">
        <f t="shared" ref="U323:U386" si="5">YEAR(T323)</f>
        <v>2016</v>
      </c>
    </row>
    <row r="324" spans="1:21" ht="7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  <c r="U324">
        <f t="shared" si="5"/>
        <v>2015</v>
      </c>
    </row>
    <row r="325" spans="1:21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  <c r="U325">
        <f t="shared" si="5"/>
        <v>2015</v>
      </c>
    </row>
    <row r="326" spans="1:21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  <c r="U326">
        <f t="shared" si="5"/>
        <v>2016</v>
      </c>
    </row>
    <row r="327" spans="1:21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  <c r="U327">
        <f t="shared" si="5"/>
        <v>2016</v>
      </c>
    </row>
    <row r="328" spans="1:21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  <c r="U328">
        <f t="shared" si="5"/>
        <v>2014</v>
      </c>
    </row>
    <row r="329" spans="1:21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  <c r="U329">
        <f t="shared" si="5"/>
        <v>2016</v>
      </c>
    </row>
    <row r="330" spans="1:21" ht="10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  <c r="U330">
        <f t="shared" si="5"/>
        <v>2015</v>
      </c>
    </row>
    <row r="331" spans="1:21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  <c r="U331">
        <f t="shared" si="5"/>
        <v>2015</v>
      </c>
    </row>
    <row r="332" spans="1:21" ht="9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  <c r="U332">
        <f t="shared" si="5"/>
        <v>2015</v>
      </c>
    </row>
    <row r="333" spans="1:21" ht="10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  <c r="U333">
        <f t="shared" si="5"/>
        <v>2015</v>
      </c>
    </row>
    <row r="334" spans="1:21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  <c r="U334">
        <f t="shared" si="5"/>
        <v>2016</v>
      </c>
    </row>
    <row r="335" spans="1:21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  <c r="U335">
        <f t="shared" si="5"/>
        <v>2015</v>
      </c>
    </row>
    <row r="336" spans="1:21" ht="10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  <c r="U336">
        <f t="shared" si="5"/>
        <v>2016</v>
      </c>
    </row>
    <row r="337" spans="1:21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  <c r="U337">
        <f t="shared" si="5"/>
        <v>2014</v>
      </c>
    </row>
    <row r="338" spans="1:21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  <c r="U338">
        <f t="shared" si="5"/>
        <v>2015</v>
      </c>
    </row>
    <row r="339" spans="1:21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  <c r="U339">
        <f t="shared" si="5"/>
        <v>2016</v>
      </c>
    </row>
    <row r="340" spans="1:21" ht="9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  <c r="U340">
        <f t="shared" si="5"/>
        <v>2016</v>
      </c>
    </row>
    <row r="341" spans="1:21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  <c r="U341">
        <f t="shared" si="5"/>
        <v>2015</v>
      </c>
    </row>
    <row r="342" spans="1:21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  <c r="U342">
        <f t="shared" si="5"/>
        <v>2016</v>
      </c>
    </row>
    <row r="343" spans="1:21" ht="7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  <c r="U343">
        <f t="shared" si="5"/>
        <v>2014</v>
      </c>
    </row>
    <row r="344" spans="1:21" ht="7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  <c r="U344">
        <f t="shared" si="5"/>
        <v>2015</v>
      </c>
    </row>
    <row r="345" spans="1:21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  <c r="U345">
        <f t="shared" si="5"/>
        <v>2016</v>
      </c>
    </row>
    <row r="346" spans="1:21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  <c r="U346">
        <f t="shared" si="5"/>
        <v>2015</v>
      </c>
    </row>
    <row r="347" spans="1:21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  <c r="U347">
        <f t="shared" si="5"/>
        <v>2016</v>
      </c>
    </row>
    <row r="348" spans="1:21" ht="7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  <c r="U348">
        <f t="shared" si="5"/>
        <v>2014</v>
      </c>
    </row>
    <row r="349" spans="1:21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  <c r="U349">
        <f t="shared" si="5"/>
        <v>2014</v>
      </c>
    </row>
    <row r="350" spans="1:21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  <c r="U350">
        <f t="shared" si="5"/>
        <v>2016</v>
      </c>
    </row>
    <row r="351" spans="1:21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  <c r="U351">
        <f t="shared" si="5"/>
        <v>2016</v>
      </c>
    </row>
    <row r="352" spans="1:21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  <c r="U352">
        <f t="shared" si="5"/>
        <v>2014</v>
      </c>
    </row>
    <row r="353" spans="1:21" ht="10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  <c r="U353">
        <f t="shared" si="5"/>
        <v>2014</v>
      </c>
    </row>
    <row r="354" spans="1:21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  <c r="U354">
        <f t="shared" si="5"/>
        <v>2015</v>
      </c>
    </row>
    <row r="355" spans="1:21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  <c r="U355">
        <f t="shared" si="5"/>
        <v>2014</v>
      </c>
    </row>
    <row r="356" spans="1:21" ht="7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  <c r="U356">
        <f t="shared" si="5"/>
        <v>2015</v>
      </c>
    </row>
    <row r="357" spans="1:21" ht="10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  <c r="U357">
        <f t="shared" si="5"/>
        <v>2016</v>
      </c>
    </row>
    <row r="358" spans="1:21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  <c r="U358">
        <f t="shared" si="5"/>
        <v>2016</v>
      </c>
    </row>
    <row r="359" spans="1:21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  <c r="U359">
        <f t="shared" si="5"/>
        <v>2014</v>
      </c>
    </row>
    <row r="360" spans="1:21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  <c r="U360">
        <f t="shared" si="5"/>
        <v>2015</v>
      </c>
    </row>
    <row r="361" spans="1:21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  <c r="U361">
        <f t="shared" si="5"/>
        <v>2014</v>
      </c>
    </row>
    <row r="362" spans="1:21" ht="10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  <c r="U362">
        <f t="shared" si="5"/>
        <v>2014</v>
      </c>
    </row>
    <row r="363" spans="1:21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  <c r="U363">
        <f t="shared" si="5"/>
        <v>2014</v>
      </c>
    </row>
    <row r="364" spans="1:21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  <c r="U364">
        <f t="shared" si="5"/>
        <v>2014</v>
      </c>
    </row>
    <row r="365" spans="1:21" ht="12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  <c r="U365">
        <f t="shared" si="5"/>
        <v>2016</v>
      </c>
    </row>
    <row r="366" spans="1:21" ht="12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  <c r="U366">
        <f t="shared" si="5"/>
        <v>2016</v>
      </c>
    </row>
    <row r="367" spans="1:21" ht="10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  <c r="U367">
        <f t="shared" si="5"/>
        <v>2014</v>
      </c>
    </row>
    <row r="368" spans="1:21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  <c r="U368">
        <f t="shared" si="5"/>
        <v>2016</v>
      </c>
    </row>
    <row r="369" spans="1:21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  <c r="U369">
        <f t="shared" si="5"/>
        <v>2015</v>
      </c>
    </row>
    <row r="370" spans="1:21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  <c r="U370">
        <f t="shared" si="5"/>
        <v>2014</v>
      </c>
    </row>
    <row r="371" spans="1:21" ht="7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  <c r="U371">
        <f t="shared" si="5"/>
        <v>2015</v>
      </c>
    </row>
    <row r="372" spans="1:21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  <c r="U372">
        <f t="shared" si="5"/>
        <v>2014</v>
      </c>
    </row>
    <row r="373" spans="1:21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  <c r="U373">
        <f t="shared" si="5"/>
        <v>2015</v>
      </c>
    </row>
    <row r="374" spans="1:21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  <c r="U374">
        <f t="shared" si="5"/>
        <v>2014</v>
      </c>
    </row>
    <row r="375" spans="1:21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  <c r="U375">
        <f t="shared" si="5"/>
        <v>2015</v>
      </c>
    </row>
    <row r="376" spans="1:21" ht="6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  <c r="U376">
        <f t="shared" si="5"/>
        <v>2014</v>
      </c>
    </row>
    <row r="377" spans="1:21" ht="9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  <c r="U377">
        <f t="shared" si="5"/>
        <v>2016</v>
      </c>
    </row>
    <row r="378" spans="1:21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  <c r="U378">
        <f t="shared" si="5"/>
        <v>2015</v>
      </c>
    </row>
    <row r="379" spans="1:21" ht="10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  <c r="U379">
        <f t="shared" si="5"/>
        <v>2016</v>
      </c>
    </row>
    <row r="380" spans="1:21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  <c r="U380">
        <f t="shared" si="5"/>
        <v>2014</v>
      </c>
    </row>
    <row r="381" spans="1:21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  <c r="U381">
        <f t="shared" si="5"/>
        <v>2014</v>
      </c>
    </row>
    <row r="382" spans="1:21" ht="13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  <c r="U382">
        <f t="shared" si="5"/>
        <v>2016</v>
      </c>
    </row>
    <row r="383" spans="1:21" ht="7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  <c r="U383">
        <f t="shared" si="5"/>
        <v>2014</v>
      </c>
    </row>
    <row r="384" spans="1:21" ht="10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  <c r="U384">
        <f t="shared" si="5"/>
        <v>2014</v>
      </c>
    </row>
    <row r="385" spans="1:21" ht="10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  <c r="U385">
        <f t="shared" si="5"/>
        <v>2016</v>
      </c>
    </row>
    <row r="386" spans="1:21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  <c r="U386">
        <f t="shared" si="5"/>
        <v>2014</v>
      </c>
    </row>
    <row r="387" spans="1:21" ht="10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  <c r="U387">
        <f t="shared" ref="U387:U413" si="6">YEAR(T387)</f>
        <v>2015</v>
      </c>
    </row>
    <row r="388" spans="1:21" ht="9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  <c r="U388">
        <f t="shared" si="6"/>
        <v>2014</v>
      </c>
    </row>
    <row r="389" spans="1:21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  <c r="U389">
        <f t="shared" si="6"/>
        <v>2015</v>
      </c>
    </row>
    <row r="390" spans="1:21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  <c r="U390">
        <f t="shared" si="6"/>
        <v>2016</v>
      </c>
    </row>
    <row r="391" spans="1:21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  <c r="U391">
        <f t="shared" si="6"/>
        <v>2015</v>
      </c>
    </row>
    <row r="392" spans="1:21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  <c r="U392">
        <f t="shared" si="6"/>
        <v>2016</v>
      </c>
    </row>
    <row r="393" spans="1:21" ht="7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  <c r="U393">
        <f t="shared" si="6"/>
        <v>2015</v>
      </c>
    </row>
    <row r="394" spans="1:21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  <c r="U394">
        <f t="shared" si="6"/>
        <v>2014</v>
      </c>
    </row>
    <row r="395" spans="1:21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  <c r="U395">
        <f t="shared" si="6"/>
        <v>2016</v>
      </c>
    </row>
    <row r="396" spans="1:21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  <c r="U396">
        <f t="shared" si="6"/>
        <v>2016</v>
      </c>
    </row>
    <row r="397" spans="1:21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  <c r="U397">
        <f t="shared" si="6"/>
        <v>2015</v>
      </c>
    </row>
    <row r="398" spans="1:21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  <c r="U398">
        <f t="shared" si="6"/>
        <v>2016</v>
      </c>
    </row>
    <row r="399" spans="1:21" ht="13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  <c r="U399">
        <f t="shared" si="6"/>
        <v>2015</v>
      </c>
    </row>
    <row r="400" spans="1:21" ht="9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  <c r="U400">
        <f t="shared" si="6"/>
        <v>2014</v>
      </c>
    </row>
    <row r="401" spans="1:21" ht="9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  <c r="U401">
        <f t="shared" si="6"/>
        <v>2015</v>
      </c>
    </row>
    <row r="402" spans="1:21" ht="9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  <c r="U402">
        <f t="shared" si="6"/>
        <v>2015</v>
      </c>
    </row>
    <row r="403" spans="1:21" ht="12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  <c r="U403">
        <f t="shared" si="6"/>
        <v>2015</v>
      </c>
    </row>
    <row r="404" spans="1:21" ht="10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  <c r="U404">
        <f t="shared" si="6"/>
        <v>2016</v>
      </c>
    </row>
    <row r="405" spans="1:21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  <c r="U405">
        <f t="shared" si="6"/>
        <v>2015</v>
      </c>
    </row>
    <row r="406" spans="1:21" ht="9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  <c r="U406">
        <f t="shared" si="6"/>
        <v>2015</v>
      </c>
    </row>
    <row r="407" spans="1:21" ht="9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  <c r="U407">
        <f t="shared" si="6"/>
        <v>2014</v>
      </c>
    </row>
    <row r="408" spans="1:21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  <c r="U408">
        <f t="shared" si="6"/>
        <v>2016</v>
      </c>
    </row>
    <row r="409" spans="1:21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  <c r="U409">
        <f t="shared" si="6"/>
        <v>2016</v>
      </c>
    </row>
    <row r="410" spans="1:21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  <c r="U410">
        <f t="shared" si="6"/>
        <v>2014</v>
      </c>
    </row>
    <row r="411" spans="1:21" ht="9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  <c r="U411">
        <f t="shared" si="6"/>
        <v>2016</v>
      </c>
    </row>
    <row r="412" spans="1:21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  <c r="U412">
        <f t="shared" si="6"/>
        <v>2016</v>
      </c>
    </row>
    <row r="413" spans="1:21" ht="10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  <c r="U413">
        <f t="shared" si="6"/>
        <v>2015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</conditionalFormatting>
  <conditionalFormatting sqref="O1:P1 R1:T1">
    <cfRule type="colorScale" priority="2">
      <colorScale>
        <cfvo type="min"/>
        <cfvo type="max"/>
        <color rgb="FFFF0000"/>
        <color theme="8"/>
      </colorScale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8BEF-613F-4189-A7AD-4458A2DAC48D}">
  <dimension ref="A1:T251"/>
  <sheetViews>
    <sheetView zoomScale="80" zoomScaleNormal="80" workbookViewId="0">
      <selection activeCell="H1" sqref="H1:H1048576"/>
    </sheetView>
  </sheetViews>
  <sheetFormatPr defaultRowHeight="15" x14ac:dyDescent="0.25"/>
  <cols>
    <col min="1" max="1" width="5.5703125" bestFit="1" customWidth="1"/>
    <col min="3" max="3" width="20" customWidth="1"/>
    <col min="4" max="4" width="13.42578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10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3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0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12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0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9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12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10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2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0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2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0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9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2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2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3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2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0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7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12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0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0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0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0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9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2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2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2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2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9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7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2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0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2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0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2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0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9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6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2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2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2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0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2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0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0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2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0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2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2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2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2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2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2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2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0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0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9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9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2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2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0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9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12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9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2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0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0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9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0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9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2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0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3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2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0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0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3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6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0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7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7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5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2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3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0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2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6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0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2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0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0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2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6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2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0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12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2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0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2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0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0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2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3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2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0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0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0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0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0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0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5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0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2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0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2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0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0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0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0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0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0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0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20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0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0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2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2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0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0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3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0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0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3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2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2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2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3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2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9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2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2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3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9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0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2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0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7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0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0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12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0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0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2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9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0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3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0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2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2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9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9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0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9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0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0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9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0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2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0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9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2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0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0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2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0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0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9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9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2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9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2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0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0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0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3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2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2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7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0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12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2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0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0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0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2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0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5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3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2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9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3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0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0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0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3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3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9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2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2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0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9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10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0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2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3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0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3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0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2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0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2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3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0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10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0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0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9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2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9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5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9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2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0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2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0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0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0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P1 R1:T1">
    <cfRule type="colorScale" priority="2">
      <colorScale>
        <cfvo type="min"/>
        <cfvo type="max"/>
        <color rgb="FFFF0000"/>
        <color theme="8"/>
      </colorScale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7BFC8-33F5-4600-84B1-61DFB2AE6712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7.5703125" bestFit="1" customWidth="1"/>
  </cols>
  <sheetData>
    <row r="1" spans="1:3" x14ac:dyDescent="0.25">
      <c r="A1" s="18" t="s">
        <v>8391</v>
      </c>
      <c r="B1" s="18" t="s">
        <v>8385</v>
      </c>
      <c r="C1" s="18" t="s">
        <v>8386</v>
      </c>
    </row>
    <row r="2" spans="1:3" x14ac:dyDescent="0.25">
      <c r="A2" s="18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s="18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s="18" t="s">
        <v>8396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s="18" t="s">
        <v>8397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s="18" t="s">
        <v>8398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s="18" t="s">
        <v>8399</v>
      </c>
      <c r="B7" s="20">
        <f>B5-B6</f>
        <v>3500</v>
      </c>
      <c r="C7" s="20">
        <f>C5-C6</f>
        <v>8000</v>
      </c>
    </row>
    <row r="8" spans="1:3" x14ac:dyDescent="0.25">
      <c r="A8" s="18"/>
      <c r="B8" s="19"/>
      <c r="C8" s="19"/>
    </row>
    <row r="9" spans="1:3" x14ac:dyDescent="0.25">
      <c r="A9" s="18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s="18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18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s="18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s="18" t="s">
        <v>8394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s="18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Main Sheet</vt:lpstr>
      <vt:lpstr>Theater Outcomes by Launch Date</vt:lpstr>
      <vt:lpstr>Outcomes Based on Goals</vt:lpstr>
      <vt:lpstr>Catagory Statistics </vt:lpstr>
      <vt:lpstr>Sub Category</vt:lpstr>
      <vt:lpstr>Outcomes Based on Launch</vt:lpstr>
      <vt:lpstr>Edinburgh Research</vt:lpstr>
      <vt:lpstr>Successful US Kickstarters</vt:lpstr>
      <vt:lpstr>Failed US Kickstarters</vt:lpstr>
      <vt:lpstr>Descriptive Statistics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Miller</cp:lastModifiedBy>
  <dcterms:created xsi:type="dcterms:W3CDTF">2017-04-20T15:17:24Z</dcterms:created>
  <dcterms:modified xsi:type="dcterms:W3CDTF">2022-08-30T00:19:02Z</dcterms:modified>
</cp:coreProperties>
</file>