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amuelsolomon/Desktop/Gao Group/General Lab Stuff/General Coding Programs/UV-Vis Analysis/Data/04-28-2022 DA Monomer 27 Crosslinker 42/Analysis/UV-Vis 4_28_2022 1_23_58 PM/"/>
    </mc:Choice>
  </mc:AlternateContent>
  <xr:revisionPtr revIDLastSave="0" documentId="13_ncr:1_{D7300147-0EDE-2448-8AA9-9C5887656C82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UV-Vis 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21" i="1" l="1"/>
  <c r="G35" i="1"/>
  <c r="F35" i="1"/>
  <c r="E35" i="1"/>
  <c r="E33" i="1"/>
  <c r="E29" i="1"/>
  <c r="S33" i="1"/>
  <c r="S32" i="1"/>
  <c r="S31" i="1"/>
  <c r="S30" i="1"/>
  <c r="R30" i="1" s="1"/>
  <c r="S29" i="1"/>
  <c r="R29" i="1" s="1"/>
  <c r="S28" i="1"/>
  <c r="R28" i="1" s="1"/>
  <c r="Y28" i="1"/>
  <c r="X29" i="1"/>
  <c r="X28" i="1"/>
  <c r="X32" i="1"/>
  <c r="X31" i="1"/>
  <c r="R33" i="1"/>
  <c r="R32" i="1"/>
  <c r="R31" i="1"/>
  <c r="M10" i="1"/>
  <c r="M11" i="1"/>
  <c r="M9" i="1"/>
  <c r="M8" i="1"/>
  <c r="M7" i="1"/>
  <c r="M6" i="1"/>
  <c r="J11" i="1"/>
  <c r="J10" i="1"/>
  <c r="J9" i="1"/>
  <c r="J8" i="1"/>
  <c r="J7" i="1"/>
  <c r="J6" i="1"/>
  <c r="J5" i="1"/>
</calcChain>
</file>

<file path=xl/sharedStrings.xml><?xml version="1.0" encoding="utf-8"?>
<sst xmlns="http://schemas.openxmlformats.org/spreadsheetml/2006/main" count="24" uniqueCount="21">
  <si>
    <t>Sample Name</t>
  </si>
  <si>
    <t>Wavelength (nm)</t>
  </si>
  <si>
    <t>Absorbance (AU)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</si>
  <si>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</si>
  <si>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</si>
  <si>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</si>
  <si>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</si>
  <si>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</si>
  <si>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</si>
  <si>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</si>
  <si>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</si>
  <si>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</si>
  <si>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</si>
  <si>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</si>
  <si>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</si>
  <si>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</si>
  <si>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</si>
  <si>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blank</t>
  </si>
  <si>
    <t>Mon</t>
  </si>
  <si>
    <t>Cros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</si>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</sst>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'UV-Vis Analysis'!$L$6:$L$11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12</c:v>
                </c:pt>
              </c:numCache>
            </c:numRef>
          </c:xVal>
          <c:yVal>
            <c:numRef>
              <c:f>'UV-Vis Analysis'!$M$6:$M$11</c:f>
              <c:numCache>
                <c:formatCode>General</c:formatCode>
                <c:ptCount val="6"/>
                <c:pt idx="0">
                  <c:v>1</c:v>
                </c:pt>
                <c:pt idx="1">
                  <c:v>1.1493257610476943</c:v>
                </c:pt>
                <c:pt idx="2">
                  <c:v>1.1582456134802528</c:v>
                </c:pt>
                <c:pt idx="3">
                  <c:v>1.2351202458430985</c:v>
                </c:pt>
                <c:pt idx="4">
                  <c:v>1.1217515500717281</c:v>
                </c:pt>
                <c:pt idx="5">
                  <c:v>1.3975157083721514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E7-FC43-A3B4-5A3BDAF55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89968"/>
        <c:axId val="1893089167"/>
      </c:scatterChart>
      <c:valAx>
        <c:axId val="19948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089167"/>
        <c:crosses val="autoZero"/>
        <c:crossBetween val="midCat"/>
      </c:valAx>
      <c:valAx>
        <c:axId val="189308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8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'UV-Vis Analysis'!$O$6:$O$10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</c:numCache>
            </c:numRef>
          </c:xVal>
          <c:yVal>
            <c:numRef>
              <c:f>'UV-Vis Analysis'!$P$6:$P$10</c:f>
              <c:numCache>
                <c:formatCode>General</c:formatCode>
                <c:ptCount val="5"/>
                <c:pt idx="0">
                  <c:v>1</c:v>
                </c:pt>
                <c:pt idx="1">
                  <c:v>1.1493257610476943</c:v>
                </c:pt>
                <c:pt idx="2">
                  <c:v>1.1582456134802528</c:v>
                </c:pt>
                <c:pt idx="3">
                  <c:v>1.2351202458430985</c:v>
                </c:pt>
                <c:pt idx="4">
                  <c:v>1.3975157083721514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08-BF45-AAB1-F7CD5EC45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81568"/>
        <c:axId val="193495648"/>
      </c:scatterChart>
      <c:valAx>
        <c:axId val="19368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95648"/>
        <c:crosses val="autoZero"/>
        <c:crossBetween val="midCat"/>
      </c:valAx>
      <c:valAx>
        <c:axId val="1934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336550</xdr:colOff>
      <xdr:row>20</xdr:row>
      <xdr:rowOff>139700</xdr:rowOff>
    </xdr:from>
    <xdr:to>
      <xdr:col>14</xdr:col>
      <xdr:colOff>196850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BF005-5E28-1C9E-DC43-7E8C8C60B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501650</xdr:colOff>
      <xdr:row>5</xdr:row>
      <xdr:rowOff>63500</xdr:rowOff>
    </xdr:from>
    <xdr:to>
      <xdr:col>24</xdr:col>
      <xdr:colOff>361950</xdr:colOff>
      <xdr:row>19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4551E4-D176-7FBA-D989-20406F039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>
      <selection activeCell="AB24" sqref="AB24"/>
    </sheetView>
  </sheetViews>
  <sheetFormatPr baseColWidth="10" defaultColWidth="8.83203125" defaultRowHeight="15" x14ac:dyDescent="0.2"/>
  <cols>
    <col min="1" max="1" width="11" customWidth="1"/>
    <col min="2" max="2" width="15" customWidth="1"/>
    <col min="3" max="3" width="19" customWidth="1"/>
  </cols>
  <sheetData>
    <row r="1" spans="1:16" ht="32" x14ac:dyDescent="0.2">
      <c r="A1" s="1" t="s">
        <v>0</v>
      </c>
      <c r="B1" s="1" t="s">
        <v>1</v>
      </c>
      <c r="C1" s="1" t="s">
        <v>2</v>
      </c>
    </row>
    <row r="2" spans="1:16" ht="16" x14ac:dyDescent="0.2">
      <c r="A2" s="2" t="s">
        <v>3</v>
      </c>
      <c r="B2" s="2">
        <v>280</v>
      </c>
      <c r="C2" s="2">
        <v>0.28723696395137632</v>
      </c>
      <c r="D2" t="s">
        <v>17</v>
      </c>
    </row>
    <row r="3" spans="1:16" ht="16" x14ac:dyDescent="0.2">
      <c r="A3" s="2" t="s">
        <v>4</v>
      </c>
      <c r="B3" s="2">
        <v>280</v>
      </c>
      <c r="C3" s="2">
        <v>0.28752667786692498</v>
      </c>
      <c r="D3" t="s">
        <v>17</v>
      </c>
    </row>
    <row r="4" spans="1:16" ht="16" x14ac:dyDescent="0.2">
      <c r="A4" s="2" t="s">
        <v>5</v>
      </c>
      <c r="B4" s="2">
        <v>279.5</v>
      </c>
      <c r="C4" s="2">
        <v>0.21489246197334461</v>
      </c>
      <c r="D4">
        <v>0</v>
      </c>
    </row>
    <row r="5" spans="1:16" ht="16" x14ac:dyDescent="0.2">
      <c r="A5" s="2" t="s">
        <v>6</v>
      </c>
      <c r="B5" s="2">
        <v>280</v>
      </c>
      <c r="C5" s="2">
        <v>0.22440661981039231</v>
      </c>
      <c r="D5">
        <v>0</v>
      </c>
      <c r="I5" t="s">
        <v>17</v>
      </c>
      <c r="J5">
        <f>AVERAGE(C2:C3)</f>
        <v>0.28738182090915065</v>
      </c>
      <c r="L5" t="s">
        <v>17</v>
      </c>
    </row>
    <row r="6" spans="1:16" ht="16" x14ac:dyDescent="0.2">
      <c r="A6" s="2" t="s">
        <v>7</v>
      </c>
      <c r="B6" s="2">
        <v>280.5</v>
      </c>
      <c r="C6" s="2">
        <v>0.18844002942137669</v>
      </c>
      <c r="D6">
        <v>1</v>
      </c>
      <c r="I6">
        <v>0</v>
      </c>
      <c r="J6">
        <f>AVERAGE(C4:C5)</f>
        <v>0.21964954089186844</v>
      </c>
      <c r="L6">
        <v>0</v>
      </c>
      <c r="M6">
        <f>J6/J6</f>
        <v>1</v>
      </c>
      <c r="O6">
        <v>0</v>
      </c>
      <c r="P6">
        <v>1</v>
      </c>
    </row>
    <row r="7" spans="1:16" ht="16" x14ac:dyDescent="0.2">
      <c r="A7" s="2" t="s">
        <v>8</v>
      </c>
      <c r="B7" s="2">
        <v>280</v>
      </c>
      <c r="C7" s="2">
        <v>0.1937832676387046</v>
      </c>
      <c r="D7">
        <v>1</v>
      </c>
      <c r="I7">
        <v>1</v>
      </c>
      <c r="J7">
        <f>AVERAGE(C6:C7)</f>
        <v>0.19111164853004065</v>
      </c>
      <c r="L7">
        <v>1</v>
      </c>
      <c r="M7">
        <f>J6/J7</f>
        <v>1.1493257610476943</v>
      </c>
      <c r="O7">
        <v>1</v>
      </c>
      <c r="P7">
        <v>1.1493257610476943</v>
      </c>
    </row>
    <row r="8" spans="1:16" ht="16" x14ac:dyDescent="0.2">
      <c r="A8" s="2" t="s">
        <v>9</v>
      </c>
      <c r="B8" s="2">
        <v>279.5</v>
      </c>
      <c r="C8" s="2">
        <v>0.19347677551836251</v>
      </c>
      <c r="D8">
        <v>3</v>
      </c>
      <c r="I8">
        <v>3</v>
      </c>
      <c r="J8">
        <f>AVERAGE(C8:C9)</f>
        <v>0.18963986423559487</v>
      </c>
      <c r="L8">
        <v>3</v>
      </c>
      <c r="M8">
        <f>J6/J8</f>
        <v>1.1582456134802528</v>
      </c>
      <c r="O8">
        <v>3</v>
      </c>
      <c r="P8">
        <v>1.1582456134802528</v>
      </c>
    </row>
    <row r="9" spans="1:16" ht="16" x14ac:dyDescent="0.2">
      <c r="A9" s="2" t="s">
        <v>10</v>
      </c>
      <c r="B9" s="2">
        <v>280</v>
      </c>
      <c r="C9" s="2">
        <v>0.1858029529528272</v>
      </c>
      <c r="D9">
        <v>3</v>
      </c>
      <c r="I9">
        <v>6</v>
      </c>
      <c r="J9">
        <f>AVERAGE(C10:C11)</f>
        <v>0.1778365641977917</v>
      </c>
      <c r="L9">
        <v>6</v>
      </c>
      <c r="M9">
        <f>J6/J9</f>
        <v>1.2351202458430985</v>
      </c>
      <c r="O9">
        <v>6</v>
      </c>
      <c r="P9">
        <v>1.2351202458430985</v>
      </c>
    </row>
    <row r="10" spans="1:16" ht="16" x14ac:dyDescent="0.2">
      <c r="A10" s="2" t="s">
        <v>11</v>
      </c>
      <c r="B10" s="2">
        <v>280.5</v>
      </c>
      <c r="C10" s="2">
        <v>0.1779070342708032</v>
      </c>
      <c r="D10">
        <v>6</v>
      </c>
      <c r="I10">
        <v>9</v>
      </c>
      <c r="J10">
        <f>AVERAGE(C12:C13)</f>
        <v>0.19580943826449215</v>
      </c>
      <c r="L10">
        <v>9</v>
      </c>
      <c r="M10">
        <f>J6/J10</f>
        <v>1.1217515500717281</v>
      </c>
      <c r="O10">
        <v>12</v>
      </c>
      <c r="P10">
        <v>1.3975157083721514</v>
      </c>
    </row>
    <row r="11" spans="1:16" ht="16" x14ac:dyDescent="0.2">
      <c r="A11" s="2" t="s">
        <v>12</v>
      </c>
      <c r="B11" s="2">
        <v>280</v>
      </c>
      <c r="C11" s="2">
        <v>0.1777660941247802</v>
      </c>
      <c r="D11">
        <v>6</v>
      </c>
      <c r="I11">
        <v>12</v>
      </c>
      <c r="J11">
        <f>AVERAGE(C14:C15)</f>
        <v>0.1571714289692813</v>
      </c>
      <c r="L11">
        <v>12</v>
      </c>
      <c r="M11">
        <f>J6/J11</f>
        <v>1.3975157083721514</v>
      </c>
    </row>
    <row r="12" spans="1:16" ht="16" x14ac:dyDescent="0.2">
      <c r="A12" s="2" t="s">
        <v>13</v>
      </c>
      <c r="B12" s="2">
        <v>280.5</v>
      </c>
      <c r="C12" s="2">
        <v>0.19469946605644259</v>
      </c>
      <c r="D12">
        <v>9</v>
      </c>
    </row>
    <row r="13" spans="1:16" ht="16" x14ac:dyDescent="0.2">
      <c r="A13" s="2" t="s">
        <v>14</v>
      </c>
      <c r="B13" s="2">
        <v>280</v>
      </c>
      <c r="C13" s="2">
        <v>0.19691941047254169</v>
      </c>
      <c r="D13">
        <v>9</v>
      </c>
    </row>
    <row r="14" spans="1:16" ht="16" x14ac:dyDescent="0.2">
      <c r="A14" s="2" t="s">
        <v>15</v>
      </c>
      <c r="B14" s="2">
        <v>281</v>
      </c>
      <c r="C14" s="2">
        <v>0.15571817779743249</v>
      </c>
      <c r="D14">
        <v>12</v>
      </c>
    </row>
    <row r="15" spans="1:16" ht="16" x14ac:dyDescent="0.2">
      <c r="A15" s="2" t="s">
        <v>16</v>
      </c>
      <c r="B15" s="2">
        <v>281</v>
      </c>
      <c r="C15" s="2">
        <v>0.1586246801411301</v>
      </c>
      <c r="D15">
        <v>12</v>
      </c>
    </row>
    <row r="21" spans="5:27" x14ac:dyDescent="0.2">
      <c r="AA21">
        <f>27/9</f>
        <v>3</v>
      </c>
    </row>
    <row r="27" spans="5:27" x14ac:dyDescent="0.2">
      <c r="R27" t="s">
        <v>20</v>
      </c>
      <c r="S27" t="s">
        <v>18</v>
      </c>
      <c r="T27" t="s">
        <v>19</v>
      </c>
    </row>
    <row r="28" spans="5:27" x14ac:dyDescent="0.2">
      <c r="R28">
        <f>S28/2</f>
        <v>5</v>
      </c>
      <c r="S28">
        <f>T28/2</f>
        <v>10</v>
      </c>
      <c r="T28">
        <v>20</v>
      </c>
      <c r="X28">
        <f>42/39</f>
        <v>1.0769230769230769</v>
      </c>
      <c r="Y28">
        <f>42/21</f>
        <v>2</v>
      </c>
    </row>
    <row r="29" spans="5:27" x14ac:dyDescent="0.2">
      <c r="E29">
        <f>3.76/0.07544</f>
        <v>49.840933191940614</v>
      </c>
      <c r="R29">
        <f t="shared" ref="R29:S33" si="0">S29/2</f>
        <v>10</v>
      </c>
      <c r="S29">
        <f t="shared" si="0"/>
        <v>20</v>
      </c>
      <c r="T29">
        <v>40</v>
      </c>
      <c r="X29">
        <f>42/27</f>
        <v>1.5555555555555556</v>
      </c>
    </row>
    <row r="30" spans="5:27" x14ac:dyDescent="0.2">
      <c r="R30">
        <f t="shared" si="0"/>
        <v>15</v>
      </c>
      <c r="S30">
        <f t="shared" si="0"/>
        <v>30</v>
      </c>
      <c r="T30">
        <v>60</v>
      </c>
    </row>
    <row r="31" spans="5:27" x14ac:dyDescent="0.2">
      <c r="R31">
        <f t="shared" si="0"/>
        <v>20</v>
      </c>
      <c r="S31">
        <f t="shared" si="0"/>
        <v>40</v>
      </c>
      <c r="T31">
        <v>80</v>
      </c>
      <c r="X31">
        <f>39/15</f>
        <v>2.6</v>
      </c>
    </row>
    <row r="32" spans="5:27" x14ac:dyDescent="0.2">
      <c r="R32">
        <f t="shared" si="0"/>
        <v>25</v>
      </c>
      <c r="S32">
        <f t="shared" si="0"/>
        <v>50</v>
      </c>
      <c r="T32">
        <v>100</v>
      </c>
      <c r="X32">
        <f>39/21</f>
        <v>1.8571428571428572</v>
      </c>
    </row>
    <row r="33" spans="5:20" x14ac:dyDescent="0.2">
      <c r="E33">
        <f>75.44/16.97</f>
        <v>4.4454920447849151</v>
      </c>
      <c r="R33">
        <f t="shared" si="0"/>
        <v>30</v>
      </c>
      <c r="S33">
        <f t="shared" si="0"/>
        <v>60</v>
      </c>
      <c r="T33">
        <v>120</v>
      </c>
    </row>
    <row r="35" spans="5:20" x14ac:dyDescent="0.2">
      <c r="E35">
        <f>3.7678/0.2236</f>
        <v>16.850626118067979</v>
      </c>
      <c r="F35">
        <f>E35/E33</f>
        <v>3.7904974181284938</v>
      </c>
      <c r="G35">
        <f>2*F35</f>
        <v>7.5809948362569877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UV-Vis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2022-04-28T11:04:04Z</dcterms:created>
  <dcterms:modified xsi:type="dcterms:W3CDTF">2022-04-29T17:49:52Z</dcterms:modified>
</cp:coreProperties>
</file>