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PianoCapstone\Data Analysis\"/>
    </mc:Choice>
  </mc:AlternateContent>
  <bookViews>
    <workbookView xWindow="0" yWindow="0" windowWidth="21570" windowHeight="7965" firstSheet="6" activeTab="7"/>
  </bookViews>
  <sheets>
    <sheet name="Sheet8" sheetId="8" r:id="rId1"/>
    <sheet name="Sheet22" sheetId="22" r:id="rId2"/>
    <sheet name="Sheet1" sheetId="1" r:id="rId3"/>
    <sheet name="RT_Output1" sheetId="21" r:id="rId4"/>
    <sheet name="RT_TrainingScore1" sheetId="20" r:id="rId5"/>
    <sheet name="RT_ValidationScore1" sheetId="19" r:id="rId6"/>
    <sheet name="RT_PruneLog1" sheetId="18" r:id="rId7"/>
    <sheet name="RT_ValidationLiftChart1" sheetId="17" r:id="rId8"/>
    <sheet name="RT_NewScore1" sheetId="16" r:id="rId9"/>
    <sheet name="RT_Stored1" sheetId="15" r:id="rId10"/>
    <sheet name="scales" sheetId="3" r:id="rId11"/>
    <sheet name="arpeggio" sheetId="2" r:id="rId12"/>
  </sheets>
  <definedNames>
    <definedName name="_xlchart.v3.0" hidden="1">Sheet22!$F$1</definedName>
    <definedName name="_xlchart.v3.1" hidden="1">Sheet22!$F$2:$F$53</definedName>
    <definedName name="_xlchart.v3.2" hidden="1">Sheet22!$F$1</definedName>
    <definedName name="_xlchart.v3.3" hidden="1">Sheet22!$F$2:$F$53</definedName>
    <definedName name="_xlchart.v3.4" hidden="1">Sheet22!$F$2:$F$53</definedName>
    <definedName name="xlm_701_1" localSheetId="2" hidden="1">"'{""wkbk"":""ML_Scales.xlsx"",""wksheet"":""Sheet1"",""data_range"":""$A$1:$F$53"",""has_header"":true,""cat_cols"":[],""firstRow"":1,""rows"":52,""train_rows"":31,""validation_rows"":21,""test_rows"":0,""isPartitionSheet"":false,""partitionData"":true,""usePartitionVar"":false,""useRand"</definedName>
    <definedName name="xlm_701_2" localSheetId="2" hidden="1">"'omRows"":true,""setSeed"":false,""seedValue"":12345,""trainPct"":60,""validationPct"":40,""testPct"":0,""autoPct"":true,""equalPct"":false,""specifyPct"":false,""varSelectionOnly"":false,""forceConstTermToZero"":false,""fittedValues"":false,""standardizedResids"":false,""unstanda"</definedName>
    <definedName name="xlm_701_3" localSheetId="2" hidden="1">"'rdizedResids"":false,""ANOVA"":true,""varCovarMatrix"":true,""outputTrainDataCovarMatrixOfCoeffs"":true,""trainDetailRpt"":false,""trainSummaryRpt"":true,""trainLiftChart"":false,""trainROCCurve"":false,""validationDetailRpt"":false,""validationSummaryRpt"":true,""validatio"</definedName>
    <definedName name="xlm_701_4" localSheetId="2" hidden="1">"'nLiftChart"":true,""validROCCurve"":false,""testDetailRpt"":false,""testSummaryRpt"":false,""testLiftChart"":false,""testROCCurve"":false,""newDataDatabase"":false,""newDataWorksheet"":false,""studentizedResiduals"":false,""deletedResiduals"":false,""cooksDistance"":false,""D"</definedName>
    <definedName name="xlm_701_5" localSheetId="2" hidden="1">"'Ffits"":false,""covarianceRatiosStats"":false,""hatMatrixDiagonalsStats"":false,""performCollinearityDiagnostics"":false,""performCollinearityDiags"":false,""perfBestSubsetSel"":false}"</definedName>
    <definedName name="xlm_703_1" localSheetId="2" hidden="1">"'{""wkbk"":""ML_Scales.xlsx"",""wksheet"":""Sheet1"",""data_range"":""$A$1:$F$53"",""has_header"":true,""cat_cols"":[],""firstRow"":1,""rows"":52,""train_rows"":31,""validation_rows"":21,""test_rows"":0,""isPartitionSheet"":false,""newDataWorksheetParams"":{""newDataWorkbook"":""ML_Scale"</definedName>
    <definedName name="xlm_703_2" localSheetId="2" hidden="1">"'s.xlsx"",""newDataWorksheet"":""Sheet1"",""newDataRange"":""$A$1:$F$53"",""newDataNumRowsWS"":52,""newDataNumCols"":6,""newHasHeader"":true},""partitionData"":true,""usePartitionVar"":false,""useRandomRows"":true,""setSeed"":false,""seedValue"":12345,""trainPct"":60,""validationPct"</definedName>
    <definedName name="xlm_703_3" localSheetId="2" hidden="1">"'"":40,""testPct"":0,""autoPct"":true,""equalPct"":false,""specifyPct"":false,""normalizeInput"":false,""maxInputVarSplits"":30,""useTreeLimitType"":false,""useMinTermNodesRecs"":true,""minRecsInTermNode"":3,""scoreOptCode"":0,""maxTreeDisplayLevels"":7,""fullTree"":false,""bestPr"</definedName>
    <definedName name="xlm_703_4" localSheetId="2" hidden="1">"'unedTree"":false,""minErrorTree"":false,""userSpecDecisionNodes"":false,""trainDetailRpt"":true,""trainSummaryRpt"":true,""trainLiftChart"":false,""trainROCCurve"":false,""validationDetailRpt"":true,""validationSummaryRpt"":true,""validationLiftChart"":true,""validROCCurve"""</definedName>
    <definedName name="xlm_703_5" localSheetId="2" hidden="1">"':false,""testDetailRpt"":false,""testSummaryRpt"":false,""testLiftChart"":false,""testROCCurve"":false,""newDataDatabase"":false,""newDataWorksheet"":true}"</definedName>
    <definedName name="xlm_chart1" localSheetId="2" hidden="1">"ScatterPlotMatrix"</definedName>
    <definedName name="xlm_chart1_CatVar0" localSheetId="2" hidden="1">1</definedName>
    <definedName name="xlm_chart1_CatVar0Chk0" localSheetId="2" hidden="1">1</definedName>
    <definedName name="xlm_chart1_CatVar0Chk1" localSheetId="2" hidden="1">1</definedName>
    <definedName name="xlm_chart1_CatVar0Chk10" localSheetId="2" hidden="1">1</definedName>
    <definedName name="xlm_chart1_CatVar0Chk11" localSheetId="2" hidden="1">1</definedName>
    <definedName name="xlm_chart1_CatVar0Chk2" localSheetId="2" hidden="1">1</definedName>
    <definedName name="xlm_chart1_CatVar0Chk3" localSheetId="2" hidden="1">1</definedName>
    <definedName name="xlm_chart1_CatVar0Chk4" localSheetId="2" hidden="1">1</definedName>
    <definedName name="xlm_chart1_CatVar0Chk5" localSheetId="2" hidden="1">1</definedName>
    <definedName name="xlm_chart1_CatVar0Chk6" localSheetId="2" hidden="1">1</definedName>
    <definedName name="xlm_chart1_CatVar0Chk7" localSheetId="2" hidden="1">1</definedName>
    <definedName name="xlm_chart1_CatVar0Chk8" localSheetId="2" hidden="1">1</definedName>
    <definedName name="xlm_chart1_CatVar0Chk9" localSheetId="2" hidden="1">1</definedName>
    <definedName name="xlm_chart1_CatVar1" localSheetId="2" hidden="1">1</definedName>
    <definedName name="xlm_chart1_CatVar1Chk0" localSheetId="2" hidden="1">1</definedName>
    <definedName name="xlm_chart1_CatVar1Chk1" localSheetId="2" hidden="1">1</definedName>
    <definedName name="xlm_chart1_CatVar1Chk2" localSheetId="2" hidden="1">1</definedName>
    <definedName name="xlm_chart1_CatVar1Chk3" localSheetId="2" hidden="1">1</definedName>
    <definedName name="xlm_chart1_CatVar1Chk4" localSheetId="2" hidden="1">1</definedName>
    <definedName name="xlm_chart1_CatVar1Chk5" localSheetId="2" hidden="1">1</definedName>
    <definedName name="xlm_chart1_CatVar2" localSheetId="2" hidden="1">1</definedName>
    <definedName name="xlm_chart1_CatVar2Chk0" localSheetId="2" hidden="1">1</definedName>
    <definedName name="xlm_chart1_CatVar2Chk1" localSheetId="2" hidden="1">1</definedName>
    <definedName name="xlm_chart1_CatVar2Chk2" localSheetId="2" hidden="1">1</definedName>
    <definedName name="xlm_chart1_CatVar2Chk3" localSheetId="2" hidden="1">1</definedName>
    <definedName name="xlm_chart1_CatVar2Chk4" localSheetId="2" hidden="1">1</definedName>
    <definedName name="xlm_chart1_Child1Axis0" localSheetId="2" hidden="1">1</definedName>
    <definedName name="xlm_chart1_Child1Axis0_format" localSheetId="2" hidden="1">0</definedName>
    <definedName name="xlm_chart1_Child1Axis0_layout" localSheetId="2" hidden="1">0</definedName>
    <definedName name="xlm_chart1_Child1Axis0_name" localSheetId="2" hidden="1">"Arial"</definedName>
    <definedName name="xlm_chart1_Child1Axis0_size" localSheetId="2" hidden="1">9</definedName>
    <definedName name="xlm_chart1_Child1Axis0_style" localSheetId="2" hidden="1">0</definedName>
    <definedName name="xlm_chart1_Child1Axis1" localSheetId="2" hidden="1">1</definedName>
    <definedName name="xlm_chart1_Child1Axis1_format" localSheetId="2" hidden="1">0</definedName>
    <definedName name="xlm_chart1_Child1Axis1_layout" localSheetId="2" hidden="1">0</definedName>
    <definedName name="xlm_chart1_Child1Axis1_name" localSheetId="2" hidden="1">"Arial"</definedName>
    <definedName name="xlm_chart1_Child1Axis1_size" localSheetId="2" hidden="1">9</definedName>
    <definedName name="xlm_chart1_Child1Axis1_style" localSheetId="2" hidden="1">0</definedName>
    <definedName name="xlm_chart1_Child1Axis2" localSheetId="2" hidden="1">0</definedName>
    <definedName name="xlm_chart1_Child1Axis2_format" localSheetId="2" hidden="1">0</definedName>
    <definedName name="xlm_chart1_Child1Axis2_layout" localSheetId="2" hidden="1">0</definedName>
    <definedName name="xlm_chart1_Child1Axis2_name" localSheetId="2" hidden="1">"Arial"</definedName>
    <definedName name="xlm_chart1_Child1Axis2_size" localSheetId="2" hidden="1">9</definedName>
    <definedName name="xlm_chart1_Child1Axis2_style" localSheetId="2" hidden="1">0</definedName>
    <definedName name="xlm_chart1_Child1Axis3" localSheetId="2" hidden="1">0</definedName>
    <definedName name="xlm_chart1_Child1Axis3_format" localSheetId="2" hidden="1">0</definedName>
    <definedName name="xlm_chart1_Child1Axis3_layout" localSheetId="2" hidden="1">0</definedName>
    <definedName name="xlm_chart1_Child1Axis3_name" localSheetId="2" hidden="1">"Arial"</definedName>
    <definedName name="xlm_chart1_Child1Axis3_size" localSheetId="2" hidden="1">9</definedName>
    <definedName name="xlm_chart1_Child1Axis3_style" localSheetId="2" hidden="1">0</definedName>
    <definedName name="xlm_chart1_Child1Axis4_name" localSheetId="2" hidden="1">"Arial"</definedName>
    <definedName name="xlm_chart1_Child1Axis4_size" localSheetId="2" hidden="1">9</definedName>
    <definedName name="xlm_chart1_Child1Axis4_style" localSheetId="2" hidden="1">0</definedName>
    <definedName name="xlm_chart1_Child1Axis5_name" localSheetId="2" hidden="1">"Arial"</definedName>
    <definedName name="xlm_chart1_Child1Axis5_size" localSheetId="2" hidden="1">9</definedName>
    <definedName name="xlm_chart1_Child1Axis5_style" localSheetId="2" hidden="1">0</definedName>
    <definedName name="xlm_chart1_Child1Border" localSheetId="2" hidden="1">0</definedName>
    <definedName name="xlm_chart1_Child1Bordercolor" localSheetId="2" hidden="1">-1</definedName>
    <definedName name="xlm_chart1_Child1Col0" localSheetId="2" hidden="1">-13395457</definedName>
    <definedName name="xlm_chart1_Child1Col1" localSheetId="2" hidden="1">-10496</definedName>
    <definedName name="xlm_chart1_Child1Col10" localSheetId="2" hidden="1">-12490271</definedName>
    <definedName name="xlm_chart1_Child1Col11" localSheetId="2" hidden="1">-47872</definedName>
    <definedName name="xlm_chart1_Child1Col2" localSheetId="2" hidden="1">-7722014</definedName>
    <definedName name="xlm_chart1_Child1Col3" localSheetId="2" hidden="1">-29696</definedName>
    <definedName name="xlm_chart1_Child1Col4" localSheetId="2" hidden="1">-14513374</definedName>
    <definedName name="xlm_chart1_Child1Col5" localSheetId="2" hidden="1">-256</definedName>
    <definedName name="xlm_chart1_Child1Col6" localSheetId="2" hidden="1">-7077677</definedName>
    <definedName name="xlm_chart1_Child1Col7" localSheetId="2" hidden="1">-40121</definedName>
    <definedName name="xlm_chart1_Child1Col8" localSheetId="2" hidden="1">-16711809</definedName>
    <definedName name="xlm_chart1_Child1Col9" localSheetId="2" hidden="1">-8388864</definedName>
    <definedName name="xlm_chart1_Child1Color" localSheetId="2" hidden="1">3</definedName>
    <definedName name="xlm_chart1_Child1Footer" localSheetId="2" hidden="1">" "</definedName>
    <definedName name="xlm_chart1_Child1Header" localSheetId="2" hidden="1">" "</definedName>
    <definedName name="xlm_chart1_Child1HeaderInfo0" localSheetId="2" hidden="1">1</definedName>
    <definedName name="xlm_chart1_Child1HeaderInfo1" localSheetId="2" hidden="1">0</definedName>
    <definedName name="xlm_chart1_Child1HeaderInfo2" localSheetId="2" hidden="1">1</definedName>
    <definedName name="xlm_chart1_Child1HeaderInfo3" localSheetId="2" hidden="1">-1</definedName>
    <definedName name="xlm_chart1_Child1Heigth" localSheetId="2" hidden="1">607</definedName>
    <definedName name="xlm_chart1_Child1LabelInfo0" localSheetId="2" hidden="1">0</definedName>
    <definedName name="xlm_chart1_Child1LabelInfo1" localSheetId="2" hidden="1">0</definedName>
    <definedName name="xlm_chart1_Child1LabelInfo2" localSheetId="2" hidden="1">0</definedName>
    <definedName name="xlm_chart1_Child1LabelInfo3" localSheetId="2" hidden="1">0</definedName>
    <definedName name="xlm_chart1_Child1LabelInfo4" localSheetId="2" hidden="1">-1</definedName>
    <definedName name="xlm_chart1_Child1LabelInfo5" localSheetId="2" hidden="1">-1</definedName>
    <definedName name="xlm_chart1_Child1LegHeader" localSheetId="2" hidden="1">" "</definedName>
    <definedName name="xlm_chart1_Child1Locx" localSheetId="2" hidden="1">0</definedName>
    <definedName name="xlm_chart1_Child1Locy" localSheetId="2" hidden="1">0</definedName>
    <definedName name="xlm_chart1_Child1PrimaryX" localSheetId="2" hidden="1">" "</definedName>
    <definedName name="xlm_chart1_Child1PrimaryY" localSheetId="2" hidden="1">" "</definedName>
    <definedName name="xlm_chart1_Child1SecondX" localSheetId="2" hidden="1">" "</definedName>
    <definedName name="xlm_chart1_Child1SecondY" localSheetId="2" hidden="1">" "</definedName>
    <definedName name="xlm_chart1_Child1Type" localSheetId="2" hidden="1">6</definedName>
    <definedName name="xlm_chart1_Child1Width" localSheetId="2" hidden="1">789</definedName>
    <definedName name="xlm_chart1_Children" localSheetId="2" hidden="1">1</definedName>
    <definedName name="xlm_chart1_ContVar0" localSheetId="2" hidden="1">1</definedName>
    <definedName name="xlm_chart1_Expand" localSheetId="2" hidden="1">0</definedName>
    <definedName name="xlm_chart1_Heigth" localSheetId="2" hidden="1">661</definedName>
    <definedName name="xlm_chart1_Locx" localSheetId="2" hidden="1">130</definedName>
    <definedName name="xlm_chart1_Locy" localSheetId="2" hidden="1">130</definedName>
    <definedName name="xlm_chart1_Range" localSheetId="2" hidden="1">"$C$1:$F$53"</definedName>
    <definedName name="xlm_chart1_SliderD0" localSheetId="2" hidden="1">0</definedName>
    <definedName name="xlm_chart1_SliderL0" localSheetId="2" hidden="1">21</definedName>
    <definedName name="xlm_chart1_SliderU0" localSheetId="2" hidden="1">222</definedName>
    <definedName name="xlm_chart1_Width" localSheetId="2" hidden="1">1012</definedName>
    <definedName name="xlm_charts" localSheetId="2" hidden="1">1</definedName>
    <definedName name="xlm_pdnc_1" localSheetId="2" hidden="1">"'{""input_cols"":[{""varName"":""Scales""},{""varName"":""Arpeggio""}],""output_var"":{""varName"":""Reported Level""}}"</definedName>
    <definedName name="xlm_simchart1" localSheetId="2" hidden="1">0</definedName>
    <definedName name="XLMFullModelDefinitionFullGrown" localSheetId="9" hidden="1">"B3:L55"</definedName>
    <definedName name="XLMModelDefinitionFullGrown" localSheetId="9" hidden="1">"B3:C20"</definedName>
    <definedName name="XLMModelInputVarsFullGrown" localSheetId="9" hidden="1">"G52:H52"</definedName>
    <definedName name="XLMModelInputVarsRoleFullGrown" localSheetId="9" hidden="1">"G53:I53"</definedName>
    <definedName name="XLMModelTypeId" localSheetId="9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2" l="1"/>
  <c r="J10" i="22"/>
  <c r="J9" i="22"/>
  <c r="J8" i="22"/>
  <c r="J7" i="22"/>
  <c r="J6" i="22"/>
  <c r="J5" i="22"/>
  <c r="J4" i="22"/>
  <c r="I2" i="22"/>
  <c r="J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2" i="2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<sst xmlns="http://schemas.openxmlformats.org/spreadsheetml/2006/main" count="498" uniqueCount="188">
  <si>
    <t>Subject ID</t>
  </si>
  <si>
    <t>Reported Level</t>
  </si>
  <si>
    <t>Scales</t>
  </si>
  <si>
    <t>Arpeggio</t>
  </si>
  <si>
    <t>Combined</t>
  </si>
  <si>
    <t>NewLevel</t>
  </si>
  <si>
    <t>Model</t>
  </si>
  <si>
    <t>Selected Variables</t>
  </si>
  <si>
    <t>Variables Offsets</t>
  </si>
  <si>
    <t>Variable Role</t>
  </si>
  <si>
    <t>Output</t>
  </si>
  <si>
    <t>Output Navigator</t>
  </si>
  <si>
    <t>Elapsed Times in Milliseconds</t>
  </si>
  <si>
    <t>Total</t>
  </si>
  <si>
    <t>Serial no.</t>
  </si>
  <si>
    <t>Predicted Reported Level</t>
  </si>
  <si>
    <t>Actual Reported Level</t>
  </si>
  <si>
    <t>Cumulative Reported Level when sorted using predicted values</t>
  </si>
  <si>
    <t>Cumulative Reported Level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</si>
  <si>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</si>
  <si>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</si>
  <si>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</si>
  <si>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</si>
  <si>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</si>
  <si>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</si>
  <si>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</si>
  <si>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</si>
  <si>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</si>
  <si>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</si>
  <si>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Inputs</t>
  </si>
  <si>
    <t>ANOVA</t>
  </si>
  <si>
    <t>Train. Score - Summary</t>
  </si>
  <si>
    <t>Valid. Score - Summary</t>
  </si>
  <si>
    <t>Data</t>
  </si>
  <si>
    <t>Workbook</t>
  </si>
  <si>
    <t>ML_Scales.xlsx</t>
  </si>
  <si>
    <t>Worksheet</t>
  </si>
  <si>
    <t>Sheet1</t>
  </si>
  <si>
    <t>Partitioning Method</t>
  </si>
  <si>
    <t>Random Partition</t>
  </si>
  <si>
    <t>Set Random Seed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</si>
  <si>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</si>
  <si>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</si>
  <si>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</si>
  <si>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</si>
  <si>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</si>
  <si>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</si>
  <si>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</si>
  <si>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No</t>
  </si>
  <si>
    <t>Output Options Chosen</t>
  </si>
  <si>
    <t>Summary report of scoring on training data</t>
  </si>
  <si>
    <t>Summary report of scoring on validation data</t>
  </si>
  <si>
    <t>Lift charts on validation data</t>
  </si>
  <si>
    <t>Intercept</t>
  </si>
  <si>
    <t>Std. Error</t>
  </si>
  <si>
    <t>SS</t>
  </si>
  <si>
    <t>MS</t>
  </si>
  <si>
    <t>Regression</t>
  </si>
  <si>
    <t>Total sum of
squared errors</t>
  </si>
  <si>
    <t>RMS Error</t>
  </si>
  <si>
    <t>Average
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</si>
  <si>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</si>
  <si>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</si>
  <si>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</si>
  <si>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</si>
  <si>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</si>
  <si>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</si>
  <si>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</si>
  <si>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Residual</t>
  </si>
  <si>
    <t>df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</si>
  <si>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</si>
  <si>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</si>
  <si>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</si>
  <si>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</si>
  <si>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</si>
  <si>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</si>
  <si>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</si>
  <si>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</si>
  <si>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</si>
  <si>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</si>
  <si>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</si>
  <si>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</si>
  <si>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</si>
  <si>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</si>
  <si>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Regression Tree</t>
  </si>
  <si>
    <t>Node ID</t>
  </si>
  <si>
    <t>PredictedValue</t>
  </si>
  <si>
    <t>Decision Node?</t>
  </si>
  <si>
    <t>Tree Type</t>
  </si>
  <si>
    <t>FullGrown</t>
  </si>
  <si>
    <t># Selected Input Variables</t>
  </si>
  <si>
    <t>F4:F32</t>
  </si>
  <si>
    <t>Node Predicted Value</t>
  </si>
  <si>
    <t>G4:G32</t>
  </si>
  <si>
    <t>Node Type</t>
  </si>
  <si>
    <t>H4:H32</t>
  </si>
  <si>
    <t>Decision Node ID</t>
  </si>
  <si>
    <t>F36:F49</t>
  </si>
  <si>
    <t>Split Variable Name</t>
  </si>
  <si>
    <t>G36:G49</t>
  </si>
  <si>
    <t>Split Variable Index</t>
  </si>
  <si>
    <t>H36:H49</t>
  </si>
  <si>
    <t>Split Value</t>
  </si>
  <si>
    <t>I36:I49</t>
  </si>
  <si>
    <t>Split Sets</t>
  </si>
  <si>
    <t>J36:J49</t>
  </si>
  <si>
    <t>Left Child ID</t>
  </si>
  <si>
    <t>K36:K49</t>
  </si>
  <si>
    <t>Right Child ID</t>
  </si>
  <si>
    <t>L36:L49</t>
  </si>
  <si>
    <t>G52:I52</t>
  </si>
  <si>
    <t>G53:I53</t>
  </si>
  <si>
    <t>G54:I54</t>
  </si>
  <si>
    <t>Selected Input Variable Indices</t>
  </si>
  <si>
    <t>G55:H55</t>
  </si>
  <si>
    <t>Normalize Inputs</t>
  </si>
  <si>
    <t>SplitVar</t>
  </si>
  <si>
    <t>SplitVar Index</t>
  </si>
  <si>
    <t>SplitValue</t>
  </si>
  <si>
    <t>SplitSet</t>
  </si>
  <si>
    <t>LeftChild</t>
  </si>
  <si>
    <t>RightChild</t>
  </si>
  <si>
    <t>Empty</t>
  </si>
  <si>
    <t>Variable Roles</t>
  </si>
  <si>
    <t>Scale Input</t>
  </si>
  <si>
    <t>Variable Offsets</t>
  </si>
  <si>
    <t>Input Variable Indices</t>
  </si>
  <si>
    <t>XLMiner : Regression Tree Prediction - Lift Chart for Validation Data</t>
  </si>
  <si>
    <t>Reading Data</t>
  </si>
  <si>
    <t>Computation</t>
  </si>
  <si>
    <t>Writing Data</t>
  </si>
  <si>
    <t>Full-Grown Tree Rules</t>
  </si>
  <si>
    <t>Best Pruned Tree Rules</t>
  </si>
  <si>
    <t>Min-Error Tree Rules</t>
  </si>
  <si>
    <t>Prune Log</t>
  </si>
  <si>
    <t>RT Valid. Lift Chart</t>
  </si>
  <si>
    <t>XLMiner : Regression Tree - Prune Log (Using Validation Data)</t>
  </si>
  <si>
    <t># Decision Nodes</t>
  </si>
  <si>
    <t>Cost Complexity</t>
  </si>
  <si>
    <t>Train. MSE</t>
  </si>
  <si>
    <t>Valid. MSE</t>
  </si>
  <si>
    <t>&lt;-- Best Pruned &amp; Min Error Tree</t>
  </si>
  <si>
    <t>XLMiner : Regression Tree</t>
  </si>
  <si>
    <t>Input variables normalized</t>
  </si>
  <si>
    <t>Minimum # records in a terminal node</t>
  </si>
  <si>
    <t>Max # levels displayed in tree drawing</t>
  </si>
  <si>
    <t>Draw full-grown tree</t>
  </si>
  <si>
    <t>Draw best-pruned tree</t>
  </si>
  <si>
    <t>Draw minimum-error tree</t>
  </si>
  <si>
    <t>Draw user-specified tree</t>
  </si>
  <si>
    <t>Full-Grown Tree Rules (Using Training Data)</t>
  </si>
  <si>
    <t>#Decision Nodes</t>
  </si>
  <si>
    <t>#Terminal Nodes</t>
  </si>
  <si>
    <t>Level</t>
  </si>
  <si>
    <t>NodeID</t>
  </si>
  <si>
    <t>ParentID</t>
  </si>
  <si>
    <t>SplitValue/Set</t>
  </si>
  <si>
    <t>Cases</t>
  </si>
  <si>
    <t>PredVal</t>
  </si>
  <si>
    <t>N/A</t>
  </si>
  <si>
    <t>Decision</t>
  </si>
  <si>
    <t>Terminal</t>
  </si>
  <si>
    <t>Best Pruned Tree Rules (Using Validation Data)</t>
  </si>
  <si>
    <t>Min-Error Tree Rules (Using Validation Data)</t>
  </si>
  <si>
    <t>Training Data scoring - Summary Report (Using Full-Grown Tree)</t>
  </si>
  <si>
    <t>Validation Data scoring - Summary Report (Using Full-Grown Tree)</t>
  </si>
  <si>
    <t>Date: 13-Apr-2017 14:24:38</t>
  </si>
  <si>
    <t>XLMiner : Regression Tree - Prediction of New Data</t>
  </si>
  <si>
    <t>Range</t>
  </si>
  <si>
    <t>$A$1:$F$53</t>
  </si>
  <si>
    <t>Predicted
Value</t>
  </si>
  <si>
    <t>New Data Detail Rpt.</t>
  </si>
  <si>
    <t>Train. Score Detail</t>
  </si>
  <si>
    <t>Valid. Score Detail</t>
  </si>
  <si>
    <t>XLMiner : Regression Tree - Prediction of Validation Data (Using Full-Grown Tree)</t>
  </si>
  <si>
    <t>Actual
Value</t>
  </si>
  <si>
    <t>XLMiner : Regression Tree - Prediction of Training Data (Using Full-Grown Tree)</t>
  </si>
  <si>
    <t>Detailed report of scoring on training data</t>
  </si>
  <si>
    <t>Detailed report of scoring on validation data</t>
  </si>
  <si>
    <t>New worksheet data scores</t>
  </si>
  <si>
    <t>&gt;0</t>
  </si>
  <si>
    <t>&gt;1</t>
  </si>
  <si>
    <t>&gt;2</t>
  </si>
  <si>
    <t>&gt;3</t>
  </si>
  <si>
    <t>&gt;4</t>
  </si>
  <si>
    <t>&gt;5</t>
  </si>
  <si>
    <t>&gt;6</t>
  </si>
  <si>
    <t>&lt;=0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</si>
</sst>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2" xfId="0" applyFont="1" applyFill="1" applyBorder="1"/>
    <xf numFmtId="0" fontId="3" fillId="2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3" xfId="0" applyFont="1" applyFill="1" applyBorder="1"/>
    <xf numFmtId="0" fontId="0" fillId="0" borderId="4" xfId="0" applyFont="1" applyFill="1" applyBorder="1"/>
    <xf numFmtId="0" fontId="5" fillId="3" borderId="3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6" fillId="0" borderId="3" xfId="1" applyFill="1" applyBorder="1"/>
    <xf numFmtId="0" fontId="7" fillId="0" borderId="0" xfId="0" applyFont="1" applyAlignment="1">
      <alignment horizontal="left"/>
    </xf>
    <xf numFmtId="0" fontId="0" fillId="0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Continuous"/>
    </xf>
    <xf numFmtId="0" fontId="0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Sheet1!$E$2:$E$53</c:f>
              <c:numCache>
                <c:formatCode>General</c:formatCode>
                <c:ptCount val="52"/>
                <c:pt idx="0">
                  <c:v>21</c:v>
                </c:pt>
                <c:pt idx="1">
                  <c:v>66</c:v>
                </c:pt>
                <c:pt idx="2">
                  <c:v>58</c:v>
                </c:pt>
                <c:pt idx="3">
                  <c:v>43</c:v>
                </c:pt>
                <c:pt idx="4">
                  <c:v>74</c:v>
                </c:pt>
                <c:pt idx="5">
                  <c:v>103</c:v>
                </c:pt>
                <c:pt idx="6">
                  <c:v>43</c:v>
                </c:pt>
                <c:pt idx="7">
                  <c:v>95</c:v>
                </c:pt>
                <c:pt idx="8">
                  <c:v>29</c:v>
                </c:pt>
                <c:pt idx="9">
                  <c:v>208</c:v>
                </c:pt>
                <c:pt idx="10">
                  <c:v>215</c:v>
                </c:pt>
                <c:pt idx="11">
                  <c:v>36</c:v>
                </c:pt>
                <c:pt idx="12">
                  <c:v>140</c:v>
                </c:pt>
                <c:pt idx="13">
                  <c:v>89</c:v>
                </c:pt>
                <c:pt idx="14">
                  <c:v>72</c:v>
                </c:pt>
                <c:pt idx="15">
                  <c:v>208</c:v>
                </c:pt>
                <c:pt idx="16">
                  <c:v>96</c:v>
                </c:pt>
                <c:pt idx="17">
                  <c:v>162</c:v>
                </c:pt>
                <c:pt idx="18">
                  <c:v>222</c:v>
                </c:pt>
                <c:pt idx="19">
                  <c:v>201</c:v>
                </c:pt>
                <c:pt idx="20">
                  <c:v>222</c:v>
                </c:pt>
                <c:pt idx="21">
                  <c:v>200</c:v>
                </c:pt>
                <c:pt idx="22">
                  <c:v>21</c:v>
                </c:pt>
                <c:pt idx="23">
                  <c:v>222</c:v>
                </c:pt>
                <c:pt idx="24">
                  <c:v>178</c:v>
                </c:pt>
                <c:pt idx="25">
                  <c:v>208</c:v>
                </c:pt>
                <c:pt idx="26">
                  <c:v>141</c:v>
                </c:pt>
                <c:pt idx="27">
                  <c:v>58</c:v>
                </c:pt>
                <c:pt idx="28">
                  <c:v>58</c:v>
                </c:pt>
                <c:pt idx="29">
                  <c:v>147</c:v>
                </c:pt>
                <c:pt idx="30">
                  <c:v>95</c:v>
                </c:pt>
                <c:pt idx="31">
                  <c:v>66</c:v>
                </c:pt>
                <c:pt idx="32">
                  <c:v>80</c:v>
                </c:pt>
                <c:pt idx="33">
                  <c:v>208</c:v>
                </c:pt>
                <c:pt idx="34">
                  <c:v>36</c:v>
                </c:pt>
                <c:pt idx="35">
                  <c:v>36</c:v>
                </c:pt>
                <c:pt idx="36">
                  <c:v>193</c:v>
                </c:pt>
                <c:pt idx="37">
                  <c:v>44</c:v>
                </c:pt>
                <c:pt idx="38">
                  <c:v>97</c:v>
                </c:pt>
                <c:pt idx="39">
                  <c:v>96</c:v>
                </c:pt>
                <c:pt idx="40">
                  <c:v>155</c:v>
                </c:pt>
                <c:pt idx="41">
                  <c:v>222</c:v>
                </c:pt>
                <c:pt idx="42">
                  <c:v>88</c:v>
                </c:pt>
                <c:pt idx="43">
                  <c:v>148</c:v>
                </c:pt>
                <c:pt idx="44">
                  <c:v>103</c:v>
                </c:pt>
                <c:pt idx="45">
                  <c:v>141</c:v>
                </c:pt>
                <c:pt idx="46">
                  <c:v>222</c:v>
                </c:pt>
                <c:pt idx="47">
                  <c:v>96</c:v>
                </c:pt>
                <c:pt idx="48">
                  <c:v>88</c:v>
                </c:pt>
                <c:pt idx="49">
                  <c:v>28</c:v>
                </c:pt>
                <c:pt idx="50">
                  <c:v>96</c:v>
                </c:pt>
                <c:pt idx="51">
                  <c:v>88</c:v>
                </c:pt>
              </c:numCache>
            </c:numRef>
          </c:xVal>
          <c:yVal>
            <c:numRef>
              <c:f>Sheet8!$C$25:$C$76</c:f>
              <c:numCache>
                <c:formatCode>General</c:formatCode>
                <c:ptCount val="52"/>
                <c:pt idx="0">
                  <c:v>-1.0549685828192406</c:v>
                </c:pt>
                <c:pt idx="1">
                  <c:v>-0.89327311324237435</c:v>
                </c:pt>
                <c:pt idx="2">
                  <c:v>3.0779810254995157</c:v>
                </c:pt>
                <c:pt idx="3">
                  <c:v>2.0240825356405603</c:v>
                </c:pt>
                <c:pt idx="4">
                  <c:v>-1.8645272519842653</c:v>
                </c:pt>
                <c:pt idx="5">
                  <c:v>2.2396764950763819</c:v>
                </c:pt>
                <c:pt idx="6">
                  <c:v>3.0240825356405603</c:v>
                </c:pt>
                <c:pt idx="7">
                  <c:v>-3.7890693661817281</c:v>
                </c:pt>
                <c:pt idx="8">
                  <c:v>-1.0262227215611306</c:v>
                </c:pt>
                <c:pt idx="9">
                  <c:v>0.61696592408906881</c:v>
                </c:pt>
                <c:pt idx="10">
                  <c:v>1.6421185526899142</c:v>
                </c:pt>
                <c:pt idx="11">
                  <c:v>-1.0700929602851517E-3</c:v>
                </c:pt>
                <c:pt idx="12">
                  <c:v>3.3726261033951381</c:v>
                </c:pt>
                <c:pt idx="13">
                  <c:v>1.1893712378746901</c:v>
                </c:pt>
                <c:pt idx="14">
                  <c:v>0.12828628270120745</c:v>
                </c:pt>
                <c:pt idx="15">
                  <c:v>0.61696592408906881</c:v>
                </c:pt>
                <c:pt idx="16">
                  <c:v>-1.7854761335244635</c:v>
                </c:pt>
                <c:pt idx="17">
                  <c:v>-2.548322778145061</c:v>
                </c:pt>
                <c:pt idx="18">
                  <c:v>-3.3327288187092394</c:v>
                </c:pt>
                <c:pt idx="19">
                  <c:v>4.5918132954882225</c:v>
                </c:pt>
                <c:pt idx="20">
                  <c:v>-0.33272881870923943</c:v>
                </c:pt>
                <c:pt idx="21">
                  <c:v>0.58822006283095885</c:v>
                </c:pt>
                <c:pt idx="22">
                  <c:v>1.9450314171807594</c:v>
                </c:pt>
                <c:pt idx="23">
                  <c:v>0.66727118129076057</c:v>
                </c:pt>
                <c:pt idx="24">
                  <c:v>0.50916894437115801</c:v>
                </c:pt>
                <c:pt idx="25">
                  <c:v>2.6169659240890688</c:v>
                </c:pt>
                <c:pt idx="26">
                  <c:v>-0.62378066394759824</c:v>
                </c:pt>
                <c:pt idx="27">
                  <c:v>-2.9220189745004843</c:v>
                </c:pt>
                <c:pt idx="28">
                  <c:v>1.0779810254995157</c:v>
                </c:pt>
                <c:pt idx="29">
                  <c:v>-4.6022212680040164</c:v>
                </c:pt>
                <c:pt idx="30">
                  <c:v>1.2109306338182719</c:v>
                </c:pt>
                <c:pt idx="31">
                  <c:v>-0.89327311324237435</c:v>
                </c:pt>
                <c:pt idx="32">
                  <c:v>0.15703214395931742</c:v>
                </c:pt>
                <c:pt idx="33">
                  <c:v>3.6169659240890688</c:v>
                </c:pt>
                <c:pt idx="34">
                  <c:v>2.9989299070397148</c:v>
                </c:pt>
                <c:pt idx="35">
                  <c:v>-3.0010700929602852</c:v>
                </c:pt>
                <c:pt idx="36">
                  <c:v>1.5630674342301134</c:v>
                </c:pt>
                <c:pt idx="37">
                  <c:v>2.0276757682978239</c:v>
                </c:pt>
                <c:pt idx="38">
                  <c:v>-4.7818829008671999</c:v>
                </c:pt>
                <c:pt idx="39">
                  <c:v>3.2145238664755365</c:v>
                </c:pt>
                <c:pt idx="40">
                  <c:v>0.42652459325409353</c:v>
                </c:pt>
                <c:pt idx="41">
                  <c:v>0.66727118129076057</c:v>
                </c:pt>
                <c:pt idx="42">
                  <c:v>-2.8142219947825735</c:v>
                </c:pt>
                <c:pt idx="43">
                  <c:v>-0.5986280353467528</c:v>
                </c:pt>
                <c:pt idx="44">
                  <c:v>-4.7603235049236181</c:v>
                </c:pt>
                <c:pt idx="45">
                  <c:v>-1.6237806639475982</c:v>
                </c:pt>
                <c:pt idx="46">
                  <c:v>-4.3327288187092394</c:v>
                </c:pt>
                <c:pt idx="47">
                  <c:v>2.2145238664755365</c:v>
                </c:pt>
                <c:pt idx="48">
                  <c:v>-0.81422199478257351</c:v>
                </c:pt>
                <c:pt idx="49">
                  <c:v>3.9701840457816058</c:v>
                </c:pt>
                <c:pt idx="50">
                  <c:v>0.21452386647553645</c:v>
                </c:pt>
                <c:pt idx="51">
                  <c:v>-3.8142219947825735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A-412B-BEF0-A72E7B12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56880"/>
        <c:axId val="1056663440"/>
      </c:scatterChart>
      <c:valAx>
        <c:axId val="105665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Combined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663440"/>
        <c:crosses val="autoZero"/>
        <c:crossBetween val="midCat"/>
      </c:valAx>
      <c:valAx>
        <c:axId val="105666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65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Sheet8!$E$25:$E$76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Sheet8!$F$25:$F$76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7-49D1-909E-0CBE6E7B2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65080"/>
        <c:axId val="1056673280"/>
      </c:scatterChart>
      <c:valAx>
        <c:axId val="105666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673280"/>
        <c:crosses val="autoZero"/>
        <c:crossBetween val="midCat"/>
      </c:valAx>
      <c:valAx>
        <c:axId val="105667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66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Sheet22!$B$1</c:f>
              <c:strCache>
                <c:ptCount val="1"/>
                <c:pt idx="0">
                  <c:v>Actual
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Sheet22!$A$2:$A$53</c:f>
              <c:numCache>
                <c:formatCode>General</c:formatCode>
                <c:ptCount val="52"/>
                <c:pt idx="0">
                  <c:v>6.5</c:v>
                </c:pt>
                <c:pt idx="1">
                  <c:v>6</c:v>
                </c:pt>
                <c:pt idx="2">
                  <c:v>2.6666666666666665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7.5</c:v>
                </c:pt>
                <c:pt idx="9">
                  <c:v>6.5</c:v>
                </c:pt>
                <c:pt idx="10">
                  <c:v>4.5</c:v>
                </c:pt>
                <c:pt idx="11">
                  <c:v>6</c:v>
                </c:pt>
                <c:pt idx="12">
                  <c:v>2.6666666666666665</c:v>
                </c:pt>
                <c:pt idx="13">
                  <c:v>6.5</c:v>
                </c:pt>
                <c:pt idx="14">
                  <c:v>6</c:v>
                </c:pt>
                <c:pt idx="15">
                  <c:v>3</c:v>
                </c:pt>
                <c:pt idx="16">
                  <c:v>4.5</c:v>
                </c:pt>
                <c:pt idx="17">
                  <c:v>7</c:v>
                </c:pt>
                <c:pt idx="18">
                  <c:v>6.5</c:v>
                </c:pt>
                <c:pt idx="19">
                  <c:v>2.6666666666666665</c:v>
                </c:pt>
                <c:pt idx="20">
                  <c:v>6</c:v>
                </c:pt>
                <c:pt idx="21">
                  <c:v>4.5</c:v>
                </c:pt>
                <c:pt idx="22">
                  <c:v>7</c:v>
                </c:pt>
                <c:pt idx="23">
                  <c:v>7.5</c:v>
                </c:pt>
                <c:pt idx="24">
                  <c:v>7</c:v>
                </c:pt>
                <c:pt idx="25">
                  <c:v>6</c:v>
                </c:pt>
                <c:pt idx="26">
                  <c:v>4.5</c:v>
                </c:pt>
                <c:pt idx="27">
                  <c:v>1</c:v>
                </c:pt>
                <c:pt idx="28">
                  <c:v>10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2.6666666666666665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2.6666666666666665</c:v>
                </c:pt>
                <c:pt idx="38">
                  <c:v>7.5</c:v>
                </c:pt>
                <c:pt idx="39">
                  <c:v>7</c:v>
                </c:pt>
                <c:pt idx="40">
                  <c:v>2.6666666666666665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4.5</c:v>
                </c:pt>
                <c:pt idx="45">
                  <c:v>10</c:v>
                </c:pt>
                <c:pt idx="46">
                  <c:v>3</c:v>
                </c:pt>
                <c:pt idx="47">
                  <c:v>2.6666666666666665</c:v>
                </c:pt>
                <c:pt idx="48">
                  <c:v>6</c:v>
                </c:pt>
                <c:pt idx="49">
                  <c:v>10</c:v>
                </c:pt>
                <c:pt idx="50">
                  <c:v>7.5</c:v>
                </c:pt>
                <c:pt idx="51">
                  <c:v>7</c:v>
                </c:pt>
              </c:numCache>
            </c:numRef>
          </c:xVal>
          <c:yVal>
            <c:numRef>
              <c:f>Sheet22!$B$2:$B$53</c:f>
              <c:numCache>
                <c:formatCode>General</c:formatCode>
                <c:ptCount val="52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1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1</c:v>
                </c:pt>
                <c:pt idx="28">
                  <c:v>10</c:v>
                </c:pt>
                <c:pt idx="29">
                  <c:v>5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5</c:v>
                </c:pt>
                <c:pt idx="34">
                  <c:v>7</c:v>
                </c:pt>
                <c:pt idx="35">
                  <c:v>4</c:v>
                </c:pt>
                <c:pt idx="36">
                  <c:v>8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9</c:v>
                </c:pt>
                <c:pt idx="44">
                  <c:v>2</c:v>
                </c:pt>
                <c:pt idx="45">
                  <c:v>9</c:v>
                </c:pt>
                <c:pt idx="46">
                  <c:v>1</c:v>
                </c:pt>
                <c:pt idx="47">
                  <c:v>2</c:v>
                </c:pt>
                <c:pt idx="48">
                  <c:v>9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E-4488-8F6E-06149C64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83904"/>
        <c:axId val="656983576"/>
      </c:scatterChart>
      <c:valAx>
        <c:axId val="6569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83576"/>
        <c:crosses val="autoZero"/>
        <c:crossBetween val="midCat"/>
      </c:valAx>
      <c:valAx>
        <c:axId val="6569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Combined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Sheet1!$B$2:$B$993</c:f>
              <c:numCache>
                <c:formatCode>0</c:formatCode>
                <c:ptCount val="992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1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9</c:v>
                </c:pt>
                <c:pt idx="34">
                  <c:v>9</c:v>
                </c:pt>
                <c:pt idx="35">
                  <c:v>3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  <c:pt idx="50">
                  <c:v>6</c:v>
                </c:pt>
                <c:pt idx="51">
                  <c:v>2</c:v>
                </c:pt>
              </c:numCache>
            </c:numRef>
          </c:xVal>
          <c:yVal>
            <c:numRef>
              <c:f>Sheet1!$E$2:$E$993</c:f>
              <c:numCache>
                <c:formatCode>General</c:formatCode>
                <c:ptCount val="992"/>
                <c:pt idx="0">
                  <c:v>21</c:v>
                </c:pt>
                <c:pt idx="1">
                  <c:v>66</c:v>
                </c:pt>
                <c:pt idx="2">
                  <c:v>58</c:v>
                </c:pt>
                <c:pt idx="3">
                  <c:v>43</c:v>
                </c:pt>
                <c:pt idx="4">
                  <c:v>74</c:v>
                </c:pt>
                <c:pt idx="5">
                  <c:v>103</c:v>
                </c:pt>
                <c:pt idx="6">
                  <c:v>43</c:v>
                </c:pt>
                <c:pt idx="7">
                  <c:v>95</c:v>
                </c:pt>
                <c:pt idx="8">
                  <c:v>29</c:v>
                </c:pt>
                <c:pt idx="9">
                  <c:v>208</c:v>
                </c:pt>
                <c:pt idx="10">
                  <c:v>215</c:v>
                </c:pt>
                <c:pt idx="11">
                  <c:v>36</c:v>
                </c:pt>
                <c:pt idx="12">
                  <c:v>140</c:v>
                </c:pt>
                <c:pt idx="13">
                  <c:v>89</c:v>
                </c:pt>
                <c:pt idx="14">
                  <c:v>72</c:v>
                </c:pt>
                <c:pt idx="15">
                  <c:v>208</c:v>
                </c:pt>
                <c:pt idx="16">
                  <c:v>96</c:v>
                </c:pt>
                <c:pt idx="17">
                  <c:v>162</c:v>
                </c:pt>
                <c:pt idx="18">
                  <c:v>222</c:v>
                </c:pt>
                <c:pt idx="19">
                  <c:v>201</c:v>
                </c:pt>
                <c:pt idx="20">
                  <c:v>222</c:v>
                </c:pt>
                <c:pt idx="21">
                  <c:v>200</c:v>
                </c:pt>
                <c:pt idx="22">
                  <c:v>21</c:v>
                </c:pt>
                <c:pt idx="23">
                  <c:v>222</c:v>
                </c:pt>
                <c:pt idx="24">
                  <c:v>178</c:v>
                </c:pt>
                <c:pt idx="25">
                  <c:v>208</c:v>
                </c:pt>
                <c:pt idx="26">
                  <c:v>141</c:v>
                </c:pt>
                <c:pt idx="27">
                  <c:v>58</c:v>
                </c:pt>
                <c:pt idx="28">
                  <c:v>58</c:v>
                </c:pt>
                <c:pt idx="29">
                  <c:v>147</c:v>
                </c:pt>
                <c:pt idx="30">
                  <c:v>95</c:v>
                </c:pt>
                <c:pt idx="31">
                  <c:v>66</c:v>
                </c:pt>
                <c:pt idx="32">
                  <c:v>80</c:v>
                </c:pt>
                <c:pt idx="33">
                  <c:v>208</c:v>
                </c:pt>
                <c:pt idx="34">
                  <c:v>36</c:v>
                </c:pt>
                <c:pt idx="35">
                  <c:v>36</c:v>
                </c:pt>
                <c:pt idx="36">
                  <c:v>193</c:v>
                </c:pt>
                <c:pt idx="37">
                  <c:v>44</c:v>
                </c:pt>
                <c:pt idx="38">
                  <c:v>97</c:v>
                </c:pt>
                <c:pt idx="39">
                  <c:v>96</c:v>
                </c:pt>
                <c:pt idx="40">
                  <c:v>155</c:v>
                </c:pt>
                <c:pt idx="41">
                  <c:v>222</c:v>
                </c:pt>
                <c:pt idx="42">
                  <c:v>88</c:v>
                </c:pt>
                <c:pt idx="43">
                  <c:v>148</c:v>
                </c:pt>
                <c:pt idx="44">
                  <c:v>103</c:v>
                </c:pt>
                <c:pt idx="45">
                  <c:v>141</c:v>
                </c:pt>
                <c:pt idx="46">
                  <c:v>222</c:v>
                </c:pt>
                <c:pt idx="47">
                  <c:v>96</c:v>
                </c:pt>
                <c:pt idx="48">
                  <c:v>88</c:v>
                </c:pt>
                <c:pt idx="49">
                  <c:v>28</c:v>
                </c:pt>
                <c:pt idx="50">
                  <c:v>96</c:v>
                </c:pt>
                <c:pt idx="5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D-4461-A86E-FDDBA6B5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62280"/>
        <c:axId val="945469496"/>
      </c:scatterChart>
      <c:valAx>
        <c:axId val="94546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69496"/>
        <c:crosses val="autoZero"/>
        <c:crossBetween val="midCat"/>
      </c:valAx>
      <c:valAx>
        <c:axId val="9454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6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Sheet1!$B$2:$B$993</c:f>
              <c:numCache>
                <c:formatCode>0</c:formatCode>
                <c:ptCount val="992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1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9</c:v>
                </c:pt>
                <c:pt idx="34">
                  <c:v>9</c:v>
                </c:pt>
                <c:pt idx="35">
                  <c:v>3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  <c:pt idx="50">
                  <c:v>6</c:v>
                </c:pt>
                <c:pt idx="51">
                  <c:v>2</c:v>
                </c:pt>
              </c:numCache>
            </c:numRef>
          </c:xVal>
          <c:yVal>
            <c:numRef>
              <c:f>Sheet1!$C$2:$C$993</c:f>
              <c:numCache>
                <c:formatCode>General</c:formatCode>
                <c:ptCount val="992"/>
                <c:pt idx="0">
                  <c:v>0</c:v>
                </c:pt>
                <c:pt idx="1">
                  <c:v>45</c:v>
                </c:pt>
                <c:pt idx="2">
                  <c:v>30</c:v>
                </c:pt>
                <c:pt idx="3">
                  <c:v>15</c:v>
                </c:pt>
                <c:pt idx="4">
                  <c:v>60</c:v>
                </c:pt>
                <c:pt idx="5">
                  <c:v>75</c:v>
                </c:pt>
                <c:pt idx="6">
                  <c:v>15</c:v>
                </c:pt>
                <c:pt idx="7">
                  <c:v>60</c:v>
                </c:pt>
                <c:pt idx="8">
                  <c:v>15</c:v>
                </c:pt>
                <c:pt idx="9">
                  <c:v>180</c:v>
                </c:pt>
                <c:pt idx="10">
                  <c:v>180</c:v>
                </c:pt>
                <c:pt idx="11">
                  <c:v>15</c:v>
                </c:pt>
                <c:pt idx="12">
                  <c:v>105</c:v>
                </c:pt>
                <c:pt idx="13">
                  <c:v>75</c:v>
                </c:pt>
                <c:pt idx="14">
                  <c:v>30</c:v>
                </c:pt>
                <c:pt idx="15">
                  <c:v>180</c:v>
                </c:pt>
                <c:pt idx="16">
                  <c:v>75</c:v>
                </c:pt>
                <c:pt idx="17">
                  <c:v>120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165</c:v>
                </c:pt>
                <c:pt idx="22">
                  <c:v>0</c:v>
                </c:pt>
                <c:pt idx="23">
                  <c:v>180</c:v>
                </c:pt>
                <c:pt idx="24">
                  <c:v>150</c:v>
                </c:pt>
                <c:pt idx="25">
                  <c:v>180</c:v>
                </c:pt>
                <c:pt idx="26">
                  <c:v>120</c:v>
                </c:pt>
                <c:pt idx="27">
                  <c:v>30</c:v>
                </c:pt>
                <c:pt idx="28">
                  <c:v>30</c:v>
                </c:pt>
                <c:pt idx="29">
                  <c:v>105</c:v>
                </c:pt>
                <c:pt idx="30">
                  <c:v>60</c:v>
                </c:pt>
                <c:pt idx="31">
                  <c:v>45</c:v>
                </c:pt>
                <c:pt idx="32">
                  <c:v>45</c:v>
                </c:pt>
                <c:pt idx="33">
                  <c:v>180</c:v>
                </c:pt>
                <c:pt idx="34">
                  <c:v>15</c:v>
                </c:pt>
                <c:pt idx="35">
                  <c:v>15</c:v>
                </c:pt>
                <c:pt idx="36">
                  <c:v>165</c:v>
                </c:pt>
                <c:pt idx="37">
                  <c:v>30</c:v>
                </c:pt>
                <c:pt idx="38">
                  <c:v>90</c:v>
                </c:pt>
                <c:pt idx="39">
                  <c:v>75</c:v>
                </c:pt>
                <c:pt idx="40">
                  <c:v>120</c:v>
                </c:pt>
                <c:pt idx="41">
                  <c:v>180</c:v>
                </c:pt>
                <c:pt idx="42">
                  <c:v>60</c:v>
                </c:pt>
                <c:pt idx="43">
                  <c:v>120</c:v>
                </c:pt>
                <c:pt idx="44">
                  <c:v>75</c:v>
                </c:pt>
                <c:pt idx="45">
                  <c:v>120</c:v>
                </c:pt>
                <c:pt idx="46">
                  <c:v>180</c:v>
                </c:pt>
                <c:pt idx="47">
                  <c:v>75</c:v>
                </c:pt>
                <c:pt idx="48">
                  <c:v>60</c:v>
                </c:pt>
                <c:pt idx="49">
                  <c:v>0</c:v>
                </c:pt>
                <c:pt idx="50">
                  <c:v>75</c:v>
                </c:pt>
                <c:pt idx="5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F-47BD-8D4E-BC8AD681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13824"/>
        <c:axId val="947507592"/>
      </c:scatterChart>
      <c:valAx>
        <c:axId val="947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07592"/>
        <c:crosses val="autoZero"/>
        <c:crossBetween val="midCat"/>
      </c:valAx>
      <c:valAx>
        <c:axId val="9475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Arpeggio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Sheet1!$B$2:$B$993</c:f>
              <c:numCache>
                <c:formatCode>0</c:formatCode>
                <c:ptCount val="992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1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9</c:v>
                </c:pt>
                <c:pt idx="34">
                  <c:v>9</c:v>
                </c:pt>
                <c:pt idx="35">
                  <c:v>3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  <c:pt idx="50">
                  <c:v>6</c:v>
                </c:pt>
                <c:pt idx="51">
                  <c:v>2</c:v>
                </c:pt>
              </c:numCache>
            </c:numRef>
          </c:xVal>
          <c:yVal>
            <c:numRef>
              <c:f>Sheet1!$D$2:$D$993</c:f>
              <c:numCache>
                <c:formatCode>General</c:formatCode>
                <c:ptCount val="992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28</c:v>
                </c:pt>
                <c:pt idx="4">
                  <c:v>14</c:v>
                </c:pt>
                <c:pt idx="5">
                  <c:v>28</c:v>
                </c:pt>
                <c:pt idx="6">
                  <c:v>28</c:v>
                </c:pt>
                <c:pt idx="7">
                  <c:v>35</c:v>
                </c:pt>
                <c:pt idx="8">
                  <c:v>14</c:v>
                </c:pt>
                <c:pt idx="9">
                  <c:v>28</c:v>
                </c:pt>
                <c:pt idx="10">
                  <c:v>35</c:v>
                </c:pt>
                <c:pt idx="11">
                  <c:v>21</c:v>
                </c:pt>
                <c:pt idx="12">
                  <c:v>35</c:v>
                </c:pt>
                <c:pt idx="13">
                  <c:v>14</c:v>
                </c:pt>
                <c:pt idx="14">
                  <c:v>42</c:v>
                </c:pt>
                <c:pt idx="15">
                  <c:v>28</c:v>
                </c:pt>
                <c:pt idx="16">
                  <c:v>21</c:v>
                </c:pt>
                <c:pt idx="17">
                  <c:v>42</c:v>
                </c:pt>
                <c:pt idx="18">
                  <c:v>42</c:v>
                </c:pt>
                <c:pt idx="19">
                  <c:v>21</c:v>
                </c:pt>
                <c:pt idx="20">
                  <c:v>42</c:v>
                </c:pt>
                <c:pt idx="21">
                  <c:v>35</c:v>
                </c:pt>
                <c:pt idx="22">
                  <c:v>21</c:v>
                </c:pt>
                <c:pt idx="23">
                  <c:v>42</c:v>
                </c:pt>
                <c:pt idx="24">
                  <c:v>28</c:v>
                </c:pt>
                <c:pt idx="25">
                  <c:v>28</c:v>
                </c:pt>
                <c:pt idx="26">
                  <c:v>21</c:v>
                </c:pt>
                <c:pt idx="27">
                  <c:v>28</c:v>
                </c:pt>
                <c:pt idx="28">
                  <c:v>28</c:v>
                </c:pt>
                <c:pt idx="29">
                  <c:v>42</c:v>
                </c:pt>
                <c:pt idx="30">
                  <c:v>35</c:v>
                </c:pt>
                <c:pt idx="31">
                  <c:v>21</c:v>
                </c:pt>
                <c:pt idx="32">
                  <c:v>35</c:v>
                </c:pt>
                <c:pt idx="33">
                  <c:v>28</c:v>
                </c:pt>
                <c:pt idx="34">
                  <c:v>21</c:v>
                </c:pt>
                <c:pt idx="35">
                  <c:v>21</c:v>
                </c:pt>
                <c:pt idx="36">
                  <c:v>28</c:v>
                </c:pt>
                <c:pt idx="37">
                  <c:v>14</c:v>
                </c:pt>
                <c:pt idx="38">
                  <c:v>7</c:v>
                </c:pt>
                <c:pt idx="39">
                  <c:v>21</c:v>
                </c:pt>
                <c:pt idx="40">
                  <c:v>35</c:v>
                </c:pt>
                <c:pt idx="41">
                  <c:v>42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21</c:v>
                </c:pt>
                <c:pt idx="46">
                  <c:v>42</c:v>
                </c:pt>
                <c:pt idx="47">
                  <c:v>21</c:v>
                </c:pt>
                <c:pt idx="48">
                  <c:v>28</c:v>
                </c:pt>
                <c:pt idx="49">
                  <c:v>28</c:v>
                </c:pt>
                <c:pt idx="50">
                  <c:v>21</c:v>
                </c:pt>
                <c:pt idx="5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F-4716-AFB6-FFE96F696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51648"/>
        <c:axId val="913047712"/>
      </c:scatterChart>
      <c:valAx>
        <c:axId val="9130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47712"/>
        <c:crosses val="autoZero"/>
        <c:crossBetween val="midCat"/>
      </c:valAx>
      <c:valAx>
        <c:axId val="9130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RT_ValidationLiftChart1!$BC$4:$BC$24</c:f>
              <c:numCache>
                <c:formatCode>General</c:formatCode>
                <c:ptCount val="2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44</c:v>
                </c:pt>
                <c:pt idx="5">
                  <c:v>52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91</c:v>
                </c:pt>
                <c:pt idx="12">
                  <c:v>96</c:v>
                </c:pt>
                <c:pt idx="13">
                  <c:v>101</c:v>
                </c:pt>
                <c:pt idx="14">
                  <c:v>105</c:v>
                </c:pt>
                <c:pt idx="15">
                  <c:v>109</c:v>
                </c:pt>
                <c:pt idx="16">
                  <c:v>112</c:v>
                </c:pt>
                <c:pt idx="17">
                  <c:v>115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C-4965-8F0C-8E4F9B050B3F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RT_ValidationLiftChart1!$AZ$4:$AZ$24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RT_ValidationLiftChart1!$BD$4:$BD$24</c:f>
              <c:numCache>
                <c:formatCode>General</c:formatCode>
                <c:ptCount val="21"/>
                <c:pt idx="0">
                  <c:v>5.7142857142857144</c:v>
                </c:pt>
                <c:pt idx="1">
                  <c:v>11.428571428571429</c:v>
                </c:pt>
                <c:pt idx="2">
                  <c:v>17.142857142857142</c:v>
                </c:pt>
                <c:pt idx="3">
                  <c:v>22.857142857142858</c:v>
                </c:pt>
                <c:pt idx="4">
                  <c:v>28.571428571428573</c:v>
                </c:pt>
                <c:pt idx="5">
                  <c:v>34.285714285714285</c:v>
                </c:pt>
                <c:pt idx="6">
                  <c:v>40</c:v>
                </c:pt>
                <c:pt idx="7">
                  <c:v>45.714285714285715</c:v>
                </c:pt>
                <c:pt idx="8">
                  <c:v>51.428571428571431</c:v>
                </c:pt>
                <c:pt idx="9">
                  <c:v>57.142857142857146</c:v>
                </c:pt>
                <c:pt idx="10">
                  <c:v>62.857142857142861</c:v>
                </c:pt>
                <c:pt idx="11">
                  <c:v>68.571428571428569</c:v>
                </c:pt>
                <c:pt idx="12">
                  <c:v>74.285714285714278</c:v>
                </c:pt>
                <c:pt idx="13">
                  <c:v>79.999999999999986</c:v>
                </c:pt>
                <c:pt idx="14">
                  <c:v>85.714285714285694</c:v>
                </c:pt>
                <c:pt idx="15">
                  <c:v>91.428571428571402</c:v>
                </c:pt>
                <c:pt idx="16">
                  <c:v>97.14285714285711</c:v>
                </c:pt>
                <c:pt idx="17">
                  <c:v>102.85714285714282</c:v>
                </c:pt>
                <c:pt idx="18">
                  <c:v>108.57142857142853</c:v>
                </c:pt>
                <c:pt idx="19">
                  <c:v>114.28571428571423</c:v>
                </c:pt>
                <c:pt idx="20">
                  <c:v>119.99999999999994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BC-4965-8F0C-8E4F9B05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18616"/>
        <c:axId val="732318944"/>
      </c:scatterChart>
      <c:valAx>
        <c:axId val="73231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18944"/>
        <c:crosses val="autoZero"/>
        <c:crossBetween val="midCat"/>
      </c:valAx>
      <c:valAx>
        <c:axId val="73231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186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RT_ValidationLiftChart1!$BE$4:$BE$13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RT_ValidationLiftChart1!$BF$4:$BF$13</c:f>
              <c:numCache>
                <c:formatCode>General</c:formatCode>
                <c:ptCount val="10"/>
                <c:pt idx="0">
                  <c:v>1.575</c:v>
                </c:pt>
                <c:pt idx="1">
                  <c:v>1.575</c:v>
                </c:pt>
                <c:pt idx="2">
                  <c:v>1.4</c:v>
                </c:pt>
                <c:pt idx="3">
                  <c:v>1.3125</c:v>
                </c:pt>
                <c:pt idx="4">
                  <c:v>1.1375</c:v>
                </c:pt>
                <c:pt idx="5">
                  <c:v>0.96250000000000002</c:v>
                </c:pt>
                <c:pt idx="6">
                  <c:v>0.875</c:v>
                </c:pt>
                <c:pt idx="7">
                  <c:v>0.7</c:v>
                </c:pt>
                <c:pt idx="8">
                  <c:v>0.52500000000000002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A-43D9-AC37-7E4901D88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323536"/>
        <c:axId val="732324520"/>
      </c:barChart>
      <c:catAx>
        <c:axId val="73232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4520"/>
        <c:crosses val="autoZero"/>
        <c:auto val="1"/>
        <c:lblAlgn val="ctr"/>
        <c:lblOffset val="100"/>
        <c:noMultiLvlLbl val="0"/>
      </c:catAx>
      <c:valAx>
        <c:axId val="732324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3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1410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9.0000000000000018</c:v>
                </c:pt>
                <c:pt idx="6">
                  <c:v>9.0000000000000036</c:v>
                </c:pt>
                <c:pt idx="7">
                  <c:v>16.000000000000004</c:v>
                </c:pt>
                <c:pt idx="8">
                  <c:v>16.000000000000004</c:v>
                </c:pt>
                <c:pt idx="9">
                  <c:v>16.000000000000007</c:v>
                </c:pt>
                <c:pt idx="10">
                  <c:v>26.000000000000007</c:v>
                </c:pt>
                <c:pt idx="11">
                  <c:v>26.000000000000007</c:v>
                </c:pt>
                <c:pt idx="12">
                  <c:v>38.000000000000007</c:v>
                </c:pt>
                <c:pt idx="13">
                  <c:v>38.000000000000014</c:v>
                </c:pt>
                <c:pt idx="14">
                  <c:v>52.000000000000014</c:v>
                </c:pt>
                <c:pt idx="15">
                  <c:v>52.000000000000014</c:v>
                </c:pt>
                <c:pt idx="16">
                  <c:v>52.000000000000014</c:v>
                </c:pt>
                <c:pt idx="17">
                  <c:v>69.000000000000014</c:v>
                </c:pt>
                <c:pt idx="18">
                  <c:v>69.000000000000014</c:v>
                </c:pt>
                <c:pt idx="19">
                  <c:v>69.000000000000014</c:v>
                </c:pt>
                <c:pt idx="20">
                  <c:v>69.000000000000014</c:v>
                </c:pt>
              </c:numCache>
            </c:numRef>
          </c:xVal>
          <c:yVal>
            <c:numRef>
              <c:f>RT_ValidationLiftChart1!$CA$2:$CA$22</c:f>
              <c:numCache>
                <c:formatCode>General</c:formatCode>
                <c:ptCount val="21"/>
                <c:pt idx="0">
                  <c:v>-98.999999999999986</c:v>
                </c:pt>
                <c:pt idx="1">
                  <c:v>-78.999999999999986</c:v>
                </c:pt>
                <c:pt idx="2">
                  <c:v>-78.999999999999986</c:v>
                </c:pt>
                <c:pt idx="3">
                  <c:v>-60.999999999999986</c:v>
                </c:pt>
                <c:pt idx="4">
                  <c:v>-60.999999999999986</c:v>
                </c:pt>
                <c:pt idx="5">
                  <c:v>-44.999999999999986</c:v>
                </c:pt>
                <c:pt idx="6">
                  <c:v>-44.999999999999986</c:v>
                </c:pt>
                <c:pt idx="7">
                  <c:v>-30.999999999999993</c:v>
                </c:pt>
                <c:pt idx="8">
                  <c:v>-30.999999999999993</c:v>
                </c:pt>
                <c:pt idx="9">
                  <c:v>-30.999999999999993</c:v>
                </c:pt>
                <c:pt idx="10">
                  <c:v>-19.999999999999993</c:v>
                </c:pt>
                <c:pt idx="11">
                  <c:v>-19.999999999999996</c:v>
                </c:pt>
                <c:pt idx="12">
                  <c:v>-10.999999999999996</c:v>
                </c:pt>
                <c:pt idx="13">
                  <c:v>-10.999999999999996</c:v>
                </c:pt>
                <c:pt idx="14">
                  <c:v>-3.9999999999999982</c:v>
                </c:pt>
                <c:pt idx="15">
                  <c:v>-4</c:v>
                </c:pt>
                <c:pt idx="16">
                  <c:v>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58-A797-5C87E28DD382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9.0000000000000018</c:v>
                </c:pt>
                <c:pt idx="6">
                  <c:v>9.0000000000000036</c:v>
                </c:pt>
                <c:pt idx="7">
                  <c:v>16.000000000000004</c:v>
                </c:pt>
                <c:pt idx="8">
                  <c:v>16.000000000000004</c:v>
                </c:pt>
                <c:pt idx="9">
                  <c:v>16.000000000000007</c:v>
                </c:pt>
                <c:pt idx="10">
                  <c:v>26.000000000000007</c:v>
                </c:pt>
                <c:pt idx="11">
                  <c:v>26.000000000000007</c:v>
                </c:pt>
                <c:pt idx="12">
                  <c:v>38.000000000000007</c:v>
                </c:pt>
                <c:pt idx="13">
                  <c:v>38.000000000000014</c:v>
                </c:pt>
                <c:pt idx="14">
                  <c:v>52.000000000000014</c:v>
                </c:pt>
                <c:pt idx="15">
                  <c:v>52.000000000000014</c:v>
                </c:pt>
                <c:pt idx="16">
                  <c:v>52.000000000000014</c:v>
                </c:pt>
                <c:pt idx="17">
                  <c:v>69.000000000000014</c:v>
                </c:pt>
                <c:pt idx="18">
                  <c:v>69.000000000000014</c:v>
                </c:pt>
                <c:pt idx="19">
                  <c:v>69.000000000000014</c:v>
                </c:pt>
                <c:pt idx="20">
                  <c:v>69.000000000000014</c:v>
                </c:pt>
              </c:numCache>
            </c:numRef>
          </c:xVal>
          <c:yVal>
            <c:numRef>
              <c:f>RT_ValidationLiftChart1!$CB$2:$CB$22</c:f>
              <c:numCache>
                <c:formatCode>General</c:formatCode>
                <c:ptCount val="21"/>
                <c:pt idx="0">
                  <c:v>-98.999999999999986</c:v>
                </c:pt>
                <c:pt idx="1">
                  <c:v>-97.56521739130433</c:v>
                </c:pt>
                <c:pt idx="2">
                  <c:v>-97.56521739130433</c:v>
                </c:pt>
                <c:pt idx="3">
                  <c:v>-93.260869565217376</c:v>
                </c:pt>
                <c:pt idx="4">
                  <c:v>-93.260869565217376</c:v>
                </c:pt>
                <c:pt idx="5">
                  <c:v>-86.086956521739125</c:v>
                </c:pt>
                <c:pt idx="6">
                  <c:v>-86.086956521739111</c:v>
                </c:pt>
                <c:pt idx="7">
                  <c:v>-76.043478260869563</c:v>
                </c:pt>
                <c:pt idx="8">
                  <c:v>-76.043478260869563</c:v>
                </c:pt>
                <c:pt idx="9">
                  <c:v>-76.043478260869549</c:v>
                </c:pt>
                <c:pt idx="10">
                  <c:v>-61.695652173913032</c:v>
                </c:pt>
                <c:pt idx="11">
                  <c:v>-61.695652173913032</c:v>
                </c:pt>
                <c:pt idx="12">
                  <c:v>-44.478260869565212</c:v>
                </c:pt>
                <c:pt idx="13">
                  <c:v>-44.478260869565204</c:v>
                </c:pt>
                <c:pt idx="14">
                  <c:v>-24.391304347826079</c:v>
                </c:pt>
                <c:pt idx="15">
                  <c:v>-24.391304347826079</c:v>
                </c:pt>
                <c:pt idx="16">
                  <c:v>-24.391304347826079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58-A797-5C87E28D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31080"/>
        <c:axId val="732326488"/>
      </c:scatterChart>
      <c:valAx>
        <c:axId val="73233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6488"/>
        <c:crosses val="autoZero"/>
        <c:crossBetween val="midCat"/>
      </c:valAx>
      <c:valAx>
        <c:axId val="732326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310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_xlchart.v3.1</cx:f>
      </cx:numDim>
    </cx:data>
  </cx:chartData>
  <cx:chart>
    <cx:title pos="t" align="ctr" overlay="0">
      <cx:tx>
        <cx:txData>
          <cx:v>Errors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Errors</a:t>
          </a:r>
        </a:p>
      </cx:txPr>
    </cx:title>
    <cx:plotArea>
      <cx:plotAreaRegion>
        <cx:series layoutId="clusteredColumn" uniqueId="{6CC2EC58-310D-47CA-8CDF-34E159773231}">
          <cx:tx>
            <cx:txData>
              <cx:f>_xlchart.v3.0</cx:f>
              <cx:v/>
            </cx:txData>
          </cx:tx>
          <cx:dataLabels/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6541321D-B00B-4B9B-86E1-D49976B3FDE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CB171-FBBB-4F3B-9DA0-7DDAD475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13</xdr:row>
      <xdr:rowOff>57150</xdr:rowOff>
    </xdr:from>
    <xdr:to>
      <xdr:col>16</xdr:col>
      <xdr:colOff>28575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70BEC-AB90-4048-8001-92A7FDBE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257175</xdr:rowOff>
    </xdr:from>
    <xdr:to>
      <xdr:col>25</xdr:col>
      <xdr:colOff>552450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F87F8-A26E-4EB7-A89A-FB6E22078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542924</xdr:colOff>
      <xdr:row>22</xdr:row>
      <xdr:rowOff>133350</xdr:rowOff>
    </xdr:from>
    <xdr:to>
      <xdr:col>18</xdr:col>
      <xdr:colOff>400050</xdr:colOff>
      <xdr:row>37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AE5AD0A-6C2F-4D6B-BC4C-88FC2A3447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0124" y="4457700"/>
              <a:ext cx="65627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</xdr:row>
      <xdr:rowOff>38100</xdr:rowOff>
    </xdr:from>
    <xdr:to>
      <xdr:col>20</xdr:col>
      <xdr:colOff>190500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A0432-2806-411A-B57A-89797C5FE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15</xdr:row>
      <xdr:rowOff>142875</xdr:rowOff>
    </xdr:from>
    <xdr:to>
      <xdr:col>16</xdr:col>
      <xdr:colOff>180975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2F729-1BC0-4953-939A-B9734401E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15</xdr:row>
      <xdr:rowOff>142875</xdr:rowOff>
    </xdr:from>
    <xdr:to>
      <xdr:col>24</xdr:col>
      <xdr:colOff>57150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30F3B-B96F-4B35-BD4D-48F73450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133460</xdr:rowOff>
    </xdr:from>
    <xdr:to>
      <xdr:col>7</xdr:col>
      <xdr:colOff>304800</xdr:colOff>
      <xdr:row>28</xdr:row>
      <xdr:rowOff>69960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B5FF0-5AAE-4AEC-9CC4-970EB203D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133460</xdr:rowOff>
    </xdr:from>
    <xdr:to>
      <xdr:col>15</xdr:col>
      <xdr:colOff>0</xdr:colOff>
      <xdr:row>28</xdr:row>
      <xdr:rowOff>69960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18C30-70E8-4479-9514-54FE655AE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133642</xdr:rowOff>
    </xdr:from>
    <xdr:to>
      <xdr:col>7</xdr:col>
      <xdr:colOff>304800</xdr:colOff>
      <xdr:row>48</xdr:row>
      <xdr:rowOff>70142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02127-75B9-4D01-B4CC-742D7B3F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52" workbookViewId="0">
      <selection activeCell="E88" sqref="E88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36" t="s">
        <v>62</v>
      </c>
      <c r="B3" s="36"/>
    </row>
    <row r="4" spans="1:9" x14ac:dyDescent="0.25">
      <c r="A4" s="33" t="s">
        <v>63</v>
      </c>
      <c r="B4" s="33">
        <v>9.6312673848928637E-2</v>
      </c>
    </row>
    <row r="5" spans="1:9" x14ac:dyDescent="0.25">
      <c r="A5" s="33" t="s">
        <v>64</v>
      </c>
      <c r="B5" s="33">
        <v>9.2761311439301022E-3</v>
      </c>
    </row>
    <row r="6" spans="1:9" x14ac:dyDescent="0.25">
      <c r="A6" s="33" t="s">
        <v>65</v>
      </c>
      <c r="B6" s="33">
        <v>-1.0538346233191297E-2</v>
      </c>
    </row>
    <row r="7" spans="1:9" x14ac:dyDescent="0.25">
      <c r="A7" s="33" t="s">
        <v>66</v>
      </c>
      <c r="B7" s="33">
        <v>2.4970147304093917</v>
      </c>
    </row>
    <row r="8" spans="1:9" ht="15.75" thickBot="1" x14ac:dyDescent="0.3">
      <c r="A8" s="34" t="s">
        <v>67</v>
      </c>
      <c r="B8" s="34">
        <v>52</v>
      </c>
    </row>
    <row r="10" spans="1:9" ht="15.75" thickBot="1" x14ac:dyDescent="0.3">
      <c r="A10" t="s">
        <v>30</v>
      </c>
    </row>
    <row r="11" spans="1:9" x14ac:dyDescent="0.25">
      <c r="A11" s="35"/>
      <c r="B11" s="35" t="s">
        <v>69</v>
      </c>
      <c r="C11" s="35" t="s">
        <v>55</v>
      </c>
      <c r="D11" s="35" t="s">
        <v>56</v>
      </c>
      <c r="E11" s="35" t="s">
        <v>70</v>
      </c>
      <c r="F11" s="35" t="s">
        <v>71</v>
      </c>
    </row>
    <row r="12" spans="1:9" x14ac:dyDescent="0.25">
      <c r="A12" s="33" t="s">
        <v>57</v>
      </c>
      <c r="B12" s="33">
        <v>1</v>
      </c>
      <c r="C12" s="33">
        <v>2.9189487290024658</v>
      </c>
      <c r="D12" s="33">
        <v>2.9189487290024658</v>
      </c>
      <c r="E12" s="33">
        <v>0.4681491702950844</v>
      </c>
      <c r="F12" s="33">
        <v>0.49699906175076147</v>
      </c>
    </row>
    <row r="13" spans="1:9" x14ac:dyDescent="0.25">
      <c r="A13" s="33" t="s">
        <v>68</v>
      </c>
      <c r="B13" s="33">
        <v>50</v>
      </c>
      <c r="C13" s="33">
        <v>311.75412819407438</v>
      </c>
      <c r="D13" s="33">
        <v>6.2350825638814875</v>
      </c>
      <c r="E13" s="33"/>
      <c r="F13" s="33"/>
    </row>
    <row r="14" spans="1:9" ht="15.75" thickBot="1" x14ac:dyDescent="0.3">
      <c r="A14" s="34" t="s">
        <v>13</v>
      </c>
      <c r="B14" s="34">
        <v>51</v>
      </c>
      <c r="C14" s="34">
        <v>314.67307692307685</v>
      </c>
      <c r="D14" s="34"/>
      <c r="E14" s="34"/>
      <c r="F14" s="34"/>
    </row>
    <row r="15" spans="1:9" ht="15.75" thickBot="1" x14ac:dyDescent="0.3"/>
    <row r="16" spans="1:9" x14ac:dyDescent="0.25">
      <c r="A16" s="35"/>
      <c r="B16" s="35" t="s">
        <v>72</v>
      </c>
      <c r="C16" s="35" t="s">
        <v>66</v>
      </c>
      <c r="D16" s="35" t="s">
        <v>73</v>
      </c>
      <c r="E16" s="35" t="s">
        <v>74</v>
      </c>
      <c r="F16" s="35" t="s">
        <v>75</v>
      </c>
      <c r="G16" s="35" t="s">
        <v>76</v>
      </c>
      <c r="H16" s="35" t="s">
        <v>77</v>
      </c>
      <c r="I16" s="35" t="s">
        <v>78</v>
      </c>
    </row>
    <row r="17" spans="1:9" x14ac:dyDescent="0.25">
      <c r="A17" s="33" t="s">
        <v>53</v>
      </c>
      <c r="B17" s="33">
        <v>6.1304264686217778</v>
      </c>
      <c r="C17" s="33">
        <v>0.70336036371085053</v>
      </c>
      <c r="D17" s="33">
        <v>8.7159111956186077</v>
      </c>
      <c r="E17" s="33">
        <v>1.3261144667640037E-11</v>
      </c>
      <c r="F17" s="33">
        <v>4.7176856009998431</v>
      </c>
      <c r="G17" s="33">
        <v>7.5431673362437124</v>
      </c>
      <c r="H17" s="33">
        <v>4.7176856009998431</v>
      </c>
      <c r="I17" s="33">
        <v>7.5431673362437124</v>
      </c>
    </row>
    <row r="18" spans="1:9" ht="15.75" thickBot="1" x14ac:dyDescent="0.3">
      <c r="A18" s="34" t="s">
        <v>4</v>
      </c>
      <c r="B18" s="34">
        <v>-3.5932326572636849E-3</v>
      </c>
      <c r="C18" s="34">
        <v>5.2516189784532433E-3</v>
      </c>
      <c r="D18" s="34">
        <v>-0.68421427220944309</v>
      </c>
      <c r="E18" s="34">
        <v>0.49699906175075526</v>
      </c>
      <c r="F18" s="34">
        <v>-1.4141419809717237E-2</v>
      </c>
      <c r="G18" s="34">
        <v>6.9549544951898676E-3</v>
      </c>
      <c r="H18" s="34">
        <v>-1.4141419809717237E-2</v>
      </c>
      <c r="I18" s="34">
        <v>6.9549544951898676E-3</v>
      </c>
    </row>
    <row r="22" spans="1:9" x14ac:dyDescent="0.25">
      <c r="A22" t="s">
        <v>79</v>
      </c>
      <c r="E22" t="s">
        <v>82</v>
      </c>
    </row>
    <row r="23" spans="1:9" ht="15.75" thickBot="1" x14ac:dyDescent="0.3"/>
    <row r="24" spans="1:9" x14ac:dyDescent="0.25">
      <c r="A24" s="35" t="s">
        <v>80</v>
      </c>
      <c r="B24" s="35" t="s">
        <v>15</v>
      </c>
      <c r="C24" s="35" t="s">
        <v>81</v>
      </c>
      <c r="E24" s="35" t="s">
        <v>83</v>
      </c>
      <c r="F24" s="35" t="s">
        <v>1</v>
      </c>
    </row>
    <row r="25" spans="1:9" x14ac:dyDescent="0.25">
      <c r="A25" s="33">
        <v>1</v>
      </c>
      <c r="B25" s="33">
        <v>6.0549685828192406</v>
      </c>
      <c r="C25" s="33">
        <v>-1.0549685828192406</v>
      </c>
      <c r="E25" s="33">
        <v>0.96153846153846156</v>
      </c>
      <c r="F25" s="33">
        <v>1</v>
      </c>
    </row>
    <row r="26" spans="1:9" x14ac:dyDescent="0.25">
      <c r="A26" s="33">
        <v>2</v>
      </c>
      <c r="B26" s="33">
        <v>5.8932731132423744</v>
      </c>
      <c r="C26" s="33">
        <v>-0.89327311324237435</v>
      </c>
      <c r="E26" s="33">
        <v>2.8846153846153846</v>
      </c>
      <c r="F26" s="33">
        <v>1</v>
      </c>
    </row>
    <row r="27" spans="1:9" x14ac:dyDescent="0.25">
      <c r="A27" s="33">
        <v>3</v>
      </c>
      <c r="B27" s="33">
        <v>5.9220189745004843</v>
      </c>
      <c r="C27" s="33">
        <v>3.0779810254995157</v>
      </c>
      <c r="E27" s="33">
        <v>4.8076923076923075</v>
      </c>
      <c r="F27" s="33">
        <v>1</v>
      </c>
    </row>
    <row r="28" spans="1:9" x14ac:dyDescent="0.25">
      <c r="A28" s="33">
        <v>4</v>
      </c>
      <c r="B28" s="33">
        <v>5.9759174643594397</v>
      </c>
      <c r="C28" s="33">
        <v>2.0240825356405603</v>
      </c>
      <c r="E28" s="33">
        <v>6.7307692307692308</v>
      </c>
      <c r="F28" s="33">
        <v>1</v>
      </c>
    </row>
    <row r="29" spans="1:9" x14ac:dyDescent="0.25">
      <c r="A29" s="33">
        <v>5</v>
      </c>
      <c r="B29" s="33">
        <v>5.8645272519842653</v>
      </c>
      <c r="C29" s="33">
        <v>-1.8645272519842653</v>
      </c>
      <c r="E29" s="33">
        <v>8.6538461538461533</v>
      </c>
      <c r="F29" s="33">
        <v>2</v>
      </c>
    </row>
    <row r="30" spans="1:9" x14ac:dyDescent="0.25">
      <c r="A30" s="33">
        <v>6</v>
      </c>
      <c r="B30" s="33">
        <v>5.7603235049236181</v>
      </c>
      <c r="C30" s="33">
        <v>2.2396764950763819</v>
      </c>
      <c r="E30" s="33">
        <v>10.576923076923077</v>
      </c>
      <c r="F30" s="33">
        <v>2</v>
      </c>
    </row>
    <row r="31" spans="1:9" x14ac:dyDescent="0.25">
      <c r="A31" s="33">
        <v>7</v>
      </c>
      <c r="B31" s="33">
        <v>5.9759174643594397</v>
      </c>
      <c r="C31" s="33">
        <v>3.0240825356405603</v>
      </c>
      <c r="E31" s="33">
        <v>12.5</v>
      </c>
      <c r="F31" s="33">
        <v>2</v>
      </c>
    </row>
    <row r="32" spans="1:9" x14ac:dyDescent="0.25">
      <c r="A32" s="33">
        <v>8</v>
      </c>
      <c r="B32" s="33">
        <v>5.7890693661817281</v>
      </c>
      <c r="C32" s="33">
        <v>-3.7890693661817281</v>
      </c>
      <c r="E32" s="33">
        <v>14.423076923076923</v>
      </c>
      <c r="F32" s="33">
        <v>3</v>
      </c>
    </row>
    <row r="33" spans="1:6" x14ac:dyDescent="0.25">
      <c r="A33" s="33">
        <v>9</v>
      </c>
      <c r="B33" s="33">
        <v>6.0262227215611306</v>
      </c>
      <c r="C33" s="33">
        <v>-1.0262227215611306</v>
      </c>
      <c r="E33" s="33">
        <v>16.346153846153847</v>
      </c>
      <c r="F33" s="33">
        <v>3</v>
      </c>
    </row>
    <row r="34" spans="1:6" x14ac:dyDescent="0.25">
      <c r="A34" s="33">
        <v>10</v>
      </c>
      <c r="B34" s="33">
        <v>5.3830340759109312</v>
      </c>
      <c r="C34" s="33">
        <v>0.61696592408906881</v>
      </c>
      <c r="E34" s="33">
        <v>18.269230769230766</v>
      </c>
      <c r="F34" s="33">
        <v>3</v>
      </c>
    </row>
    <row r="35" spans="1:6" x14ac:dyDescent="0.25">
      <c r="A35" s="33">
        <v>11</v>
      </c>
      <c r="B35" s="33">
        <v>5.3578814473100858</v>
      </c>
      <c r="C35" s="33">
        <v>1.6421185526899142</v>
      </c>
      <c r="E35" s="33">
        <v>20.19230769230769</v>
      </c>
      <c r="F35" s="33">
        <v>3</v>
      </c>
    </row>
    <row r="36" spans="1:6" x14ac:dyDescent="0.25">
      <c r="A36" s="33">
        <v>12</v>
      </c>
      <c r="B36" s="33">
        <v>6.0010700929602852</v>
      </c>
      <c r="C36" s="33">
        <v>-1.0700929602851517E-3</v>
      </c>
      <c r="E36" s="33">
        <v>22.115384615384613</v>
      </c>
      <c r="F36" s="33">
        <v>4</v>
      </c>
    </row>
    <row r="37" spans="1:6" x14ac:dyDescent="0.25">
      <c r="A37" s="33">
        <v>13</v>
      </c>
      <c r="B37" s="33">
        <v>5.6273738966048619</v>
      </c>
      <c r="C37" s="33">
        <v>3.3726261033951381</v>
      </c>
      <c r="E37" s="33">
        <v>24.038461538461537</v>
      </c>
      <c r="F37" s="33">
        <v>4</v>
      </c>
    </row>
    <row r="38" spans="1:6" x14ac:dyDescent="0.25">
      <c r="A38" s="33">
        <v>14</v>
      </c>
      <c r="B38" s="33">
        <v>5.8106287621253099</v>
      </c>
      <c r="C38" s="33">
        <v>1.1893712378746901</v>
      </c>
      <c r="E38" s="33">
        <v>25.96153846153846</v>
      </c>
      <c r="F38" s="33">
        <v>4</v>
      </c>
    </row>
    <row r="39" spans="1:6" x14ac:dyDescent="0.25">
      <c r="A39" s="33">
        <v>15</v>
      </c>
      <c r="B39" s="33">
        <v>5.8717137172987925</v>
      </c>
      <c r="C39" s="33">
        <v>0.12828628270120745</v>
      </c>
      <c r="E39" s="33">
        <v>27.884615384615383</v>
      </c>
      <c r="F39" s="33">
        <v>5</v>
      </c>
    </row>
    <row r="40" spans="1:6" x14ac:dyDescent="0.25">
      <c r="A40" s="33">
        <v>16</v>
      </c>
      <c r="B40" s="33">
        <v>5.3830340759109312</v>
      </c>
      <c r="C40" s="33">
        <v>0.61696592408906881</v>
      </c>
      <c r="E40" s="33">
        <v>29.807692307692307</v>
      </c>
      <c r="F40" s="33">
        <v>5</v>
      </c>
    </row>
    <row r="41" spans="1:6" x14ac:dyDescent="0.25">
      <c r="A41" s="33">
        <v>17</v>
      </c>
      <c r="B41" s="33">
        <v>5.7854761335244635</v>
      </c>
      <c r="C41" s="33">
        <v>-1.7854761335244635</v>
      </c>
      <c r="E41" s="33">
        <v>31.73076923076923</v>
      </c>
      <c r="F41" s="33">
        <v>5</v>
      </c>
    </row>
    <row r="42" spans="1:6" x14ac:dyDescent="0.25">
      <c r="A42" s="33">
        <v>18</v>
      </c>
      <c r="B42" s="33">
        <v>5.548322778145061</v>
      </c>
      <c r="C42" s="33">
        <v>-2.548322778145061</v>
      </c>
      <c r="E42" s="33">
        <v>33.653846153846153</v>
      </c>
      <c r="F42" s="33">
        <v>5</v>
      </c>
    </row>
    <row r="43" spans="1:6" x14ac:dyDescent="0.25">
      <c r="A43" s="33">
        <v>19</v>
      </c>
      <c r="B43" s="33">
        <v>5.3327288187092394</v>
      </c>
      <c r="C43" s="33">
        <v>-3.3327288187092394</v>
      </c>
      <c r="E43" s="33">
        <v>35.576923076923073</v>
      </c>
      <c r="F43" s="33">
        <v>5</v>
      </c>
    </row>
    <row r="44" spans="1:6" x14ac:dyDescent="0.25">
      <c r="A44" s="33">
        <v>20</v>
      </c>
      <c r="B44" s="33">
        <v>5.4081867045117775</v>
      </c>
      <c r="C44" s="33">
        <v>4.5918132954882225</v>
      </c>
      <c r="E44" s="33">
        <v>37.5</v>
      </c>
      <c r="F44" s="33">
        <v>5</v>
      </c>
    </row>
    <row r="45" spans="1:6" x14ac:dyDescent="0.25">
      <c r="A45" s="33">
        <v>21</v>
      </c>
      <c r="B45" s="33">
        <v>5.3327288187092394</v>
      </c>
      <c r="C45" s="33">
        <v>-0.33272881870923943</v>
      </c>
      <c r="E45" s="33">
        <v>39.42307692307692</v>
      </c>
      <c r="F45" s="33">
        <v>5</v>
      </c>
    </row>
    <row r="46" spans="1:6" x14ac:dyDescent="0.25">
      <c r="A46" s="33">
        <v>22</v>
      </c>
      <c r="B46" s="33">
        <v>5.4117799371690412</v>
      </c>
      <c r="C46" s="33">
        <v>0.58822006283095885</v>
      </c>
      <c r="E46" s="33">
        <v>41.346153846153847</v>
      </c>
      <c r="F46" s="33">
        <v>5</v>
      </c>
    </row>
    <row r="47" spans="1:6" x14ac:dyDescent="0.25">
      <c r="A47" s="33">
        <v>23</v>
      </c>
      <c r="B47" s="33">
        <v>6.0549685828192406</v>
      </c>
      <c r="C47" s="33">
        <v>1.9450314171807594</v>
      </c>
      <c r="E47" s="33">
        <v>43.269230769230766</v>
      </c>
      <c r="F47" s="33">
        <v>6</v>
      </c>
    </row>
    <row r="48" spans="1:6" x14ac:dyDescent="0.25">
      <c r="A48" s="33">
        <v>24</v>
      </c>
      <c r="B48" s="33">
        <v>5.3327288187092394</v>
      </c>
      <c r="C48" s="33">
        <v>0.66727118129076057</v>
      </c>
      <c r="E48" s="33">
        <v>45.192307692307693</v>
      </c>
      <c r="F48" s="33">
        <v>6</v>
      </c>
    </row>
    <row r="49" spans="1:6" x14ac:dyDescent="0.25">
      <c r="A49" s="33">
        <v>25</v>
      </c>
      <c r="B49" s="33">
        <v>5.490831055628842</v>
      </c>
      <c r="C49" s="33">
        <v>0.50916894437115801</v>
      </c>
      <c r="E49" s="33">
        <v>47.115384615384613</v>
      </c>
      <c r="F49" s="33">
        <v>6</v>
      </c>
    </row>
    <row r="50" spans="1:6" x14ac:dyDescent="0.25">
      <c r="A50" s="33">
        <v>26</v>
      </c>
      <c r="B50" s="33">
        <v>5.3830340759109312</v>
      </c>
      <c r="C50" s="33">
        <v>2.6169659240890688</v>
      </c>
      <c r="E50" s="33">
        <v>49.03846153846154</v>
      </c>
      <c r="F50" s="33">
        <v>6</v>
      </c>
    </row>
    <row r="51" spans="1:6" x14ac:dyDescent="0.25">
      <c r="A51" s="33">
        <v>27</v>
      </c>
      <c r="B51" s="33">
        <v>5.6237806639475982</v>
      </c>
      <c r="C51" s="33">
        <v>-0.62378066394759824</v>
      </c>
      <c r="E51" s="33">
        <v>50.96153846153846</v>
      </c>
      <c r="F51" s="33">
        <v>6</v>
      </c>
    </row>
    <row r="52" spans="1:6" x14ac:dyDescent="0.25">
      <c r="A52" s="33">
        <v>28</v>
      </c>
      <c r="B52" s="33">
        <v>5.9220189745004843</v>
      </c>
      <c r="C52" s="33">
        <v>-2.9220189745004843</v>
      </c>
      <c r="E52" s="33">
        <v>52.884615384615387</v>
      </c>
      <c r="F52" s="33">
        <v>6</v>
      </c>
    </row>
    <row r="53" spans="1:6" x14ac:dyDescent="0.25">
      <c r="A53" s="33">
        <v>29</v>
      </c>
      <c r="B53" s="33">
        <v>5.9220189745004843</v>
      </c>
      <c r="C53" s="33">
        <v>1.0779810254995157</v>
      </c>
      <c r="E53" s="33">
        <v>54.807692307692307</v>
      </c>
      <c r="F53" s="33">
        <v>6</v>
      </c>
    </row>
    <row r="54" spans="1:6" x14ac:dyDescent="0.25">
      <c r="A54" s="33">
        <v>30</v>
      </c>
      <c r="B54" s="33">
        <v>5.6022212680040164</v>
      </c>
      <c r="C54" s="33">
        <v>-4.6022212680040164</v>
      </c>
      <c r="E54" s="33">
        <v>56.730769230769234</v>
      </c>
      <c r="F54" s="33">
        <v>6</v>
      </c>
    </row>
    <row r="55" spans="1:6" x14ac:dyDescent="0.25">
      <c r="A55" s="33">
        <v>31</v>
      </c>
      <c r="B55" s="33">
        <v>5.7890693661817281</v>
      </c>
      <c r="C55" s="33">
        <v>1.2109306338182719</v>
      </c>
      <c r="E55" s="33">
        <v>58.653846153846153</v>
      </c>
      <c r="F55" s="33">
        <v>6</v>
      </c>
    </row>
    <row r="56" spans="1:6" x14ac:dyDescent="0.25">
      <c r="A56" s="33">
        <v>32</v>
      </c>
      <c r="B56" s="33">
        <v>5.8932731132423744</v>
      </c>
      <c r="C56" s="33">
        <v>-0.89327311324237435</v>
      </c>
      <c r="E56" s="33">
        <v>60.57692307692308</v>
      </c>
      <c r="F56" s="33">
        <v>6</v>
      </c>
    </row>
    <row r="57" spans="1:6" x14ac:dyDescent="0.25">
      <c r="A57" s="33">
        <v>33</v>
      </c>
      <c r="B57" s="33">
        <v>5.8429678560406826</v>
      </c>
      <c r="C57" s="33">
        <v>0.15703214395931742</v>
      </c>
      <c r="E57" s="33">
        <v>62.5</v>
      </c>
      <c r="F57" s="33">
        <v>6</v>
      </c>
    </row>
    <row r="58" spans="1:6" x14ac:dyDescent="0.25">
      <c r="A58" s="33">
        <v>34</v>
      </c>
      <c r="B58" s="33">
        <v>5.3830340759109312</v>
      </c>
      <c r="C58" s="33">
        <v>3.6169659240890688</v>
      </c>
      <c r="E58" s="33">
        <v>64.42307692307692</v>
      </c>
      <c r="F58" s="33">
        <v>7</v>
      </c>
    </row>
    <row r="59" spans="1:6" x14ac:dyDescent="0.25">
      <c r="A59" s="33">
        <v>35</v>
      </c>
      <c r="B59" s="33">
        <v>6.0010700929602852</v>
      </c>
      <c r="C59" s="33">
        <v>2.9989299070397148</v>
      </c>
      <c r="E59" s="33">
        <v>66.346153846153854</v>
      </c>
      <c r="F59" s="33">
        <v>7</v>
      </c>
    </row>
    <row r="60" spans="1:6" x14ac:dyDescent="0.25">
      <c r="A60" s="33">
        <v>36</v>
      </c>
      <c r="B60" s="33">
        <v>6.0010700929602852</v>
      </c>
      <c r="C60" s="33">
        <v>-3.0010700929602852</v>
      </c>
      <c r="E60" s="33">
        <v>68.269230769230774</v>
      </c>
      <c r="F60" s="33">
        <v>7</v>
      </c>
    </row>
    <row r="61" spans="1:6" x14ac:dyDescent="0.25">
      <c r="A61" s="33">
        <v>37</v>
      </c>
      <c r="B61" s="33">
        <v>5.4369325657698866</v>
      </c>
      <c r="C61" s="33">
        <v>1.5630674342301134</v>
      </c>
      <c r="E61" s="33">
        <v>70.192307692307693</v>
      </c>
      <c r="F61" s="33">
        <v>7</v>
      </c>
    </row>
    <row r="62" spans="1:6" x14ac:dyDescent="0.25">
      <c r="A62" s="33">
        <v>38</v>
      </c>
      <c r="B62" s="33">
        <v>5.9723242317021761</v>
      </c>
      <c r="C62" s="33">
        <v>2.0276757682978239</v>
      </c>
      <c r="E62" s="33">
        <v>72.115384615384627</v>
      </c>
      <c r="F62" s="33">
        <v>7</v>
      </c>
    </row>
    <row r="63" spans="1:6" x14ac:dyDescent="0.25">
      <c r="A63" s="33">
        <v>39</v>
      </c>
      <c r="B63" s="33">
        <v>5.7818829008671999</v>
      </c>
      <c r="C63" s="33">
        <v>-4.7818829008671999</v>
      </c>
      <c r="E63" s="33">
        <v>74.038461538461547</v>
      </c>
      <c r="F63" s="33">
        <v>8</v>
      </c>
    </row>
    <row r="64" spans="1:6" x14ac:dyDescent="0.25">
      <c r="A64" s="33">
        <v>40</v>
      </c>
      <c r="B64" s="33">
        <v>5.7854761335244635</v>
      </c>
      <c r="C64" s="33">
        <v>3.2145238664755365</v>
      </c>
      <c r="E64" s="33">
        <v>75.961538461538467</v>
      </c>
      <c r="F64" s="33">
        <v>8</v>
      </c>
    </row>
    <row r="65" spans="1:6" x14ac:dyDescent="0.25">
      <c r="A65" s="33">
        <v>41</v>
      </c>
      <c r="B65" s="33">
        <v>5.5734754067459065</v>
      </c>
      <c r="C65" s="33">
        <v>0.42652459325409353</v>
      </c>
      <c r="E65" s="33">
        <v>77.884615384615387</v>
      </c>
      <c r="F65" s="33">
        <v>8</v>
      </c>
    </row>
    <row r="66" spans="1:6" x14ac:dyDescent="0.25">
      <c r="A66" s="33">
        <v>42</v>
      </c>
      <c r="B66" s="33">
        <v>5.3327288187092394</v>
      </c>
      <c r="C66" s="33">
        <v>0.66727118129076057</v>
      </c>
      <c r="E66" s="33">
        <v>79.807692307692321</v>
      </c>
      <c r="F66" s="33">
        <v>8</v>
      </c>
    </row>
    <row r="67" spans="1:6" x14ac:dyDescent="0.25">
      <c r="A67" s="33">
        <v>43</v>
      </c>
      <c r="B67" s="33">
        <v>5.8142219947825735</v>
      </c>
      <c r="C67" s="33">
        <v>-2.8142219947825735</v>
      </c>
      <c r="E67" s="33">
        <v>81.730769230769241</v>
      </c>
      <c r="F67" s="33">
        <v>8</v>
      </c>
    </row>
    <row r="68" spans="1:6" x14ac:dyDescent="0.25">
      <c r="A68" s="33">
        <v>44</v>
      </c>
      <c r="B68" s="33">
        <v>5.5986280353467528</v>
      </c>
      <c r="C68" s="33">
        <v>-0.5986280353467528</v>
      </c>
      <c r="E68" s="33">
        <v>83.65384615384616</v>
      </c>
      <c r="F68" s="33">
        <v>8</v>
      </c>
    </row>
    <row r="69" spans="1:6" x14ac:dyDescent="0.25">
      <c r="A69" s="33">
        <v>45</v>
      </c>
      <c r="B69" s="33">
        <v>5.7603235049236181</v>
      </c>
      <c r="C69" s="33">
        <v>-4.7603235049236181</v>
      </c>
      <c r="E69" s="33">
        <v>85.57692307692308</v>
      </c>
      <c r="F69" s="33">
        <v>9</v>
      </c>
    </row>
    <row r="70" spans="1:6" x14ac:dyDescent="0.25">
      <c r="A70" s="33">
        <v>46</v>
      </c>
      <c r="B70" s="33">
        <v>5.6237806639475982</v>
      </c>
      <c r="C70" s="33">
        <v>-1.6237806639475982</v>
      </c>
      <c r="E70" s="33">
        <v>87.500000000000014</v>
      </c>
      <c r="F70" s="33">
        <v>9</v>
      </c>
    </row>
    <row r="71" spans="1:6" x14ac:dyDescent="0.25">
      <c r="A71" s="33">
        <v>47</v>
      </c>
      <c r="B71" s="33">
        <v>5.3327288187092394</v>
      </c>
      <c r="C71" s="33">
        <v>-4.3327288187092394</v>
      </c>
      <c r="E71" s="33">
        <v>89.423076923076934</v>
      </c>
      <c r="F71" s="33">
        <v>9</v>
      </c>
    </row>
    <row r="72" spans="1:6" x14ac:dyDescent="0.25">
      <c r="A72" s="33">
        <v>48</v>
      </c>
      <c r="B72" s="33">
        <v>5.7854761335244635</v>
      </c>
      <c r="C72" s="33">
        <v>2.2145238664755365</v>
      </c>
      <c r="E72" s="33">
        <v>91.346153846153854</v>
      </c>
      <c r="F72" s="33">
        <v>9</v>
      </c>
    </row>
    <row r="73" spans="1:6" x14ac:dyDescent="0.25">
      <c r="A73" s="33">
        <v>49</v>
      </c>
      <c r="B73" s="33">
        <v>5.8142219947825735</v>
      </c>
      <c r="C73" s="33">
        <v>-0.81422199478257351</v>
      </c>
      <c r="E73" s="33">
        <v>93.269230769230774</v>
      </c>
      <c r="F73" s="33">
        <v>9</v>
      </c>
    </row>
    <row r="74" spans="1:6" x14ac:dyDescent="0.25">
      <c r="A74" s="33">
        <v>50</v>
      </c>
      <c r="B74" s="33">
        <v>6.0298159542183942</v>
      </c>
      <c r="C74" s="33">
        <v>3.9701840457816058</v>
      </c>
      <c r="E74" s="33">
        <v>95.192307692307693</v>
      </c>
      <c r="F74" s="33">
        <v>9</v>
      </c>
    </row>
    <row r="75" spans="1:6" x14ac:dyDescent="0.25">
      <c r="A75" s="33">
        <v>51</v>
      </c>
      <c r="B75" s="33">
        <v>5.7854761335244635</v>
      </c>
      <c r="C75" s="33">
        <v>0.21452386647553645</v>
      </c>
      <c r="E75" s="33">
        <v>97.115384615384627</v>
      </c>
      <c r="F75" s="33">
        <v>10</v>
      </c>
    </row>
    <row r="76" spans="1:6" ht="15.75" thickBot="1" x14ac:dyDescent="0.3">
      <c r="A76" s="34">
        <v>52</v>
      </c>
      <c r="B76" s="34">
        <v>5.8142219947825735</v>
      </c>
      <c r="C76" s="34">
        <v>-3.8142219947825735</v>
      </c>
      <c r="E76" s="34">
        <v>99.038461538461547</v>
      </c>
      <c r="F76" s="34">
        <v>10</v>
      </c>
    </row>
  </sheetData>
  <sortState ref="F25:F76">
    <sortCondition ref="F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166</v>
      </c>
    </row>
    <row r="3" spans="2:14" x14ac:dyDescent="0.25">
      <c r="B3" s="10" t="s">
        <v>6</v>
      </c>
      <c r="C3" s="9" t="s">
        <v>84</v>
      </c>
      <c r="F3" s="12" t="s">
        <v>85</v>
      </c>
      <c r="G3" s="12" t="s">
        <v>86</v>
      </c>
      <c r="H3" s="12" t="s">
        <v>87</v>
      </c>
    </row>
    <row r="4" spans="2:14" x14ac:dyDescent="0.25">
      <c r="B4" s="10" t="s">
        <v>88</v>
      </c>
      <c r="C4" s="9" t="s">
        <v>89</v>
      </c>
      <c r="F4" s="9">
        <v>0</v>
      </c>
      <c r="G4" s="9">
        <v>5.709677419354839</v>
      </c>
      <c r="H4" s="9" t="b">
        <v>1</v>
      </c>
    </row>
    <row r="5" spans="2:14" x14ac:dyDescent="0.25">
      <c r="B5" s="10" t="s">
        <v>90</v>
      </c>
      <c r="C5" s="9">
        <v>2</v>
      </c>
      <c r="F5" s="9">
        <v>1</v>
      </c>
      <c r="G5" s="9">
        <v>1</v>
      </c>
      <c r="H5" s="9" t="b">
        <v>0</v>
      </c>
    </row>
    <row r="6" spans="2:14" x14ac:dyDescent="0.25">
      <c r="B6" s="10" t="s">
        <v>85</v>
      </c>
      <c r="C6" s="9" t="s">
        <v>91</v>
      </c>
      <c r="F6" s="9">
        <v>2</v>
      </c>
      <c r="G6" s="9">
        <v>5.8666666666666663</v>
      </c>
      <c r="H6" s="9" t="b">
        <v>1</v>
      </c>
    </row>
    <row r="7" spans="2:14" x14ac:dyDescent="0.25">
      <c r="B7" s="10" t="s">
        <v>92</v>
      </c>
      <c r="C7" s="9" t="s">
        <v>93</v>
      </c>
      <c r="F7" s="9">
        <v>3</v>
      </c>
      <c r="G7" s="9">
        <v>7.6</v>
      </c>
      <c r="H7" s="9" t="b">
        <v>1</v>
      </c>
    </row>
    <row r="8" spans="2:14" x14ac:dyDescent="0.25">
      <c r="B8" s="10" t="s">
        <v>94</v>
      </c>
      <c r="C8" s="9" t="s">
        <v>95</v>
      </c>
      <c r="F8" s="9">
        <v>4</v>
      </c>
      <c r="G8" s="9">
        <v>5.52</v>
      </c>
      <c r="H8" s="9" t="b">
        <v>1</v>
      </c>
    </row>
    <row r="9" spans="2:14" x14ac:dyDescent="0.25">
      <c r="B9" s="10" t="s">
        <v>96</v>
      </c>
      <c r="C9" s="9" t="s">
        <v>97</v>
      </c>
      <c r="F9" s="9">
        <v>5</v>
      </c>
      <c r="G9" s="9">
        <v>7</v>
      </c>
      <c r="H9" s="9" t="b">
        <v>1</v>
      </c>
    </row>
    <row r="10" spans="2:14" x14ac:dyDescent="0.25">
      <c r="B10" s="10" t="s">
        <v>98</v>
      </c>
      <c r="C10" s="9" t="s">
        <v>99</v>
      </c>
      <c r="F10" s="9">
        <v>6</v>
      </c>
      <c r="G10" s="9">
        <v>10</v>
      </c>
      <c r="H10" s="9" t="b">
        <v>0</v>
      </c>
    </row>
    <row r="11" spans="2:14" x14ac:dyDescent="0.25">
      <c r="B11" s="10" t="s">
        <v>100</v>
      </c>
      <c r="C11" s="9" t="s">
        <v>101</v>
      </c>
      <c r="F11" s="9">
        <v>7</v>
      </c>
      <c r="G11" s="9">
        <v>4.7272727272727275</v>
      </c>
      <c r="H11" s="9" t="b">
        <v>1</v>
      </c>
    </row>
    <row r="12" spans="2:14" x14ac:dyDescent="0.25">
      <c r="B12" s="10" t="s">
        <v>102</v>
      </c>
      <c r="C12" s="9" t="s">
        <v>103</v>
      </c>
      <c r="F12" s="9">
        <v>8</v>
      </c>
      <c r="G12" s="9">
        <v>6.1428571428571432</v>
      </c>
      <c r="H12" s="9" t="b">
        <v>1</v>
      </c>
    </row>
    <row r="13" spans="2:14" x14ac:dyDescent="0.25">
      <c r="B13" s="10" t="s">
        <v>104</v>
      </c>
      <c r="C13" s="9" t="s">
        <v>105</v>
      </c>
      <c r="F13" s="9">
        <v>9</v>
      </c>
      <c r="G13" s="9">
        <v>6.5</v>
      </c>
      <c r="H13" s="9" t="b">
        <v>0</v>
      </c>
    </row>
    <row r="14" spans="2:14" x14ac:dyDescent="0.25">
      <c r="B14" s="10" t="s">
        <v>106</v>
      </c>
      <c r="C14" s="9" t="s">
        <v>107</v>
      </c>
      <c r="F14" s="9">
        <v>10</v>
      </c>
      <c r="G14" s="9">
        <v>7.5</v>
      </c>
      <c r="H14" s="9" t="b">
        <v>0</v>
      </c>
    </row>
    <row r="15" spans="2:14" x14ac:dyDescent="0.25">
      <c r="B15" s="10" t="s">
        <v>108</v>
      </c>
      <c r="C15" s="9" t="s">
        <v>109</v>
      </c>
      <c r="F15" s="9">
        <v>11</v>
      </c>
      <c r="G15" s="9">
        <v>5.333333333333333</v>
      </c>
      <c r="H15" s="9" t="b">
        <v>1</v>
      </c>
    </row>
    <row r="16" spans="2:14" x14ac:dyDescent="0.25">
      <c r="B16" s="10" t="s">
        <v>7</v>
      </c>
      <c r="C16" s="9" t="s">
        <v>110</v>
      </c>
      <c r="F16" s="9">
        <v>12</v>
      </c>
      <c r="G16" s="9">
        <v>4</v>
      </c>
      <c r="H16" s="9" t="b">
        <v>1</v>
      </c>
    </row>
    <row r="17" spans="2:8" x14ac:dyDescent="0.25">
      <c r="B17" s="10" t="s">
        <v>9</v>
      </c>
      <c r="C17" s="9" t="s">
        <v>111</v>
      </c>
      <c r="F17" s="9">
        <v>13</v>
      </c>
      <c r="G17" s="9">
        <v>7.2222222222222223</v>
      </c>
      <c r="H17" s="9" t="b">
        <v>1</v>
      </c>
    </row>
    <row r="18" spans="2:8" x14ac:dyDescent="0.25">
      <c r="B18" s="10" t="s">
        <v>8</v>
      </c>
      <c r="C18" s="9" t="s">
        <v>112</v>
      </c>
      <c r="F18" s="9">
        <v>14</v>
      </c>
      <c r="G18" s="9">
        <v>4.2</v>
      </c>
      <c r="H18" s="9" t="b">
        <v>1</v>
      </c>
    </row>
    <row r="19" spans="2:8" x14ac:dyDescent="0.25">
      <c r="B19" s="10" t="s">
        <v>113</v>
      </c>
      <c r="C19" s="9" t="s">
        <v>114</v>
      </c>
      <c r="F19" s="9">
        <v>15</v>
      </c>
      <c r="G19" s="9">
        <v>5</v>
      </c>
      <c r="H19" s="9" t="b">
        <v>0</v>
      </c>
    </row>
    <row r="20" spans="2:8" x14ac:dyDescent="0.25">
      <c r="B20" s="10" t="s">
        <v>115</v>
      </c>
      <c r="C20" s="9" t="b">
        <v>0</v>
      </c>
      <c r="F20" s="9">
        <v>16</v>
      </c>
      <c r="G20" s="9">
        <v>6</v>
      </c>
      <c r="H20" s="9" t="b">
        <v>0</v>
      </c>
    </row>
    <row r="21" spans="2:8" x14ac:dyDescent="0.25">
      <c r="F21" s="9">
        <v>17</v>
      </c>
      <c r="G21" s="9">
        <v>6</v>
      </c>
      <c r="H21" s="9" t="b">
        <v>0</v>
      </c>
    </row>
    <row r="22" spans="2:8" x14ac:dyDescent="0.25">
      <c r="F22" s="9">
        <v>18</v>
      </c>
      <c r="G22" s="9">
        <v>2.6666666666666665</v>
      </c>
      <c r="H22" s="9" t="b">
        <v>0</v>
      </c>
    </row>
    <row r="23" spans="2:8" x14ac:dyDescent="0.25">
      <c r="F23" s="9">
        <v>19</v>
      </c>
      <c r="G23" s="9">
        <v>10</v>
      </c>
      <c r="H23" s="9" t="b">
        <v>0</v>
      </c>
    </row>
    <row r="24" spans="2:8" x14ac:dyDescent="0.25">
      <c r="F24" s="9">
        <v>20</v>
      </c>
      <c r="G24" s="9">
        <v>6.875</v>
      </c>
      <c r="H24" s="9" t="b">
        <v>1</v>
      </c>
    </row>
    <row r="25" spans="2:8" x14ac:dyDescent="0.25">
      <c r="F25" s="9">
        <v>21</v>
      </c>
      <c r="G25" s="9">
        <v>3</v>
      </c>
      <c r="H25" s="9" t="b">
        <v>0</v>
      </c>
    </row>
    <row r="26" spans="2:8" x14ac:dyDescent="0.25">
      <c r="F26" s="9">
        <v>22</v>
      </c>
      <c r="G26" s="9">
        <v>4.5</v>
      </c>
      <c r="H26" s="9" t="b">
        <v>0</v>
      </c>
    </row>
    <row r="27" spans="2:8" x14ac:dyDescent="0.25">
      <c r="F27" s="9">
        <v>23</v>
      </c>
      <c r="G27" s="9">
        <v>9</v>
      </c>
      <c r="H27" s="9" t="b">
        <v>0</v>
      </c>
    </row>
    <row r="28" spans="2:8" x14ac:dyDescent="0.25">
      <c r="F28" s="9">
        <v>24</v>
      </c>
      <c r="G28" s="9">
        <v>6.5714285714285712</v>
      </c>
      <c r="H28" s="9" t="b">
        <v>1</v>
      </c>
    </row>
    <row r="29" spans="2:8" x14ac:dyDescent="0.25">
      <c r="F29" s="9">
        <v>25</v>
      </c>
      <c r="G29" s="9">
        <v>6.25</v>
      </c>
      <c r="H29" s="9" t="b">
        <v>1</v>
      </c>
    </row>
    <row r="30" spans="2:8" x14ac:dyDescent="0.25">
      <c r="F30" s="9">
        <v>26</v>
      </c>
      <c r="G30" s="9">
        <v>7</v>
      </c>
      <c r="H30" s="9" t="b">
        <v>0</v>
      </c>
    </row>
    <row r="31" spans="2:8" x14ac:dyDescent="0.25">
      <c r="F31" s="9">
        <v>27</v>
      </c>
      <c r="G31" s="9">
        <v>6</v>
      </c>
      <c r="H31" s="9" t="b">
        <v>0</v>
      </c>
    </row>
    <row r="32" spans="2:8" x14ac:dyDescent="0.25">
      <c r="F32" s="9">
        <v>28</v>
      </c>
      <c r="G32" s="9">
        <v>6.5</v>
      </c>
      <c r="H32" s="9" t="b">
        <v>0</v>
      </c>
    </row>
    <row r="35" spans="6:12" x14ac:dyDescent="0.25">
      <c r="F35" s="12" t="s">
        <v>96</v>
      </c>
      <c r="G35" s="12" t="s">
        <v>116</v>
      </c>
      <c r="H35" s="12" t="s">
        <v>117</v>
      </c>
      <c r="I35" s="12" t="s">
        <v>118</v>
      </c>
      <c r="J35" s="12" t="s">
        <v>119</v>
      </c>
      <c r="K35" s="12" t="s">
        <v>120</v>
      </c>
      <c r="L35" s="12" t="s">
        <v>121</v>
      </c>
    </row>
    <row r="36" spans="6:12" x14ac:dyDescent="0.25">
      <c r="F36" s="9">
        <v>0</v>
      </c>
      <c r="G36" s="9" t="s">
        <v>3</v>
      </c>
      <c r="H36" s="9">
        <v>1</v>
      </c>
      <c r="I36" s="9">
        <v>10.5</v>
      </c>
      <c r="J36" s="9" t="s">
        <v>122</v>
      </c>
      <c r="K36" s="9">
        <v>1</v>
      </c>
      <c r="L36" s="9">
        <v>2</v>
      </c>
    </row>
    <row r="37" spans="6:12" x14ac:dyDescent="0.25">
      <c r="F37" s="9">
        <v>2</v>
      </c>
      <c r="G37" s="9" t="s">
        <v>2</v>
      </c>
      <c r="H37" s="9">
        <v>0</v>
      </c>
      <c r="I37" s="9">
        <v>22.5</v>
      </c>
      <c r="J37" s="9" t="s">
        <v>122</v>
      </c>
      <c r="K37" s="9">
        <v>3</v>
      </c>
      <c r="L37" s="9">
        <v>4</v>
      </c>
    </row>
    <row r="38" spans="6:12" x14ac:dyDescent="0.25">
      <c r="F38" s="9">
        <v>3</v>
      </c>
      <c r="G38" s="9" t="s">
        <v>3</v>
      </c>
      <c r="H38" s="9">
        <v>1</v>
      </c>
      <c r="I38" s="9">
        <v>24.5</v>
      </c>
      <c r="J38" s="9" t="s">
        <v>122</v>
      </c>
      <c r="K38" s="9">
        <v>5</v>
      </c>
      <c r="L38" s="9">
        <v>6</v>
      </c>
    </row>
    <row r="39" spans="6:12" x14ac:dyDescent="0.25">
      <c r="F39" s="9">
        <v>4</v>
      </c>
      <c r="G39" s="9" t="s">
        <v>2</v>
      </c>
      <c r="H39" s="9">
        <v>0</v>
      </c>
      <c r="I39" s="9">
        <v>90</v>
      </c>
      <c r="J39" s="9" t="s">
        <v>122</v>
      </c>
      <c r="K39" s="9">
        <v>7</v>
      </c>
      <c r="L39" s="9">
        <v>8</v>
      </c>
    </row>
    <row r="40" spans="6:12" x14ac:dyDescent="0.25">
      <c r="F40" s="9">
        <v>5</v>
      </c>
      <c r="G40" s="9" t="s">
        <v>2</v>
      </c>
      <c r="H40" s="9">
        <v>0</v>
      </c>
      <c r="I40" s="9">
        <v>7.5</v>
      </c>
      <c r="J40" s="9" t="s">
        <v>122</v>
      </c>
      <c r="K40" s="9">
        <v>9</v>
      </c>
      <c r="L40" s="9">
        <v>10</v>
      </c>
    </row>
    <row r="41" spans="6:12" x14ac:dyDescent="0.25">
      <c r="F41" s="9">
        <v>7</v>
      </c>
      <c r="G41" s="9" t="s">
        <v>2</v>
      </c>
      <c r="H41" s="9">
        <v>0</v>
      </c>
      <c r="I41" s="9">
        <v>52.5</v>
      </c>
      <c r="J41" s="9" t="s">
        <v>122</v>
      </c>
      <c r="K41" s="9">
        <v>11</v>
      </c>
      <c r="L41" s="9">
        <v>12</v>
      </c>
    </row>
    <row r="42" spans="6:12" x14ac:dyDescent="0.25">
      <c r="F42" s="9">
        <v>8</v>
      </c>
      <c r="G42" s="9" t="s">
        <v>3</v>
      </c>
      <c r="H42" s="9">
        <v>1</v>
      </c>
      <c r="I42" s="9">
        <v>38.5</v>
      </c>
      <c r="J42" s="9" t="s">
        <v>122</v>
      </c>
      <c r="K42" s="9">
        <v>13</v>
      </c>
      <c r="L42" s="9">
        <v>14</v>
      </c>
    </row>
    <row r="43" spans="6:12" x14ac:dyDescent="0.25">
      <c r="F43" s="9">
        <v>11</v>
      </c>
      <c r="G43" s="9" t="s">
        <v>3</v>
      </c>
      <c r="H43" s="9">
        <v>1</v>
      </c>
      <c r="I43" s="9">
        <v>31.5</v>
      </c>
      <c r="J43" s="9" t="s">
        <v>122</v>
      </c>
      <c r="K43" s="9">
        <v>15</v>
      </c>
      <c r="L43" s="9">
        <v>16</v>
      </c>
    </row>
    <row r="44" spans="6:12" x14ac:dyDescent="0.25">
      <c r="F44" s="9">
        <v>12</v>
      </c>
      <c r="G44" s="9" t="s">
        <v>3</v>
      </c>
      <c r="H44" s="9">
        <v>1</v>
      </c>
      <c r="I44" s="9">
        <v>24.5</v>
      </c>
      <c r="J44" s="9" t="s">
        <v>122</v>
      </c>
      <c r="K44" s="9">
        <v>17</v>
      </c>
      <c r="L44" s="9">
        <v>18</v>
      </c>
    </row>
    <row r="45" spans="6:12" x14ac:dyDescent="0.25">
      <c r="F45" s="9">
        <v>13</v>
      </c>
      <c r="G45" s="9" t="s">
        <v>3</v>
      </c>
      <c r="H45" s="9">
        <v>1</v>
      </c>
      <c r="I45" s="9">
        <v>24.5</v>
      </c>
      <c r="J45" s="9" t="s">
        <v>122</v>
      </c>
      <c r="K45" s="9">
        <v>19</v>
      </c>
      <c r="L45" s="9">
        <v>20</v>
      </c>
    </row>
    <row r="46" spans="6:12" x14ac:dyDescent="0.25">
      <c r="F46" s="9">
        <v>14</v>
      </c>
      <c r="G46" s="9" t="s">
        <v>2</v>
      </c>
      <c r="H46" s="9">
        <v>0</v>
      </c>
      <c r="I46" s="9">
        <v>150</v>
      </c>
      <c r="J46" s="9" t="s">
        <v>122</v>
      </c>
      <c r="K46" s="9">
        <v>21</v>
      </c>
      <c r="L46" s="9">
        <v>22</v>
      </c>
    </row>
    <row r="47" spans="6:12" x14ac:dyDescent="0.25">
      <c r="F47" s="9">
        <v>20</v>
      </c>
      <c r="G47" s="9" t="s">
        <v>2</v>
      </c>
      <c r="H47" s="9">
        <v>0</v>
      </c>
      <c r="I47" s="9">
        <v>112.5</v>
      </c>
      <c r="J47" s="9" t="s">
        <v>122</v>
      </c>
      <c r="K47" s="9">
        <v>23</v>
      </c>
      <c r="L47" s="9">
        <v>24</v>
      </c>
    </row>
    <row r="48" spans="6:12" x14ac:dyDescent="0.25">
      <c r="F48" s="9">
        <v>24</v>
      </c>
      <c r="G48" s="9" t="s">
        <v>2</v>
      </c>
      <c r="H48" s="9">
        <v>0</v>
      </c>
      <c r="I48" s="9">
        <v>172.5</v>
      </c>
      <c r="J48" s="9" t="s">
        <v>122</v>
      </c>
      <c r="K48" s="9">
        <v>25</v>
      </c>
      <c r="L48" s="9">
        <v>26</v>
      </c>
    </row>
    <row r="49" spans="6:12" x14ac:dyDescent="0.25">
      <c r="F49" s="9">
        <v>25</v>
      </c>
      <c r="G49" s="9" t="s">
        <v>2</v>
      </c>
      <c r="H49" s="9">
        <v>0</v>
      </c>
      <c r="I49" s="9">
        <v>157.5</v>
      </c>
      <c r="J49" s="9" t="s">
        <v>122</v>
      </c>
      <c r="K49" s="9">
        <v>27</v>
      </c>
      <c r="L49" s="9">
        <v>28</v>
      </c>
    </row>
    <row r="52" spans="6:12" x14ac:dyDescent="0.25">
      <c r="F52" s="10" t="s">
        <v>7</v>
      </c>
      <c r="G52" s="9" t="s">
        <v>2</v>
      </c>
      <c r="H52" s="9" t="s">
        <v>3</v>
      </c>
      <c r="I52" s="9" t="s">
        <v>1</v>
      </c>
    </row>
    <row r="53" spans="6:12" x14ac:dyDescent="0.25">
      <c r="F53" s="10" t="s">
        <v>123</v>
      </c>
      <c r="G53" s="9" t="s">
        <v>124</v>
      </c>
      <c r="H53" s="9" t="s">
        <v>124</v>
      </c>
      <c r="I53" s="9" t="s">
        <v>10</v>
      </c>
    </row>
    <row r="54" spans="6:12" x14ac:dyDescent="0.25">
      <c r="F54" s="10" t="s">
        <v>125</v>
      </c>
      <c r="G54" s="9">
        <v>2</v>
      </c>
      <c r="H54" s="9">
        <v>3</v>
      </c>
      <c r="I54" s="9">
        <v>1</v>
      </c>
    </row>
    <row r="55" spans="6:12" x14ac:dyDescent="0.25">
      <c r="F55" s="10" t="s">
        <v>126</v>
      </c>
      <c r="G55" s="9">
        <v>0</v>
      </c>
      <c r="H55" s="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36" sqref="A36"/>
    </sheetView>
  </sheetViews>
  <sheetFormatPr defaultRowHeight="15" x14ac:dyDescent="0.25"/>
  <cols>
    <col min="1" max="1" width="9.140625" style="8"/>
  </cols>
  <sheetData>
    <row r="1" spans="1:2" x14ac:dyDescent="0.25">
      <c r="A1" s="8">
        <v>1</v>
      </c>
      <c r="B1">
        <v>75</v>
      </c>
    </row>
    <row r="2" spans="1:2" x14ac:dyDescent="0.25">
      <c r="A2" s="8">
        <v>2</v>
      </c>
      <c r="B2">
        <v>60</v>
      </c>
    </row>
    <row r="3" spans="1:2" x14ac:dyDescent="0.25">
      <c r="A3" s="8">
        <v>3</v>
      </c>
      <c r="B3">
        <v>15</v>
      </c>
    </row>
    <row r="4" spans="1:2" x14ac:dyDescent="0.25">
      <c r="A4" s="8">
        <v>4</v>
      </c>
      <c r="B4">
        <v>180</v>
      </c>
    </row>
    <row r="5" spans="1:2" x14ac:dyDescent="0.25">
      <c r="A5" s="8">
        <v>5</v>
      </c>
      <c r="B5">
        <v>30</v>
      </c>
    </row>
    <row r="6" spans="1:2" x14ac:dyDescent="0.25">
      <c r="A6" s="8">
        <v>6</v>
      </c>
      <c r="B6">
        <v>45</v>
      </c>
    </row>
    <row r="7" spans="1:2" x14ac:dyDescent="0.25">
      <c r="A7" s="8">
        <v>7</v>
      </c>
      <c r="B7">
        <v>75</v>
      </c>
    </row>
    <row r="8" spans="1:2" x14ac:dyDescent="0.25">
      <c r="A8" s="8">
        <v>8</v>
      </c>
      <c r="B8">
        <v>75</v>
      </c>
    </row>
    <row r="9" spans="1:2" x14ac:dyDescent="0.25">
      <c r="A9" s="8">
        <v>9</v>
      </c>
      <c r="B9">
        <v>60</v>
      </c>
    </row>
    <row r="10" spans="1:2" x14ac:dyDescent="0.25">
      <c r="A10" s="8">
        <v>10</v>
      </c>
      <c r="B10">
        <v>15</v>
      </c>
    </row>
    <row r="11" spans="1:2" x14ac:dyDescent="0.25">
      <c r="A11" s="8">
        <v>11</v>
      </c>
      <c r="B11">
        <v>30</v>
      </c>
    </row>
    <row r="12" spans="1:2" x14ac:dyDescent="0.25">
      <c r="A12" s="8">
        <v>13</v>
      </c>
      <c r="B12">
        <v>180</v>
      </c>
    </row>
    <row r="13" spans="1:2" x14ac:dyDescent="0.25">
      <c r="A13" s="8">
        <v>14</v>
      </c>
      <c r="B13">
        <v>180</v>
      </c>
    </row>
    <row r="14" spans="1:2" x14ac:dyDescent="0.25">
      <c r="A14" s="8">
        <v>16</v>
      </c>
      <c r="B14">
        <v>180</v>
      </c>
    </row>
    <row r="15" spans="1:2" x14ac:dyDescent="0.25">
      <c r="A15" s="8">
        <v>17</v>
      </c>
      <c r="B15">
        <v>180</v>
      </c>
    </row>
    <row r="16" spans="1:2" x14ac:dyDescent="0.25">
      <c r="A16" s="8">
        <v>18</v>
      </c>
      <c r="B16">
        <v>15</v>
      </c>
    </row>
    <row r="17" spans="1:2" x14ac:dyDescent="0.25">
      <c r="A17" s="8">
        <v>19</v>
      </c>
      <c r="B17">
        <v>105</v>
      </c>
    </row>
    <row r="18" spans="1:2" x14ac:dyDescent="0.25">
      <c r="A18" s="8">
        <v>20</v>
      </c>
      <c r="B18">
        <v>15</v>
      </c>
    </row>
    <row r="19" spans="1:2" x14ac:dyDescent="0.25">
      <c r="A19" s="8">
        <v>21</v>
      </c>
      <c r="B19">
        <v>120</v>
      </c>
    </row>
    <row r="20" spans="1:2" x14ac:dyDescent="0.25">
      <c r="A20" s="8">
        <v>22</v>
      </c>
      <c r="B20">
        <v>165</v>
      </c>
    </row>
    <row r="21" spans="1:2" x14ac:dyDescent="0.25">
      <c r="A21" s="8">
        <v>23</v>
      </c>
      <c r="B21">
        <v>180</v>
      </c>
    </row>
    <row r="22" spans="1:2" x14ac:dyDescent="0.25">
      <c r="A22" s="8">
        <v>24</v>
      </c>
      <c r="B22">
        <v>0</v>
      </c>
    </row>
    <row r="23" spans="1:2" x14ac:dyDescent="0.25">
      <c r="A23" s="8">
        <v>25</v>
      </c>
      <c r="B23">
        <v>0</v>
      </c>
    </row>
    <row r="24" spans="1:2" x14ac:dyDescent="0.25">
      <c r="A24" s="8">
        <v>26</v>
      </c>
      <c r="B24">
        <v>180</v>
      </c>
    </row>
    <row r="25" spans="1:2" x14ac:dyDescent="0.25">
      <c r="A25" s="8">
        <v>27</v>
      </c>
      <c r="B25">
        <v>150</v>
      </c>
    </row>
    <row r="26" spans="1:2" x14ac:dyDescent="0.25">
      <c r="A26" s="8">
        <v>28</v>
      </c>
      <c r="B26">
        <v>180</v>
      </c>
    </row>
    <row r="27" spans="1:2" x14ac:dyDescent="0.25">
      <c r="A27" s="8">
        <v>29</v>
      </c>
      <c r="B27">
        <v>75</v>
      </c>
    </row>
    <row r="28" spans="1:2" x14ac:dyDescent="0.25">
      <c r="A28" s="8">
        <v>30</v>
      </c>
      <c r="B28">
        <v>15</v>
      </c>
    </row>
    <row r="29" spans="1:2" x14ac:dyDescent="0.25">
      <c r="A29" s="8">
        <v>31</v>
      </c>
      <c r="B29">
        <v>180</v>
      </c>
    </row>
    <row r="30" spans="1:2" x14ac:dyDescent="0.25">
      <c r="A30" s="8">
        <v>32</v>
      </c>
      <c r="B30">
        <v>75</v>
      </c>
    </row>
    <row r="31" spans="1:2" x14ac:dyDescent="0.25">
      <c r="A31" s="8">
        <v>33</v>
      </c>
      <c r="B31">
        <v>120</v>
      </c>
    </row>
    <row r="32" spans="1:2" x14ac:dyDescent="0.25">
      <c r="A32" s="8">
        <v>34</v>
      </c>
      <c r="B32">
        <v>15</v>
      </c>
    </row>
    <row r="33" spans="1:2" x14ac:dyDescent="0.25">
      <c r="A33" s="8">
        <v>35</v>
      </c>
      <c r="B33">
        <v>90</v>
      </c>
    </row>
    <row r="34" spans="1:2" x14ac:dyDescent="0.25">
      <c r="A34" s="8">
        <v>36</v>
      </c>
      <c r="B34">
        <v>120</v>
      </c>
    </row>
    <row r="35" spans="1:2" x14ac:dyDescent="0.25">
      <c r="A35" s="8">
        <v>37</v>
      </c>
      <c r="B35">
        <v>120</v>
      </c>
    </row>
    <row r="36" spans="1:2" x14ac:dyDescent="0.25">
      <c r="A36" s="8">
        <v>38</v>
      </c>
      <c r="B36">
        <v>180</v>
      </c>
    </row>
    <row r="37" spans="1:2" x14ac:dyDescent="0.25">
      <c r="A37" s="8">
        <v>39</v>
      </c>
      <c r="B37">
        <v>60</v>
      </c>
    </row>
    <row r="38" spans="1:2" x14ac:dyDescent="0.25">
      <c r="A38" s="8">
        <v>40</v>
      </c>
      <c r="B38">
        <v>30</v>
      </c>
    </row>
    <row r="39" spans="1:2" x14ac:dyDescent="0.25">
      <c r="A39" s="8">
        <v>41</v>
      </c>
      <c r="B39">
        <v>165</v>
      </c>
    </row>
    <row r="40" spans="1:2" x14ac:dyDescent="0.25">
      <c r="A40" s="8">
        <v>42</v>
      </c>
      <c r="B40">
        <v>30</v>
      </c>
    </row>
    <row r="41" spans="1:2" x14ac:dyDescent="0.25">
      <c r="A41" s="8">
        <v>43</v>
      </c>
      <c r="B41">
        <v>30</v>
      </c>
    </row>
    <row r="42" spans="1:2" x14ac:dyDescent="0.25">
      <c r="A42" s="8">
        <v>44</v>
      </c>
      <c r="B42">
        <v>45</v>
      </c>
    </row>
    <row r="43" spans="1:2" x14ac:dyDescent="0.25">
      <c r="A43" s="8">
        <v>45</v>
      </c>
      <c r="B43">
        <v>120</v>
      </c>
    </row>
    <row r="44" spans="1:2" x14ac:dyDescent="0.25">
      <c r="A44" s="8">
        <v>46</v>
      </c>
      <c r="B44">
        <v>180</v>
      </c>
    </row>
    <row r="45" spans="1:2" x14ac:dyDescent="0.25">
      <c r="A45" s="8">
        <v>47</v>
      </c>
      <c r="B45">
        <v>75</v>
      </c>
    </row>
    <row r="46" spans="1:2" x14ac:dyDescent="0.25">
      <c r="A46" s="8">
        <v>48</v>
      </c>
      <c r="B46">
        <v>60</v>
      </c>
    </row>
    <row r="47" spans="1:2" x14ac:dyDescent="0.25">
      <c r="A47" s="8">
        <v>49</v>
      </c>
      <c r="B47">
        <v>105</v>
      </c>
    </row>
    <row r="48" spans="1:2" x14ac:dyDescent="0.25">
      <c r="A48" s="8">
        <v>50</v>
      </c>
      <c r="B48">
        <v>45</v>
      </c>
    </row>
    <row r="49" spans="1:2" x14ac:dyDescent="0.25">
      <c r="A49" s="8">
        <v>51</v>
      </c>
      <c r="B49">
        <v>0</v>
      </c>
    </row>
    <row r="50" spans="1:2" x14ac:dyDescent="0.25">
      <c r="A50" s="8">
        <v>52</v>
      </c>
      <c r="B50">
        <v>60</v>
      </c>
    </row>
    <row r="51" spans="1:2" x14ac:dyDescent="0.25">
      <c r="A51" s="8">
        <v>53</v>
      </c>
      <c r="B51">
        <v>75</v>
      </c>
    </row>
    <row r="52" spans="1:2" x14ac:dyDescent="0.25">
      <c r="A52" s="8">
        <v>54</v>
      </c>
      <c r="B52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A1048576"/>
    </sheetView>
  </sheetViews>
  <sheetFormatPr defaultRowHeight="15" x14ac:dyDescent="0.25"/>
  <cols>
    <col min="1" max="1" width="9.140625" style="8"/>
  </cols>
  <sheetData>
    <row r="1" spans="1:2" x14ac:dyDescent="0.25">
      <c r="A1" s="8">
        <v>1</v>
      </c>
      <c r="B1">
        <v>21</v>
      </c>
    </row>
    <row r="2" spans="1:2" x14ac:dyDescent="0.25">
      <c r="A2" s="8">
        <v>2</v>
      </c>
      <c r="B2">
        <v>35</v>
      </c>
    </row>
    <row r="3" spans="1:2" x14ac:dyDescent="0.25">
      <c r="A3" s="8">
        <v>3</v>
      </c>
      <c r="B3">
        <v>14</v>
      </c>
    </row>
    <row r="4" spans="1:2" x14ac:dyDescent="0.25">
      <c r="A4" s="8">
        <v>4</v>
      </c>
      <c r="B4">
        <v>21</v>
      </c>
    </row>
    <row r="5" spans="1:2" x14ac:dyDescent="0.25">
      <c r="A5" s="8">
        <v>5</v>
      </c>
      <c r="B5">
        <v>42</v>
      </c>
    </row>
    <row r="6" spans="1:2" x14ac:dyDescent="0.25">
      <c r="A6" s="8">
        <v>6</v>
      </c>
      <c r="B6">
        <v>21</v>
      </c>
    </row>
    <row r="7" spans="1:2" x14ac:dyDescent="0.25">
      <c r="A7" s="8">
        <v>7</v>
      </c>
      <c r="B7">
        <v>14</v>
      </c>
    </row>
    <row r="8" spans="1:2" x14ac:dyDescent="0.25">
      <c r="A8" s="8">
        <v>8</v>
      </c>
      <c r="B8">
        <v>28</v>
      </c>
    </row>
    <row r="9" spans="1:2" x14ac:dyDescent="0.25">
      <c r="A9" s="8">
        <v>9</v>
      </c>
      <c r="B9">
        <v>14</v>
      </c>
    </row>
    <row r="10" spans="1:2" x14ac:dyDescent="0.25">
      <c r="A10" s="8">
        <v>10</v>
      </c>
      <c r="B10">
        <v>28</v>
      </c>
    </row>
    <row r="11" spans="1:2" x14ac:dyDescent="0.25">
      <c r="A11" s="8">
        <v>11</v>
      </c>
      <c r="B11">
        <v>28</v>
      </c>
    </row>
    <row r="12" spans="1:2" x14ac:dyDescent="0.25">
      <c r="A12" s="8">
        <v>13</v>
      </c>
      <c r="B12">
        <v>42</v>
      </c>
    </row>
    <row r="13" spans="1:2" x14ac:dyDescent="0.25">
      <c r="A13" s="8">
        <v>14</v>
      </c>
      <c r="B13">
        <v>42</v>
      </c>
    </row>
    <row r="14" spans="1:2" x14ac:dyDescent="0.25">
      <c r="A14" s="8">
        <v>16</v>
      </c>
      <c r="B14">
        <v>28</v>
      </c>
    </row>
    <row r="15" spans="1:2" x14ac:dyDescent="0.25">
      <c r="A15" s="8">
        <v>17</v>
      </c>
      <c r="B15">
        <v>35</v>
      </c>
    </row>
    <row r="16" spans="1:2" x14ac:dyDescent="0.25">
      <c r="A16" s="8">
        <v>18</v>
      </c>
      <c r="B16">
        <v>21</v>
      </c>
    </row>
    <row r="17" spans="1:2" x14ac:dyDescent="0.25">
      <c r="A17" s="8">
        <v>19</v>
      </c>
      <c r="B17">
        <v>35</v>
      </c>
    </row>
    <row r="18" spans="1:2" x14ac:dyDescent="0.25">
      <c r="A18" s="8">
        <v>20</v>
      </c>
      <c r="B18">
        <v>28</v>
      </c>
    </row>
    <row r="19" spans="1:2" x14ac:dyDescent="0.25">
      <c r="A19" s="8">
        <v>21</v>
      </c>
      <c r="B19">
        <v>42</v>
      </c>
    </row>
    <row r="20" spans="1:2" x14ac:dyDescent="0.25">
      <c r="A20" s="8">
        <v>22</v>
      </c>
      <c r="B20">
        <v>35</v>
      </c>
    </row>
    <row r="21" spans="1:2" x14ac:dyDescent="0.25">
      <c r="A21" s="8">
        <v>23</v>
      </c>
      <c r="B21">
        <v>28</v>
      </c>
    </row>
    <row r="22" spans="1:2" x14ac:dyDescent="0.25">
      <c r="A22" s="8">
        <v>24</v>
      </c>
      <c r="B22">
        <v>21</v>
      </c>
    </row>
    <row r="23" spans="1:2" x14ac:dyDescent="0.25">
      <c r="A23" s="8">
        <v>25</v>
      </c>
      <c r="B23">
        <v>21</v>
      </c>
    </row>
    <row r="24" spans="1:2" x14ac:dyDescent="0.25">
      <c r="A24" s="8">
        <v>26</v>
      </c>
      <c r="B24">
        <v>42</v>
      </c>
    </row>
    <row r="25" spans="1:2" x14ac:dyDescent="0.25">
      <c r="A25" s="8">
        <v>27</v>
      </c>
      <c r="B25">
        <v>28</v>
      </c>
    </row>
    <row r="26" spans="1:2" x14ac:dyDescent="0.25">
      <c r="A26" s="8">
        <v>28</v>
      </c>
      <c r="B26">
        <v>28</v>
      </c>
    </row>
    <row r="27" spans="1:2" x14ac:dyDescent="0.25">
      <c r="A27" s="8">
        <v>29</v>
      </c>
      <c r="B27">
        <v>21</v>
      </c>
    </row>
    <row r="28" spans="1:2" x14ac:dyDescent="0.25">
      <c r="A28" s="8">
        <v>30</v>
      </c>
      <c r="B28">
        <v>21</v>
      </c>
    </row>
    <row r="29" spans="1:2" x14ac:dyDescent="0.25">
      <c r="A29" s="8">
        <v>31</v>
      </c>
      <c r="B29">
        <v>28</v>
      </c>
    </row>
    <row r="30" spans="1:2" x14ac:dyDescent="0.25">
      <c r="A30" s="8">
        <v>32</v>
      </c>
      <c r="B30">
        <v>21</v>
      </c>
    </row>
    <row r="31" spans="1:2" x14ac:dyDescent="0.25">
      <c r="A31" s="8">
        <v>33</v>
      </c>
      <c r="B31">
        <v>35</v>
      </c>
    </row>
    <row r="32" spans="1:2" x14ac:dyDescent="0.25">
      <c r="A32" s="8">
        <v>34</v>
      </c>
      <c r="B32">
        <v>21</v>
      </c>
    </row>
    <row r="33" spans="1:2" x14ac:dyDescent="0.25">
      <c r="A33" s="8">
        <v>35</v>
      </c>
      <c r="B33">
        <v>7</v>
      </c>
    </row>
    <row r="34" spans="1:2" x14ac:dyDescent="0.25">
      <c r="A34" s="8">
        <v>36</v>
      </c>
      <c r="B34">
        <v>28</v>
      </c>
    </row>
    <row r="35" spans="1:2" x14ac:dyDescent="0.25">
      <c r="A35" s="8">
        <v>37</v>
      </c>
      <c r="B35">
        <v>21</v>
      </c>
    </row>
    <row r="36" spans="1:2" x14ac:dyDescent="0.25">
      <c r="A36" s="8">
        <v>38</v>
      </c>
      <c r="B36">
        <v>42</v>
      </c>
    </row>
    <row r="37" spans="1:2" x14ac:dyDescent="0.25">
      <c r="A37" s="8">
        <v>39</v>
      </c>
      <c r="B37">
        <v>35</v>
      </c>
    </row>
    <row r="38" spans="1:2" x14ac:dyDescent="0.25">
      <c r="A38" s="8">
        <v>40</v>
      </c>
      <c r="B38">
        <v>28</v>
      </c>
    </row>
    <row r="39" spans="1:2" x14ac:dyDescent="0.25">
      <c r="A39" s="8">
        <v>41</v>
      </c>
      <c r="B39">
        <v>28</v>
      </c>
    </row>
    <row r="40" spans="1:2" x14ac:dyDescent="0.25">
      <c r="A40" s="8">
        <v>42</v>
      </c>
      <c r="B40">
        <v>14</v>
      </c>
    </row>
    <row r="41" spans="1:2" x14ac:dyDescent="0.25">
      <c r="A41" s="8">
        <v>43</v>
      </c>
      <c r="B41">
        <v>28</v>
      </c>
    </row>
    <row r="42" spans="1:2" x14ac:dyDescent="0.25">
      <c r="A42" s="8">
        <v>44</v>
      </c>
      <c r="B42">
        <v>35</v>
      </c>
    </row>
    <row r="43" spans="1:2" x14ac:dyDescent="0.25">
      <c r="A43" s="8">
        <v>45</v>
      </c>
      <c r="B43">
        <v>21</v>
      </c>
    </row>
    <row r="44" spans="1:2" x14ac:dyDescent="0.25">
      <c r="A44" s="8">
        <v>46</v>
      </c>
      <c r="B44">
        <v>42</v>
      </c>
    </row>
    <row r="45" spans="1:2" x14ac:dyDescent="0.25">
      <c r="A45" s="8">
        <v>47</v>
      </c>
      <c r="B45">
        <v>28</v>
      </c>
    </row>
    <row r="46" spans="1:2" x14ac:dyDescent="0.25">
      <c r="A46" s="8">
        <v>48</v>
      </c>
      <c r="B46">
        <v>28</v>
      </c>
    </row>
    <row r="47" spans="1:2" x14ac:dyDescent="0.25">
      <c r="A47" s="8">
        <v>49</v>
      </c>
      <c r="B47">
        <v>42</v>
      </c>
    </row>
    <row r="48" spans="1:2" x14ac:dyDescent="0.25">
      <c r="A48" s="8">
        <v>50</v>
      </c>
      <c r="B48">
        <v>21</v>
      </c>
    </row>
    <row r="49" spans="1:2" x14ac:dyDescent="0.25">
      <c r="A49" s="8">
        <v>51</v>
      </c>
      <c r="B49">
        <v>28</v>
      </c>
    </row>
    <row r="50" spans="1:2" x14ac:dyDescent="0.25">
      <c r="A50" s="8">
        <v>52</v>
      </c>
      <c r="B50">
        <v>28</v>
      </c>
    </row>
    <row r="51" spans="1:2" x14ac:dyDescent="0.25">
      <c r="A51" s="8">
        <v>53</v>
      </c>
      <c r="B51">
        <v>21</v>
      </c>
    </row>
    <row r="52" spans="1:2" x14ac:dyDescent="0.25">
      <c r="A52" s="8">
        <v>54</v>
      </c>
      <c r="B52">
        <v>28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U30" sqref="U30"/>
    </sheetView>
  </sheetViews>
  <sheetFormatPr defaultRowHeight="15" x14ac:dyDescent="0.25"/>
  <sheetData>
    <row r="1" spans="1:10" ht="25.5" x14ac:dyDescent="0.25">
      <c r="A1" s="24" t="s">
        <v>170</v>
      </c>
      <c r="B1" s="24" t="s">
        <v>175</v>
      </c>
      <c r="C1" s="23" t="s">
        <v>68</v>
      </c>
      <c r="D1" s="23" t="s">
        <v>2</v>
      </c>
      <c r="E1" s="23" t="s">
        <v>3</v>
      </c>
    </row>
    <row r="2" spans="1:10" x14ac:dyDescent="0.25">
      <c r="A2" s="9">
        <v>6.5</v>
      </c>
      <c r="B2" s="9">
        <v>5</v>
      </c>
      <c r="C2" s="9">
        <v>-1.5</v>
      </c>
      <c r="D2" s="9">
        <v>0</v>
      </c>
      <c r="E2" s="9">
        <v>21</v>
      </c>
      <c r="F2">
        <f>ABS(B2-A2)</f>
        <v>1.5</v>
      </c>
      <c r="I2">
        <f>0</f>
        <v>0</v>
      </c>
      <c r="J2">
        <f>COUNTIF(F:F,0)</f>
        <v>13</v>
      </c>
    </row>
    <row r="3" spans="1:10" x14ac:dyDescent="0.25">
      <c r="A3" s="9">
        <v>6</v>
      </c>
      <c r="B3" s="9">
        <v>4</v>
      </c>
      <c r="C3" s="9">
        <v>-2</v>
      </c>
      <c r="D3" s="9">
        <v>60</v>
      </c>
      <c r="E3" s="9">
        <v>14</v>
      </c>
      <c r="F3">
        <f t="shared" ref="F3:F53" si="0">ABS(B3-A3)</f>
        <v>2</v>
      </c>
      <c r="I3" t="s">
        <v>187</v>
      </c>
      <c r="J3">
        <f>J2+J4</f>
        <v>52</v>
      </c>
    </row>
    <row r="4" spans="1:10" x14ac:dyDescent="0.25">
      <c r="A4" s="9">
        <v>2.6666666666666665</v>
      </c>
      <c r="B4" s="9">
        <v>2</v>
      </c>
      <c r="C4" s="9">
        <v>-0.66666666666666652</v>
      </c>
      <c r="D4" s="9">
        <v>60</v>
      </c>
      <c r="E4" s="9">
        <v>35</v>
      </c>
      <c r="F4">
        <f t="shared" si="0"/>
        <v>0.66666666666666652</v>
      </c>
      <c r="I4" t="s">
        <v>180</v>
      </c>
      <c r="J4">
        <f>COUNTIF(F:F,"&gt;0")</f>
        <v>39</v>
      </c>
    </row>
    <row r="5" spans="1:10" x14ac:dyDescent="0.25">
      <c r="A5" s="9">
        <v>10</v>
      </c>
      <c r="B5" s="9">
        <v>10</v>
      </c>
      <c r="C5" s="9">
        <v>0</v>
      </c>
      <c r="D5" s="9">
        <v>180</v>
      </c>
      <c r="E5" s="9">
        <v>21</v>
      </c>
      <c r="F5">
        <f t="shared" si="0"/>
        <v>0</v>
      </c>
      <c r="I5" t="s">
        <v>181</v>
      </c>
      <c r="J5">
        <f>COUNTIF(F:F,"&gt;1")</f>
        <v>27</v>
      </c>
    </row>
    <row r="6" spans="1:10" x14ac:dyDescent="0.25">
      <c r="A6" s="9">
        <v>6</v>
      </c>
      <c r="B6" s="9">
        <v>6</v>
      </c>
      <c r="C6" s="9">
        <v>0</v>
      </c>
      <c r="D6" s="9">
        <v>150</v>
      </c>
      <c r="E6" s="9">
        <v>28</v>
      </c>
      <c r="F6">
        <f t="shared" si="0"/>
        <v>0</v>
      </c>
      <c r="I6" t="s">
        <v>182</v>
      </c>
      <c r="J6">
        <f>COUNTIF(F:F,"&gt;2")</f>
        <v>12</v>
      </c>
    </row>
    <row r="7" spans="1:10" x14ac:dyDescent="0.25">
      <c r="A7" s="9">
        <v>5</v>
      </c>
      <c r="B7" s="9">
        <v>3</v>
      </c>
      <c r="C7" s="9">
        <v>-2</v>
      </c>
      <c r="D7" s="9">
        <v>30</v>
      </c>
      <c r="E7" s="9">
        <v>28</v>
      </c>
      <c r="F7">
        <f t="shared" si="0"/>
        <v>2</v>
      </c>
      <c r="I7" t="s">
        <v>183</v>
      </c>
      <c r="J7">
        <f>COUNTIF(F:F,"&gt;3")</f>
        <v>7</v>
      </c>
    </row>
    <row r="8" spans="1:10" x14ac:dyDescent="0.25">
      <c r="A8" s="9">
        <v>5</v>
      </c>
      <c r="B8" s="9">
        <v>7</v>
      </c>
      <c r="C8" s="9">
        <v>2</v>
      </c>
      <c r="D8" s="9">
        <v>30</v>
      </c>
      <c r="E8" s="9">
        <v>28</v>
      </c>
      <c r="F8">
        <f t="shared" si="0"/>
        <v>2</v>
      </c>
      <c r="I8" t="s">
        <v>184</v>
      </c>
      <c r="J8">
        <f>COUNTIF(F:F,"&gt;4")</f>
        <v>5</v>
      </c>
    </row>
    <row r="9" spans="1:10" x14ac:dyDescent="0.25">
      <c r="A9" s="9">
        <v>5</v>
      </c>
      <c r="B9" s="9">
        <v>5</v>
      </c>
      <c r="C9" s="9">
        <v>0</v>
      </c>
      <c r="D9" s="9">
        <v>45</v>
      </c>
      <c r="E9" s="9">
        <v>21</v>
      </c>
      <c r="F9">
        <f t="shared" si="0"/>
        <v>0</v>
      </c>
      <c r="I9" t="s">
        <v>185</v>
      </c>
      <c r="J9">
        <f>COUNTIF(F:F,"&gt;5")</f>
        <v>2</v>
      </c>
    </row>
    <row r="10" spans="1:10" x14ac:dyDescent="0.25">
      <c r="A10" s="9">
        <v>7.5</v>
      </c>
      <c r="B10" s="9">
        <v>9</v>
      </c>
      <c r="C10" s="9">
        <v>1.5</v>
      </c>
      <c r="D10" s="9">
        <v>15</v>
      </c>
      <c r="E10" s="9">
        <v>21</v>
      </c>
      <c r="F10">
        <f t="shared" si="0"/>
        <v>1.5</v>
      </c>
      <c r="I10" t="s">
        <v>186</v>
      </c>
      <c r="J10">
        <f>COUNTIF(F:F,"&gt;6")</f>
        <v>0</v>
      </c>
    </row>
    <row r="11" spans="1:10" x14ac:dyDescent="0.25">
      <c r="A11" s="9">
        <v>6.5</v>
      </c>
      <c r="B11" s="9">
        <v>7</v>
      </c>
      <c r="C11" s="9">
        <v>0.5</v>
      </c>
      <c r="D11" s="9">
        <v>165</v>
      </c>
      <c r="E11" s="9">
        <v>28</v>
      </c>
      <c r="F11">
        <f t="shared" si="0"/>
        <v>0.5</v>
      </c>
    </row>
    <row r="12" spans="1:10" x14ac:dyDescent="0.25">
      <c r="A12" s="9">
        <v>4.5</v>
      </c>
      <c r="B12" s="9">
        <v>1</v>
      </c>
      <c r="C12" s="9">
        <v>-3.5</v>
      </c>
      <c r="D12" s="9">
        <v>180</v>
      </c>
      <c r="E12" s="9">
        <v>42</v>
      </c>
      <c r="F12">
        <f t="shared" si="0"/>
        <v>3.5</v>
      </c>
    </row>
    <row r="13" spans="1:10" x14ac:dyDescent="0.25">
      <c r="A13" s="9">
        <v>6</v>
      </c>
      <c r="B13" s="9">
        <v>8</v>
      </c>
      <c r="C13" s="9">
        <v>2</v>
      </c>
      <c r="D13" s="9">
        <v>75</v>
      </c>
      <c r="E13" s="9">
        <v>21</v>
      </c>
      <c r="F13">
        <f t="shared" si="0"/>
        <v>2</v>
      </c>
    </row>
    <row r="14" spans="1:10" x14ac:dyDescent="0.25">
      <c r="A14" s="9">
        <v>2.6666666666666665</v>
      </c>
      <c r="B14" s="9">
        <v>5</v>
      </c>
      <c r="C14" s="9">
        <v>2.3333333333333335</v>
      </c>
      <c r="D14" s="9">
        <v>60</v>
      </c>
      <c r="E14" s="9">
        <v>28</v>
      </c>
      <c r="F14">
        <f t="shared" si="0"/>
        <v>2.3333333333333335</v>
      </c>
    </row>
    <row r="15" spans="1:10" x14ac:dyDescent="0.25">
      <c r="A15" s="9">
        <v>6.5</v>
      </c>
      <c r="B15" s="9">
        <v>6</v>
      </c>
      <c r="C15" s="9">
        <v>-0.5</v>
      </c>
      <c r="D15" s="9">
        <v>165</v>
      </c>
      <c r="E15" s="9">
        <v>35</v>
      </c>
      <c r="F15">
        <f t="shared" si="0"/>
        <v>0.5</v>
      </c>
    </row>
    <row r="16" spans="1:10" x14ac:dyDescent="0.25">
      <c r="A16" s="9">
        <v>6</v>
      </c>
      <c r="B16" s="9">
        <v>6</v>
      </c>
      <c r="C16" s="9">
        <v>0</v>
      </c>
      <c r="D16" s="9">
        <v>30</v>
      </c>
      <c r="E16" s="9">
        <v>42</v>
      </c>
      <c r="F16">
        <f t="shared" si="0"/>
        <v>0</v>
      </c>
    </row>
    <row r="17" spans="1:6" x14ac:dyDescent="0.25">
      <c r="A17" s="9">
        <v>3</v>
      </c>
      <c r="B17" s="9">
        <v>3</v>
      </c>
      <c r="C17" s="9">
        <v>0</v>
      </c>
      <c r="D17" s="9">
        <v>120</v>
      </c>
      <c r="E17" s="9">
        <v>42</v>
      </c>
      <c r="F17">
        <f t="shared" si="0"/>
        <v>0</v>
      </c>
    </row>
    <row r="18" spans="1:6" x14ac:dyDescent="0.25">
      <c r="A18" s="9">
        <v>4.5</v>
      </c>
      <c r="B18" s="9">
        <v>5</v>
      </c>
      <c r="C18" s="9">
        <v>0.5</v>
      </c>
      <c r="D18" s="9">
        <v>180</v>
      </c>
      <c r="E18" s="9">
        <v>42</v>
      </c>
      <c r="F18">
        <f t="shared" si="0"/>
        <v>0.5</v>
      </c>
    </row>
    <row r="19" spans="1:6" x14ac:dyDescent="0.25">
      <c r="A19" s="9">
        <v>7</v>
      </c>
      <c r="B19" s="9">
        <v>8</v>
      </c>
      <c r="C19" s="9">
        <v>1</v>
      </c>
      <c r="D19" s="9">
        <v>180</v>
      </c>
      <c r="E19" s="9">
        <v>28</v>
      </c>
      <c r="F19">
        <f t="shared" si="0"/>
        <v>1</v>
      </c>
    </row>
    <row r="20" spans="1:6" x14ac:dyDescent="0.25">
      <c r="A20" s="9">
        <v>6.5</v>
      </c>
      <c r="B20" s="9">
        <v>8</v>
      </c>
      <c r="C20" s="9">
        <v>1.5</v>
      </c>
      <c r="D20" s="9">
        <v>0</v>
      </c>
      <c r="E20" s="9">
        <v>21</v>
      </c>
      <c r="F20">
        <f t="shared" si="0"/>
        <v>1.5</v>
      </c>
    </row>
    <row r="21" spans="1:6" x14ac:dyDescent="0.25">
      <c r="A21" s="9">
        <v>2.6666666666666665</v>
      </c>
      <c r="B21" s="9">
        <v>1</v>
      </c>
      <c r="C21" s="9">
        <v>-1.6666666666666665</v>
      </c>
      <c r="D21" s="9">
        <v>75</v>
      </c>
      <c r="E21" s="9">
        <v>28</v>
      </c>
      <c r="F21">
        <f t="shared" si="0"/>
        <v>1.6666666666666665</v>
      </c>
    </row>
    <row r="22" spans="1:6" x14ac:dyDescent="0.25">
      <c r="A22" s="9">
        <v>6</v>
      </c>
      <c r="B22" s="9">
        <v>6</v>
      </c>
      <c r="C22" s="9">
        <v>0</v>
      </c>
      <c r="D22" s="9">
        <v>45</v>
      </c>
      <c r="E22" s="9">
        <v>35</v>
      </c>
      <c r="F22">
        <f t="shared" si="0"/>
        <v>0</v>
      </c>
    </row>
    <row r="23" spans="1:6" x14ac:dyDescent="0.25">
      <c r="A23" s="9">
        <v>4.5</v>
      </c>
      <c r="B23" s="9">
        <v>6</v>
      </c>
      <c r="C23" s="9">
        <v>1.5</v>
      </c>
      <c r="D23" s="9">
        <v>180</v>
      </c>
      <c r="E23" s="9">
        <v>42</v>
      </c>
      <c r="F23">
        <f t="shared" si="0"/>
        <v>1.5</v>
      </c>
    </row>
    <row r="24" spans="1:6" x14ac:dyDescent="0.25">
      <c r="A24" s="9">
        <v>7</v>
      </c>
      <c r="B24" s="9">
        <v>6</v>
      </c>
      <c r="C24" s="9">
        <v>-1</v>
      </c>
      <c r="D24" s="9">
        <v>180</v>
      </c>
      <c r="E24" s="9">
        <v>28</v>
      </c>
      <c r="F24">
        <f t="shared" si="0"/>
        <v>1</v>
      </c>
    </row>
    <row r="25" spans="1:6" x14ac:dyDescent="0.25">
      <c r="A25" s="9">
        <v>7.5</v>
      </c>
      <c r="B25" s="9">
        <v>6</v>
      </c>
      <c r="C25" s="9">
        <v>-1.5</v>
      </c>
      <c r="D25" s="9">
        <v>15</v>
      </c>
      <c r="E25" s="9">
        <v>21</v>
      </c>
      <c r="F25">
        <f t="shared" si="0"/>
        <v>1.5</v>
      </c>
    </row>
    <row r="26" spans="1:6" x14ac:dyDescent="0.25">
      <c r="A26" s="9">
        <v>7</v>
      </c>
      <c r="B26" s="9">
        <v>7</v>
      </c>
      <c r="C26" s="9">
        <v>0</v>
      </c>
      <c r="D26" s="9">
        <v>180</v>
      </c>
      <c r="E26" s="9">
        <v>35</v>
      </c>
      <c r="F26">
        <f t="shared" si="0"/>
        <v>0</v>
      </c>
    </row>
    <row r="27" spans="1:6" x14ac:dyDescent="0.25">
      <c r="A27" s="9">
        <v>6</v>
      </c>
      <c r="B27" s="9">
        <v>6</v>
      </c>
      <c r="C27" s="9">
        <v>0</v>
      </c>
      <c r="D27" s="9">
        <v>120</v>
      </c>
      <c r="E27" s="9">
        <v>35</v>
      </c>
      <c r="F27">
        <f t="shared" si="0"/>
        <v>0</v>
      </c>
    </row>
    <row r="28" spans="1:6" x14ac:dyDescent="0.25">
      <c r="A28" s="9">
        <v>4.5</v>
      </c>
      <c r="B28" s="9">
        <v>6</v>
      </c>
      <c r="C28" s="9">
        <v>1.5</v>
      </c>
      <c r="D28" s="9">
        <v>180</v>
      </c>
      <c r="E28" s="9">
        <v>42</v>
      </c>
      <c r="F28">
        <f t="shared" si="0"/>
        <v>1.5</v>
      </c>
    </row>
    <row r="29" spans="1:6" x14ac:dyDescent="0.25">
      <c r="A29" s="9">
        <v>1</v>
      </c>
      <c r="B29" s="9">
        <v>1</v>
      </c>
      <c r="C29" s="9">
        <v>0</v>
      </c>
      <c r="D29" s="9">
        <v>90</v>
      </c>
      <c r="E29" s="9">
        <v>7</v>
      </c>
      <c r="F29">
        <f t="shared" si="0"/>
        <v>0</v>
      </c>
    </row>
    <row r="30" spans="1:6" x14ac:dyDescent="0.25">
      <c r="A30" s="9">
        <v>10</v>
      </c>
      <c r="B30" s="9">
        <v>10</v>
      </c>
      <c r="C30" s="9">
        <v>0</v>
      </c>
      <c r="D30" s="9">
        <v>0</v>
      </c>
      <c r="E30" s="9">
        <v>28</v>
      </c>
      <c r="F30">
        <f t="shared" si="0"/>
        <v>0</v>
      </c>
    </row>
    <row r="31" spans="1:6" x14ac:dyDescent="0.25">
      <c r="A31" s="9">
        <v>5</v>
      </c>
      <c r="B31" s="9">
        <v>5</v>
      </c>
      <c r="C31" s="9">
        <v>0</v>
      </c>
      <c r="D31" s="9">
        <v>45</v>
      </c>
      <c r="E31" s="9">
        <v>21</v>
      </c>
      <c r="F31">
        <f t="shared" si="0"/>
        <v>0</v>
      </c>
    </row>
    <row r="32" spans="1:6" x14ac:dyDescent="0.25">
      <c r="A32" s="9">
        <v>9</v>
      </c>
      <c r="B32" s="9">
        <v>9</v>
      </c>
      <c r="C32" s="9">
        <v>0</v>
      </c>
      <c r="D32" s="9">
        <v>105</v>
      </c>
      <c r="E32" s="9">
        <v>35</v>
      </c>
      <c r="F32">
        <f t="shared" si="0"/>
        <v>0</v>
      </c>
    </row>
    <row r="33" spans="1:6" x14ac:dyDescent="0.25">
      <c r="A33" s="9">
        <v>5</v>
      </c>
      <c r="B33" s="9">
        <v>8</v>
      </c>
      <c r="C33" s="9">
        <v>3</v>
      </c>
      <c r="D33" s="9">
        <v>30</v>
      </c>
      <c r="E33" s="9">
        <v>14</v>
      </c>
      <c r="F33">
        <f t="shared" si="0"/>
        <v>3</v>
      </c>
    </row>
    <row r="34" spans="1:6" x14ac:dyDescent="0.25">
      <c r="A34" s="9">
        <v>2.6666666666666665</v>
      </c>
      <c r="B34" s="9">
        <v>7</v>
      </c>
      <c r="C34" s="9">
        <v>4.3333333333333339</v>
      </c>
      <c r="D34" s="9">
        <v>60</v>
      </c>
      <c r="E34" s="9">
        <v>35</v>
      </c>
      <c r="F34">
        <f t="shared" si="0"/>
        <v>4.3333333333333339</v>
      </c>
    </row>
    <row r="35" spans="1:6" x14ac:dyDescent="0.25">
      <c r="A35" s="9">
        <v>10</v>
      </c>
      <c r="B35" s="9">
        <v>5</v>
      </c>
      <c r="C35" s="9">
        <v>-5</v>
      </c>
      <c r="D35" s="9">
        <v>120</v>
      </c>
      <c r="E35" s="9">
        <v>21</v>
      </c>
      <c r="F35">
        <f t="shared" si="0"/>
        <v>5</v>
      </c>
    </row>
    <row r="36" spans="1:6" x14ac:dyDescent="0.25">
      <c r="A36" s="9">
        <v>6</v>
      </c>
      <c r="B36" s="9">
        <v>7</v>
      </c>
      <c r="C36" s="9">
        <v>1</v>
      </c>
      <c r="D36" s="9">
        <v>75</v>
      </c>
      <c r="E36" s="9">
        <v>14</v>
      </c>
      <c r="F36">
        <f t="shared" si="0"/>
        <v>1</v>
      </c>
    </row>
    <row r="37" spans="1:6" x14ac:dyDescent="0.25">
      <c r="A37" s="9">
        <v>6</v>
      </c>
      <c r="B37" s="9">
        <v>4</v>
      </c>
      <c r="C37" s="9">
        <v>-2</v>
      </c>
      <c r="D37" s="9">
        <v>75</v>
      </c>
      <c r="E37" s="9">
        <v>21</v>
      </c>
      <c r="F37">
        <f t="shared" si="0"/>
        <v>2</v>
      </c>
    </row>
    <row r="38" spans="1:6" x14ac:dyDescent="0.25">
      <c r="A38" s="9">
        <v>10</v>
      </c>
      <c r="B38" s="9">
        <v>8</v>
      </c>
      <c r="C38" s="9">
        <v>-2</v>
      </c>
      <c r="D38" s="9">
        <v>15</v>
      </c>
      <c r="E38" s="9">
        <v>28</v>
      </c>
      <c r="F38">
        <f t="shared" si="0"/>
        <v>2</v>
      </c>
    </row>
    <row r="39" spans="1:6" x14ac:dyDescent="0.25">
      <c r="A39" s="9">
        <v>2.6666666666666665</v>
      </c>
      <c r="B39" s="9">
        <v>3</v>
      </c>
      <c r="C39" s="9">
        <v>0.33333333333333348</v>
      </c>
      <c r="D39" s="9">
        <v>60</v>
      </c>
      <c r="E39" s="9">
        <v>28</v>
      </c>
      <c r="F39">
        <f t="shared" si="0"/>
        <v>0.33333333333333348</v>
      </c>
    </row>
    <row r="40" spans="1:6" x14ac:dyDescent="0.25">
      <c r="A40" s="9">
        <v>7.5</v>
      </c>
      <c r="B40" s="9">
        <v>3</v>
      </c>
      <c r="C40" s="9">
        <v>-4.5</v>
      </c>
      <c r="D40" s="9">
        <v>15</v>
      </c>
      <c r="E40" s="9">
        <v>21</v>
      </c>
      <c r="F40">
        <f t="shared" si="0"/>
        <v>4.5</v>
      </c>
    </row>
    <row r="41" spans="1:6" x14ac:dyDescent="0.25">
      <c r="A41" s="9">
        <v>7</v>
      </c>
      <c r="B41" s="9">
        <v>6</v>
      </c>
      <c r="C41" s="9">
        <v>-1</v>
      </c>
      <c r="D41" s="9">
        <v>180</v>
      </c>
      <c r="E41" s="9">
        <v>28</v>
      </c>
      <c r="F41">
        <f t="shared" si="0"/>
        <v>1</v>
      </c>
    </row>
    <row r="42" spans="1:6" x14ac:dyDescent="0.25">
      <c r="A42" s="9">
        <v>2.6666666666666665</v>
      </c>
      <c r="B42" s="9">
        <v>8</v>
      </c>
      <c r="C42" s="9">
        <v>5.3333333333333339</v>
      </c>
      <c r="D42" s="9">
        <v>75</v>
      </c>
      <c r="E42" s="9">
        <v>28</v>
      </c>
      <c r="F42">
        <f t="shared" si="0"/>
        <v>5.3333333333333339</v>
      </c>
    </row>
    <row r="43" spans="1:6" x14ac:dyDescent="0.25">
      <c r="A43" s="9">
        <v>6</v>
      </c>
      <c r="B43" s="9">
        <v>6</v>
      </c>
      <c r="C43" s="9">
        <v>0</v>
      </c>
      <c r="D43" s="9">
        <v>75</v>
      </c>
      <c r="E43" s="9">
        <v>21</v>
      </c>
      <c r="F43">
        <f t="shared" si="0"/>
        <v>0</v>
      </c>
    </row>
    <row r="44" spans="1:6" x14ac:dyDescent="0.25">
      <c r="A44" s="9">
        <v>6</v>
      </c>
      <c r="B44" s="9">
        <v>5</v>
      </c>
      <c r="C44" s="9">
        <v>-1</v>
      </c>
      <c r="D44" s="9">
        <v>120</v>
      </c>
      <c r="E44" s="9">
        <v>28</v>
      </c>
      <c r="F44">
        <f t="shared" si="0"/>
        <v>1</v>
      </c>
    </row>
    <row r="45" spans="1:6" x14ac:dyDescent="0.25">
      <c r="A45" s="9">
        <v>5</v>
      </c>
      <c r="B45" s="9">
        <v>9</v>
      </c>
      <c r="C45" s="9">
        <v>4</v>
      </c>
      <c r="D45" s="9">
        <v>30</v>
      </c>
      <c r="E45" s="9">
        <v>28</v>
      </c>
      <c r="F45">
        <f t="shared" si="0"/>
        <v>4</v>
      </c>
    </row>
    <row r="46" spans="1:6" x14ac:dyDescent="0.25">
      <c r="A46" s="9">
        <v>4.5</v>
      </c>
      <c r="B46" s="9">
        <v>2</v>
      </c>
      <c r="C46" s="9">
        <v>-2.5</v>
      </c>
      <c r="D46" s="9">
        <v>180</v>
      </c>
      <c r="E46" s="9">
        <v>42</v>
      </c>
      <c r="F46">
        <f t="shared" si="0"/>
        <v>2.5</v>
      </c>
    </row>
    <row r="47" spans="1:6" x14ac:dyDescent="0.25">
      <c r="A47" s="9">
        <v>10</v>
      </c>
      <c r="B47" s="9">
        <v>9</v>
      </c>
      <c r="C47" s="9">
        <v>-1</v>
      </c>
      <c r="D47" s="9">
        <v>15</v>
      </c>
      <c r="E47" s="9">
        <v>28</v>
      </c>
      <c r="F47">
        <f t="shared" si="0"/>
        <v>1</v>
      </c>
    </row>
    <row r="48" spans="1:6" x14ac:dyDescent="0.25">
      <c r="A48" s="9">
        <v>3</v>
      </c>
      <c r="B48" s="9">
        <v>1</v>
      </c>
      <c r="C48" s="9">
        <v>-2</v>
      </c>
      <c r="D48" s="9">
        <v>105</v>
      </c>
      <c r="E48" s="9">
        <v>42</v>
      </c>
      <c r="F48">
        <f t="shared" si="0"/>
        <v>2</v>
      </c>
    </row>
    <row r="49" spans="1:6" x14ac:dyDescent="0.25">
      <c r="A49" s="9">
        <v>2.6666666666666665</v>
      </c>
      <c r="B49" s="9">
        <v>2</v>
      </c>
      <c r="C49" s="9">
        <v>-0.66666666666666652</v>
      </c>
      <c r="D49" s="9">
        <v>60</v>
      </c>
      <c r="E49" s="9">
        <v>28</v>
      </c>
      <c r="F49">
        <f t="shared" si="0"/>
        <v>0.66666666666666652</v>
      </c>
    </row>
    <row r="50" spans="1:6" x14ac:dyDescent="0.25">
      <c r="A50" s="9">
        <v>6</v>
      </c>
      <c r="B50" s="9">
        <v>9</v>
      </c>
      <c r="C50" s="9">
        <v>3</v>
      </c>
      <c r="D50" s="9">
        <v>75</v>
      </c>
      <c r="E50" s="9">
        <v>21</v>
      </c>
      <c r="F50">
        <f t="shared" si="0"/>
        <v>3</v>
      </c>
    </row>
    <row r="51" spans="1:6" x14ac:dyDescent="0.25">
      <c r="A51" s="9">
        <v>10</v>
      </c>
      <c r="B51" s="9">
        <v>4</v>
      </c>
      <c r="C51" s="9">
        <v>-6</v>
      </c>
      <c r="D51" s="9">
        <v>120</v>
      </c>
      <c r="E51" s="9">
        <v>21</v>
      </c>
      <c r="F51">
        <f t="shared" si="0"/>
        <v>6</v>
      </c>
    </row>
    <row r="52" spans="1:6" x14ac:dyDescent="0.25">
      <c r="A52" s="9">
        <v>7.5</v>
      </c>
      <c r="B52" s="9">
        <v>5</v>
      </c>
      <c r="C52" s="9">
        <v>-2.5</v>
      </c>
      <c r="D52" s="9">
        <v>15</v>
      </c>
      <c r="E52" s="9">
        <v>14</v>
      </c>
      <c r="F52">
        <f t="shared" si="0"/>
        <v>2.5</v>
      </c>
    </row>
    <row r="53" spans="1:6" x14ac:dyDescent="0.25">
      <c r="A53" s="9">
        <v>7</v>
      </c>
      <c r="B53" s="9">
        <v>9</v>
      </c>
      <c r="C53" s="9">
        <v>2</v>
      </c>
      <c r="D53" s="9">
        <v>180</v>
      </c>
      <c r="E53" s="9">
        <v>28</v>
      </c>
      <c r="F53">
        <f t="shared" si="0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1"/>
  <sheetViews>
    <sheetView workbookViewId="0">
      <selection activeCell="H29" sqref="H29"/>
    </sheetView>
  </sheetViews>
  <sheetFormatPr defaultRowHeight="15" x14ac:dyDescent="0.25"/>
  <cols>
    <col min="2" max="2" width="9.140625" style="7"/>
    <col min="5" max="5" width="10.140625" bestFit="1" customWidth="1"/>
  </cols>
  <sheetData>
    <row r="1" spans="1:6" ht="27" thickBot="1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thickBot="1" x14ac:dyDescent="0.3">
      <c r="A2" s="3">
        <v>25</v>
      </c>
      <c r="B2" s="4">
        <v>5</v>
      </c>
      <c r="C2">
        <f>VLOOKUP(A2,scales!A:B,2,0)</f>
        <v>0</v>
      </c>
      <c r="D2">
        <f>VLOOKUP(A2,arpeggio!A:B,2,0)</f>
        <v>21</v>
      </c>
      <c r="E2">
        <f>C2+D2</f>
        <v>21</v>
      </c>
      <c r="F2">
        <f>EVEN(B2)/2</f>
        <v>3</v>
      </c>
    </row>
    <row r="3" spans="1:6" ht="15.75" thickBot="1" x14ac:dyDescent="0.3">
      <c r="A3" s="3">
        <v>6</v>
      </c>
      <c r="B3" s="4">
        <v>5</v>
      </c>
      <c r="C3">
        <f>VLOOKUP(A3,scales!A:B,2,0)</f>
        <v>45</v>
      </c>
      <c r="D3">
        <f>VLOOKUP(A3,arpeggio!A:B,2,0)</f>
        <v>21</v>
      </c>
      <c r="E3">
        <f t="shared" ref="E3:E53" si="0">C3+D3</f>
        <v>66</v>
      </c>
      <c r="F3">
        <f t="shared" ref="F3:F53" si="1">EVEN(B3)/2</f>
        <v>3</v>
      </c>
    </row>
    <row r="4" spans="1:6" ht="15.75" thickBot="1" x14ac:dyDescent="0.3">
      <c r="A4" s="3">
        <v>11</v>
      </c>
      <c r="B4" s="4">
        <v>9</v>
      </c>
      <c r="C4">
        <f>VLOOKUP(A4,scales!A:B,2,0)</f>
        <v>30</v>
      </c>
      <c r="D4">
        <f>VLOOKUP(A4,arpeggio!A:B,2,0)</f>
        <v>28</v>
      </c>
      <c r="E4">
        <f t="shared" si="0"/>
        <v>58</v>
      </c>
      <c r="F4">
        <f t="shared" si="1"/>
        <v>5</v>
      </c>
    </row>
    <row r="5" spans="1:6" ht="15.75" thickBot="1" x14ac:dyDescent="0.3">
      <c r="A5" s="3">
        <v>10</v>
      </c>
      <c r="B5" s="4">
        <v>8</v>
      </c>
      <c r="C5">
        <f>VLOOKUP(A5,scales!A:B,2,0)</f>
        <v>15</v>
      </c>
      <c r="D5">
        <f>VLOOKUP(A5,arpeggio!A:B,2,0)</f>
        <v>28</v>
      </c>
      <c r="E5">
        <f t="shared" si="0"/>
        <v>43</v>
      </c>
      <c r="F5">
        <f t="shared" si="1"/>
        <v>4</v>
      </c>
    </row>
    <row r="6" spans="1:6" ht="15.75" thickBot="1" x14ac:dyDescent="0.3">
      <c r="A6" s="3">
        <v>9</v>
      </c>
      <c r="B6" s="4">
        <v>4</v>
      </c>
      <c r="C6">
        <f>VLOOKUP(A6,scales!A:B,2,0)</f>
        <v>60</v>
      </c>
      <c r="D6">
        <f>VLOOKUP(A6,arpeggio!A:B,2,0)</f>
        <v>14</v>
      </c>
      <c r="E6">
        <f t="shared" si="0"/>
        <v>74</v>
      </c>
      <c r="F6">
        <f t="shared" si="1"/>
        <v>2</v>
      </c>
    </row>
    <row r="7" spans="1:6" ht="15.75" thickBot="1" x14ac:dyDescent="0.3">
      <c r="A7" s="3">
        <v>8</v>
      </c>
      <c r="B7" s="4">
        <v>8</v>
      </c>
      <c r="C7">
        <f>VLOOKUP(A7,scales!A:B,2,0)</f>
        <v>75</v>
      </c>
      <c r="D7">
        <f>VLOOKUP(A7,arpeggio!A:B,2,0)</f>
        <v>28</v>
      </c>
      <c r="E7">
        <f t="shared" si="0"/>
        <v>103</v>
      </c>
      <c r="F7">
        <f t="shared" si="1"/>
        <v>4</v>
      </c>
    </row>
    <row r="8" spans="1:6" ht="15.75" thickBot="1" x14ac:dyDescent="0.3">
      <c r="A8" s="3">
        <v>20</v>
      </c>
      <c r="B8" s="4">
        <v>9</v>
      </c>
      <c r="C8">
        <f>VLOOKUP(A8,scales!A:B,2,0)</f>
        <v>15</v>
      </c>
      <c r="D8">
        <f>VLOOKUP(A8,arpeggio!A:B,2,0)</f>
        <v>28</v>
      </c>
      <c r="E8">
        <f t="shared" si="0"/>
        <v>43</v>
      </c>
      <c r="F8">
        <f t="shared" si="1"/>
        <v>5</v>
      </c>
    </row>
    <row r="9" spans="1:6" ht="15.75" thickBot="1" x14ac:dyDescent="0.3">
      <c r="A9" s="3">
        <v>2</v>
      </c>
      <c r="B9" s="4">
        <v>2</v>
      </c>
      <c r="C9">
        <f>VLOOKUP(A9,scales!A:B,2,0)</f>
        <v>60</v>
      </c>
      <c r="D9">
        <f>VLOOKUP(A9,arpeggio!A:B,2,0)</f>
        <v>35</v>
      </c>
      <c r="E9">
        <f t="shared" si="0"/>
        <v>95</v>
      </c>
      <c r="F9">
        <f t="shared" si="1"/>
        <v>1</v>
      </c>
    </row>
    <row r="10" spans="1:6" ht="15.75" thickBot="1" x14ac:dyDescent="0.3">
      <c r="A10" s="3">
        <v>3</v>
      </c>
      <c r="B10" s="4">
        <v>5</v>
      </c>
      <c r="C10">
        <f>VLOOKUP(A10,scales!A:B,2,0)</f>
        <v>15</v>
      </c>
      <c r="D10">
        <f>VLOOKUP(A10,arpeggio!A:B,2,0)</f>
        <v>14</v>
      </c>
      <c r="E10">
        <f t="shared" si="0"/>
        <v>29</v>
      </c>
      <c r="F10">
        <f t="shared" si="1"/>
        <v>3</v>
      </c>
    </row>
    <row r="11" spans="1:6" ht="15.75" thickBot="1" x14ac:dyDescent="0.3">
      <c r="A11" s="3">
        <v>16</v>
      </c>
      <c r="B11" s="4">
        <v>6</v>
      </c>
      <c r="C11">
        <f>VLOOKUP(A11,scales!A:B,2,0)</f>
        <v>180</v>
      </c>
      <c r="D11">
        <f>VLOOKUP(A11,arpeggio!A:B,2,0)</f>
        <v>28</v>
      </c>
      <c r="E11">
        <f t="shared" si="0"/>
        <v>208</v>
      </c>
      <c r="F11">
        <f t="shared" si="1"/>
        <v>3</v>
      </c>
    </row>
    <row r="12" spans="1:6" ht="15.75" thickBot="1" x14ac:dyDescent="0.3">
      <c r="A12" s="3">
        <v>17</v>
      </c>
      <c r="B12" s="4">
        <v>7</v>
      </c>
      <c r="C12">
        <f>VLOOKUP(A12,scales!A:B,2,0)</f>
        <v>180</v>
      </c>
      <c r="D12">
        <f>VLOOKUP(A12,arpeggio!A:B,2,0)</f>
        <v>35</v>
      </c>
      <c r="E12">
        <f t="shared" si="0"/>
        <v>215</v>
      </c>
      <c r="F12">
        <f t="shared" si="1"/>
        <v>4</v>
      </c>
    </row>
    <row r="13" spans="1:6" ht="15.75" thickBot="1" x14ac:dyDescent="0.3">
      <c r="A13" s="3">
        <v>18</v>
      </c>
      <c r="B13" s="4">
        <v>6</v>
      </c>
      <c r="C13">
        <f>VLOOKUP(A13,scales!A:B,2,0)</f>
        <v>15</v>
      </c>
      <c r="D13">
        <f>VLOOKUP(A13,arpeggio!A:B,2,0)</f>
        <v>21</v>
      </c>
      <c r="E13">
        <f t="shared" si="0"/>
        <v>36</v>
      </c>
      <c r="F13">
        <f t="shared" si="1"/>
        <v>3</v>
      </c>
    </row>
    <row r="14" spans="1:6" ht="15.75" thickBot="1" x14ac:dyDescent="0.3">
      <c r="A14" s="3">
        <v>19</v>
      </c>
      <c r="B14" s="4">
        <v>9</v>
      </c>
      <c r="C14">
        <f>VLOOKUP(A14,scales!A:B,2,0)</f>
        <v>105</v>
      </c>
      <c r="D14">
        <f>VLOOKUP(A14,arpeggio!A:B,2,0)</f>
        <v>35</v>
      </c>
      <c r="E14">
        <f t="shared" si="0"/>
        <v>140</v>
      </c>
      <c r="F14">
        <f t="shared" si="1"/>
        <v>5</v>
      </c>
    </row>
    <row r="15" spans="1:6" ht="15.75" thickBot="1" x14ac:dyDescent="0.3">
      <c r="A15" s="3">
        <v>7</v>
      </c>
      <c r="B15" s="4">
        <v>7</v>
      </c>
      <c r="C15">
        <f>VLOOKUP(A15,scales!A:B,2,0)</f>
        <v>75</v>
      </c>
      <c r="D15">
        <f>VLOOKUP(A15,arpeggio!A:B,2,0)</f>
        <v>14</v>
      </c>
      <c r="E15">
        <f t="shared" si="0"/>
        <v>89</v>
      </c>
      <c r="F15">
        <f t="shared" si="1"/>
        <v>4</v>
      </c>
    </row>
    <row r="16" spans="1:6" ht="15.75" thickBot="1" x14ac:dyDescent="0.3">
      <c r="A16" s="3">
        <v>5</v>
      </c>
      <c r="B16" s="4">
        <v>6</v>
      </c>
      <c r="C16">
        <f>VLOOKUP(A16,scales!A:B,2,0)</f>
        <v>30</v>
      </c>
      <c r="D16">
        <f>VLOOKUP(A16,arpeggio!A:B,2,0)</f>
        <v>42</v>
      </c>
      <c r="E16">
        <f t="shared" si="0"/>
        <v>72</v>
      </c>
      <c r="F16">
        <f t="shared" si="1"/>
        <v>3</v>
      </c>
    </row>
    <row r="17" spans="1:6" ht="15.75" thickBot="1" x14ac:dyDescent="0.3">
      <c r="A17" s="3">
        <v>23</v>
      </c>
      <c r="B17" s="4">
        <v>6</v>
      </c>
      <c r="C17">
        <f>VLOOKUP(A17,scales!A:B,2,0)</f>
        <v>180</v>
      </c>
      <c r="D17">
        <f>VLOOKUP(A17,arpeggio!A:B,2,0)</f>
        <v>28</v>
      </c>
      <c r="E17">
        <f t="shared" si="0"/>
        <v>208</v>
      </c>
      <c r="F17">
        <f t="shared" si="1"/>
        <v>3</v>
      </c>
    </row>
    <row r="18" spans="1:6" ht="15.75" thickBot="1" x14ac:dyDescent="0.3">
      <c r="A18" s="3">
        <v>1</v>
      </c>
      <c r="B18" s="4">
        <v>4</v>
      </c>
      <c r="C18">
        <f>VLOOKUP(A18,scales!A:B,2,0)</f>
        <v>75</v>
      </c>
      <c r="D18">
        <f>VLOOKUP(A18,arpeggio!A:B,2,0)</f>
        <v>21</v>
      </c>
      <c r="E18">
        <f t="shared" si="0"/>
        <v>96</v>
      </c>
      <c r="F18">
        <f t="shared" si="1"/>
        <v>2</v>
      </c>
    </row>
    <row r="19" spans="1:6" ht="15.75" thickBot="1" x14ac:dyDescent="0.3">
      <c r="A19" s="3">
        <v>21</v>
      </c>
      <c r="B19" s="4">
        <v>3</v>
      </c>
      <c r="C19">
        <f>VLOOKUP(A19,scales!A:B,2,0)</f>
        <v>120</v>
      </c>
      <c r="D19">
        <f>VLOOKUP(A19,arpeggio!A:B,2,0)</f>
        <v>42</v>
      </c>
      <c r="E19">
        <f t="shared" si="0"/>
        <v>162</v>
      </c>
      <c r="F19">
        <f t="shared" si="1"/>
        <v>2</v>
      </c>
    </row>
    <row r="20" spans="1:6" ht="15.75" thickBot="1" x14ac:dyDescent="0.3">
      <c r="A20" s="3">
        <v>14</v>
      </c>
      <c r="B20" s="4">
        <v>2</v>
      </c>
      <c r="C20">
        <f>VLOOKUP(A20,scales!A:B,2,0)</f>
        <v>180</v>
      </c>
      <c r="D20">
        <f>VLOOKUP(A20,arpeggio!A:B,2,0)</f>
        <v>42</v>
      </c>
      <c r="E20">
        <f t="shared" si="0"/>
        <v>222</v>
      </c>
      <c r="F20">
        <f t="shared" si="1"/>
        <v>1</v>
      </c>
    </row>
    <row r="21" spans="1:6" ht="15.75" thickBot="1" x14ac:dyDescent="0.3">
      <c r="A21" s="3">
        <v>4</v>
      </c>
      <c r="B21" s="4">
        <v>10</v>
      </c>
      <c r="C21">
        <f>VLOOKUP(A21,scales!A:B,2,0)</f>
        <v>180</v>
      </c>
      <c r="D21">
        <f>VLOOKUP(A21,arpeggio!A:B,2,0)</f>
        <v>21</v>
      </c>
      <c r="E21">
        <f t="shared" si="0"/>
        <v>201</v>
      </c>
      <c r="F21">
        <f t="shared" si="1"/>
        <v>5</v>
      </c>
    </row>
    <row r="22" spans="1:6" ht="15.75" thickBot="1" x14ac:dyDescent="0.3">
      <c r="A22" s="3">
        <v>13</v>
      </c>
      <c r="B22" s="4">
        <v>5</v>
      </c>
      <c r="C22">
        <f>VLOOKUP(A22,scales!A:B,2,0)</f>
        <v>180</v>
      </c>
      <c r="D22">
        <f>VLOOKUP(A22,arpeggio!A:B,2,0)</f>
        <v>42</v>
      </c>
      <c r="E22">
        <f t="shared" si="0"/>
        <v>222</v>
      </c>
      <c r="F22">
        <f t="shared" si="1"/>
        <v>3</v>
      </c>
    </row>
    <row r="23" spans="1:6" ht="15.75" thickBot="1" x14ac:dyDescent="0.3">
      <c r="A23" s="3">
        <v>22</v>
      </c>
      <c r="B23" s="4">
        <v>6</v>
      </c>
      <c r="C23">
        <f>VLOOKUP(A23,scales!A:B,2,0)</f>
        <v>165</v>
      </c>
      <c r="D23">
        <f>VLOOKUP(A23,arpeggio!A:B,2,0)</f>
        <v>35</v>
      </c>
      <c r="E23">
        <f t="shared" si="0"/>
        <v>200</v>
      </c>
      <c r="F23">
        <f t="shared" si="1"/>
        <v>3</v>
      </c>
    </row>
    <row r="24" spans="1:6" ht="15.75" thickBot="1" x14ac:dyDescent="0.3">
      <c r="A24" s="3">
        <v>24</v>
      </c>
      <c r="B24" s="4">
        <v>8</v>
      </c>
      <c r="C24">
        <f>VLOOKUP(A24,scales!A:B,2,0)</f>
        <v>0</v>
      </c>
      <c r="D24">
        <f>VLOOKUP(A24,arpeggio!A:B,2,0)</f>
        <v>21</v>
      </c>
      <c r="E24">
        <f t="shared" si="0"/>
        <v>21</v>
      </c>
      <c r="F24">
        <f t="shared" si="1"/>
        <v>4</v>
      </c>
    </row>
    <row r="25" spans="1:6" ht="15.75" thickBot="1" x14ac:dyDescent="0.3">
      <c r="A25" s="3">
        <v>26</v>
      </c>
      <c r="B25" s="4">
        <v>6</v>
      </c>
      <c r="C25">
        <f>VLOOKUP(A25,scales!A:B,2,0)</f>
        <v>180</v>
      </c>
      <c r="D25">
        <f>VLOOKUP(A25,arpeggio!A:B,2,0)</f>
        <v>42</v>
      </c>
      <c r="E25">
        <f t="shared" si="0"/>
        <v>222</v>
      </c>
      <c r="F25">
        <f t="shared" si="1"/>
        <v>3</v>
      </c>
    </row>
    <row r="26" spans="1:6" ht="15.75" thickBot="1" x14ac:dyDescent="0.3">
      <c r="A26" s="3">
        <v>27</v>
      </c>
      <c r="B26" s="4">
        <v>6</v>
      </c>
      <c r="C26">
        <f>VLOOKUP(A26,scales!A:B,2,0)</f>
        <v>150</v>
      </c>
      <c r="D26">
        <f>VLOOKUP(A26,arpeggio!A:B,2,0)</f>
        <v>28</v>
      </c>
      <c r="E26">
        <f t="shared" si="0"/>
        <v>178</v>
      </c>
      <c r="F26">
        <f t="shared" si="1"/>
        <v>3</v>
      </c>
    </row>
    <row r="27" spans="1:6" ht="15.75" thickBot="1" x14ac:dyDescent="0.3">
      <c r="A27" s="3">
        <v>28</v>
      </c>
      <c r="B27" s="4">
        <v>8</v>
      </c>
      <c r="C27">
        <f>VLOOKUP(A27,scales!A:B,2,0)</f>
        <v>180</v>
      </c>
      <c r="D27">
        <f>VLOOKUP(A27,arpeggio!A:B,2,0)</f>
        <v>28</v>
      </c>
      <c r="E27">
        <f t="shared" si="0"/>
        <v>208</v>
      </c>
      <c r="F27">
        <f t="shared" si="1"/>
        <v>4</v>
      </c>
    </row>
    <row r="28" spans="1:6" ht="15.75" thickBot="1" x14ac:dyDescent="0.3">
      <c r="A28" s="3">
        <v>45</v>
      </c>
      <c r="B28" s="4">
        <v>5</v>
      </c>
      <c r="C28">
        <f>VLOOKUP(A28,scales!A:B,2,0)</f>
        <v>120</v>
      </c>
      <c r="D28">
        <f>VLOOKUP(A28,arpeggio!A:B,2,0)</f>
        <v>21</v>
      </c>
      <c r="E28">
        <f t="shared" si="0"/>
        <v>141</v>
      </c>
      <c r="F28">
        <f t="shared" si="1"/>
        <v>3</v>
      </c>
    </row>
    <row r="29" spans="1:6" ht="15.75" thickBot="1" x14ac:dyDescent="0.3">
      <c r="A29" s="3">
        <v>43</v>
      </c>
      <c r="B29" s="4">
        <v>3</v>
      </c>
      <c r="C29">
        <f>VLOOKUP(A29,scales!A:B,2,0)</f>
        <v>30</v>
      </c>
      <c r="D29">
        <f>VLOOKUP(A29,arpeggio!A:B,2,0)</f>
        <v>28</v>
      </c>
      <c r="E29">
        <f t="shared" si="0"/>
        <v>58</v>
      </c>
      <c r="F29">
        <f t="shared" si="1"/>
        <v>2</v>
      </c>
    </row>
    <row r="30" spans="1:6" ht="15.75" thickBot="1" x14ac:dyDescent="0.3">
      <c r="A30" s="3">
        <v>40</v>
      </c>
      <c r="B30" s="4">
        <v>7</v>
      </c>
      <c r="C30">
        <f>VLOOKUP(A30,scales!A:B,2,0)</f>
        <v>30</v>
      </c>
      <c r="D30">
        <f>VLOOKUP(A30,arpeggio!A:B,2,0)</f>
        <v>28</v>
      </c>
      <c r="E30">
        <f t="shared" si="0"/>
        <v>58</v>
      </c>
      <c r="F30">
        <f t="shared" si="1"/>
        <v>4</v>
      </c>
    </row>
    <row r="31" spans="1:6" ht="15.75" thickBot="1" x14ac:dyDescent="0.3">
      <c r="A31" s="3">
        <v>49</v>
      </c>
      <c r="B31" s="4">
        <v>1</v>
      </c>
      <c r="C31">
        <f>VLOOKUP(A31,scales!A:B,2,0)</f>
        <v>105</v>
      </c>
      <c r="D31">
        <f>VLOOKUP(A31,arpeggio!A:B,2,0)</f>
        <v>42</v>
      </c>
      <c r="E31">
        <f t="shared" si="0"/>
        <v>147</v>
      </c>
      <c r="F31">
        <f t="shared" si="1"/>
        <v>1</v>
      </c>
    </row>
    <row r="32" spans="1:6" ht="15.75" thickBot="1" x14ac:dyDescent="0.3">
      <c r="A32" s="3">
        <v>39</v>
      </c>
      <c r="B32" s="4">
        <v>7</v>
      </c>
      <c r="C32">
        <f>VLOOKUP(A32,scales!A:B,2,0)</f>
        <v>60</v>
      </c>
      <c r="D32">
        <f>VLOOKUP(A32,arpeggio!A:B,2,0)</f>
        <v>35</v>
      </c>
      <c r="E32">
        <f t="shared" si="0"/>
        <v>95</v>
      </c>
      <c r="F32">
        <f t="shared" si="1"/>
        <v>4</v>
      </c>
    </row>
    <row r="33" spans="1:6" ht="15.75" thickBot="1" x14ac:dyDescent="0.3">
      <c r="A33" s="3">
        <v>50</v>
      </c>
      <c r="B33" s="4">
        <v>5</v>
      </c>
      <c r="C33">
        <f>VLOOKUP(A33,scales!A:B,2,0)</f>
        <v>45</v>
      </c>
      <c r="D33">
        <f>VLOOKUP(A33,arpeggio!A:B,2,0)</f>
        <v>21</v>
      </c>
      <c r="E33">
        <f t="shared" si="0"/>
        <v>66</v>
      </c>
      <c r="F33">
        <f t="shared" si="1"/>
        <v>3</v>
      </c>
    </row>
    <row r="34" spans="1:6" ht="15.75" thickBot="1" x14ac:dyDescent="0.3">
      <c r="A34" s="3">
        <v>44</v>
      </c>
      <c r="B34" s="4">
        <v>6</v>
      </c>
      <c r="C34">
        <f>VLOOKUP(A34,scales!A:B,2,0)</f>
        <v>45</v>
      </c>
      <c r="D34">
        <f>VLOOKUP(A34,arpeggio!A:B,2,0)</f>
        <v>35</v>
      </c>
      <c r="E34">
        <f t="shared" si="0"/>
        <v>80</v>
      </c>
      <c r="F34">
        <f t="shared" si="1"/>
        <v>3</v>
      </c>
    </row>
    <row r="35" spans="1:6" ht="15.75" thickBot="1" x14ac:dyDescent="0.3">
      <c r="A35" s="3">
        <v>31</v>
      </c>
      <c r="B35" s="4">
        <v>9</v>
      </c>
      <c r="C35">
        <f>VLOOKUP(A35,scales!A:B,2,0)</f>
        <v>180</v>
      </c>
      <c r="D35">
        <f>VLOOKUP(A35,arpeggio!A:B,2,0)</f>
        <v>28</v>
      </c>
      <c r="E35">
        <f t="shared" si="0"/>
        <v>208</v>
      </c>
      <c r="F35">
        <f t="shared" si="1"/>
        <v>5</v>
      </c>
    </row>
    <row r="36" spans="1:6" ht="15.75" thickBot="1" x14ac:dyDescent="0.3">
      <c r="A36" s="3">
        <v>30</v>
      </c>
      <c r="B36" s="4">
        <v>9</v>
      </c>
      <c r="C36">
        <f>VLOOKUP(A36,scales!A:B,2,0)</f>
        <v>15</v>
      </c>
      <c r="D36">
        <f>VLOOKUP(A36,arpeggio!A:B,2,0)</f>
        <v>21</v>
      </c>
      <c r="E36">
        <f t="shared" si="0"/>
        <v>36</v>
      </c>
      <c r="F36">
        <f t="shared" si="1"/>
        <v>5</v>
      </c>
    </row>
    <row r="37" spans="1:6" ht="15.75" thickBot="1" x14ac:dyDescent="0.3">
      <c r="A37" s="3">
        <v>34</v>
      </c>
      <c r="B37" s="4">
        <v>3</v>
      </c>
      <c r="C37">
        <f>VLOOKUP(A37,scales!A:B,2,0)</f>
        <v>15</v>
      </c>
      <c r="D37">
        <f>VLOOKUP(A37,arpeggio!A:B,2,0)</f>
        <v>21</v>
      </c>
      <c r="E37">
        <f t="shared" si="0"/>
        <v>36</v>
      </c>
      <c r="F37">
        <f t="shared" si="1"/>
        <v>2</v>
      </c>
    </row>
    <row r="38" spans="1:6" ht="15.75" thickBot="1" x14ac:dyDescent="0.3">
      <c r="A38" s="3">
        <v>41</v>
      </c>
      <c r="B38" s="4">
        <v>7</v>
      </c>
      <c r="C38">
        <f>VLOOKUP(A38,scales!A:B,2,0)</f>
        <v>165</v>
      </c>
      <c r="D38">
        <f>VLOOKUP(A38,arpeggio!A:B,2,0)</f>
        <v>28</v>
      </c>
      <c r="E38">
        <f t="shared" si="0"/>
        <v>193</v>
      </c>
      <c r="F38">
        <f t="shared" si="1"/>
        <v>4</v>
      </c>
    </row>
    <row r="39" spans="1:6" ht="15.75" thickBot="1" x14ac:dyDescent="0.3">
      <c r="A39" s="3">
        <v>42</v>
      </c>
      <c r="B39" s="4">
        <v>8</v>
      </c>
      <c r="C39">
        <f>VLOOKUP(A39,scales!A:B,2,0)</f>
        <v>30</v>
      </c>
      <c r="D39">
        <f>VLOOKUP(A39,arpeggio!A:B,2,0)</f>
        <v>14</v>
      </c>
      <c r="E39">
        <f t="shared" si="0"/>
        <v>44</v>
      </c>
      <c r="F39">
        <f t="shared" si="1"/>
        <v>4</v>
      </c>
    </row>
    <row r="40" spans="1:6" ht="15.75" thickBot="1" x14ac:dyDescent="0.3">
      <c r="A40" s="3">
        <v>35</v>
      </c>
      <c r="B40" s="4">
        <v>1</v>
      </c>
      <c r="C40">
        <f>VLOOKUP(A40,scales!A:B,2,0)</f>
        <v>90</v>
      </c>
      <c r="D40">
        <f>VLOOKUP(A40,arpeggio!A:B,2,0)</f>
        <v>7</v>
      </c>
      <c r="E40">
        <f t="shared" si="0"/>
        <v>97</v>
      </c>
      <c r="F40">
        <f t="shared" si="1"/>
        <v>1</v>
      </c>
    </row>
    <row r="41" spans="1:6" ht="15.75" thickBot="1" x14ac:dyDescent="0.3">
      <c r="A41" s="3">
        <v>32</v>
      </c>
      <c r="B41" s="4">
        <v>9</v>
      </c>
      <c r="C41">
        <f>VLOOKUP(A41,scales!A:B,2,0)</f>
        <v>75</v>
      </c>
      <c r="D41">
        <f>VLOOKUP(A41,arpeggio!A:B,2,0)</f>
        <v>21</v>
      </c>
      <c r="E41">
        <f t="shared" si="0"/>
        <v>96</v>
      </c>
      <c r="F41">
        <f t="shared" si="1"/>
        <v>5</v>
      </c>
    </row>
    <row r="42" spans="1:6" ht="15.75" thickBot="1" x14ac:dyDescent="0.3">
      <c r="A42" s="3">
        <v>33</v>
      </c>
      <c r="B42" s="4">
        <v>6</v>
      </c>
      <c r="C42">
        <f>VLOOKUP(A42,scales!A:B,2,0)</f>
        <v>120</v>
      </c>
      <c r="D42">
        <f>VLOOKUP(A42,arpeggio!A:B,2,0)</f>
        <v>35</v>
      </c>
      <c r="E42">
        <f t="shared" si="0"/>
        <v>155</v>
      </c>
      <c r="F42">
        <f t="shared" si="1"/>
        <v>3</v>
      </c>
    </row>
    <row r="43" spans="1:6" ht="15.75" thickBot="1" x14ac:dyDescent="0.3">
      <c r="A43" s="3">
        <v>38</v>
      </c>
      <c r="B43" s="4">
        <v>6</v>
      </c>
      <c r="C43">
        <f>VLOOKUP(A43,scales!A:B,2,0)</f>
        <v>180</v>
      </c>
      <c r="D43">
        <f>VLOOKUP(A43,arpeggio!A:B,2,0)</f>
        <v>42</v>
      </c>
      <c r="E43">
        <f t="shared" si="0"/>
        <v>222</v>
      </c>
      <c r="F43">
        <f t="shared" si="1"/>
        <v>3</v>
      </c>
    </row>
    <row r="44" spans="1:6" ht="15.75" thickBot="1" x14ac:dyDescent="0.3">
      <c r="A44" s="3">
        <v>48</v>
      </c>
      <c r="B44" s="4">
        <v>3</v>
      </c>
      <c r="C44">
        <f>VLOOKUP(A44,scales!A:B,2,0)</f>
        <v>60</v>
      </c>
      <c r="D44">
        <f>VLOOKUP(A44,arpeggio!A:B,2,0)</f>
        <v>28</v>
      </c>
      <c r="E44">
        <f t="shared" si="0"/>
        <v>88</v>
      </c>
      <c r="F44">
        <f t="shared" si="1"/>
        <v>2</v>
      </c>
    </row>
    <row r="45" spans="1:6" ht="15.75" thickBot="1" x14ac:dyDescent="0.3">
      <c r="A45" s="3">
        <v>36</v>
      </c>
      <c r="B45" s="4">
        <v>5</v>
      </c>
      <c r="C45">
        <f>VLOOKUP(A45,scales!A:B,2,0)</f>
        <v>120</v>
      </c>
      <c r="D45">
        <f>VLOOKUP(A45,arpeggio!A:B,2,0)</f>
        <v>28</v>
      </c>
      <c r="E45">
        <f t="shared" si="0"/>
        <v>148</v>
      </c>
      <c r="F45">
        <f t="shared" si="1"/>
        <v>3</v>
      </c>
    </row>
    <row r="46" spans="1:6" ht="15.75" thickBot="1" x14ac:dyDescent="0.3">
      <c r="A46" s="3">
        <v>47</v>
      </c>
      <c r="B46" s="4">
        <v>1</v>
      </c>
      <c r="C46">
        <f>VLOOKUP(A46,scales!A:B,2,0)</f>
        <v>75</v>
      </c>
      <c r="D46">
        <f>VLOOKUP(A46,arpeggio!A:B,2,0)</f>
        <v>28</v>
      </c>
      <c r="E46">
        <f t="shared" si="0"/>
        <v>103</v>
      </c>
      <c r="F46">
        <f t="shared" si="1"/>
        <v>1</v>
      </c>
    </row>
    <row r="47" spans="1:6" ht="15.75" thickBot="1" x14ac:dyDescent="0.3">
      <c r="A47" s="3">
        <v>37</v>
      </c>
      <c r="B47" s="4">
        <v>4</v>
      </c>
      <c r="C47">
        <f>VLOOKUP(A47,scales!A:B,2,0)</f>
        <v>120</v>
      </c>
      <c r="D47">
        <f>VLOOKUP(A47,arpeggio!A:B,2,0)</f>
        <v>21</v>
      </c>
      <c r="E47">
        <f t="shared" si="0"/>
        <v>141</v>
      </c>
      <c r="F47">
        <f t="shared" si="1"/>
        <v>2</v>
      </c>
    </row>
    <row r="48" spans="1:6" ht="15.75" thickBot="1" x14ac:dyDescent="0.3">
      <c r="A48" s="3">
        <v>46</v>
      </c>
      <c r="B48" s="4">
        <v>1</v>
      </c>
      <c r="C48">
        <f>VLOOKUP(A48,scales!A:B,2,0)</f>
        <v>180</v>
      </c>
      <c r="D48">
        <f>VLOOKUP(A48,arpeggio!A:B,2,0)</f>
        <v>42</v>
      </c>
      <c r="E48">
        <f t="shared" si="0"/>
        <v>222</v>
      </c>
      <c r="F48">
        <f t="shared" si="1"/>
        <v>1</v>
      </c>
    </row>
    <row r="49" spans="1:6" ht="15.75" thickBot="1" x14ac:dyDescent="0.3">
      <c r="A49" s="3">
        <v>29</v>
      </c>
      <c r="B49" s="4">
        <v>8</v>
      </c>
      <c r="C49">
        <f>VLOOKUP(A49,scales!A:B,2,0)</f>
        <v>75</v>
      </c>
      <c r="D49">
        <f>VLOOKUP(A49,arpeggio!A:B,2,0)</f>
        <v>21</v>
      </c>
      <c r="E49">
        <f t="shared" si="0"/>
        <v>96</v>
      </c>
      <c r="F49">
        <f t="shared" si="1"/>
        <v>4</v>
      </c>
    </row>
    <row r="50" spans="1:6" ht="15.75" thickBot="1" x14ac:dyDescent="0.3">
      <c r="A50" s="3">
        <v>52</v>
      </c>
      <c r="B50" s="4">
        <v>5</v>
      </c>
      <c r="C50">
        <f>VLOOKUP(A50,scales!A:B,2,0)</f>
        <v>60</v>
      </c>
      <c r="D50">
        <f>VLOOKUP(A50,arpeggio!A:B,2,0)</f>
        <v>28</v>
      </c>
      <c r="E50">
        <f t="shared" si="0"/>
        <v>88</v>
      </c>
      <c r="F50">
        <f t="shared" si="1"/>
        <v>3</v>
      </c>
    </row>
    <row r="51" spans="1:6" ht="15.75" thickBot="1" x14ac:dyDescent="0.3">
      <c r="A51" s="3">
        <v>51</v>
      </c>
      <c r="B51" s="4">
        <v>10</v>
      </c>
      <c r="C51">
        <f>VLOOKUP(A51,scales!A:B,2,0)</f>
        <v>0</v>
      </c>
      <c r="D51">
        <f>VLOOKUP(A51,arpeggio!A:B,2,0)</f>
        <v>28</v>
      </c>
      <c r="E51">
        <f t="shared" si="0"/>
        <v>28</v>
      </c>
      <c r="F51">
        <f t="shared" si="1"/>
        <v>5</v>
      </c>
    </row>
    <row r="52" spans="1:6" ht="15.75" thickBot="1" x14ac:dyDescent="0.3">
      <c r="A52" s="3">
        <v>53</v>
      </c>
      <c r="B52" s="4">
        <v>6</v>
      </c>
      <c r="C52">
        <f>VLOOKUP(A52,scales!A:B,2,0)</f>
        <v>75</v>
      </c>
      <c r="D52">
        <f>VLOOKUP(A52,arpeggio!A:B,2,0)</f>
        <v>21</v>
      </c>
      <c r="E52">
        <f t="shared" si="0"/>
        <v>96</v>
      </c>
      <c r="F52">
        <f t="shared" si="1"/>
        <v>3</v>
      </c>
    </row>
    <row r="53" spans="1:6" ht="15.75" thickBot="1" x14ac:dyDescent="0.3">
      <c r="A53" s="3">
        <v>54</v>
      </c>
      <c r="B53" s="4">
        <v>2</v>
      </c>
      <c r="C53">
        <f>VLOOKUP(A53,scales!A:B,2,0)</f>
        <v>60</v>
      </c>
      <c r="D53">
        <f>VLOOKUP(A53,arpeggio!A:B,2,0)</f>
        <v>28</v>
      </c>
      <c r="E53">
        <f t="shared" si="0"/>
        <v>88</v>
      </c>
      <c r="F53">
        <f t="shared" si="1"/>
        <v>1</v>
      </c>
    </row>
    <row r="54" spans="1:6" ht="15.75" thickBot="1" x14ac:dyDescent="0.3">
      <c r="A54" s="5"/>
      <c r="B54" s="6"/>
    </row>
    <row r="55" spans="1:6" ht="15.75" thickBot="1" x14ac:dyDescent="0.3">
      <c r="A55" s="5"/>
      <c r="B55" s="6"/>
    </row>
    <row r="56" spans="1:6" ht="15.75" thickBot="1" x14ac:dyDescent="0.3">
      <c r="A56" s="5"/>
      <c r="B56" s="6"/>
    </row>
    <row r="57" spans="1:6" ht="15.75" thickBot="1" x14ac:dyDescent="0.3">
      <c r="A57" s="5"/>
      <c r="B57" s="6"/>
    </row>
    <row r="58" spans="1:6" ht="15.75" thickBot="1" x14ac:dyDescent="0.3">
      <c r="A58" s="5"/>
      <c r="B58" s="6"/>
    </row>
    <row r="59" spans="1:6" ht="15.75" thickBot="1" x14ac:dyDescent="0.3">
      <c r="A59" s="5"/>
      <c r="B59" s="6"/>
    </row>
    <row r="60" spans="1:6" ht="15.75" thickBot="1" x14ac:dyDescent="0.3">
      <c r="A60" s="5"/>
      <c r="B60" s="6"/>
    </row>
    <row r="61" spans="1:6" ht="15.75" thickBot="1" x14ac:dyDescent="0.3">
      <c r="A61" s="5"/>
      <c r="B61" s="6"/>
    </row>
    <row r="62" spans="1:6" ht="15.75" thickBot="1" x14ac:dyDescent="0.3">
      <c r="A62" s="5"/>
      <c r="B62" s="6"/>
    </row>
    <row r="63" spans="1:6" ht="15.75" thickBot="1" x14ac:dyDescent="0.3">
      <c r="A63" s="5"/>
      <c r="B63" s="6"/>
    </row>
    <row r="64" spans="1:6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4"/>
  <sheetViews>
    <sheetView showGridLines="0" topLeftCell="A30" workbookViewId="0">
      <selection activeCell="J30" sqref="J30"/>
    </sheetView>
  </sheetViews>
  <sheetFormatPr defaultRowHeight="15" x14ac:dyDescent="0.25"/>
  <cols>
    <col min="3" max="4" width="9.28515625" bestFit="1" customWidth="1"/>
    <col min="5" max="5" width="12" bestFit="1" customWidth="1"/>
    <col min="16" max="16" width="11.140625" bestFit="1" customWidth="1"/>
  </cols>
  <sheetData>
    <row r="2" spans="2:19" ht="18.75" x14ac:dyDescent="0.3">
      <c r="B2" s="11" t="s">
        <v>142</v>
      </c>
      <c r="N2" t="s">
        <v>166</v>
      </c>
    </row>
    <row r="4" spans="2:19" ht="15.75" x14ac:dyDescent="0.25">
      <c r="B4" s="17" t="s">
        <v>11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12</v>
      </c>
      <c r="Q4" s="18"/>
      <c r="R4" s="18"/>
      <c r="S4" s="19"/>
    </row>
    <row r="5" spans="2:19" x14ac:dyDescent="0.25">
      <c r="B5" s="20" t="s">
        <v>171</v>
      </c>
      <c r="C5" s="16"/>
      <c r="D5" s="20" t="s">
        <v>29</v>
      </c>
      <c r="E5" s="16"/>
      <c r="F5" s="20" t="s">
        <v>131</v>
      </c>
      <c r="G5" s="16"/>
      <c r="H5" s="20" t="s">
        <v>132</v>
      </c>
      <c r="I5" s="16"/>
      <c r="J5" s="20" t="s">
        <v>133</v>
      </c>
      <c r="K5" s="16"/>
      <c r="L5" s="20" t="s">
        <v>31</v>
      </c>
      <c r="M5" s="16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0" t="s">
        <v>32</v>
      </c>
      <c r="C6" s="16"/>
      <c r="D6" s="20" t="s">
        <v>134</v>
      </c>
      <c r="E6" s="16"/>
      <c r="F6" s="20" t="s">
        <v>172</v>
      </c>
      <c r="G6" s="16"/>
      <c r="H6" s="20" t="s">
        <v>135</v>
      </c>
      <c r="I6" s="16"/>
      <c r="J6" s="20" t="s">
        <v>173</v>
      </c>
      <c r="K6" s="16"/>
      <c r="L6" s="15"/>
      <c r="M6" s="16"/>
      <c r="P6" s="9">
        <v>0</v>
      </c>
      <c r="Q6" s="9">
        <v>5</v>
      </c>
      <c r="R6" s="9">
        <v>5</v>
      </c>
      <c r="S6" s="9">
        <v>10</v>
      </c>
    </row>
    <row r="12" spans="2:19" ht="18.75" x14ac:dyDescent="0.3">
      <c r="B12" s="21" t="s">
        <v>29</v>
      </c>
    </row>
    <row r="14" spans="2:19" ht="15.75" x14ac:dyDescent="0.25">
      <c r="C14" s="17" t="s">
        <v>33</v>
      </c>
      <c r="D14" s="18"/>
      <c r="E14" s="18"/>
      <c r="F14" s="18"/>
      <c r="G14" s="18"/>
      <c r="H14" s="18"/>
      <c r="I14" s="18"/>
      <c r="J14" s="18"/>
      <c r="K14" s="19"/>
    </row>
    <row r="15" spans="2:19" x14ac:dyDescent="0.25">
      <c r="C15" s="26" t="s">
        <v>34</v>
      </c>
      <c r="D15" s="27"/>
      <c r="E15" s="27"/>
      <c r="F15" s="28"/>
      <c r="G15" s="29" t="s">
        <v>35</v>
      </c>
      <c r="H15" s="30"/>
      <c r="I15" s="30"/>
      <c r="J15" s="30"/>
      <c r="K15" s="31"/>
    </row>
    <row r="16" spans="2:19" x14ac:dyDescent="0.25">
      <c r="C16" s="26" t="s">
        <v>36</v>
      </c>
      <c r="D16" s="27"/>
      <c r="E16" s="27"/>
      <c r="F16" s="28"/>
      <c r="G16" s="29" t="s">
        <v>37</v>
      </c>
      <c r="H16" s="30"/>
      <c r="I16" s="30"/>
      <c r="J16" s="30"/>
      <c r="K16" s="31"/>
    </row>
    <row r="17" spans="3:11" x14ac:dyDescent="0.25">
      <c r="C17" s="26" t="s">
        <v>38</v>
      </c>
      <c r="D17" s="27"/>
      <c r="E17" s="27"/>
      <c r="F17" s="28"/>
      <c r="G17" s="29" t="s">
        <v>39</v>
      </c>
      <c r="H17" s="30"/>
      <c r="I17" s="30"/>
      <c r="J17" s="30"/>
      <c r="K17" s="31"/>
    </row>
    <row r="18" spans="3:11" x14ac:dyDescent="0.25">
      <c r="C18" s="26" t="s">
        <v>40</v>
      </c>
      <c r="D18" s="27"/>
      <c r="E18" s="27"/>
      <c r="F18" s="28"/>
      <c r="G18" s="29" t="b">
        <v>0</v>
      </c>
      <c r="H18" s="30"/>
      <c r="I18" s="30"/>
      <c r="J18" s="30"/>
      <c r="K18" s="31"/>
    </row>
    <row r="19" spans="3:11" x14ac:dyDescent="0.25">
      <c r="C19" s="26" t="s">
        <v>41</v>
      </c>
      <c r="D19" s="27"/>
      <c r="E19" s="27"/>
      <c r="F19" s="28"/>
      <c r="G19" s="29">
        <v>31</v>
      </c>
      <c r="H19" s="30"/>
      <c r="I19" s="30"/>
      <c r="J19" s="30"/>
      <c r="K19" s="31"/>
    </row>
    <row r="20" spans="3:11" x14ac:dyDescent="0.25">
      <c r="C20" s="26" t="s">
        <v>42</v>
      </c>
      <c r="D20" s="27"/>
      <c r="E20" s="27"/>
      <c r="F20" s="28"/>
      <c r="G20" s="29">
        <v>21</v>
      </c>
      <c r="H20" s="30"/>
      <c r="I20" s="30"/>
      <c r="J20" s="30"/>
      <c r="K20" s="31"/>
    </row>
    <row r="22" spans="3:11" ht="15.75" x14ac:dyDescent="0.25">
      <c r="C22" s="17" t="s">
        <v>43</v>
      </c>
      <c r="D22" s="18"/>
      <c r="E22" s="18"/>
      <c r="F22" s="19"/>
    </row>
    <row r="23" spans="3:11" x14ac:dyDescent="0.25">
      <c r="C23" s="26" t="s">
        <v>44</v>
      </c>
      <c r="D23" s="28"/>
      <c r="E23" s="29">
        <v>2</v>
      </c>
      <c r="F23" s="31"/>
    </row>
    <row r="24" spans="3:11" x14ac:dyDescent="0.25">
      <c r="C24" s="26" t="s">
        <v>45</v>
      </c>
      <c r="D24" s="28"/>
      <c r="E24" s="9" t="s">
        <v>2</v>
      </c>
      <c r="F24" s="9" t="s">
        <v>3</v>
      </c>
    </row>
    <row r="25" spans="3:11" x14ac:dyDescent="0.25">
      <c r="C25" s="26" t="s">
        <v>46</v>
      </c>
      <c r="D25" s="28"/>
      <c r="E25" s="15" t="s">
        <v>1</v>
      </c>
      <c r="F25" s="16"/>
    </row>
    <row r="27" spans="3:11" ht="15.75" x14ac:dyDescent="0.25">
      <c r="C27" s="17" t="s">
        <v>47</v>
      </c>
      <c r="D27" s="18"/>
      <c r="E27" s="18"/>
      <c r="F27" s="18"/>
      <c r="G27" s="19"/>
    </row>
    <row r="28" spans="3:11" x14ac:dyDescent="0.25">
      <c r="C28" s="26" t="s">
        <v>143</v>
      </c>
      <c r="D28" s="27"/>
      <c r="E28" s="27"/>
      <c r="F28" s="28"/>
      <c r="G28" s="22" t="s">
        <v>48</v>
      </c>
    </row>
    <row r="29" spans="3:11" x14ac:dyDescent="0.25">
      <c r="C29" s="26" t="s">
        <v>144</v>
      </c>
      <c r="D29" s="27"/>
      <c r="E29" s="27"/>
      <c r="F29" s="28"/>
      <c r="G29" s="22">
        <v>3</v>
      </c>
    </row>
    <row r="30" spans="3:11" x14ac:dyDescent="0.25">
      <c r="C30" s="26" t="s">
        <v>145</v>
      </c>
      <c r="D30" s="27"/>
      <c r="E30" s="27"/>
      <c r="F30" s="28"/>
      <c r="G30" s="22">
        <v>7</v>
      </c>
    </row>
    <row r="31" spans="3:11" x14ac:dyDescent="0.25">
      <c r="C31" s="26" t="s">
        <v>146</v>
      </c>
      <c r="D31" s="27"/>
      <c r="E31" s="27"/>
      <c r="F31" s="28"/>
      <c r="G31" s="22" t="s">
        <v>48</v>
      </c>
    </row>
    <row r="32" spans="3:11" x14ac:dyDescent="0.25">
      <c r="C32" s="26" t="s">
        <v>147</v>
      </c>
      <c r="D32" s="27"/>
      <c r="E32" s="27"/>
      <c r="F32" s="28"/>
      <c r="G32" s="22" t="s">
        <v>48</v>
      </c>
    </row>
    <row r="33" spans="2:12" x14ac:dyDescent="0.25">
      <c r="C33" s="26" t="s">
        <v>148</v>
      </c>
      <c r="D33" s="27"/>
      <c r="E33" s="27"/>
      <c r="F33" s="28"/>
      <c r="G33" s="22" t="s">
        <v>48</v>
      </c>
    </row>
    <row r="34" spans="2:12" x14ac:dyDescent="0.25">
      <c r="C34" s="26" t="s">
        <v>149</v>
      </c>
      <c r="D34" s="27"/>
      <c r="E34" s="27"/>
      <c r="F34" s="28"/>
      <c r="G34" s="22" t="s">
        <v>48</v>
      </c>
    </row>
    <row r="36" spans="2:12" ht="15.75" x14ac:dyDescent="0.25">
      <c r="C36" s="17" t="s">
        <v>49</v>
      </c>
      <c r="D36" s="18"/>
      <c r="E36" s="18"/>
      <c r="F36" s="18"/>
      <c r="G36" s="19"/>
    </row>
    <row r="37" spans="2:12" x14ac:dyDescent="0.25">
      <c r="C37" s="15" t="s">
        <v>50</v>
      </c>
      <c r="D37" s="32"/>
      <c r="E37" s="32"/>
      <c r="F37" s="32"/>
      <c r="G37" s="16"/>
    </row>
    <row r="38" spans="2:12" x14ac:dyDescent="0.25">
      <c r="C38" s="15" t="s">
        <v>177</v>
      </c>
      <c r="D38" s="32"/>
      <c r="E38" s="32"/>
      <c r="F38" s="32"/>
      <c r="G38" s="16"/>
    </row>
    <row r="39" spans="2:12" x14ac:dyDescent="0.25">
      <c r="C39" s="15" t="s">
        <v>51</v>
      </c>
      <c r="D39" s="32"/>
      <c r="E39" s="32"/>
      <c r="F39" s="32"/>
      <c r="G39" s="16"/>
    </row>
    <row r="40" spans="2:12" x14ac:dyDescent="0.25">
      <c r="C40" s="15" t="s">
        <v>178</v>
      </c>
      <c r="D40" s="32"/>
      <c r="E40" s="32"/>
      <c r="F40" s="32"/>
      <c r="G40" s="16"/>
    </row>
    <row r="41" spans="2:12" x14ac:dyDescent="0.25">
      <c r="C41" s="15" t="s">
        <v>52</v>
      </c>
      <c r="D41" s="32"/>
      <c r="E41" s="32"/>
      <c r="F41" s="32"/>
      <c r="G41" s="16"/>
    </row>
    <row r="42" spans="2:12" x14ac:dyDescent="0.25">
      <c r="C42" s="15" t="s">
        <v>179</v>
      </c>
      <c r="D42" s="32"/>
      <c r="E42" s="32"/>
      <c r="F42" s="32"/>
      <c r="G42" s="16"/>
    </row>
    <row r="44" spans="2:12" ht="18.75" x14ac:dyDescent="0.3">
      <c r="B44" s="21" t="s">
        <v>150</v>
      </c>
    </row>
    <row r="46" spans="2:12" x14ac:dyDescent="0.25">
      <c r="C46" s="26" t="s">
        <v>151</v>
      </c>
      <c r="D46" s="28"/>
      <c r="E46" s="9">
        <v>14</v>
      </c>
      <c r="H46" s="26" t="s">
        <v>152</v>
      </c>
      <c r="I46" s="28"/>
      <c r="J46" s="9">
        <v>15</v>
      </c>
    </row>
    <row r="48" spans="2:12" x14ac:dyDescent="0.25">
      <c r="C48" s="12" t="s">
        <v>153</v>
      </c>
      <c r="D48" s="12" t="s">
        <v>154</v>
      </c>
      <c r="E48" s="12" t="s">
        <v>155</v>
      </c>
      <c r="F48" s="12" t="s">
        <v>116</v>
      </c>
      <c r="G48" s="12" t="s">
        <v>156</v>
      </c>
      <c r="H48" s="12" t="s">
        <v>157</v>
      </c>
      <c r="I48" s="12" t="s">
        <v>120</v>
      </c>
      <c r="J48" s="12" t="s">
        <v>121</v>
      </c>
      <c r="K48" s="12" t="s">
        <v>158</v>
      </c>
      <c r="L48" s="12" t="s">
        <v>94</v>
      </c>
    </row>
    <row r="49" spans="3:12" x14ac:dyDescent="0.25">
      <c r="C49" s="37">
        <v>0</v>
      </c>
      <c r="D49" s="37">
        <v>0</v>
      </c>
      <c r="E49" s="37" t="s">
        <v>159</v>
      </c>
      <c r="F49" s="37" t="s">
        <v>3</v>
      </c>
      <c r="G49" s="37">
        <v>10.5</v>
      </c>
      <c r="H49" s="37">
        <v>31</v>
      </c>
      <c r="I49" s="37">
        <v>1</v>
      </c>
      <c r="J49" s="37">
        <v>2</v>
      </c>
      <c r="K49" s="37">
        <v>5.709677419354839</v>
      </c>
      <c r="L49" s="37" t="s">
        <v>160</v>
      </c>
    </row>
    <row r="50" spans="3:12" x14ac:dyDescent="0.25">
      <c r="C50" s="37">
        <v>1</v>
      </c>
      <c r="D50" s="37">
        <v>1</v>
      </c>
      <c r="E50" s="37">
        <v>0</v>
      </c>
      <c r="F50" s="37" t="s">
        <v>159</v>
      </c>
      <c r="G50" s="37" t="s">
        <v>159</v>
      </c>
      <c r="H50" s="37">
        <v>1</v>
      </c>
      <c r="I50" s="37" t="s">
        <v>159</v>
      </c>
      <c r="J50" s="37" t="s">
        <v>159</v>
      </c>
      <c r="K50" s="37">
        <v>1</v>
      </c>
      <c r="L50" s="37" t="s">
        <v>161</v>
      </c>
    </row>
    <row r="51" spans="3:12" x14ac:dyDescent="0.25">
      <c r="C51" s="37">
        <v>1</v>
      </c>
      <c r="D51" s="37">
        <v>2</v>
      </c>
      <c r="E51" s="37">
        <v>0</v>
      </c>
      <c r="F51" s="37" t="s">
        <v>2</v>
      </c>
      <c r="G51" s="37">
        <v>22.5</v>
      </c>
      <c r="H51" s="37">
        <v>30</v>
      </c>
      <c r="I51" s="37">
        <v>3</v>
      </c>
      <c r="J51" s="37">
        <v>4</v>
      </c>
      <c r="K51" s="37">
        <v>5.8666666666666663</v>
      </c>
      <c r="L51" s="37" t="s">
        <v>160</v>
      </c>
    </row>
    <row r="52" spans="3:12" x14ac:dyDescent="0.25">
      <c r="C52" s="37">
        <v>2</v>
      </c>
      <c r="D52" s="37">
        <v>3</v>
      </c>
      <c r="E52" s="37">
        <v>2</v>
      </c>
      <c r="F52" s="37" t="s">
        <v>3</v>
      </c>
      <c r="G52" s="37">
        <v>24.5</v>
      </c>
      <c r="H52" s="37">
        <v>5</v>
      </c>
      <c r="I52" s="37">
        <v>5</v>
      </c>
      <c r="J52" s="37">
        <v>6</v>
      </c>
      <c r="K52" s="37">
        <v>7.6</v>
      </c>
      <c r="L52" s="37" t="s">
        <v>160</v>
      </c>
    </row>
    <row r="53" spans="3:12" x14ac:dyDescent="0.25">
      <c r="C53" s="37">
        <v>2</v>
      </c>
      <c r="D53" s="37">
        <v>4</v>
      </c>
      <c r="E53" s="37">
        <v>2</v>
      </c>
      <c r="F53" s="37" t="s">
        <v>2</v>
      </c>
      <c r="G53" s="37">
        <v>90</v>
      </c>
      <c r="H53" s="37">
        <v>25</v>
      </c>
      <c r="I53" s="37">
        <v>7</v>
      </c>
      <c r="J53" s="37">
        <v>8</v>
      </c>
      <c r="K53" s="37">
        <v>5.52</v>
      </c>
      <c r="L53" s="37" t="s">
        <v>160</v>
      </c>
    </row>
    <row r="54" spans="3:12" x14ac:dyDescent="0.25">
      <c r="C54" s="37">
        <v>3</v>
      </c>
      <c r="D54" s="37">
        <v>5</v>
      </c>
      <c r="E54" s="37">
        <v>3</v>
      </c>
      <c r="F54" s="37" t="s">
        <v>2</v>
      </c>
      <c r="G54" s="37">
        <v>7.5</v>
      </c>
      <c r="H54" s="37">
        <v>4</v>
      </c>
      <c r="I54" s="37">
        <v>9</v>
      </c>
      <c r="J54" s="37">
        <v>10</v>
      </c>
      <c r="K54" s="37">
        <v>7</v>
      </c>
      <c r="L54" s="37" t="s">
        <v>160</v>
      </c>
    </row>
    <row r="55" spans="3:12" x14ac:dyDescent="0.25">
      <c r="C55" s="37">
        <v>3</v>
      </c>
      <c r="D55" s="37">
        <v>6</v>
      </c>
      <c r="E55" s="37">
        <v>3</v>
      </c>
      <c r="F55" s="37" t="s">
        <v>159</v>
      </c>
      <c r="G55" s="37" t="s">
        <v>159</v>
      </c>
      <c r="H55" s="37">
        <v>1</v>
      </c>
      <c r="I55" s="37" t="s">
        <v>159</v>
      </c>
      <c r="J55" s="37" t="s">
        <v>159</v>
      </c>
      <c r="K55" s="37">
        <v>10</v>
      </c>
      <c r="L55" s="37" t="s">
        <v>161</v>
      </c>
    </row>
    <row r="56" spans="3:12" x14ac:dyDescent="0.25">
      <c r="C56" s="37">
        <v>3</v>
      </c>
      <c r="D56" s="37">
        <v>7</v>
      </c>
      <c r="E56" s="37">
        <v>4</v>
      </c>
      <c r="F56" s="37" t="s">
        <v>2</v>
      </c>
      <c r="G56" s="37">
        <v>52.5</v>
      </c>
      <c r="H56" s="37">
        <v>11</v>
      </c>
      <c r="I56" s="37">
        <v>11</v>
      </c>
      <c r="J56" s="37">
        <v>12</v>
      </c>
      <c r="K56" s="37">
        <v>4.7272727272727275</v>
      </c>
      <c r="L56" s="37" t="s">
        <v>160</v>
      </c>
    </row>
    <row r="57" spans="3:12" x14ac:dyDescent="0.25">
      <c r="C57" s="37">
        <v>3</v>
      </c>
      <c r="D57" s="37">
        <v>8</v>
      </c>
      <c r="E57" s="37">
        <v>4</v>
      </c>
      <c r="F57" s="37" t="s">
        <v>3</v>
      </c>
      <c r="G57" s="37">
        <v>38.5</v>
      </c>
      <c r="H57" s="37">
        <v>14</v>
      </c>
      <c r="I57" s="37">
        <v>13</v>
      </c>
      <c r="J57" s="37">
        <v>14</v>
      </c>
      <c r="K57" s="37">
        <v>6.1428571428571432</v>
      </c>
      <c r="L57" s="37" t="s">
        <v>160</v>
      </c>
    </row>
    <row r="58" spans="3:12" x14ac:dyDescent="0.25">
      <c r="C58" s="37">
        <v>4</v>
      </c>
      <c r="D58" s="37">
        <v>9</v>
      </c>
      <c r="E58" s="37">
        <v>5</v>
      </c>
      <c r="F58" s="37" t="s">
        <v>159</v>
      </c>
      <c r="G58" s="37" t="s">
        <v>159</v>
      </c>
      <c r="H58" s="37">
        <v>2</v>
      </c>
      <c r="I58" s="37" t="s">
        <v>159</v>
      </c>
      <c r="J58" s="37" t="s">
        <v>159</v>
      </c>
      <c r="K58" s="37">
        <v>6.5</v>
      </c>
      <c r="L58" s="37" t="s">
        <v>161</v>
      </c>
    </row>
    <row r="59" spans="3:12" x14ac:dyDescent="0.25">
      <c r="C59" s="37">
        <v>4</v>
      </c>
      <c r="D59" s="37">
        <v>10</v>
      </c>
      <c r="E59" s="37">
        <v>5</v>
      </c>
      <c r="F59" s="37" t="s">
        <v>159</v>
      </c>
      <c r="G59" s="37" t="s">
        <v>159</v>
      </c>
      <c r="H59" s="37">
        <v>2</v>
      </c>
      <c r="I59" s="37" t="s">
        <v>159</v>
      </c>
      <c r="J59" s="37" t="s">
        <v>159</v>
      </c>
      <c r="K59" s="37">
        <v>7.5</v>
      </c>
      <c r="L59" s="37" t="s">
        <v>161</v>
      </c>
    </row>
    <row r="60" spans="3:12" x14ac:dyDescent="0.25">
      <c r="C60" s="37">
        <v>4</v>
      </c>
      <c r="D60" s="37">
        <v>11</v>
      </c>
      <c r="E60" s="37">
        <v>7</v>
      </c>
      <c r="F60" s="37" t="s">
        <v>3</v>
      </c>
      <c r="G60" s="37">
        <v>31.5</v>
      </c>
      <c r="H60" s="37">
        <v>6</v>
      </c>
      <c r="I60" s="37">
        <v>15</v>
      </c>
      <c r="J60" s="37">
        <v>16</v>
      </c>
      <c r="K60" s="37">
        <v>5.333333333333333</v>
      </c>
      <c r="L60" s="37" t="s">
        <v>160</v>
      </c>
    </row>
    <row r="61" spans="3:12" x14ac:dyDescent="0.25">
      <c r="C61" s="37">
        <v>4</v>
      </c>
      <c r="D61" s="37">
        <v>12</v>
      </c>
      <c r="E61" s="37">
        <v>7</v>
      </c>
      <c r="F61" s="37" t="s">
        <v>3</v>
      </c>
      <c r="G61" s="37">
        <v>24.5</v>
      </c>
      <c r="H61" s="37">
        <v>5</v>
      </c>
      <c r="I61" s="37">
        <v>17</v>
      </c>
      <c r="J61" s="37">
        <v>18</v>
      </c>
      <c r="K61" s="37">
        <v>4</v>
      </c>
      <c r="L61" s="37" t="s">
        <v>160</v>
      </c>
    </row>
    <row r="62" spans="3:12" x14ac:dyDescent="0.25">
      <c r="C62" s="37">
        <v>4</v>
      </c>
      <c r="D62" s="37">
        <v>13</v>
      </c>
      <c r="E62" s="37">
        <v>8</v>
      </c>
      <c r="F62" s="37" t="s">
        <v>3</v>
      </c>
      <c r="G62" s="37">
        <v>24.5</v>
      </c>
      <c r="H62" s="37">
        <v>9</v>
      </c>
      <c r="I62" s="37">
        <v>19</v>
      </c>
      <c r="J62" s="37">
        <v>20</v>
      </c>
      <c r="K62" s="37">
        <v>7.2222222222222223</v>
      </c>
      <c r="L62" s="37" t="s">
        <v>160</v>
      </c>
    </row>
    <row r="63" spans="3:12" x14ac:dyDescent="0.25">
      <c r="C63" s="37">
        <v>4</v>
      </c>
      <c r="D63" s="37">
        <v>14</v>
      </c>
      <c r="E63" s="37">
        <v>8</v>
      </c>
      <c r="F63" s="37" t="s">
        <v>2</v>
      </c>
      <c r="G63" s="37">
        <v>150</v>
      </c>
      <c r="H63" s="37">
        <v>5</v>
      </c>
      <c r="I63" s="37">
        <v>21</v>
      </c>
      <c r="J63" s="37">
        <v>22</v>
      </c>
      <c r="K63" s="37">
        <v>4.2</v>
      </c>
      <c r="L63" s="37" t="s">
        <v>160</v>
      </c>
    </row>
    <row r="64" spans="3:12" x14ac:dyDescent="0.25">
      <c r="C64" s="37">
        <v>5</v>
      </c>
      <c r="D64" s="37">
        <v>15</v>
      </c>
      <c r="E64" s="37">
        <v>11</v>
      </c>
      <c r="F64" s="37" t="s">
        <v>159</v>
      </c>
      <c r="G64" s="37" t="s">
        <v>159</v>
      </c>
      <c r="H64" s="37">
        <v>4</v>
      </c>
      <c r="I64" s="37" t="s">
        <v>159</v>
      </c>
      <c r="J64" s="37" t="s">
        <v>159</v>
      </c>
      <c r="K64" s="37">
        <v>5</v>
      </c>
      <c r="L64" s="37" t="s">
        <v>161</v>
      </c>
    </row>
    <row r="65" spans="2:12" x14ac:dyDescent="0.25">
      <c r="C65" s="37">
        <v>5</v>
      </c>
      <c r="D65" s="37">
        <v>16</v>
      </c>
      <c r="E65" s="37">
        <v>11</v>
      </c>
      <c r="F65" s="37" t="s">
        <v>159</v>
      </c>
      <c r="G65" s="37" t="s">
        <v>159</v>
      </c>
      <c r="H65" s="37">
        <v>2</v>
      </c>
      <c r="I65" s="37" t="s">
        <v>159</v>
      </c>
      <c r="J65" s="37" t="s">
        <v>159</v>
      </c>
      <c r="K65" s="37">
        <v>6</v>
      </c>
      <c r="L65" s="37" t="s">
        <v>161</v>
      </c>
    </row>
    <row r="66" spans="2:12" x14ac:dyDescent="0.25">
      <c r="C66" s="37">
        <v>5</v>
      </c>
      <c r="D66" s="37">
        <v>17</v>
      </c>
      <c r="E66" s="37">
        <v>12</v>
      </c>
      <c r="F66" s="37" t="s">
        <v>159</v>
      </c>
      <c r="G66" s="37" t="s">
        <v>159</v>
      </c>
      <c r="H66" s="37">
        <v>2</v>
      </c>
      <c r="I66" s="37" t="s">
        <v>159</v>
      </c>
      <c r="J66" s="37" t="s">
        <v>159</v>
      </c>
      <c r="K66" s="37">
        <v>6</v>
      </c>
      <c r="L66" s="37" t="s">
        <v>161</v>
      </c>
    </row>
    <row r="67" spans="2:12" x14ac:dyDescent="0.25">
      <c r="C67" s="37">
        <v>5</v>
      </c>
      <c r="D67" s="37">
        <v>18</v>
      </c>
      <c r="E67" s="37">
        <v>12</v>
      </c>
      <c r="F67" s="37" t="s">
        <v>159</v>
      </c>
      <c r="G67" s="37" t="s">
        <v>159</v>
      </c>
      <c r="H67" s="37">
        <v>3</v>
      </c>
      <c r="I67" s="37" t="s">
        <v>159</v>
      </c>
      <c r="J67" s="37" t="s">
        <v>159</v>
      </c>
      <c r="K67" s="37">
        <v>2.6666666666666665</v>
      </c>
      <c r="L67" s="37" t="s">
        <v>161</v>
      </c>
    </row>
    <row r="68" spans="2:12" x14ac:dyDescent="0.25">
      <c r="C68" s="37">
        <v>5</v>
      </c>
      <c r="D68" s="37">
        <v>19</v>
      </c>
      <c r="E68" s="37">
        <v>13</v>
      </c>
      <c r="F68" s="37" t="s">
        <v>159</v>
      </c>
      <c r="G68" s="37" t="s">
        <v>159</v>
      </c>
      <c r="H68" s="37">
        <v>1</v>
      </c>
      <c r="I68" s="37" t="s">
        <v>159</v>
      </c>
      <c r="J68" s="37" t="s">
        <v>159</v>
      </c>
      <c r="K68" s="37">
        <v>10</v>
      </c>
      <c r="L68" s="37" t="s">
        <v>161</v>
      </c>
    </row>
    <row r="69" spans="2:12" x14ac:dyDescent="0.25">
      <c r="C69" s="37">
        <v>5</v>
      </c>
      <c r="D69" s="37">
        <v>20</v>
      </c>
      <c r="E69" s="37">
        <v>13</v>
      </c>
      <c r="F69" s="37" t="s">
        <v>2</v>
      </c>
      <c r="G69" s="37">
        <v>112.5</v>
      </c>
      <c r="H69" s="37">
        <v>8</v>
      </c>
      <c r="I69" s="37">
        <v>23</v>
      </c>
      <c r="J69" s="37">
        <v>24</v>
      </c>
      <c r="K69" s="37">
        <v>6.875</v>
      </c>
      <c r="L69" s="37" t="s">
        <v>160</v>
      </c>
    </row>
    <row r="70" spans="2:12" x14ac:dyDescent="0.25">
      <c r="C70" s="37">
        <v>5</v>
      </c>
      <c r="D70" s="37">
        <v>21</v>
      </c>
      <c r="E70" s="37">
        <v>14</v>
      </c>
      <c r="F70" s="37" t="s">
        <v>159</v>
      </c>
      <c r="G70" s="37" t="s">
        <v>159</v>
      </c>
      <c r="H70" s="37">
        <v>1</v>
      </c>
      <c r="I70" s="37" t="s">
        <v>159</v>
      </c>
      <c r="J70" s="37" t="s">
        <v>159</v>
      </c>
      <c r="K70" s="37">
        <v>3</v>
      </c>
      <c r="L70" s="37" t="s">
        <v>161</v>
      </c>
    </row>
    <row r="71" spans="2:12" x14ac:dyDescent="0.25">
      <c r="C71" s="37">
        <v>5</v>
      </c>
      <c r="D71" s="37">
        <v>22</v>
      </c>
      <c r="E71" s="37">
        <v>14</v>
      </c>
      <c r="F71" s="37" t="s">
        <v>159</v>
      </c>
      <c r="G71" s="37" t="s">
        <v>159</v>
      </c>
      <c r="H71" s="37">
        <v>4</v>
      </c>
      <c r="I71" s="37" t="s">
        <v>159</v>
      </c>
      <c r="J71" s="37" t="s">
        <v>159</v>
      </c>
      <c r="K71" s="37">
        <v>4.5</v>
      </c>
      <c r="L71" s="37" t="s">
        <v>161</v>
      </c>
    </row>
    <row r="72" spans="2:12" x14ac:dyDescent="0.25">
      <c r="C72" s="37">
        <v>6</v>
      </c>
      <c r="D72" s="37">
        <v>23</v>
      </c>
      <c r="E72" s="37">
        <v>20</v>
      </c>
      <c r="F72" s="37" t="s">
        <v>159</v>
      </c>
      <c r="G72" s="37" t="s">
        <v>159</v>
      </c>
      <c r="H72" s="37">
        <v>1</v>
      </c>
      <c r="I72" s="37" t="s">
        <v>159</v>
      </c>
      <c r="J72" s="37" t="s">
        <v>159</v>
      </c>
      <c r="K72" s="37">
        <v>9</v>
      </c>
      <c r="L72" s="37" t="s">
        <v>161</v>
      </c>
    </row>
    <row r="73" spans="2:12" x14ac:dyDescent="0.25">
      <c r="C73" s="37">
        <v>6</v>
      </c>
      <c r="D73" s="37">
        <v>24</v>
      </c>
      <c r="E73" s="37">
        <v>20</v>
      </c>
      <c r="F73" s="37" t="s">
        <v>2</v>
      </c>
      <c r="G73" s="37">
        <v>172.5</v>
      </c>
      <c r="H73" s="37">
        <v>7</v>
      </c>
      <c r="I73" s="37">
        <v>25</v>
      </c>
      <c r="J73" s="37">
        <v>26</v>
      </c>
      <c r="K73" s="37">
        <v>6.5714285714285712</v>
      </c>
      <c r="L73" s="37" t="s">
        <v>160</v>
      </c>
    </row>
    <row r="74" spans="2:12" x14ac:dyDescent="0.25">
      <c r="C74" s="37">
        <v>7</v>
      </c>
      <c r="D74" s="37">
        <v>25</v>
      </c>
      <c r="E74" s="37">
        <v>24</v>
      </c>
      <c r="F74" s="37" t="s">
        <v>2</v>
      </c>
      <c r="G74" s="37">
        <v>157.5</v>
      </c>
      <c r="H74" s="37">
        <v>4</v>
      </c>
      <c r="I74" s="37">
        <v>27</v>
      </c>
      <c r="J74" s="37">
        <v>28</v>
      </c>
      <c r="K74" s="37">
        <v>6.25</v>
      </c>
      <c r="L74" s="37" t="s">
        <v>160</v>
      </c>
    </row>
    <row r="75" spans="2:12" x14ac:dyDescent="0.25">
      <c r="C75" s="37">
        <v>7</v>
      </c>
      <c r="D75" s="37">
        <v>26</v>
      </c>
      <c r="E75" s="37">
        <v>24</v>
      </c>
      <c r="F75" s="37" t="s">
        <v>159</v>
      </c>
      <c r="G75" s="37" t="s">
        <v>159</v>
      </c>
      <c r="H75" s="37">
        <v>3</v>
      </c>
      <c r="I75" s="37" t="s">
        <v>159</v>
      </c>
      <c r="J75" s="37" t="s">
        <v>159</v>
      </c>
      <c r="K75" s="37">
        <v>7</v>
      </c>
      <c r="L75" s="37" t="s">
        <v>161</v>
      </c>
    </row>
    <row r="76" spans="2:12" x14ac:dyDescent="0.25">
      <c r="C76" s="37">
        <v>8</v>
      </c>
      <c r="D76" s="37">
        <v>27</v>
      </c>
      <c r="E76" s="37">
        <v>25</v>
      </c>
      <c r="F76" s="37" t="s">
        <v>159</v>
      </c>
      <c r="G76" s="37" t="s">
        <v>159</v>
      </c>
      <c r="H76" s="37">
        <v>2</v>
      </c>
      <c r="I76" s="37" t="s">
        <v>159</v>
      </c>
      <c r="J76" s="37" t="s">
        <v>159</v>
      </c>
      <c r="K76" s="37">
        <v>6</v>
      </c>
      <c r="L76" s="37" t="s">
        <v>161</v>
      </c>
    </row>
    <row r="77" spans="2:12" x14ac:dyDescent="0.25">
      <c r="C77" s="37">
        <v>8</v>
      </c>
      <c r="D77" s="37">
        <v>28</v>
      </c>
      <c r="E77" s="37">
        <v>25</v>
      </c>
      <c r="F77" s="37" t="s">
        <v>159</v>
      </c>
      <c r="G77" s="37" t="s">
        <v>159</v>
      </c>
      <c r="H77" s="37">
        <v>2</v>
      </c>
      <c r="I77" s="37" t="s">
        <v>159</v>
      </c>
      <c r="J77" s="37" t="s">
        <v>159</v>
      </c>
      <c r="K77" s="37">
        <v>6.5</v>
      </c>
      <c r="L77" s="37" t="s">
        <v>161</v>
      </c>
    </row>
    <row r="80" spans="2:12" ht="18.75" x14ac:dyDescent="0.3">
      <c r="B80" s="21" t="s">
        <v>162</v>
      </c>
    </row>
    <row r="82" spans="2:12" x14ac:dyDescent="0.25">
      <c r="C82" s="26" t="s">
        <v>151</v>
      </c>
      <c r="D82" s="28"/>
      <c r="E82" s="9">
        <v>0</v>
      </c>
      <c r="H82" s="26" t="s">
        <v>152</v>
      </c>
      <c r="I82" s="28"/>
      <c r="J82" s="9">
        <v>1</v>
      </c>
    </row>
    <row r="84" spans="2:12" x14ac:dyDescent="0.25">
      <c r="C84" s="12" t="s">
        <v>153</v>
      </c>
      <c r="D84" s="12" t="s">
        <v>154</v>
      </c>
      <c r="E84" s="12" t="s">
        <v>155</v>
      </c>
      <c r="F84" s="12" t="s">
        <v>116</v>
      </c>
      <c r="G84" s="12" t="s">
        <v>156</v>
      </c>
      <c r="H84" s="12" t="s">
        <v>157</v>
      </c>
      <c r="I84" s="12" t="s">
        <v>120</v>
      </c>
      <c r="J84" s="12" t="s">
        <v>121</v>
      </c>
      <c r="K84" s="12" t="s">
        <v>158</v>
      </c>
      <c r="L84" s="12" t="s">
        <v>94</v>
      </c>
    </row>
    <row r="85" spans="2:12" x14ac:dyDescent="0.25">
      <c r="C85" s="37">
        <v>0</v>
      </c>
      <c r="D85" s="37">
        <v>0</v>
      </c>
      <c r="E85" s="37" t="s">
        <v>159</v>
      </c>
      <c r="F85" s="37" t="s">
        <v>159</v>
      </c>
      <c r="G85" s="37" t="s">
        <v>159</v>
      </c>
      <c r="H85" s="37">
        <v>21</v>
      </c>
      <c r="I85" s="37" t="s">
        <v>159</v>
      </c>
      <c r="J85" s="37" t="s">
        <v>159</v>
      </c>
      <c r="K85" s="37">
        <v>5.709677419354839</v>
      </c>
      <c r="L85" s="37" t="s">
        <v>161</v>
      </c>
    </row>
    <row r="88" spans="2:12" ht="18.75" x14ac:dyDescent="0.3">
      <c r="B88" s="21" t="s">
        <v>163</v>
      </c>
    </row>
    <row r="90" spans="2:12" x14ac:dyDescent="0.25">
      <c r="C90" s="26" t="s">
        <v>151</v>
      </c>
      <c r="D90" s="28"/>
      <c r="E90" s="9">
        <v>0</v>
      </c>
      <c r="H90" s="26" t="s">
        <v>152</v>
      </c>
      <c r="I90" s="28"/>
      <c r="J90" s="9">
        <v>1</v>
      </c>
    </row>
    <row r="92" spans="2:12" x14ac:dyDescent="0.25">
      <c r="C92" s="12" t="s">
        <v>153</v>
      </c>
      <c r="D92" s="12" t="s">
        <v>154</v>
      </c>
      <c r="E92" s="12" t="s">
        <v>155</v>
      </c>
      <c r="F92" s="12" t="s">
        <v>116</v>
      </c>
      <c r="G92" s="12" t="s">
        <v>156</v>
      </c>
      <c r="H92" s="12" t="s">
        <v>157</v>
      </c>
      <c r="I92" s="12" t="s">
        <v>120</v>
      </c>
      <c r="J92" s="12" t="s">
        <v>121</v>
      </c>
      <c r="K92" s="12" t="s">
        <v>158</v>
      </c>
      <c r="L92" s="12" t="s">
        <v>94</v>
      </c>
    </row>
    <row r="93" spans="2:12" x14ac:dyDescent="0.25">
      <c r="C93" s="37">
        <v>0</v>
      </c>
      <c r="D93" s="37">
        <v>0</v>
      </c>
      <c r="E93" s="37" t="s">
        <v>159</v>
      </c>
      <c r="F93" s="37" t="s">
        <v>159</v>
      </c>
      <c r="G93" s="37" t="s">
        <v>159</v>
      </c>
      <c r="H93" s="37">
        <v>21</v>
      </c>
      <c r="I93" s="37" t="s">
        <v>159</v>
      </c>
      <c r="J93" s="37" t="s">
        <v>159</v>
      </c>
      <c r="K93" s="37">
        <v>5.709677419354839</v>
      </c>
      <c r="L93" s="37" t="s">
        <v>161</v>
      </c>
    </row>
    <row r="96" spans="2:12" ht="18.75" x14ac:dyDescent="0.3">
      <c r="B96" s="21" t="s">
        <v>164</v>
      </c>
    </row>
    <row r="98" spans="2:5" ht="51.75" x14ac:dyDescent="0.25">
      <c r="C98" s="25" t="s">
        <v>58</v>
      </c>
      <c r="D98" s="12" t="s">
        <v>59</v>
      </c>
      <c r="E98" s="25" t="s">
        <v>60</v>
      </c>
    </row>
    <row r="99" spans="2:5" x14ac:dyDescent="0.25">
      <c r="C99" s="9">
        <v>53.166666666666664</v>
      </c>
      <c r="D99" s="9">
        <v>1.3096006121871127</v>
      </c>
      <c r="E99" s="9">
        <v>2.8650916764520168E-17</v>
      </c>
    </row>
    <row r="101" spans="2:5" ht="18.75" x14ac:dyDescent="0.3">
      <c r="B101" s="21" t="s">
        <v>165</v>
      </c>
    </row>
    <row r="103" spans="2:5" ht="51.75" x14ac:dyDescent="0.25">
      <c r="C103" s="25" t="s">
        <v>58</v>
      </c>
      <c r="D103" s="12" t="s">
        <v>59</v>
      </c>
      <c r="E103" s="25" t="s">
        <v>60</v>
      </c>
    </row>
    <row r="104" spans="2:5" x14ac:dyDescent="0.25">
      <c r="C104" s="9">
        <v>195.5277777777778</v>
      </c>
      <c r="D104" s="9">
        <v>3.051367981880678</v>
      </c>
      <c r="E104" s="9">
        <v>-0.34126984126984117</v>
      </c>
    </row>
  </sheetData>
  <mergeCells count="54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90:D90"/>
    <mergeCell ref="H90:I90"/>
    <mergeCell ref="B5:C5"/>
    <mergeCell ref="D5:E5"/>
    <mergeCell ref="F5:G5"/>
    <mergeCell ref="H5:I5"/>
    <mergeCell ref="C40:G40"/>
    <mergeCell ref="C41:G41"/>
    <mergeCell ref="C42:G42"/>
    <mergeCell ref="C46:D46"/>
    <mergeCell ref="H46:I46"/>
    <mergeCell ref="C82:D82"/>
    <mergeCell ref="H82:I82"/>
    <mergeCell ref="C33:F33"/>
    <mergeCell ref="C34:F34"/>
    <mergeCell ref="C36:G36"/>
    <mergeCell ref="C37:G37"/>
    <mergeCell ref="C38:G38"/>
    <mergeCell ref="C39:G39"/>
    <mergeCell ref="C27:G27"/>
    <mergeCell ref="C28:F28"/>
    <mergeCell ref="C29:F29"/>
    <mergeCell ref="C30:F30"/>
    <mergeCell ref="C31:F31"/>
    <mergeCell ref="C32:F32"/>
    <mergeCell ref="C22:F22"/>
    <mergeCell ref="C23:D23"/>
    <mergeCell ref="C24:D24"/>
    <mergeCell ref="C25:D25"/>
    <mergeCell ref="E23:F23"/>
    <mergeCell ref="E25:F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showGridLines="0" topLeftCell="A13" workbookViewId="0">
      <selection activeCell="B16" sqref="B16:F47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176</v>
      </c>
      <c r="N2" t="s">
        <v>166</v>
      </c>
    </row>
    <row r="4" spans="2:19" ht="15.75" x14ac:dyDescent="0.25">
      <c r="B4" s="17" t="s">
        <v>11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12</v>
      </c>
      <c r="Q4" s="18"/>
      <c r="R4" s="18"/>
      <c r="S4" s="19"/>
    </row>
    <row r="5" spans="2:19" x14ac:dyDescent="0.25">
      <c r="B5" s="20" t="s">
        <v>171</v>
      </c>
      <c r="C5" s="16"/>
      <c r="D5" s="20" t="s">
        <v>29</v>
      </c>
      <c r="E5" s="16"/>
      <c r="F5" s="20" t="s">
        <v>131</v>
      </c>
      <c r="G5" s="16"/>
      <c r="H5" s="20" t="s">
        <v>132</v>
      </c>
      <c r="I5" s="16"/>
      <c r="J5" s="20" t="s">
        <v>133</v>
      </c>
      <c r="K5" s="16"/>
      <c r="L5" s="20" t="s">
        <v>31</v>
      </c>
      <c r="M5" s="16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0" t="s">
        <v>32</v>
      </c>
      <c r="C6" s="16"/>
      <c r="D6" s="20" t="s">
        <v>134</v>
      </c>
      <c r="E6" s="16"/>
      <c r="F6" s="20" t="s">
        <v>172</v>
      </c>
      <c r="G6" s="16"/>
      <c r="H6" s="20" t="s">
        <v>135</v>
      </c>
      <c r="I6" s="16"/>
      <c r="J6" s="20" t="s">
        <v>173</v>
      </c>
      <c r="K6" s="16"/>
      <c r="L6" s="15"/>
      <c r="M6" s="16"/>
      <c r="P6" s="9">
        <v>0</v>
      </c>
      <c r="Q6" s="9">
        <v>5</v>
      </c>
      <c r="R6" s="9">
        <v>5</v>
      </c>
      <c r="S6" s="9">
        <v>10</v>
      </c>
    </row>
    <row r="12" spans="2:19" x14ac:dyDescent="0.25">
      <c r="B12" s="10" t="s">
        <v>34</v>
      </c>
      <c r="C12" s="15" t="s">
        <v>35</v>
      </c>
      <c r="D12" s="32"/>
      <c r="E12" s="32"/>
      <c r="F12" s="16"/>
    </row>
    <row r="13" spans="2:19" x14ac:dyDescent="0.25">
      <c r="B13" s="10" t="s">
        <v>36</v>
      </c>
      <c r="C13" s="15" t="s">
        <v>37</v>
      </c>
      <c r="D13" s="32"/>
      <c r="E13" s="32"/>
      <c r="F13" s="16"/>
    </row>
    <row r="16" spans="2:19" ht="25.5" x14ac:dyDescent="0.25">
      <c r="B16" s="24" t="s">
        <v>170</v>
      </c>
      <c r="C16" s="24" t="s">
        <v>175</v>
      </c>
      <c r="D16" s="23" t="s">
        <v>68</v>
      </c>
      <c r="E16" s="23" t="s">
        <v>2</v>
      </c>
      <c r="F16" s="23" t="s">
        <v>3</v>
      </c>
    </row>
    <row r="17" spans="2:6" x14ac:dyDescent="0.25">
      <c r="B17" s="9">
        <v>6.5</v>
      </c>
      <c r="C17" s="9">
        <v>5</v>
      </c>
      <c r="D17" s="9">
        <v>-1.5</v>
      </c>
      <c r="E17" s="9">
        <v>0</v>
      </c>
      <c r="F17" s="9">
        <v>21</v>
      </c>
    </row>
    <row r="18" spans="2:6" x14ac:dyDescent="0.25">
      <c r="B18" s="9">
        <v>6</v>
      </c>
      <c r="C18" s="9">
        <v>4</v>
      </c>
      <c r="D18" s="9">
        <v>-2</v>
      </c>
      <c r="E18" s="9">
        <v>60</v>
      </c>
      <c r="F18" s="9">
        <v>14</v>
      </c>
    </row>
    <row r="19" spans="2:6" x14ac:dyDescent="0.25">
      <c r="B19" s="9">
        <v>2.6666666666666665</v>
      </c>
      <c r="C19" s="9">
        <v>2</v>
      </c>
      <c r="D19" s="9">
        <v>-0.66666666666666652</v>
      </c>
      <c r="E19" s="9">
        <v>60</v>
      </c>
      <c r="F19" s="9">
        <v>35</v>
      </c>
    </row>
    <row r="20" spans="2:6" x14ac:dyDescent="0.25">
      <c r="B20" s="9">
        <v>10</v>
      </c>
      <c r="C20" s="9">
        <v>10</v>
      </c>
      <c r="D20" s="9">
        <v>0</v>
      </c>
      <c r="E20" s="9">
        <v>180</v>
      </c>
      <c r="F20" s="9">
        <v>21</v>
      </c>
    </row>
    <row r="21" spans="2:6" x14ac:dyDescent="0.25">
      <c r="B21" s="9">
        <v>6</v>
      </c>
      <c r="C21" s="9">
        <v>6</v>
      </c>
      <c r="D21" s="9">
        <v>0</v>
      </c>
      <c r="E21" s="9">
        <v>150</v>
      </c>
      <c r="F21" s="9">
        <v>28</v>
      </c>
    </row>
    <row r="22" spans="2:6" x14ac:dyDescent="0.25">
      <c r="B22" s="9">
        <v>5</v>
      </c>
      <c r="C22" s="9">
        <v>3</v>
      </c>
      <c r="D22" s="9">
        <v>-2</v>
      </c>
      <c r="E22" s="9">
        <v>30</v>
      </c>
      <c r="F22" s="9">
        <v>28</v>
      </c>
    </row>
    <row r="23" spans="2:6" x14ac:dyDescent="0.25">
      <c r="B23" s="9">
        <v>5</v>
      </c>
      <c r="C23" s="9">
        <v>7</v>
      </c>
      <c r="D23" s="9">
        <v>2</v>
      </c>
      <c r="E23" s="9">
        <v>30</v>
      </c>
      <c r="F23" s="9">
        <v>28</v>
      </c>
    </row>
    <row r="24" spans="2:6" x14ac:dyDescent="0.25">
      <c r="B24" s="9">
        <v>5</v>
      </c>
      <c r="C24" s="9">
        <v>5</v>
      </c>
      <c r="D24" s="9">
        <v>0</v>
      </c>
      <c r="E24" s="9">
        <v>45</v>
      </c>
      <c r="F24" s="9">
        <v>21</v>
      </c>
    </row>
    <row r="25" spans="2:6" x14ac:dyDescent="0.25">
      <c r="B25" s="9">
        <v>7.5</v>
      </c>
      <c r="C25" s="9">
        <v>9</v>
      </c>
      <c r="D25" s="9">
        <v>1.5</v>
      </c>
      <c r="E25" s="9">
        <v>15</v>
      </c>
      <c r="F25" s="9">
        <v>21</v>
      </c>
    </row>
    <row r="26" spans="2:6" x14ac:dyDescent="0.25">
      <c r="B26" s="9">
        <v>6.5</v>
      </c>
      <c r="C26" s="9">
        <v>7</v>
      </c>
      <c r="D26" s="9">
        <v>0.5</v>
      </c>
      <c r="E26" s="9">
        <v>165</v>
      </c>
      <c r="F26" s="9">
        <v>28</v>
      </c>
    </row>
    <row r="27" spans="2:6" x14ac:dyDescent="0.25">
      <c r="B27" s="9">
        <v>4.5</v>
      </c>
      <c r="C27" s="9">
        <v>1</v>
      </c>
      <c r="D27" s="9">
        <v>-3.5</v>
      </c>
      <c r="E27" s="9">
        <v>180</v>
      </c>
      <c r="F27" s="9">
        <v>42</v>
      </c>
    </row>
    <row r="28" spans="2:6" x14ac:dyDescent="0.25">
      <c r="B28" s="9">
        <v>6</v>
      </c>
      <c r="C28" s="9">
        <v>8</v>
      </c>
      <c r="D28" s="9">
        <v>2</v>
      </c>
      <c r="E28" s="9">
        <v>75</v>
      </c>
      <c r="F28" s="9">
        <v>21</v>
      </c>
    </row>
    <row r="29" spans="2:6" x14ac:dyDescent="0.25">
      <c r="B29" s="9">
        <v>2.6666666666666665</v>
      </c>
      <c r="C29" s="9">
        <v>5</v>
      </c>
      <c r="D29" s="9">
        <v>2.3333333333333335</v>
      </c>
      <c r="E29" s="9">
        <v>60</v>
      </c>
      <c r="F29" s="9">
        <v>28</v>
      </c>
    </row>
    <row r="30" spans="2:6" x14ac:dyDescent="0.25">
      <c r="B30" s="9">
        <v>6.5</v>
      </c>
      <c r="C30" s="9">
        <v>6</v>
      </c>
      <c r="D30" s="9">
        <v>-0.5</v>
      </c>
      <c r="E30" s="9">
        <v>165</v>
      </c>
      <c r="F30" s="9">
        <v>35</v>
      </c>
    </row>
    <row r="31" spans="2:6" x14ac:dyDescent="0.25">
      <c r="B31" s="9">
        <v>6</v>
      </c>
      <c r="C31" s="9">
        <v>6</v>
      </c>
      <c r="D31" s="9">
        <v>0</v>
      </c>
      <c r="E31" s="9">
        <v>30</v>
      </c>
      <c r="F31" s="9">
        <v>42</v>
      </c>
    </row>
    <row r="32" spans="2:6" x14ac:dyDescent="0.25">
      <c r="B32" s="9">
        <v>3</v>
      </c>
      <c r="C32" s="9">
        <v>3</v>
      </c>
      <c r="D32" s="9">
        <v>0</v>
      </c>
      <c r="E32" s="9">
        <v>120</v>
      </c>
      <c r="F32" s="9">
        <v>42</v>
      </c>
    </row>
    <row r="33" spans="2:6" x14ac:dyDescent="0.25">
      <c r="B33" s="9">
        <v>4.5</v>
      </c>
      <c r="C33" s="9">
        <v>5</v>
      </c>
      <c r="D33" s="9">
        <v>0.5</v>
      </c>
      <c r="E33" s="9">
        <v>180</v>
      </c>
      <c r="F33" s="9">
        <v>42</v>
      </c>
    </row>
    <row r="34" spans="2:6" x14ac:dyDescent="0.25">
      <c r="B34" s="9">
        <v>7</v>
      </c>
      <c r="C34" s="9">
        <v>8</v>
      </c>
      <c r="D34" s="9">
        <v>1</v>
      </c>
      <c r="E34" s="9">
        <v>180</v>
      </c>
      <c r="F34" s="9">
        <v>28</v>
      </c>
    </row>
    <row r="35" spans="2:6" x14ac:dyDescent="0.25">
      <c r="B35" s="9">
        <v>6.5</v>
      </c>
      <c r="C35" s="9">
        <v>8</v>
      </c>
      <c r="D35" s="9">
        <v>1.5</v>
      </c>
      <c r="E35" s="9">
        <v>0</v>
      </c>
      <c r="F35" s="9">
        <v>21</v>
      </c>
    </row>
    <row r="36" spans="2:6" x14ac:dyDescent="0.25">
      <c r="B36" s="9">
        <v>2.6666666666666665</v>
      </c>
      <c r="C36" s="9">
        <v>1</v>
      </c>
      <c r="D36" s="9">
        <v>-1.6666666666666665</v>
      </c>
      <c r="E36" s="9">
        <v>75</v>
      </c>
      <c r="F36" s="9">
        <v>28</v>
      </c>
    </row>
    <row r="37" spans="2:6" x14ac:dyDescent="0.25">
      <c r="B37" s="9">
        <v>6</v>
      </c>
      <c r="C37" s="9">
        <v>6</v>
      </c>
      <c r="D37" s="9">
        <v>0</v>
      </c>
      <c r="E37" s="9">
        <v>45</v>
      </c>
      <c r="F37" s="9">
        <v>35</v>
      </c>
    </row>
    <row r="38" spans="2:6" x14ac:dyDescent="0.25">
      <c r="B38" s="9">
        <v>4.5</v>
      </c>
      <c r="C38" s="9">
        <v>6</v>
      </c>
      <c r="D38" s="9">
        <v>1.5</v>
      </c>
      <c r="E38" s="9">
        <v>180</v>
      </c>
      <c r="F38" s="9">
        <v>42</v>
      </c>
    </row>
    <row r="39" spans="2:6" x14ac:dyDescent="0.25">
      <c r="B39" s="9">
        <v>7</v>
      </c>
      <c r="C39" s="9">
        <v>6</v>
      </c>
      <c r="D39" s="9">
        <v>-1</v>
      </c>
      <c r="E39" s="9">
        <v>180</v>
      </c>
      <c r="F39" s="9">
        <v>28</v>
      </c>
    </row>
    <row r="40" spans="2:6" x14ac:dyDescent="0.25">
      <c r="B40" s="9">
        <v>7.5</v>
      </c>
      <c r="C40" s="9">
        <v>6</v>
      </c>
      <c r="D40" s="9">
        <v>-1.5</v>
      </c>
      <c r="E40" s="9">
        <v>15</v>
      </c>
      <c r="F40" s="9">
        <v>21</v>
      </c>
    </row>
    <row r="41" spans="2:6" x14ac:dyDescent="0.25">
      <c r="B41" s="9">
        <v>7</v>
      </c>
      <c r="C41" s="9">
        <v>7</v>
      </c>
      <c r="D41" s="9">
        <v>0</v>
      </c>
      <c r="E41" s="9">
        <v>180</v>
      </c>
      <c r="F41" s="9">
        <v>35</v>
      </c>
    </row>
    <row r="42" spans="2:6" x14ac:dyDescent="0.25">
      <c r="B42" s="9">
        <v>6</v>
      </c>
      <c r="C42" s="9">
        <v>6</v>
      </c>
      <c r="D42" s="9">
        <v>0</v>
      </c>
      <c r="E42" s="9">
        <v>120</v>
      </c>
      <c r="F42" s="9">
        <v>35</v>
      </c>
    </row>
    <row r="43" spans="2:6" x14ac:dyDescent="0.25">
      <c r="B43" s="9">
        <v>4.5</v>
      </c>
      <c r="C43" s="9">
        <v>6</v>
      </c>
      <c r="D43" s="9">
        <v>1.5</v>
      </c>
      <c r="E43" s="9">
        <v>180</v>
      </c>
      <c r="F43" s="9">
        <v>42</v>
      </c>
    </row>
    <row r="44" spans="2:6" x14ac:dyDescent="0.25">
      <c r="B44" s="9">
        <v>1</v>
      </c>
      <c r="C44" s="9">
        <v>1</v>
      </c>
      <c r="D44" s="9">
        <v>0</v>
      </c>
      <c r="E44" s="9">
        <v>90</v>
      </c>
      <c r="F44" s="9">
        <v>7</v>
      </c>
    </row>
    <row r="45" spans="2:6" x14ac:dyDescent="0.25">
      <c r="B45" s="9">
        <v>10</v>
      </c>
      <c r="C45" s="9">
        <v>10</v>
      </c>
      <c r="D45" s="9">
        <v>0</v>
      </c>
      <c r="E45" s="9">
        <v>0</v>
      </c>
      <c r="F45" s="9">
        <v>28</v>
      </c>
    </row>
    <row r="46" spans="2:6" x14ac:dyDescent="0.25">
      <c r="B46" s="9">
        <v>5</v>
      </c>
      <c r="C46" s="9">
        <v>5</v>
      </c>
      <c r="D46" s="9">
        <v>0</v>
      </c>
      <c r="E46" s="9">
        <v>45</v>
      </c>
      <c r="F46" s="9">
        <v>21</v>
      </c>
    </row>
    <row r="47" spans="2:6" x14ac:dyDescent="0.25">
      <c r="B47" s="9">
        <v>9</v>
      </c>
      <c r="C47" s="9">
        <v>9</v>
      </c>
      <c r="D47" s="9">
        <v>0</v>
      </c>
      <c r="E47" s="9">
        <v>105</v>
      </c>
      <c r="F47" s="9">
        <v>35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showGridLines="0" topLeftCell="A14" workbookViewId="0">
      <selection activeCell="B17" sqref="B17:F37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174</v>
      </c>
      <c r="N2" t="s">
        <v>166</v>
      </c>
    </row>
    <row r="4" spans="2:19" ht="15.75" x14ac:dyDescent="0.25">
      <c r="B4" s="17" t="s">
        <v>11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12</v>
      </c>
      <c r="Q4" s="18"/>
      <c r="R4" s="18"/>
      <c r="S4" s="19"/>
    </row>
    <row r="5" spans="2:19" x14ac:dyDescent="0.25">
      <c r="B5" s="20" t="s">
        <v>171</v>
      </c>
      <c r="C5" s="16"/>
      <c r="D5" s="20" t="s">
        <v>29</v>
      </c>
      <c r="E5" s="16"/>
      <c r="F5" s="20" t="s">
        <v>131</v>
      </c>
      <c r="G5" s="16"/>
      <c r="H5" s="20" t="s">
        <v>132</v>
      </c>
      <c r="I5" s="16"/>
      <c r="J5" s="20" t="s">
        <v>133</v>
      </c>
      <c r="K5" s="16"/>
      <c r="L5" s="20" t="s">
        <v>31</v>
      </c>
      <c r="M5" s="16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0" t="s">
        <v>32</v>
      </c>
      <c r="C6" s="16"/>
      <c r="D6" s="20" t="s">
        <v>134</v>
      </c>
      <c r="E6" s="16"/>
      <c r="F6" s="20" t="s">
        <v>172</v>
      </c>
      <c r="G6" s="16"/>
      <c r="H6" s="20" t="s">
        <v>135</v>
      </c>
      <c r="I6" s="16"/>
      <c r="J6" s="20" t="s">
        <v>173</v>
      </c>
      <c r="K6" s="16"/>
      <c r="L6" s="15"/>
      <c r="M6" s="16"/>
      <c r="P6" s="9">
        <v>0</v>
      </c>
      <c r="Q6" s="9">
        <v>5</v>
      </c>
      <c r="R6" s="9">
        <v>5</v>
      </c>
      <c r="S6" s="9">
        <v>10</v>
      </c>
    </row>
    <row r="12" spans="2:19" x14ac:dyDescent="0.25">
      <c r="B12" s="10" t="s">
        <v>34</v>
      </c>
      <c r="C12" s="15" t="s">
        <v>35</v>
      </c>
      <c r="D12" s="32"/>
      <c r="E12" s="32"/>
      <c r="F12" s="16"/>
    </row>
    <row r="13" spans="2:19" x14ac:dyDescent="0.25">
      <c r="B13" s="10" t="s">
        <v>36</v>
      </c>
      <c r="C13" s="15" t="s">
        <v>37</v>
      </c>
      <c r="D13" s="32"/>
      <c r="E13" s="32"/>
      <c r="F13" s="16"/>
    </row>
    <row r="16" spans="2:19" ht="25.5" x14ac:dyDescent="0.25">
      <c r="B16" s="24" t="s">
        <v>170</v>
      </c>
      <c r="C16" s="24" t="s">
        <v>175</v>
      </c>
      <c r="D16" s="23" t="s">
        <v>68</v>
      </c>
      <c r="E16" s="23" t="s">
        <v>2</v>
      </c>
      <c r="F16" s="23" t="s">
        <v>3</v>
      </c>
    </row>
    <row r="17" spans="2:6" x14ac:dyDescent="0.25">
      <c r="B17" s="9">
        <v>5</v>
      </c>
      <c r="C17" s="9">
        <v>8</v>
      </c>
      <c r="D17" s="9">
        <v>3</v>
      </c>
      <c r="E17" s="9">
        <v>30</v>
      </c>
      <c r="F17" s="9">
        <v>14</v>
      </c>
    </row>
    <row r="18" spans="2:6" x14ac:dyDescent="0.25">
      <c r="B18" s="9">
        <v>2.6666666666666665</v>
      </c>
      <c r="C18" s="9">
        <v>7</v>
      </c>
      <c r="D18" s="9">
        <v>4.3333333333333339</v>
      </c>
      <c r="E18" s="9">
        <v>60</v>
      </c>
      <c r="F18" s="9">
        <v>35</v>
      </c>
    </row>
    <row r="19" spans="2:6" x14ac:dyDescent="0.25">
      <c r="B19" s="9">
        <v>10</v>
      </c>
      <c r="C19" s="9">
        <v>5</v>
      </c>
      <c r="D19" s="9">
        <v>-5</v>
      </c>
      <c r="E19" s="9">
        <v>120</v>
      </c>
      <c r="F19" s="9">
        <v>21</v>
      </c>
    </row>
    <row r="20" spans="2:6" x14ac:dyDescent="0.25">
      <c r="B20" s="9">
        <v>6</v>
      </c>
      <c r="C20" s="9">
        <v>7</v>
      </c>
      <c r="D20" s="9">
        <v>1</v>
      </c>
      <c r="E20" s="9">
        <v>75</v>
      </c>
      <c r="F20" s="9">
        <v>14</v>
      </c>
    </row>
    <row r="21" spans="2:6" x14ac:dyDescent="0.25">
      <c r="B21" s="9">
        <v>6</v>
      </c>
      <c r="C21" s="9">
        <v>4</v>
      </c>
      <c r="D21" s="9">
        <v>-2</v>
      </c>
      <c r="E21" s="9">
        <v>75</v>
      </c>
      <c r="F21" s="9">
        <v>21</v>
      </c>
    </row>
    <row r="22" spans="2:6" x14ac:dyDescent="0.25">
      <c r="B22" s="9">
        <v>10</v>
      </c>
      <c r="C22" s="9">
        <v>8</v>
      </c>
      <c r="D22" s="9">
        <v>-2</v>
      </c>
      <c r="E22" s="9">
        <v>15</v>
      </c>
      <c r="F22" s="9">
        <v>28</v>
      </c>
    </row>
    <row r="23" spans="2:6" x14ac:dyDescent="0.25">
      <c r="B23" s="9">
        <v>2.6666666666666665</v>
      </c>
      <c r="C23" s="9">
        <v>3</v>
      </c>
      <c r="D23" s="9">
        <v>0.33333333333333348</v>
      </c>
      <c r="E23" s="9">
        <v>60</v>
      </c>
      <c r="F23" s="9">
        <v>28</v>
      </c>
    </row>
    <row r="24" spans="2:6" x14ac:dyDescent="0.25">
      <c r="B24" s="9">
        <v>7.5</v>
      </c>
      <c r="C24" s="9">
        <v>3</v>
      </c>
      <c r="D24" s="9">
        <v>-4.5</v>
      </c>
      <c r="E24" s="9">
        <v>15</v>
      </c>
      <c r="F24" s="9">
        <v>21</v>
      </c>
    </row>
    <row r="25" spans="2:6" x14ac:dyDescent="0.25">
      <c r="B25" s="9">
        <v>7</v>
      </c>
      <c r="C25" s="9">
        <v>6</v>
      </c>
      <c r="D25" s="9">
        <v>-1</v>
      </c>
      <c r="E25" s="9">
        <v>180</v>
      </c>
      <c r="F25" s="9">
        <v>28</v>
      </c>
    </row>
    <row r="26" spans="2:6" x14ac:dyDescent="0.25">
      <c r="B26" s="9">
        <v>2.6666666666666665</v>
      </c>
      <c r="C26" s="9">
        <v>8</v>
      </c>
      <c r="D26" s="9">
        <v>5.3333333333333339</v>
      </c>
      <c r="E26" s="9">
        <v>75</v>
      </c>
      <c r="F26" s="9">
        <v>28</v>
      </c>
    </row>
    <row r="27" spans="2:6" x14ac:dyDescent="0.25">
      <c r="B27" s="9">
        <v>6</v>
      </c>
      <c r="C27" s="9">
        <v>6</v>
      </c>
      <c r="D27" s="9">
        <v>0</v>
      </c>
      <c r="E27" s="9">
        <v>75</v>
      </c>
      <c r="F27" s="9">
        <v>21</v>
      </c>
    </row>
    <row r="28" spans="2:6" x14ac:dyDescent="0.25">
      <c r="B28" s="9">
        <v>6</v>
      </c>
      <c r="C28" s="9">
        <v>5</v>
      </c>
      <c r="D28" s="9">
        <v>-1</v>
      </c>
      <c r="E28" s="9">
        <v>120</v>
      </c>
      <c r="F28" s="9">
        <v>28</v>
      </c>
    </row>
    <row r="29" spans="2:6" x14ac:dyDescent="0.25">
      <c r="B29" s="9">
        <v>5</v>
      </c>
      <c r="C29" s="9">
        <v>9</v>
      </c>
      <c r="D29" s="9">
        <v>4</v>
      </c>
      <c r="E29" s="9">
        <v>30</v>
      </c>
      <c r="F29" s="9">
        <v>28</v>
      </c>
    </row>
    <row r="30" spans="2:6" x14ac:dyDescent="0.25">
      <c r="B30" s="9">
        <v>4.5</v>
      </c>
      <c r="C30" s="9">
        <v>2</v>
      </c>
      <c r="D30" s="9">
        <v>-2.5</v>
      </c>
      <c r="E30" s="9">
        <v>180</v>
      </c>
      <c r="F30" s="9">
        <v>42</v>
      </c>
    </row>
    <row r="31" spans="2:6" x14ac:dyDescent="0.25">
      <c r="B31" s="9">
        <v>10</v>
      </c>
      <c r="C31" s="9">
        <v>9</v>
      </c>
      <c r="D31" s="9">
        <v>-1</v>
      </c>
      <c r="E31" s="9">
        <v>15</v>
      </c>
      <c r="F31" s="9">
        <v>28</v>
      </c>
    </row>
    <row r="32" spans="2:6" x14ac:dyDescent="0.25">
      <c r="B32" s="9">
        <v>3</v>
      </c>
      <c r="C32" s="9">
        <v>1</v>
      </c>
      <c r="D32" s="9">
        <v>-2</v>
      </c>
      <c r="E32" s="9">
        <v>105</v>
      </c>
      <c r="F32" s="9">
        <v>42</v>
      </c>
    </row>
    <row r="33" spans="2:6" x14ac:dyDescent="0.25">
      <c r="B33" s="9">
        <v>2.6666666666666665</v>
      </c>
      <c r="C33" s="9">
        <v>2</v>
      </c>
      <c r="D33" s="9">
        <v>-0.66666666666666652</v>
      </c>
      <c r="E33" s="9">
        <v>60</v>
      </c>
      <c r="F33" s="9">
        <v>28</v>
      </c>
    </row>
    <row r="34" spans="2:6" x14ac:dyDescent="0.25">
      <c r="B34" s="9">
        <v>6</v>
      </c>
      <c r="C34" s="9">
        <v>9</v>
      </c>
      <c r="D34" s="9">
        <v>3</v>
      </c>
      <c r="E34" s="9">
        <v>75</v>
      </c>
      <c r="F34" s="9">
        <v>21</v>
      </c>
    </row>
    <row r="35" spans="2:6" x14ac:dyDescent="0.25">
      <c r="B35" s="9">
        <v>10</v>
      </c>
      <c r="C35" s="9">
        <v>4</v>
      </c>
      <c r="D35" s="9">
        <v>-6</v>
      </c>
      <c r="E35" s="9">
        <v>120</v>
      </c>
      <c r="F35" s="9">
        <v>21</v>
      </c>
    </row>
    <row r="36" spans="2:6" x14ac:dyDescent="0.25">
      <c r="B36" s="9">
        <v>7.5</v>
      </c>
      <c r="C36" s="9">
        <v>5</v>
      </c>
      <c r="D36" s="9">
        <v>-2.5</v>
      </c>
      <c r="E36" s="9">
        <v>15</v>
      </c>
      <c r="F36" s="9">
        <v>14</v>
      </c>
    </row>
    <row r="37" spans="2:6" x14ac:dyDescent="0.25">
      <c r="B37" s="9">
        <v>7</v>
      </c>
      <c r="C37" s="9">
        <v>9</v>
      </c>
      <c r="D37" s="9">
        <v>2</v>
      </c>
      <c r="E37" s="9">
        <v>180</v>
      </c>
      <c r="F37" s="9">
        <v>28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showGridLines="0" workbookViewId="0">
      <selection activeCell="D38" sqref="D37:D38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136</v>
      </c>
      <c r="N2" t="s">
        <v>166</v>
      </c>
    </row>
    <row r="4" spans="2:19" ht="15.75" x14ac:dyDescent="0.25">
      <c r="B4" s="17" t="s">
        <v>11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12</v>
      </c>
      <c r="Q4" s="18"/>
      <c r="R4" s="18"/>
      <c r="S4" s="19"/>
    </row>
    <row r="5" spans="2:19" x14ac:dyDescent="0.25">
      <c r="B5" s="20" t="s">
        <v>171</v>
      </c>
      <c r="C5" s="16"/>
      <c r="D5" s="20" t="s">
        <v>29</v>
      </c>
      <c r="E5" s="16"/>
      <c r="F5" s="20" t="s">
        <v>131</v>
      </c>
      <c r="G5" s="16"/>
      <c r="H5" s="20" t="s">
        <v>132</v>
      </c>
      <c r="I5" s="16"/>
      <c r="J5" s="20" t="s">
        <v>133</v>
      </c>
      <c r="K5" s="16"/>
      <c r="L5" s="20" t="s">
        <v>31</v>
      </c>
      <c r="M5" s="16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0" t="s">
        <v>32</v>
      </c>
      <c r="C6" s="16"/>
      <c r="D6" s="20" t="s">
        <v>134</v>
      </c>
      <c r="E6" s="16"/>
      <c r="F6" s="20" t="s">
        <v>172</v>
      </c>
      <c r="G6" s="16"/>
      <c r="H6" s="20" t="s">
        <v>135</v>
      </c>
      <c r="I6" s="16"/>
      <c r="J6" s="20" t="s">
        <v>173</v>
      </c>
      <c r="K6" s="16"/>
      <c r="L6" s="15"/>
      <c r="M6" s="16"/>
      <c r="P6" s="9">
        <v>0</v>
      </c>
      <c r="Q6" s="9">
        <v>5</v>
      </c>
      <c r="R6" s="9">
        <v>5</v>
      </c>
      <c r="S6" s="9">
        <v>10</v>
      </c>
    </row>
    <row r="12" spans="2:19" x14ac:dyDescent="0.25">
      <c r="B12" s="12" t="s">
        <v>137</v>
      </c>
      <c r="C12" s="12" t="s">
        <v>138</v>
      </c>
      <c r="D12" s="12" t="s">
        <v>139</v>
      </c>
      <c r="E12" s="12" t="s">
        <v>140</v>
      </c>
    </row>
    <row r="13" spans="2:19" x14ac:dyDescent="0.25">
      <c r="B13" s="10">
        <v>0</v>
      </c>
      <c r="C13" s="9">
        <v>0.73936871314602737</v>
      </c>
      <c r="D13" s="9">
        <v>5.8189386056191461</v>
      </c>
      <c r="E13" s="9">
        <v>6.3945790595114218</v>
      </c>
      <c r="F13" s="26" t="s">
        <v>141</v>
      </c>
      <c r="G13" s="27"/>
      <c r="H13" s="28"/>
      <c r="I13" s="10" t="s">
        <v>54</v>
      </c>
      <c r="J13" s="9">
        <v>2.528750493724405</v>
      </c>
    </row>
    <row r="14" spans="2:19" x14ac:dyDescent="0.25">
      <c r="B14" s="10">
        <v>1</v>
      </c>
      <c r="C14" s="9">
        <v>1.2845009232106011</v>
      </c>
      <c r="D14" s="9">
        <v>5.0795698924731187</v>
      </c>
      <c r="E14" s="9">
        <v>6.4177777777777782</v>
      </c>
    </row>
    <row r="15" spans="2:19" x14ac:dyDescent="0.25">
      <c r="B15" s="10">
        <v>2</v>
      </c>
      <c r="C15" s="9">
        <v>1.2845009232106011</v>
      </c>
      <c r="D15" s="9">
        <v>4.4980645161290322</v>
      </c>
      <c r="E15" s="9">
        <v>6.4177777777777782</v>
      </c>
    </row>
    <row r="16" spans="2:19" x14ac:dyDescent="0.25">
      <c r="B16" s="10">
        <v>3</v>
      </c>
      <c r="C16" s="9">
        <v>1.2845009232106011</v>
      </c>
      <c r="D16" s="9">
        <v>4.2658064516129031</v>
      </c>
      <c r="E16" s="9">
        <v>6.4177777777777782</v>
      </c>
    </row>
    <row r="17" spans="2:5" x14ac:dyDescent="0.25">
      <c r="B17" s="10">
        <v>4</v>
      </c>
      <c r="C17" s="9">
        <v>1.4662756598240467</v>
      </c>
      <c r="D17" s="9">
        <v>3.8676162547130284</v>
      </c>
      <c r="E17" s="9">
        <v>7.1842043328912002</v>
      </c>
    </row>
    <row r="18" spans="2:5" x14ac:dyDescent="0.25">
      <c r="B18" s="10">
        <v>5</v>
      </c>
      <c r="C18" s="9">
        <v>1.4662756598240467</v>
      </c>
      <c r="D18" s="9">
        <v>3.8353581901968994</v>
      </c>
      <c r="E18" s="9">
        <v>7.1842043328912002</v>
      </c>
    </row>
    <row r="19" spans="2:5" x14ac:dyDescent="0.25">
      <c r="B19" s="10">
        <v>6</v>
      </c>
      <c r="C19" s="9">
        <v>1.9601254480286738</v>
      </c>
      <c r="D19" s="9">
        <v>3.6789554531490012</v>
      </c>
      <c r="E19" s="9">
        <v>7.2555673133450895</v>
      </c>
    </row>
    <row r="20" spans="2:5" x14ac:dyDescent="0.25">
      <c r="B20" s="10">
        <v>7</v>
      </c>
      <c r="C20" s="9">
        <v>1.8580645161290321</v>
      </c>
      <c r="D20" s="9">
        <v>2.7318996415770602</v>
      </c>
      <c r="E20" s="9">
        <v>9.3928670634920639</v>
      </c>
    </row>
    <row r="21" spans="2:5" x14ac:dyDescent="0.25">
      <c r="B21" s="10">
        <v>8</v>
      </c>
      <c r="C21" s="9">
        <v>1.4982718894009222</v>
      </c>
      <c r="D21" s="9">
        <v>2.6888888888888882</v>
      </c>
      <c r="E21" s="9">
        <v>9.1528670634920637</v>
      </c>
    </row>
    <row r="22" spans="2:5" x14ac:dyDescent="0.25">
      <c r="B22" s="10">
        <v>9</v>
      </c>
      <c r="C22" s="9">
        <v>0.58064516129032295</v>
      </c>
      <c r="D22" s="9">
        <v>2.2587813620071677</v>
      </c>
      <c r="E22" s="9">
        <v>9.1479624230644649</v>
      </c>
    </row>
    <row r="23" spans="2:5" x14ac:dyDescent="0.25">
      <c r="B23" s="10">
        <v>10</v>
      </c>
      <c r="C23" s="9">
        <v>0.47311827956989205</v>
      </c>
      <c r="D23" s="9">
        <v>1.9787634408602144</v>
      </c>
      <c r="E23" s="9">
        <v>8.9179624230644627</v>
      </c>
    </row>
    <row r="24" spans="2:5" x14ac:dyDescent="0.25">
      <c r="B24" s="10">
        <v>11</v>
      </c>
      <c r="C24" s="9">
        <v>0.38709677419354804</v>
      </c>
      <c r="D24" s="9">
        <v>1.9206989247311821</v>
      </c>
      <c r="E24" s="9">
        <v>9.1296026347046748</v>
      </c>
    </row>
    <row r="25" spans="2:5" x14ac:dyDescent="0.25">
      <c r="B25" s="10">
        <v>12</v>
      </c>
      <c r="C25" s="9">
        <v>0.40437788018433152</v>
      </c>
      <c r="D25" s="9">
        <v>1.7542242703533018</v>
      </c>
      <c r="E25" s="9">
        <v>9.4391264442284832</v>
      </c>
    </row>
    <row r="26" spans="2:5" x14ac:dyDescent="0.25">
      <c r="B26" s="10">
        <v>13</v>
      </c>
      <c r="C26" s="9">
        <v>0.11290322580645161</v>
      </c>
      <c r="D26" s="9">
        <v>1.7231182795698916</v>
      </c>
      <c r="E26" s="9">
        <v>9.3376322751322753</v>
      </c>
    </row>
    <row r="27" spans="2:5" x14ac:dyDescent="0.25">
      <c r="B27" s="10">
        <v>14</v>
      </c>
      <c r="C27" s="9">
        <v>0</v>
      </c>
      <c r="D27" s="9">
        <v>1.7150537634408594</v>
      </c>
      <c r="E27" s="9">
        <v>9.31084656084656</v>
      </c>
    </row>
  </sheetData>
  <mergeCells count="15">
    <mergeCell ref="B4:M4"/>
    <mergeCell ref="P4:S4"/>
    <mergeCell ref="L5:M5"/>
    <mergeCell ref="B6:C6"/>
    <mergeCell ref="D6:E6"/>
    <mergeCell ref="F6:G6"/>
    <mergeCell ref="H6:I6"/>
    <mergeCell ref="J6:K6"/>
    <mergeCell ref="L6:M6"/>
    <mergeCell ref="F13:H13"/>
    <mergeCell ref="B5:C5"/>
    <mergeCell ref="D5:E5"/>
    <mergeCell ref="F5:G5"/>
    <mergeCell ref="H5:I5"/>
    <mergeCell ref="J5:K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tabSelected="1" workbookViewId="0">
      <selection activeCell="R18" sqref="R18"/>
    </sheetView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3" customWidth="1"/>
    <col min="79" max="79" width="3.7109375" customWidth="1"/>
    <col min="80" max="80" width="12.7109375" bestFit="1" customWidth="1"/>
  </cols>
  <sheetData>
    <row r="1" spans="2:80" x14ac:dyDescent="0.25">
      <c r="BZ1" s="12" t="s">
        <v>21</v>
      </c>
      <c r="CA1" s="12" t="s">
        <v>22</v>
      </c>
      <c r="CB1" s="12" t="s">
        <v>23</v>
      </c>
    </row>
    <row r="2" spans="2:80" ht="18.75" x14ac:dyDescent="0.3">
      <c r="B2" s="11" t="s">
        <v>127</v>
      </c>
      <c r="N2" t="s">
        <v>166</v>
      </c>
      <c r="BZ2">
        <v>0</v>
      </c>
      <c r="CA2">
        <v>-98.999999999999986</v>
      </c>
      <c r="CB2">
        <v>-98.999999999999986</v>
      </c>
    </row>
    <row r="3" spans="2:80" x14ac:dyDescent="0.25">
      <c r="AZ3" s="12" t="s">
        <v>14</v>
      </c>
      <c r="BA3" s="12" t="s">
        <v>15</v>
      </c>
      <c r="BB3" s="12" t="s">
        <v>16</v>
      </c>
      <c r="BC3" s="12" t="s">
        <v>17</v>
      </c>
      <c r="BD3" s="12" t="s">
        <v>18</v>
      </c>
      <c r="BE3" s="12" t="s">
        <v>19</v>
      </c>
      <c r="BF3" s="12" t="s">
        <v>20</v>
      </c>
      <c r="BZ3">
        <v>1</v>
      </c>
      <c r="CA3">
        <v>-78.999999999999986</v>
      </c>
      <c r="CB3">
        <v>-97.56521739130433</v>
      </c>
    </row>
    <row r="4" spans="2:80" ht="15.75" x14ac:dyDescent="0.25">
      <c r="B4" s="17" t="s">
        <v>11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12</v>
      </c>
      <c r="Q4" s="18"/>
      <c r="R4" s="18"/>
      <c r="S4" s="19"/>
      <c r="AZ4" s="13">
        <v>1</v>
      </c>
      <c r="BA4" s="13">
        <v>5.709677419354839</v>
      </c>
      <c r="BB4" s="13">
        <v>9</v>
      </c>
      <c r="BC4" s="13">
        <v>9</v>
      </c>
      <c r="BD4" s="13">
        <v>5.7142857142857144</v>
      </c>
      <c r="BE4">
        <v>1</v>
      </c>
      <c r="BF4">
        <v>1.575</v>
      </c>
      <c r="BZ4">
        <v>1</v>
      </c>
      <c r="CA4">
        <v>-78.999999999999986</v>
      </c>
      <c r="CB4">
        <v>-97.56521739130433</v>
      </c>
    </row>
    <row r="5" spans="2:80" x14ac:dyDescent="0.25">
      <c r="B5" s="20" t="s">
        <v>171</v>
      </c>
      <c r="C5" s="16"/>
      <c r="D5" s="20" t="s">
        <v>29</v>
      </c>
      <c r="E5" s="16"/>
      <c r="F5" s="20" t="s">
        <v>131</v>
      </c>
      <c r="G5" s="16"/>
      <c r="H5" s="20" t="s">
        <v>132</v>
      </c>
      <c r="I5" s="16"/>
      <c r="J5" s="20" t="s">
        <v>133</v>
      </c>
      <c r="K5" s="16"/>
      <c r="L5" s="20" t="s">
        <v>31</v>
      </c>
      <c r="M5" s="16"/>
      <c r="P5" s="12" t="s">
        <v>128</v>
      </c>
      <c r="Q5" s="12" t="s">
        <v>129</v>
      </c>
      <c r="R5" s="12" t="s">
        <v>130</v>
      </c>
      <c r="S5" s="12" t="s">
        <v>13</v>
      </c>
      <c r="AZ5" s="13">
        <v>2</v>
      </c>
      <c r="BA5" s="13">
        <v>5.709677419354839</v>
      </c>
      <c r="BB5" s="13">
        <v>9</v>
      </c>
      <c r="BC5" s="13">
        <v>18</v>
      </c>
      <c r="BD5" s="13">
        <v>11.428571428571429</v>
      </c>
      <c r="BE5">
        <v>2</v>
      </c>
      <c r="BF5">
        <v>1.575</v>
      </c>
      <c r="BZ5">
        <v>4</v>
      </c>
      <c r="CA5">
        <v>-60.999999999999986</v>
      </c>
      <c r="CB5">
        <v>-93.260869565217376</v>
      </c>
    </row>
    <row r="6" spans="2:80" x14ac:dyDescent="0.25">
      <c r="B6" s="20" t="s">
        <v>32</v>
      </c>
      <c r="C6" s="16"/>
      <c r="D6" s="20" t="s">
        <v>134</v>
      </c>
      <c r="E6" s="16"/>
      <c r="F6" s="20" t="s">
        <v>172</v>
      </c>
      <c r="G6" s="16"/>
      <c r="H6" s="20" t="s">
        <v>135</v>
      </c>
      <c r="I6" s="16"/>
      <c r="J6" s="20" t="s">
        <v>173</v>
      </c>
      <c r="K6" s="16"/>
      <c r="L6" s="15"/>
      <c r="M6" s="16"/>
      <c r="P6" s="9">
        <v>0</v>
      </c>
      <c r="Q6" s="9">
        <v>5</v>
      </c>
      <c r="R6" s="9">
        <v>5</v>
      </c>
      <c r="S6" s="9">
        <v>10</v>
      </c>
      <c r="AZ6" s="14">
        <v>3</v>
      </c>
      <c r="BA6" s="14">
        <v>5.709677419354839</v>
      </c>
      <c r="BB6" s="14">
        <v>9</v>
      </c>
      <c r="BC6" s="14">
        <v>27</v>
      </c>
      <c r="BD6" s="14">
        <v>17.142857142857142</v>
      </c>
      <c r="BE6">
        <v>3</v>
      </c>
      <c r="BF6">
        <v>1.4</v>
      </c>
      <c r="BZ6">
        <v>4</v>
      </c>
      <c r="CA6">
        <v>-60.999999999999986</v>
      </c>
      <c r="CB6">
        <v>-93.260869565217376</v>
      </c>
    </row>
    <row r="7" spans="2:80" x14ac:dyDescent="0.25">
      <c r="AZ7" s="14">
        <v>4</v>
      </c>
      <c r="BA7" s="14">
        <v>5.709677419354839</v>
      </c>
      <c r="BB7" s="14">
        <v>9</v>
      </c>
      <c r="BC7" s="14">
        <v>36</v>
      </c>
      <c r="BD7" s="14">
        <v>22.857142857142858</v>
      </c>
      <c r="BE7">
        <v>4</v>
      </c>
      <c r="BF7">
        <v>1.3125</v>
      </c>
      <c r="BZ7">
        <v>9.0000000000000018</v>
      </c>
      <c r="CA7">
        <v>-44.999999999999986</v>
      </c>
      <c r="CB7">
        <v>-86.086956521739125</v>
      </c>
    </row>
    <row r="8" spans="2:80" x14ac:dyDescent="0.25">
      <c r="AZ8" s="13">
        <v>5</v>
      </c>
      <c r="BA8" s="13">
        <v>5.709677419354839</v>
      </c>
      <c r="BB8" s="13">
        <v>8</v>
      </c>
      <c r="BC8" s="13">
        <v>44</v>
      </c>
      <c r="BD8" s="13">
        <v>28.571428571428573</v>
      </c>
      <c r="BE8">
        <v>5</v>
      </c>
      <c r="BF8">
        <v>1.1375</v>
      </c>
      <c r="BZ8">
        <v>9.0000000000000036</v>
      </c>
      <c r="CA8">
        <v>-44.999999999999986</v>
      </c>
      <c r="CB8">
        <v>-86.086956521739111</v>
      </c>
    </row>
    <row r="9" spans="2:80" x14ac:dyDescent="0.25">
      <c r="AZ9" s="13">
        <v>6</v>
      </c>
      <c r="BA9" s="13">
        <v>5.709677419354839</v>
      </c>
      <c r="BB9" s="13">
        <v>8</v>
      </c>
      <c r="BC9" s="13">
        <v>52</v>
      </c>
      <c r="BD9" s="13">
        <v>34.285714285714285</v>
      </c>
      <c r="BE9">
        <v>6</v>
      </c>
      <c r="BF9">
        <v>0.96250000000000002</v>
      </c>
      <c r="BZ9">
        <v>16.000000000000004</v>
      </c>
      <c r="CA9">
        <v>-30.999999999999993</v>
      </c>
      <c r="CB9">
        <v>-76.043478260869563</v>
      </c>
    </row>
    <row r="10" spans="2:80" x14ac:dyDescent="0.25">
      <c r="AZ10" s="14">
        <v>7</v>
      </c>
      <c r="BA10" s="14">
        <v>5.709677419354839</v>
      </c>
      <c r="BB10" s="14">
        <v>8</v>
      </c>
      <c r="BC10" s="14">
        <v>60</v>
      </c>
      <c r="BD10" s="14">
        <v>40</v>
      </c>
      <c r="BE10">
        <v>7</v>
      </c>
      <c r="BF10">
        <v>0.875</v>
      </c>
      <c r="BZ10">
        <v>16.000000000000004</v>
      </c>
      <c r="CA10">
        <v>-30.999999999999993</v>
      </c>
      <c r="CB10">
        <v>-76.043478260869563</v>
      </c>
    </row>
    <row r="11" spans="2:80" x14ac:dyDescent="0.25">
      <c r="AZ11" s="14">
        <v>8</v>
      </c>
      <c r="BA11" s="14">
        <v>5.709677419354839</v>
      </c>
      <c r="BB11" s="14">
        <v>7</v>
      </c>
      <c r="BC11" s="14">
        <v>67</v>
      </c>
      <c r="BD11" s="14">
        <v>45.714285714285715</v>
      </c>
      <c r="BE11">
        <v>8</v>
      </c>
      <c r="BF11">
        <v>0.7</v>
      </c>
      <c r="BZ11">
        <v>16.000000000000007</v>
      </c>
      <c r="CA11">
        <v>-30.999999999999993</v>
      </c>
      <c r="CB11">
        <v>-76.043478260869549</v>
      </c>
    </row>
    <row r="12" spans="2:80" x14ac:dyDescent="0.25">
      <c r="AZ12" s="13">
        <v>9</v>
      </c>
      <c r="BA12" s="13">
        <v>5.709677419354839</v>
      </c>
      <c r="BB12" s="13">
        <v>7</v>
      </c>
      <c r="BC12" s="13">
        <v>74</v>
      </c>
      <c r="BD12" s="13">
        <v>51.428571428571431</v>
      </c>
      <c r="BE12">
        <v>9</v>
      </c>
      <c r="BF12">
        <v>0.52500000000000002</v>
      </c>
      <c r="BZ12">
        <v>26.000000000000007</v>
      </c>
      <c r="CA12">
        <v>-19.999999999999993</v>
      </c>
      <c r="CB12">
        <v>-61.695652173913032</v>
      </c>
    </row>
    <row r="13" spans="2:80" x14ac:dyDescent="0.25">
      <c r="AZ13" s="13">
        <v>10</v>
      </c>
      <c r="BA13" s="13">
        <v>5.709677419354839</v>
      </c>
      <c r="BB13" s="13">
        <v>6</v>
      </c>
      <c r="BC13" s="13">
        <v>80</v>
      </c>
      <c r="BD13" s="13">
        <v>57.142857142857146</v>
      </c>
      <c r="BE13">
        <v>10</v>
      </c>
      <c r="BF13">
        <v>0.35</v>
      </c>
      <c r="BZ13">
        <v>26.000000000000007</v>
      </c>
      <c r="CA13">
        <v>-19.999999999999996</v>
      </c>
      <c r="CB13">
        <v>-61.695652173913032</v>
      </c>
    </row>
    <row r="14" spans="2:80" x14ac:dyDescent="0.25">
      <c r="AZ14" s="14">
        <v>11</v>
      </c>
      <c r="BA14" s="14">
        <v>5.709677419354839</v>
      </c>
      <c r="BB14" s="14">
        <v>6</v>
      </c>
      <c r="BC14" s="14">
        <v>86</v>
      </c>
      <c r="BD14" s="14">
        <v>62.857142857142861</v>
      </c>
      <c r="BZ14">
        <v>38.000000000000007</v>
      </c>
      <c r="CA14">
        <v>-10.999999999999996</v>
      </c>
      <c r="CB14">
        <v>-44.478260869565212</v>
      </c>
    </row>
    <row r="15" spans="2:80" x14ac:dyDescent="0.25">
      <c r="AZ15" s="14">
        <v>12</v>
      </c>
      <c r="BA15" s="14">
        <v>5.709677419354839</v>
      </c>
      <c r="BB15" s="14">
        <v>5</v>
      </c>
      <c r="BC15" s="14">
        <v>91</v>
      </c>
      <c r="BD15" s="14">
        <v>68.571428571428569</v>
      </c>
      <c r="BZ15">
        <v>38.000000000000014</v>
      </c>
      <c r="CA15">
        <v>-10.999999999999996</v>
      </c>
      <c r="CB15">
        <v>-44.478260869565204</v>
      </c>
    </row>
    <row r="16" spans="2:80" x14ac:dyDescent="0.25">
      <c r="AZ16" s="13">
        <v>13</v>
      </c>
      <c r="BA16" s="13">
        <v>5.709677419354839</v>
      </c>
      <c r="BB16" s="13">
        <v>5</v>
      </c>
      <c r="BC16" s="13">
        <v>96</v>
      </c>
      <c r="BD16" s="13">
        <v>74.285714285714278</v>
      </c>
      <c r="BZ16">
        <v>52.000000000000014</v>
      </c>
      <c r="CA16">
        <v>-3.9999999999999982</v>
      </c>
      <c r="CB16">
        <v>-24.391304347826079</v>
      </c>
    </row>
    <row r="17" spans="52:80" x14ac:dyDescent="0.25">
      <c r="AZ17" s="13">
        <v>14</v>
      </c>
      <c r="BA17" s="13">
        <v>5.709677419354839</v>
      </c>
      <c r="BB17" s="13">
        <v>5</v>
      </c>
      <c r="BC17" s="13">
        <v>101</v>
      </c>
      <c r="BD17" s="13">
        <v>79.999999999999986</v>
      </c>
      <c r="BZ17">
        <v>52.000000000000014</v>
      </c>
      <c r="CA17">
        <v>-4</v>
      </c>
      <c r="CB17">
        <v>-24.391304347826079</v>
      </c>
    </row>
    <row r="18" spans="52:80" x14ac:dyDescent="0.25">
      <c r="AZ18" s="14">
        <v>15</v>
      </c>
      <c r="BA18" s="14">
        <v>5.709677419354839</v>
      </c>
      <c r="BB18" s="14">
        <v>4</v>
      </c>
      <c r="BC18" s="14">
        <v>105</v>
      </c>
      <c r="BD18" s="14">
        <v>85.714285714285694</v>
      </c>
      <c r="BZ18">
        <v>52.000000000000014</v>
      </c>
      <c r="CA18">
        <v>-4</v>
      </c>
      <c r="CB18">
        <v>-24.391304347826079</v>
      </c>
    </row>
    <row r="19" spans="52:80" x14ac:dyDescent="0.25">
      <c r="AZ19" s="14">
        <v>16</v>
      </c>
      <c r="BA19" s="14">
        <v>5.709677419354839</v>
      </c>
      <c r="BB19" s="14">
        <v>4</v>
      </c>
      <c r="BC19" s="14">
        <v>109</v>
      </c>
      <c r="BD19" s="14">
        <v>91.428571428571402</v>
      </c>
      <c r="BZ19">
        <v>69.000000000000014</v>
      </c>
      <c r="CA19">
        <v>0</v>
      </c>
      <c r="CB19">
        <v>0</v>
      </c>
    </row>
    <row r="20" spans="52:80" x14ac:dyDescent="0.25">
      <c r="AZ20" s="13">
        <v>17</v>
      </c>
      <c r="BA20" s="13">
        <v>5.709677419354839</v>
      </c>
      <c r="BB20" s="13">
        <v>3</v>
      </c>
      <c r="BC20" s="13">
        <v>112</v>
      </c>
      <c r="BD20" s="13">
        <v>97.14285714285711</v>
      </c>
      <c r="BZ20">
        <v>69.000000000000014</v>
      </c>
      <c r="CA20">
        <v>0</v>
      </c>
      <c r="CB20">
        <v>0</v>
      </c>
    </row>
    <row r="21" spans="52:80" x14ac:dyDescent="0.25">
      <c r="AZ21" s="13">
        <v>18</v>
      </c>
      <c r="BA21" s="13">
        <v>5.709677419354839</v>
      </c>
      <c r="BB21" s="13">
        <v>3</v>
      </c>
      <c r="BC21" s="13">
        <v>115</v>
      </c>
      <c r="BD21" s="13">
        <v>102.85714285714282</v>
      </c>
      <c r="BZ21">
        <v>69.000000000000014</v>
      </c>
      <c r="CA21">
        <v>0</v>
      </c>
      <c r="CB21">
        <v>0</v>
      </c>
    </row>
    <row r="22" spans="52:80" x14ac:dyDescent="0.25">
      <c r="AZ22" s="14">
        <v>19</v>
      </c>
      <c r="BA22" s="14">
        <v>5.709677419354839</v>
      </c>
      <c r="BB22" s="14">
        <v>2</v>
      </c>
      <c r="BC22" s="14">
        <v>117</v>
      </c>
      <c r="BD22" s="14">
        <v>108.57142857142853</v>
      </c>
      <c r="BZ22">
        <v>69.000000000000014</v>
      </c>
      <c r="CA22">
        <v>0</v>
      </c>
      <c r="CB22">
        <v>0</v>
      </c>
    </row>
    <row r="23" spans="52:80" x14ac:dyDescent="0.25">
      <c r="AZ23" s="14">
        <v>20</v>
      </c>
      <c r="BA23" s="14">
        <v>5.709677419354839</v>
      </c>
      <c r="BB23" s="14">
        <v>2</v>
      </c>
      <c r="BC23" s="14">
        <v>119</v>
      </c>
      <c r="BD23" s="14">
        <v>114.28571428571423</v>
      </c>
    </row>
    <row r="24" spans="52:80" x14ac:dyDescent="0.25">
      <c r="AZ24">
        <v>21</v>
      </c>
      <c r="BA24">
        <v>5.709677419354839</v>
      </c>
      <c r="BB24">
        <v>1</v>
      </c>
      <c r="BC24">
        <v>120</v>
      </c>
      <c r="BD24">
        <v>119.99999999999994</v>
      </c>
    </row>
    <row r="39" spans="9:13" x14ac:dyDescent="0.25">
      <c r="I39" s="12" t="s">
        <v>24</v>
      </c>
      <c r="J39" s="12" t="s">
        <v>25</v>
      </c>
      <c r="K39" s="12" t="s">
        <v>26</v>
      </c>
      <c r="L39" s="12" t="s">
        <v>27</v>
      </c>
      <c r="M39" s="12" t="s">
        <v>28</v>
      </c>
    </row>
    <row r="40" spans="9:13" x14ac:dyDescent="0.25">
      <c r="I40" s="10">
        <v>1</v>
      </c>
      <c r="J40" s="9">
        <v>9</v>
      </c>
      <c r="K40" s="9">
        <v>0</v>
      </c>
      <c r="L40" s="9">
        <v>9</v>
      </c>
      <c r="M40" s="9">
        <v>9</v>
      </c>
    </row>
    <row r="41" spans="9:13" x14ac:dyDescent="0.25">
      <c r="I41" s="10">
        <v>2</v>
      </c>
      <c r="J41" s="9">
        <v>9</v>
      </c>
      <c r="K41" s="9">
        <v>0</v>
      </c>
      <c r="L41" s="9">
        <v>9</v>
      </c>
      <c r="M41" s="9">
        <v>9</v>
      </c>
    </row>
    <row r="42" spans="9:13" x14ac:dyDescent="0.25">
      <c r="I42" s="10">
        <v>3</v>
      </c>
      <c r="J42" s="9">
        <v>8</v>
      </c>
      <c r="K42" s="9">
        <v>0</v>
      </c>
      <c r="L42" s="9">
        <v>8</v>
      </c>
      <c r="M42" s="9">
        <v>8</v>
      </c>
    </row>
    <row r="43" spans="9:13" x14ac:dyDescent="0.25">
      <c r="I43" s="10">
        <v>4</v>
      </c>
      <c r="J43" s="9">
        <v>7.5</v>
      </c>
      <c r="K43" s="9">
        <v>0.70710678118654757</v>
      </c>
      <c r="L43" s="9">
        <v>7</v>
      </c>
      <c r="M43" s="9">
        <v>8</v>
      </c>
    </row>
    <row r="44" spans="9:13" x14ac:dyDescent="0.25">
      <c r="I44" s="10">
        <v>5</v>
      </c>
      <c r="J44" s="9">
        <v>6.5</v>
      </c>
      <c r="K44" s="9">
        <v>0.70710678118654757</v>
      </c>
      <c r="L44" s="9">
        <v>6</v>
      </c>
      <c r="M44" s="9">
        <v>7</v>
      </c>
    </row>
    <row r="45" spans="9:13" x14ac:dyDescent="0.25">
      <c r="I45" s="10">
        <v>6</v>
      </c>
      <c r="J45" s="9">
        <v>5.5</v>
      </c>
      <c r="K45" s="9">
        <v>0.70710678118654757</v>
      </c>
      <c r="L45" s="9">
        <v>5</v>
      </c>
      <c r="M45" s="9">
        <v>6</v>
      </c>
    </row>
    <row r="46" spans="9:13" x14ac:dyDescent="0.25">
      <c r="I46" s="10">
        <v>7</v>
      </c>
      <c r="J46" s="9">
        <v>5</v>
      </c>
      <c r="K46" s="9">
        <v>0</v>
      </c>
      <c r="L46" s="9">
        <v>5</v>
      </c>
      <c r="M46" s="9">
        <v>5</v>
      </c>
    </row>
    <row r="47" spans="9:13" x14ac:dyDescent="0.25">
      <c r="I47" s="10">
        <v>8</v>
      </c>
      <c r="J47" s="9">
        <v>4</v>
      </c>
      <c r="K47" s="9">
        <v>0</v>
      </c>
      <c r="L47" s="9">
        <v>4</v>
      </c>
      <c r="M47" s="9">
        <v>4</v>
      </c>
    </row>
    <row r="48" spans="9:13" x14ac:dyDescent="0.25">
      <c r="I48" s="10">
        <v>9</v>
      </c>
      <c r="J48" s="9">
        <v>3</v>
      </c>
      <c r="K48" s="9">
        <v>0</v>
      </c>
      <c r="L48" s="9">
        <v>3</v>
      </c>
      <c r="M48" s="9">
        <v>3</v>
      </c>
    </row>
    <row r="49" spans="9:13" x14ac:dyDescent="0.25">
      <c r="I49" s="10">
        <v>10</v>
      </c>
      <c r="J49" s="9">
        <v>2</v>
      </c>
      <c r="K49" s="9">
        <v>0</v>
      </c>
      <c r="L49" s="9">
        <v>2</v>
      </c>
      <c r="M49" s="9">
        <v>2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8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167</v>
      </c>
      <c r="N2" t="s">
        <v>166</v>
      </c>
    </row>
    <row r="4" spans="2:19" ht="15.75" x14ac:dyDescent="0.25">
      <c r="B4" s="17" t="s">
        <v>11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12</v>
      </c>
      <c r="Q4" s="18"/>
      <c r="R4" s="18"/>
      <c r="S4" s="19"/>
    </row>
    <row r="5" spans="2:19" x14ac:dyDescent="0.25">
      <c r="B5" s="20" t="s">
        <v>171</v>
      </c>
      <c r="C5" s="16"/>
      <c r="D5" s="20" t="s">
        <v>29</v>
      </c>
      <c r="E5" s="16"/>
      <c r="F5" s="20" t="s">
        <v>131</v>
      </c>
      <c r="G5" s="16"/>
      <c r="H5" s="20" t="s">
        <v>132</v>
      </c>
      <c r="I5" s="16"/>
      <c r="J5" s="20" t="s">
        <v>133</v>
      </c>
      <c r="K5" s="16"/>
      <c r="L5" s="20" t="s">
        <v>31</v>
      </c>
      <c r="M5" s="16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0" t="s">
        <v>32</v>
      </c>
      <c r="C6" s="16"/>
      <c r="D6" s="20" t="s">
        <v>134</v>
      </c>
      <c r="E6" s="16"/>
      <c r="F6" s="20" t="s">
        <v>172</v>
      </c>
      <c r="G6" s="16"/>
      <c r="H6" s="20" t="s">
        <v>135</v>
      </c>
      <c r="I6" s="16"/>
      <c r="J6" s="20" t="s">
        <v>173</v>
      </c>
      <c r="K6" s="16"/>
      <c r="L6" s="15"/>
      <c r="M6" s="16"/>
      <c r="P6" s="9">
        <v>0</v>
      </c>
      <c r="Q6" s="9">
        <v>5</v>
      </c>
      <c r="R6" s="9">
        <v>5</v>
      </c>
      <c r="S6" s="9">
        <v>10</v>
      </c>
    </row>
    <row r="12" spans="2:19" x14ac:dyDescent="0.25">
      <c r="B12" s="10" t="s">
        <v>34</v>
      </c>
      <c r="C12" s="15" t="s">
        <v>35</v>
      </c>
      <c r="D12" s="32"/>
      <c r="E12" s="32"/>
      <c r="F12" s="16"/>
    </row>
    <row r="13" spans="2:19" x14ac:dyDescent="0.25">
      <c r="B13" s="10" t="s">
        <v>36</v>
      </c>
      <c r="C13" s="15" t="s">
        <v>37</v>
      </c>
      <c r="D13" s="32"/>
      <c r="E13" s="32"/>
      <c r="F13" s="16"/>
    </row>
    <row r="14" spans="2:19" x14ac:dyDescent="0.25">
      <c r="B14" s="10" t="s">
        <v>168</v>
      </c>
      <c r="C14" s="15" t="s">
        <v>169</v>
      </c>
      <c r="D14" s="32"/>
      <c r="E14" s="32"/>
      <c r="F14" s="16"/>
    </row>
    <row r="16" spans="2:19" ht="26.25" x14ac:dyDescent="0.25">
      <c r="B16" s="25" t="s">
        <v>170</v>
      </c>
      <c r="C16" s="12" t="s">
        <v>2</v>
      </c>
      <c r="D16" s="12" t="s">
        <v>3</v>
      </c>
    </row>
    <row r="17" spans="2:4" x14ac:dyDescent="0.25">
      <c r="B17" s="9">
        <v>5.709677419354839</v>
      </c>
      <c r="C17" s="9">
        <v>0</v>
      </c>
      <c r="D17" s="9">
        <v>21</v>
      </c>
    </row>
    <row r="18" spans="2:4" x14ac:dyDescent="0.25">
      <c r="B18" s="9">
        <v>5.709677419354839</v>
      </c>
      <c r="C18" s="9">
        <v>45</v>
      </c>
      <c r="D18" s="9">
        <v>21</v>
      </c>
    </row>
    <row r="19" spans="2:4" x14ac:dyDescent="0.25">
      <c r="B19" s="9">
        <v>5.709677419354839</v>
      </c>
      <c r="C19" s="9">
        <v>30</v>
      </c>
      <c r="D19" s="9">
        <v>28</v>
      </c>
    </row>
    <row r="20" spans="2:4" x14ac:dyDescent="0.25">
      <c r="B20" s="9">
        <v>5.709677419354839</v>
      </c>
      <c r="C20" s="9">
        <v>15</v>
      </c>
      <c r="D20" s="9">
        <v>28</v>
      </c>
    </row>
    <row r="21" spans="2:4" x14ac:dyDescent="0.25">
      <c r="B21" s="9">
        <v>5.709677419354839</v>
      </c>
      <c r="C21" s="9">
        <v>60</v>
      </c>
      <c r="D21" s="9">
        <v>14</v>
      </c>
    </row>
    <row r="22" spans="2:4" x14ac:dyDescent="0.25">
      <c r="B22" s="9">
        <v>5.709677419354839</v>
      </c>
      <c r="C22" s="9">
        <v>75</v>
      </c>
      <c r="D22" s="9">
        <v>28</v>
      </c>
    </row>
    <row r="23" spans="2:4" x14ac:dyDescent="0.25">
      <c r="B23" s="9">
        <v>5.709677419354839</v>
      </c>
      <c r="C23" s="9">
        <v>15</v>
      </c>
      <c r="D23" s="9">
        <v>28</v>
      </c>
    </row>
    <row r="24" spans="2:4" x14ac:dyDescent="0.25">
      <c r="B24" s="9">
        <v>5.709677419354839</v>
      </c>
      <c r="C24" s="9">
        <v>60</v>
      </c>
      <c r="D24" s="9">
        <v>35</v>
      </c>
    </row>
    <row r="25" spans="2:4" x14ac:dyDescent="0.25">
      <c r="B25" s="9">
        <v>5.709677419354839</v>
      </c>
      <c r="C25" s="9">
        <v>15</v>
      </c>
      <c r="D25" s="9">
        <v>14</v>
      </c>
    </row>
    <row r="26" spans="2:4" x14ac:dyDescent="0.25">
      <c r="B26" s="9">
        <v>5.709677419354839</v>
      </c>
      <c r="C26" s="9">
        <v>180</v>
      </c>
      <c r="D26" s="9">
        <v>28</v>
      </c>
    </row>
    <row r="27" spans="2:4" x14ac:dyDescent="0.25">
      <c r="B27" s="9">
        <v>5.709677419354839</v>
      </c>
      <c r="C27" s="9">
        <v>180</v>
      </c>
      <c r="D27" s="9">
        <v>35</v>
      </c>
    </row>
    <row r="28" spans="2:4" x14ac:dyDescent="0.25">
      <c r="B28" s="9">
        <v>5.709677419354839</v>
      </c>
      <c r="C28" s="9">
        <v>15</v>
      </c>
      <c r="D28" s="9">
        <v>21</v>
      </c>
    </row>
    <row r="29" spans="2:4" x14ac:dyDescent="0.25">
      <c r="B29" s="9">
        <v>5.709677419354839</v>
      </c>
      <c r="C29" s="9">
        <v>105</v>
      </c>
      <c r="D29" s="9">
        <v>35</v>
      </c>
    </row>
    <row r="30" spans="2:4" x14ac:dyDescent="0.25">
      <c r="B30" s="9">
        <v>5.709677419354839</v>
      </c>
      <c r="C30" s="9">
        <v>75</v>
      </c>
      <c r="D30" s="9">
        <v>14</v>
      </c>
    </row>
    <row r="31" spans="2:4" x14ac:dyDescent="0.25">
      <c r="B31" s="9">
        <v>5.709677419354839</v>
      </c>
      <c r="C31" s="9">
        <v>30</v>
      </c>
      <c r="D31" s="9">
        <v>42</v>
      </c>
    </row>
    <row r="32" spans="2:4" x14ac:dyDescent="0.25">
      <c r="B32" s="9">
        <v>5.709677419354839</v>
      </c>
      <c r="C32" s="9">
        <v>180</v>
      </c>
      <c r="D32" s="9">
        <v>28</v>
      </c>
    </row>
    <row r="33" spans="2:4" x14ac:dyDescent="0.25">
      <c r="B33" s="9">
        <v>5.709677419354839</v>
      </c>
      <c r="C33" s="9">
        <v>75</v>
      </c>
      <c r="D33" s="9">
        <v>21</v>
      </c>
    </row>
    <row r="34" spans="2:4" x14ac:dyDescent="0.25">
      <c r="B34" s="9">
        <v>5.709677419354839</v>
      </c>
      <c r="C34" s="9">
        <v>120</v>
      </c>
      <c r="D34" s="9">
        <v>42</v>
      </c>
    </row>
    <row r="35" spans="2:4" x14ac:dyDescent="0.25">
      <c r="B35" s="9">
        <v>5.709677419354839</v>
      </c>
      <c r="C35" s="9">
        <v>180</v>
      </c>
      <c r="D35" s="9">
        <v>42</v>
      </c>
    </row>
    <row r="36" spans="2:4" x14ac:dyDescent="0.25">
      <c r="B36" s="9">
        <v>5.709677419354839</v>
      </c>
      <c r="C36" s="9">
        <v>180</v>
      </c>
      <c r="D36" s="9">
        <v>21</v>
      </c>
    </row>
    <row r="37" spans="2:4" x14ac:dyDescent="0.25">
      <c r="B37" s="9">
        <v>5.709677419354839</v>
      </c>
      <c r="C37" s="9">
        <v>180</v>
      </c>
      <c r="D37" s="9">
        <v>42</v>
      </c>
    </row>
    <row r="38" spans="2:4" x14ac:dyDescent="0.25">
      <c r="B38" s="9">
        <v>5.709677419354839</v>
      </c>
      <c r="C38" s="9">
        <v>165</v>
      </c>
      <c r="D38" s="9">
        <v>35</v>
      </c>
    </row>
    <row r="39" spans="2:4" x14ac:dyDescent="0.25">
      <c r="B39" s="9">
        <v>5.709677419354839</v>
      </c>
      <c r="C39" s="9">
        <v>0</v>
      </c>
      <c r="D39" s="9">
        <v>21</v>
      </c>
    </row>
    <row r="40" spans="2:4" x14ac:dyDescent="0.25">
      <c r="B40" s="9">
        <v>5.709677419354839</v>
      </c>
      <c r="C40" s="9">
        <v>180</v>
      </c>
      <c r="D40" s="9">
        <v>42</v>
      </c>
    </row>
    <row r="41" spans="2:4" x14ac:dyDescent="0.25">
      <c r="B41" s="9">
        <v>5.709677419354839</v>
      </c>
      <c r="C41" s="9">
        <v>150</v>
      </c>
      <c r="D41" s="9">
        <v>28</v>
      </c>
    </row>
    <row r="42" spans="2:4" x14ac:dyDescent="0.25">
      <c r="B42" s="9">
        <v>5.709677419354839</v>
      </c>
      <c r="C42" s="9">
        <v>180</v>
      </c>
      <c r="D42" s="9">
        <v>28</v>
      </c>
    </row>
    <row r="43" spans="2:4" x14ac:dyDescent="0.25">
      <c r="B43" s="9">
        <v>5.709677419354839</v>
      </c>
      <c r="C43" s="9">
        <v>120</v>
      </c>
      <c r="D43" s="9">
        <v>21</v>
      </c>
    </row>
    <row r="44" spans="2:4" x14ac:dyDescent="0.25">
      <c r="B44" s="9">
        <v>5.709677419354839</v>
      </c>
      <c r="C44" s="9">
        <v>30</v>
      </c>
      <c r="D44" s="9">
        <v>28</v>
      </c>
    </row>
    <row r="45" spans="2:4" x14ac:dyDescent="0.25">
      <c r="B45" s="9">
        <v>5.709677419354839</v>
      </c>
      <c r="C45" s="9">
        <v>30</v>
      </c>
      <c r="D45" s="9">
        <v>28</v>
      </c>
    </row>
    <row r="46" spans="2:4" x14ac:dyDescent="0.25">
      <c r="B46" s="9">
        <v>5.709677419354839</v>
      </c>
      <c r="C46" s="9">
        <v>105</v>
      </c>
      <c r="D46" s="9">
        <v>42</v>
      </c>
    </row>
    <row r="47" spans="2:4" x14ac:dyDescent="0.25">
      <c r="B47" s="9">
        <v>5.709677419354839</v>
      </c>
      <c r="C47" s="9">
        <v>60</v>
      </c>
      <c r="D47" s="9">
        <v>35</v>
      </c>
    </row>
    <row r="48" spans="2:4" x14ac:dyDescent="0.25">
      <c r="B48" s="9">
        <v>5.709677419354839</v>
      </c>
      <c r="C48" s="9">
        <v>45</v>
      </c>
      <c r="D48" s="9">
        <v>21</v>
      </c>
    </row>
    <row r="49" spans="2:4" x14ac:dyDescent="0.25">
      <c r="B49" s="9">
        <v>5.709677419354839</v>
      </c>
      <c r="C49" s="9">
        <v>45</v>
      </c>
      <c r="D49" s="9">
        <v>35</v>
      </c>
    </row>
    <row r="50" spans="2:4" x14ac:dyDescent="0.25">
      <c r="B50" s="9">
        <v>5.709677419354839</v>
      </c>
      <c r="C50" s="9">
        <v>180</v>
      </c>
      <c r="D50" s="9">
        <v>28</v>
      </c>
    </row>
    <row r="51" spans="2:4" x14ac:dyDescent="0.25">
      <c r="B51" s="9">
        <v>5.709677419354839</v>
      </c>
      <c r="C51" s="9">
        <v>15</v>
      </c>
      <c r="D51" s="9">
        <v>21</v>
      </c>
    </row>
    <row r="52" spans="2:4" x14ac:dyDescent="0.25">
      <c r="B52" s="9">
        <v>5.709677419354839</v>
      </c>
      <c r="C52" s="9">
        <v>15</v>
      </c>
      <c r="D52" s="9">
        <v>21</v>
      </c>
    </row>
    <row r="53" spans="2:4" x14ac:dyDescent="0.25">
      <c r="B53" s="9">
        <v>5.709677419354839</v>
      </c>
      <c r="C53" s="9">
        <v>165</v>
      </c>
      <c r="D53" s="9">
        <v>28</v>
      </c>
    </row>
    <row r="54" spans="2:4" x14ac:dyDescent="0.25">
      <c r="B54" s="9">
        <v>5.709677419354839</v>
      </c>
      <c r="C54" s="9">
        <v>30</v>
      </c>
      <c r="D54" s="9">
        <v>14</v>
      </c>
    </row>
    <row r="55" spans="2:4" x14ac:dyDescent="0.25">
      <c r="B55" s="9">
        <v>5.709677419354839</v>
      </c>
      <c r="C55" s="9">
        <v>90</v>
      </c>
      <c r="D55" s="9">
        <v>7</v>
      </c>
    </row>
    <row r="56" spans="2:4" x14ac:dyDescent="0.25">
      <c r="B56" s="9">
        <v>5.709677419354839</v>
      </c>
      <c r="C56" s="9">
        <v>75</v>
      </c>
      <c r="D56" s="9">
        <v>21</v>
      </c>
    </row>
    <row r="57" spans="2:4" x14ac:dyDescent="0.25">
      <c r="B57" s="9">
        <v>5.709677419354839</v>
      </c>
      <c r="C57" s="9">
        <v>120</v>
      </c>
      <c r="D57" s="9">
        <v>35</v>
      </c>
    </row>
    <row r="58" spans="2:4" x14ac:dyDescent="0.25">
      <c r="B58" s="9">
        <v>5.709677419354839</v>
      </c>
      <c r="C58" s="9">
        <v>180</v>
      </c>
      <c r="D58" s="9">
        <v>42</v>
      </c>
    </row>
    <row r="59" spans="2:4" x14ac:dyDescent="0.25">
      <c r="B59" s="9">
        <v>5.709677419354839</v>
      </c>
      <c r="C59" s="9">
        <v>60</v>
      </c>
      <c r="D59" s="9">
        <v>28</v>
      </c>
    </row>
    <row r="60" spans="2:4" x14ac:dyDescent="0.25">
      <c r="B60" s="9">
        <v>5.709677419354839</v>
      </c>
      <c r="C60" s="9">
        <v>120</v>
      </c>
      <c r="D60" s="9">
        <v>28</v>
      </c>
    </row>
    <row r="61" spans="2:4" x14ac:dyDescent="0.25">
      <c r="B61" s="9">
        <v>5.709677419354839</v>
      </c>
      <c r="C61" s="9">
        <v>75</v>
      </c>
      <c r="D61" s="9">
        <v>28</v>
      </c>
    </row>
    <row r="62" spans="2:4" x14ac:dyDescent="0.25">
      <c r="B62" s="9">
        <v>5.709677419354839</v>
      </c>
      <c r="C62" s="9">
        <v>120</v>
      </c>
      <c r="D62" s="9">
        <v>21</v>
      </c>
    </row>
    <row r="63" spans="2:4" x14ac:dyDescent="0.25">
      <c r="B63" s="9">
        <v>5.709677419354839</v>
      </c>
      <c r="C63" s="9">
        <v>180</v>
      </c>
      <c r="D63" s="9">
        <v>42</v>
      </c>
    </row>
    <row r="64" spans="2:4" x14ac:dyDescent="0.25">
      <c r="B64" s="9">
        <v>5.709677419354839</v>
      </c>
      <c r="C64" s="9">
        <v>75</v>
      </c>
      <c r="D64" s="9">
        <v>21</v>
      </c>
    </row>
    <row r="65" spans="2:4" x14ac:dyDescent="0.25">
      <c r="B65" s="9">
        <v>5.709677419354839</v>
      </c>
      <c r="C65" s="9">
        <v>60</v>
      </c>
      <c r="D65" s="9">
        <v>28</v>
      </c>
    </row>
    <row r="66" spans="2:4" x14ac:dyDescent="0.25">
      <c r="B66" s="9">
        <v>5.709677419354839</v>
      </c>
      <c r="C66" s="9">
        <v>0</v>
      </c>
      <c r="D66" s="9">
        <v>28</v>
      </c>
    </row>
    <row r="67" spans="2:4" x14ac:dyDescent="0.25">
      <c r="B67" s="9">
        <v>5.709677419354839</v>
      </c>
      <c r="C67" s="9">
        <v>75</v>
      </c>
      <c r="D67" s="9">
        <v>21</v>
      </c>
    </row>
    <row r="68" spans="2:4" x14ac:dyDescent="0.25">
      <c r="B68" s="9">
        <v>5.709677419354839</v>
      </c>
      <c r="C68" s="9">
        <v>60</v>
      </c>
      <c r="D68" s="9">
        <v>28</v>
      </c>
    </row>
  </sheetData>
  <mergeCells count="17">
    <mergeCell ref="B4:M4"/>
    <mergeCell ref="P4:S4"/>
    <mergeCell ref="H5:I5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C14:F14"/>
    <mergeCell ref="B5:C5"/>
    <mergeCell ref="D5:E5"/>
    <mergeCell ref="F5:G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Sheet8</vt:lpstr>
      <vt:lpstr>Sheet22</vt:lpstr>
      <vt:lpstr>Sheet1</vt:lpstr>
      <vt:lpstr>RT_Output1</vt:lpstr>
      <vt:lpstr>RT_TrainingScore1</vt:lpstr>
      <vt:lpstr>RT_ValidationScore1</vt:lpstr>
      <vt:lpstr>RT_PruneLog1</vt:lpstr>
      <vt:lpstr>RT_ValidationLiftChart1</vt:lpstr>
      <vt:lpstr>RT_NewScore1</vt:lpstr>
      <vt:lpstr>RT_Stored1</vt:lpstr>
      <vt:lpstr>scales</vt:lpstr>
      <vt:lpstr>arpeggio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Hay</dc:creator>
  <cp:lastModifiedBy>Samantha Hay</cp:lastModifiedBy>
  <dcterms:created xsi:type="dcterms:W3CDTF">2017-04-12T21:24:13Z</dcterms:created>
  <dcterms:modified xsi:type="dcterms:W3CDTF">2017-04-13T18:38:22Z</dcterms:modified>
</cp:coreProperties>
</file>