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y Hay\Desktop\Spring 2017\Capstone\PianoCapstone\Data Analysis\"/>
    </mc:Choice>
  </mc:AlternateContent>
  <bookViews>
    <workbookView xWindow="0" yWindow="0" windowWidth="28800" windowHeight="12210" firstSheet="3" activeTab="7"/>
  </bookViews>
  <sheets>
    <sheet name="ML_pieces" sheetId="5" r:id="rId1"/>
    <sheet name="eyeTrackingData" sheetId="4" r:id="rId2"/>
    <sheet name="ML_chords" sheetId="3" r:id="rId3"/>
    <sheet name="ML_scales" sheetId="2" r:id="rId4"/>
    <sheet name="OverallData" sheetId="1" r:id="rId5"/>
    <sheet name="DA_Output" sheetId="34" r:id="rId6"/>
    <sheet name="DA_TrainingScoreLDA" sheetId="33" r:id="rId7"/>
    <sheet name="DA_ValidationScoreLDA" sheetId="32" r:id="rId8"/>
    <sheet name="DA_Stored" sheetId="31" r:id="rId9"/>
    <sheet name="CT_Output" sheetId="30" r:id="rId10"/>
    <sheet name="CT_TrainingScore" sheetId="29" r:id="rId11"/>
    <sheet name="CT_ValidationScore" sheetId="28" r:id="rId12"/>
    <sheet name="CT_FullTree" sheetId="27" r:id="rId13"/>
    <sheet name="CT_Stored" sheetId="26" r:id="rId14"/>
    <sheet name="NNP_Output" sheetId="25" r:id="rId15"/>
    <sheet name="NNP_TrainingScore" sheetId="24" r:id="rId16"/>
    <sheet name="NNP_ValidationScore" sheetId="23" r:id="rId17"/>
    <sheet name="NNP_TrainLog" sheetId="22" r:id="rId18"/>
    <sheet name="NNP_ValidationLiftChart" sheetId="21" r:id="rId19"/>
    <sheet name="NNP_Stored" sheetId="20" r:id="rId20"/>
    <sheet name="KNNP_Output" sheetId="19" r:id="rId21"/>
    <sheet name="KNNP_TrainingScore" sheetId="18" r:id="rId22"/>
    <sheet name="KNNP_ValidationScore" sheetId="17" r:id="rId23"/>
    <sheet name="KNNP_ValidationLiftChart" sheetId="16" r:id="rId24"/>
    <sheet name="KNNP_Stored" sheetId="15" r:id="rId25"/>
    <sheet name="RT_Output" sheetId="12" r:id="rId26"/>
    <sheet name="RT_TrainingScore" sheetId="11" r:id="rId27"/>
    <sheet name="RT_ValidationScore" sheetId="10" r:id="rId28"/>
    <sheet name="RT_PruneLog" sheetId="9" r:id="rId29"/>
    <sheet name="RT_FullTree" sheetId="8" r:id="rId30"/>
    <sheet name="RT_ValidationLiftChart" sheetId="7" r:id="rId31"/>
    <sheet name="RT_Stored" sheetId="6" r:id="rId32"/>
  </sheets>
  <externalReferences>
    <externalReference r:id="rId33"/>
    <externalReference r:id="rId34"/>
  </externalReferences>
  <definedNames>
    <definedName name="solver_typ" localSheetId="1" hidden="1">2</definedName>
    <definedName name="solver_ver" localSheetId="1" hidden="1">16</definedName>
    <definedName name="xlm_600_1" localSheetId="2" hidden="1">"'{""wkbk"":""ML_chord.xlsx"",""wksheet"":""Data"",""data_range"":""$A$1:$F$55"",""has_header"":true,""cat_cols"":[],""firstRow"":1,""rows"":54,""train_rows"":32,""validation_rows"":22,""test_rows"":0,""isPartitionSheet"":false,""numOutputClasses"":5,""useSuccessClass"":false,""successCla"</definedName>
    <definedName name="xlm_600_1" localSheetId="0" hidden="1">"'{""wkbk"":""ML_Pieces.xlsx"",""wksheet"":""Data"",""data_range"":""$A$1:$I$55"",""has_header"":true,""cat_cols"":[],""firstRow"":1,""rows"":54,""train_rows"":32,""validation_rows"":22,""test_rows"":0,""isPartitionSheet"":false,""numOutputClasses"":5,""useSuccessClass"":false,""successCl"</definedName>
    <definedName name="xlm_600_1" localSheetId="4" hidden="1">"'{""wkbk"":""ML_overall.xlsx"",""wksheet"":""OverallData"",""data_range"":""$A$1:$O$52"",""has_header"":true,""cat_cols"":[],""firstRow"":1,""rows"":51,""train_rows"":31,""validation_rows"":20,""test_rows"":0,""isPartitionSheet"":false,""numOutputClasses"":5,""useSuccessClass"":false,""s"</definedName>
    <definedName name="xlm_600_2" localSheetId="2" hidden="1">"'ss"":null,""successCutoffProb"":0.5,""partitionData"":true,""usePartitionVar"":false,""useRandomRows"":true,""setSeed"":true,""seedValue"":12345,""trainPct"":60,""validationPct"":40,""testPct"":0,""autoPct"":true,""equalPct"":false,""specifyPct"":false,""newDataDatabase"":false,""n"</definedName>
    <definedName name="xlm_600_2" localSheetId="0" hidden="1">"'ass"":null,""successCutoffProb"":0.5,""partitionData"":true,""usePartitionVar"":false,""useRandomRows"":true,""setSeed"":false,""seedValue"":12345,""trainPct"":60,""validationPct"":40,""testPct"":0,""autoPct"":true,""equalPct"":false,""specifyPct"":false,""newDataDatabase"":false,"</definedName>
    <definedName name="xlm_600_2" localSheetId="4" hidden="1">"'uccessClass"":null,""successCutoffProb"":0.5,""partitionData"":true,""usePartitionVar"":false,""useRandomRows"":true,""setSeed"":false,""seedValue"":12345,""trainPct"":60,""validationPct"":40,""testPct"":0,""autoPct"":true,""equalPct"":false,""specifyPct"":false,""newDataDatabase"</definedName>
    <definedName name="xlm_600_3" localSheetId="2" hidden="1">"'ewDataWorksheet"":false,""normalizeInput"":false,""useTreeLimitType"":false,""useMinTermNodesRecs"":true,""minRecsInTermNode"":3,""pruneTree"":false,""priorClassProbabilityCode"":0,""maxTreeDisplayLevels"":7,""fullTree"":true,""bestPrunedTree"":false,""minErrorTree"":false,"""</definedName>
    <definedName name="xlm_600_3" localSheetId="0" hidden="1">"'""newDataWorksheet"":false,""normalizeInput"":false,""useTreeLimitType"":false,""useMinTermNodesRecs"":true,""minRecsInTermNode"":3,""pruneTree"":false,""priorClassProbabilityCode"":0,""maxTreeDisplayLevels"":7,""fullTree"":true,""bestPrunedTree"":false,""minErrorTree"":false"</definedName>
    <definedName name="xlm_600_3" localSheetId="4" hidden="1">"'"":false,""newDataWorksheet"":false,""normalizeInput"":false,""useTreeLimitType"":false,""useMinTermNodesRecs"":true,""minRecsInTermNode"":3,""pruneTree"":false,""priorClassProbabilityCode"":0,""maxTreeDisplayLevels"":7,""fullTree"":true,""bestPrunedTree"":false,""minErrorTre"</definedName>
    <definedName name="xlm_600_4" localSheetId="2" hidden="1">"'userSpecDecisionNodes"":false,""trainDetailRpt"":true,""trainSummaryRpt"":true,""trainLiftChart"":false,""trainROCCurve"":false,""validationDetailRpt"":true,""validationSummaryRpt"":true,""validationLiftChart"":false,""validROCCurve"":false,""testDetailRpt"":false,""testSum"</definedName>
    <definedName name="xlm_600_4" localSheetId="0" hidden="1">"',""userSpecDecisionNodes"":false,""trainDetailRpt"":true,""trainSummaryRpt"":true,""trainLiftChart"":false,""trainROCCurve"":false,""validationDetailRpt"":true,""validationSummaryRpt"":true,""validationLiftChart"":false,""validROCCurve"":false,""testDetailRpt"":false,""testS"</definedName>
    <definedName name="xlm_600_4" localSheetId="4" hidden="1">"'e"":false,""userSpecDecisionNodes"":false,""trainDetailRpt"":true,""trainSummaryRpt"":true,""trainLiftChart"":false,""trainROCCurve"":false,""validationDetailRpt"":true,""validationSummaryRpt"":true,""validationLiftChart"":false,""validROCCurve"":false,""testDetailRpt"":fals"</definedName>
    <definedName name="xlm_600_5" localSheetId="2" hidden="1">"'maryRpt"":false,""testLiftChart"":false,""testROCCurve"":false}"</definedName>
    <definedName name="xlm_600_5" localSheetId="0" hidden="1">"'ummaryRpt"":false,""testLiftChart"":false,""testROCCurve"":false}"</definedName>
    <definedName name="xlm_600_5" localSheetId="4" hidden="1">"'e,""testSummaryRpt"":false,""testLiftChart"":false,""testROCCurve"":false}"</definedName>
    <definedName name="xlm_601_1" localSheetId="2" hidden="1">"'{""wkbk"":""ML_chord.xlsx"",""wksheet"":""Data"",""data_range"":""$A$1:$F$55"",""has_header"":true,""cat_cols"":[],""firstRow"":1,""rows"":54,""train_rows"":32,""validation_rows"":22,""test_rows"":0,""isPartitionSheet"":false,""numOutputClasses"":5,""useSuccessClass"":false,""successCla"</definedName>
    <definedName name="xlm_601_1" localSheetId="0" hidden="1">"'{""wkbk"":""ML_Pieces.xlsx"",""wksheet"":""Data"",""data_range"":""$A$1:$I$55"",""has_header"":true,""cat_cols"":[],""firstRow"":1,""rows"":54,""train_rows"":32,""validation_rows"":22,""test_rows"":0,""isPartitionSheet"":false,""numOutputClasses"":5,""useSuccessClass"":false,""successCl"</definedName>
    <definedName name="xlm_601_1" localSheetId="4" hidden="1">"'{""wkbk"":""ML_overall.xlsx"",""wksheet"":""OverallData"",""data_range"":""$A$1:$O$52"",""has_header"":true,""cat_cols"":[],""firstRow"":1,""rows"":51,""train_rows"":31,""validation_rows"":20,""test_rows"":0,""isPartitionSheet"":false,""numOutputClasses"":5,""useSuccessClass"":false,""s"</definedName>
    <definedName name="xlm_601_2" localSheetId="2" hidden="1">"'ss"":null,""successCutoffProb"":0.5,""partitionData"":true,""usePartitionVar"":false,""useRandomRows"":true,""setSeed"":false,""seedValue"":12345,""trainPct"":60,""validationPct"":40,""testPct"":0,""autoPct"":true,""equalPct"":false,""specifyPct"":false,""newDataDatabase"":false,"""</definedName>
    <definedName name="xlm_601_2" localSheetId="0" hidden="1">"'ass"":null,""successCutoffProb"":0.5,""partitionData"":true,""usePartitionVar"":false,""useRandomRows"":true,""setSeed"":false,""seedValue"":12345,""trainPct"":60,""validationPct"":40,""testPct"":0,""autoPct"":true,""equalPct"":false,""specifyPct"":false,""newDataDatabase"":false,"</definedName>
    <definedName name="xlm_601_2" localSheetId="4" hidden="1">"'uccessClass"":null,""successCutoffProb"":0.5,""partitionData"":true,""usePartitionVar"":false,""useRandomRows"":true,""setSeed"":false,""seedValue"":12345,""trainPct"":60,""validationPct"":40,""testPct"":0,""autoPct"":true,""equalPct"":false,""specifyPct"":false,""newDataDatabase"</definedName>
    <definedName name="xlm_601_3" localSheetId="2" hidden="1">"'newDataWorksheet"":false,""quadraticDiscriminant"":false,""linearDiscriminant"":true,""canonicalVariate"":false,""optimizationMethodCode"":0,""priorClassProbabilityCode"":0,""successCost"":1,""failureCost"":1,""linearDiscriminantFuncs"":false,""canonicalVariateLoadings"":f"</definedName>
    <definedName name="xlm_601_3" localSheetId="0" hidden="1">"'""newDataWorksheet"":false,""quadraticDiscriminant"":false,""linearDiscriminant"":true,""canonicalVariate"":false,""optimizationMethodCode"":0,""priorClassProbabilityCode"":0,""successCost"":1,""failureCost"":1,""linearDiscriminantFuncs"":false,""canonicalVariateLoadings"":"</definedName>
    <definedName name="xlm_601_3" localSheetId="4" hidden="1">"'"":false,""newDataWorksheet"":false,""quadraticDiscriminant"":false,""linearDiscriminant"":true,""canonicalVariate"":false,""optimizationMethodCode"":0,""priorClassProbabilityCode"":0,""successCost"":1,""failureCost"":1,""linearDiscriminantFuncs"":false,""canonicalVariateLo"</definedName>
    <definedName name="xlm_601_4" localSheetId="2" hidden="1">"'alse,""trainDetailRpt"":false,""trainSummaryRpt"":true,""trainLiftChart"":false,""trainCanonicalScores"":false,""trainROCCurve"":false,""validationDetailRpt"":true,""validationSummaryRpt"":true,""validationLiftChart"":false,""validationCanonicalScores"":false,""validROCCur"</definedName>
    <definedName name="xlm_601_4" localSheetId="0" hidden="1">"'false,""trainDetailRpt"":false,""trainSummaryRpt"":true,""trainLiftChart"":false,""trainCanonicalScores"":false,""trainROCCurve"":false,""validationDetailRpt"":true,""validationSummaryRpt"":true,""validationLiftChart"":false,""validationCanonicalScores"":false,""validROCCu"</definedName>
    <definedName name="xlm_601_4" localSheetId="4" hidden="1">"'adings"":false,""trainDetailRpt"":true,""trainSummaryRpt"":true,""trainLiftChart"":false,""trainCanonicalScores"":false,""trainROCCurve"":false,""validationDetailRpt"":true,""validationSummaryRpt"":true,""validationLiftChart"":false,""validationCanonicalScores"":false,""val"</definedName>
    <definedName name="xlm_601_5" localSheetId="2" hidden="1">"'ve"":false,""testDetailRpt"":false,""testSummaryRpt"":false,""testLiftChart"":false,""testCanonicalScores"":false,""testROCCurve"":false,""scoreNewDataWorksheetCanonical"":false}"</definedName>
    <definedName name="xlm_601_5" localSheetId="0" hidden="1">"'rve"":false,""testDetailRpt"":false,""testSummaryRpt"":false,""testLiftChart"":false,""testCanonicalScores"":false,""testROCCurve"":false,""scoreNewDataWorksheetCanonical"":false}"</definedName>
    <definedName name="xlm_601_5" localSheetId="4" hidden="1">"'idROCCurve"":false,""testDetailRpt"":false,""testSummaryRpt"":false,""testLiftChart"":false,""testCanonicalScores"":false,""testROCCurve"":false,""scoreNewDataWorksheetCanonical"":false}"</definedName>
    <definedName name="xlm_602_1" localSheetId="2" hidden="1">"'{""wkbk"":""ML_chord.xlsx"",""wksheet"":""Data"",""data_range"":""$A$1:$F$55"",""has_header"":true,""cat_cols"":[],""firstRow"":1,""rows"":54,""train_rows"":32,""validation_rows"":22,""test_rows"":0,""isPartitionSheet"":false,""numOutputClasses"":5,""useSuccessClass"":false,""successCla"</definedName>
    <definedName name="xlm_602_1" localSheetId="0" hidden="1">"'{""wkbk"":""ML_Pieces.xlsx"",""wksheet"":""Data"",""data_range"":""$A$1:$I$55"",""has_header"":true,""cat_cols"":[],""firstRow"":1,""rows"":54,""train_rows"":32,""validation_rows"":22,""test_rows"":0,""isPartitionSheet"":false,""numOutputClasses"":5,""useSuccessClass"":false,""successCl"</definedName>
    <definedName name="xlm_602_2" localSheetId="2" hidden="1">"'ss"":null,""successCutoffProb"":0.5,""partitionData"":true,""usePartitionVar"":false,""useRandomRows"":true,""setSeed"":false,""seedValue"":12345,""trainPct"":60,""validationPct"":40,""testPct"":0,""autoPct"":true,""equalPct"":false,""specifyPct"":false,""newDataDatabase"":false,"""</definedName>
    <definedName name="xlm_602_2" localSheetId="0" hidden="1">"'ass"":null,""successCutoffProb"":0.5,""partitionData"":true,""usePartitionVar"":false,""useRandomRows"":true,""setSeed"":true,""seedValue"":12345,""trainPct"":60,""validationPct"":40,""testPct"":0,""autoPct"":true,""equalPct"":false,""specifyPct"":false,""newDataDatabase"":false,"""</definedName>
    <definedName name="xlm_602_3" localSheetId="2" hidden="1">"'newDataWorksheet"":false,""normalizeInputData"":false,""numNearestNeighbors"":10,""scoreOptCode"":1,""priorClassProbabilityCode"":0,""trainDetailRpt"":false,""trainSummaryRpt"":true,""trainLiftChart"":false,""trainROCCurve"":false,""validationDetailRpt"":true,""validationSu"</definedName>
    <definedName name="xlm_602_3" localSheetId="0" hidden="1">"'newDataWorksheet"":false,""normalizeInputData"":false,""numNearestNeighbors"":10,""scoreOptCode"":1,""priorClassProbabilityCode"":0,""trainDetailRpt"":false,""trainSummaryRpt"":true,""trainLiftChart"":false,""trainROCCurve"":false,""validationDetailRpt"":true,""validationSu"</definedName>
    <definedName name="xlm_602_4" localSheetId="2" hidden="1">"'mmaryRpt"":true,""validationLiftChart"":false,""validROCCurve"":false,""testDetailRpt"":false,""testSummaryRpt"":false,""testLiftChart"":false,""testROCCurve"":false}"</definedName>
    <definedName name="xlm_602_4" localSheetId="0" hidden="1">"'mmaryRpt"":true,""validationLiftChart"":false,""validROCCurve"":false,""testDetailRpt"":false,""testSummaryRpt"":false,""testLiftChart"":false,""testROCCurve"":false}"</definedName>
    <definedName name="xlm_700_1" localSheetId="0" hidden="1">"'{""wkbk"":""ML_Pieces.xlsx"",""wksheet"":""Data"",""data_range"":""$A$1:$I$55"",""has_header"":true,""cat_cols"":[],""firstRow"":1,""rows"":54,""train_rows"":32,""validation_rows"":22,""test_rows"":0,""isPartitionSheet"":false,""partitionData"":true,""usePartitionVar"":false,""useRandom"</definedName>
    <definedName name="xlm_700_1" localSheetId="4" hidden="1">"'{""wkbk"":""ML_overall.xlsx"",""wksheet"":""OverallData"",""data_range"":""$A$1:$O$52"",""has_header"":true,""cat_cols"":[],""firstRow"":1,""rows"":51,""train_rows"":31,""validation_rows"":20,""test_rows"":0,""isPartitionSheet"":false,""partitionData"":true,""usePartitionVar"":false,""u"</definedName>
    <definedName name="xlm_700_2" localSheetId="0" hidden="1">"'Rows"":true,""setSeed"":false,""seedValue"":12345,""trainPct"":60,""validationPct"":40,""testPct"":0,""autoPct"":true,""equalPct"":false,""specifyPct"":false,""normalizeInputData"":false,""numNearestNeighbors"":10,""scoreOptCode"":1,""trainDetailRpt"":false,""trainSummaryRpt"":tru"</definedName>
    <definedName name="xlm_700_2" localSheetId="4" hidden="1">"'seRandomRows"":true,""setSeed"":false,""seedValue"":12345,""trainPct"":60,""validationPct"":40,""testPct"":0,""autoPct"":true,""equalPct"":false,""specifyPct"":false,""normalizeInputData"":false,""numNearestNeighbors"":10,""scoreOptCode"":1,""trainDetailRpt"":true,""trainSummaryR"</definedName>
    <definedName name="xlm_700_3" localSheetId="0" hidden="1">"'e,""trainLiftChart"":false,""trainROCCurve"":false,""validationDetailRpt"":true,""validationSummaryRpt"":true,""validationLiftChart"":true,""validROCCurve"":false,""testDetailRpt"":false,""testSummaryRpt"":false,""testLiftChart"":false,""testROCCurve"":false,""newDataDatabas"</definedName>
    <definedName name="xlm_700_3" localSheetId="4" hidden="1">"'pt"":true,""trainLiftChart"":false,""trainROCCurve"":false,""validationDetailRpt"":true,""validationSummaryRpt"":true,""validationLiftChart"":true,""validROCCurve"":false,""testDetailRpt"":false,""testSummaryRpt"":false,""testLiftChart"":false,""testROCCurve"":false,""newData"</definedName>
    <definedName name="xlm_700_4" localSheetId="0" hidden="1">"'e"":false,""newDataWorksheet"":false}"</definedName>
    <definedName name="xlm_700_4" localSheetId="4" hidden="1">"'Database"":false,""newDataWorksheet"":false}"</definedName>
    <definedName name="xlm_701_1" localSheetId="2" hidden="1">"'{""wkbk"":""ML_chord.xlsx"",""wksheet"":""Data"",""data_range"":""$A$1:$F$55"",""has_header"":true,""cat_cols"":[],""firstRow"":1,""rows"":54,""train_rows"":32,""validation_rows"":22,""test_rows"":0,""isPartitionSheet"":false,""partitionData"":true,""usePartitionVar"":false,""useRandomR"</definedName>
    <definedName name="xlm_701_1" localSheetId="0" hidden="1">"'{""wkbk"":""ML_Pieces.xlsx"",""wksheet"":""Data"",""data_range"":""$A$1:$I$55"",""has_header"":true,""cat_cols"":[],""firstRow"":1,""rows"":54,""train_rows"":32,""validation_rows"":22,""test_rows"":0,""isPartitionSheet"":false,""partitionData"":true,""usePartitionVar"":false,""useRandom"</definedName>
    <definedName name="xlm_701_1" localSheetId="3" hidden="1">"'{""wkbk"":""ML_Scales.xlsx"",""wksheet"":""Sheet1"",""data_range"":""$A$1:$F$53"",""has_header"":true,""cat_cols"":[],""firstRow"":1,""rows"":52,""train_rows"":31,""validation_rows"":21,""test_rows"":0,""isPartitionSheet"":false,""partitionData"":true,""usePartitionVar"":false,""useRand"</definedName>
    <definedName name="xlm_701_2" localSheetId="2" hidden="1">"'ows"":true,""setSeed"":true,""seedValue"":12345,""trainPct"":60,""validationPct"":40,""testPct"":0,""autoPct"":true,""equalPct"":false,""specifyPct"":false,""varSelectionOnly"":false,""forceConstTermToZero"":false,""fittedValues"":false,""standardizedResids"":false,""unstandardiz"</definedName>
    <definedName name="xlm_701_2" localSheetId="0" hidden="1">"'Rows"":true,""setSeed"":false,""seedValue"":12345,""trainPct"":60,""validationPct"":40,""testPct"":0,""autoPct"":true,""equalPct"":false,""specifyPct"":false,""varSelectionOnly"":false,""forceConstTermToZero"":false,""fittedValues"":false,""standardizedResids"":false,""unstandard"</definedName>
    <definedName name="xlm_701_2" localSheetId="3" hidden="1">"'omRows"":true,""setSeed"":false,""seedValue"":12345,""trainPct"":60,""validationPct"":40,""testPct"":0,""autoPct"":true,""equalPct"":false,""specifyPct"":false,""varSelectionOnly"":false,""forceConstTermToZero"":false,""fittedValues"":false,""standardizedResids"":false,""unstanda"</definedName>
    <definedName name="xlm_701_3" localSheetId="2" hidden="1">"'edResids"":false,""ANOVA"":true,""varCovarMatrix"":false,""outputTrainDataCovarMatrixOfCoeffs"":false,""trainDetailRpt"":true,""trainSummaryRpt"":true,""trainLiftChart"":false,""trainROCCurve"":false,""validationDetailRpt"":true,""validationSummaryRpt"":true,""validationLif"</definedName>
    <definedName name="xlm_701_3" localSheetId="0" hidden="1">"'izedResids"":false,""ANOVA"":true,""varCovarMatrix"":false,""outputTrainDataCovarMatrixOfCoeffs"":false,""trainDetailRpt"":true,""trainSummaryRpt"":true,""trainLiftChart"":false,""trainROCCurve"":false,""validationDetailRpt"":true,""validationSummaryRpt"":true,""validationL"</definedName>
    <definedName name="xlm_701_3" localSheetId="3" hidden="1">"'rdizedResids"":false,""ANOVA"":true,""varCovarMatrix"":true,""outputTrainDataCovarMatrixOfCoeffs"":true,""trainDetailRpt"":false,""trainSummaryRpt"":true,""trainLiftChart"":false,""trainROCCurve"":false,""validationDetailRpt"":false,""validationSummaryRpt"":true,""validatio"</definedName>
    <definedName name="xlm_701_4" localSheetId="2" hidden="1">"'tChart"":true,""validROCCurve"":false,""testDetailRpt"":false,""testSummaryRpt"":false,""testLiftChart"":false,""testROCCurve"":false,""newDataDatabase"":false,""newDataWorksheet"":false,""studentizedResiduals"":false,""deletedResiduals"":false,""cooksDistance"":false,""DFfit"</definedName>
    <definedName name="xlm_701_4" localSheetId="0" hidden="1">"'iftChart"":true,""validROCCurve"":false,""testDetailRpt"":false,""testSummaryRpt"":false,""testLiftChart"":false,""testROCCurve"":false,""newDataDatabase"":false,""newDataWorksheet"":false,""studentizedResiduals"":false,""deletedResiduals"":false,""cooksDistance"":false,""DFf"</definedName>
    <definedName name="xlm_701_4" localSheetId="3" hidden="1">"'nLiftChart"":true,""validROCCurve"":false,""testDetailRpt"":false,""testSummaryRpt"":false,""testLiftChart"":false,""testROCCurve"":false,""newDataDatabase"":false,""newDataWorksheet"":false,""studentizedResiduals"":false,""deletedResiduals"":false,""cooksDistance"":false,""D"</definedName>
    <definedName name="xlm_701_5" localSheetId="2" hidden="1">"'s"":false,""covarianceRatiosStats"":false,""hatMatrixDiagonalsStats"":false,""performCollinearityDiagnostics"":false,""performCollinearityDiags"":false,""perfBestSubsetSel"":false}"</definedName>
    <definedName name="xlm_701_5" localSheetId="0" hidden="1">"'its"":false,""covarianceRatiosStats"":false,""hatMatrixDiagonalsStats"":false,""performCollinearityDiagnostics"":false,""performCollinearityDiags"":false,""perfBestSubsetSel"":false}"</definedName>
    <definedName name="xlm_701_5" localSheetId="3" hidden="1">"'Ffits"":false,""covarianceRatiosStats"":false,""hatMatrixDiagonalsStats"":false,""performCollinearityDiagnostics"":false,""performCollinearityDiags"":false,""perfBestSubsetSel"":false}"</definedName>
    <definedName name="xlm_702_1" localSheetId="2" hidden="1">"'{""wkbk"":""ML_chord.xlsx"",""wksheet"":""Data"",""data_range"":""$A$1:$F$55"",""has_header"":true,""cat_cols"":[],""firstRow"":1,""rows"":54,""train_rows"":32,""validation_rows"":22,""test_rows"":0,""isPartitionSheet"":false,""partitionData"":true,""usePartitionVar"":false,""useRandomR"</definedName>
    <definedName name="xlm_702_1" localSheetId="0" hidden="1">"'{""wkbk"":""ML_Pieces.xlsx"",""wksheet"":""Data"",""data_range"":""$A$1:$I$55"",""has_header"":true,""cat_cols"":[],""firstRow"":1,""rows"":54,""train_rows"":32,""validation_rows"":22,""test_rows"":0,""isPartitionSheet"":false,""partitionData"":true,""usePartitionVar"":false,""useRandom"</definedName>
    <definedName name="xlm_702_1" localSheetId="4" hidden="1">"'{""wkbk"":""ML_overall.xlsx"",""wksheet"":""OverallData"",""data_range"":""$A$1:$O$52"",""has_header"":true,""cat_cols"":[],""firstRow"":1,""rows"":51,""train_rows"":31,""validation_rows"":20,""test_rows"":0,""isPartitionSheet"":false,""partitionData"":true,""usePartitionVar"":false,""u"</definedName>
    <definedName name="xlm_702_2" localSheetId="2" hidden="1">"'ows"":true,""setSeed"":true,""seedValue"":12345,""trainPct"":60,""validationPct"":40,""testPct"":0,""autoPct"":true,""equalPct"":false,""specifyPct"":false,""normalizeInput"":false,""neuronWeightSeed"":12345,""layerNodes"":[3,0,0,0],""numHiddenLayers"":1,""networkArchCode"":2,""num"</definedName>
    <definedName name="xlm_702_2" localSheetId="0" hidden="1">"'Rows"":true,""setSeed"":false,""seedValue"":12345,""trainPct"":60,""validationPct"":40,""testPct"":0,""autoPct"":true,""equalPct"":false,""specifyPct"":false,""normalizeInput"":false,""neuronWeightSeed"":12345,""layerNodes"":[6,0,0,0],""numHiddenLayers"":1,""networkArchCode"":2,""n"</definedName>
    <definedName name="xlm_702_2" localSheetId="4" hidden="1">"'seRandomRows"":true,""setSeed"":false,""seedValue"":12345,""trainPct"":60,""validationPct"":40,""testPct"":0,""autoPct"":true,""equalPct"":false,""specifyPct"":false,""normalizeInput"":false,""neuronWeightSeed"":12345,""layerNodes"":[25,0,0,0],""numHiddenLayers"":1,""networkArchC"</definedName>
    <definedName name="xlm_702_3" localSheetId="2" hidden="1">"'Epochs"":30,""errorTolerance"":0.01,""weightDecayTraining"":0,""gradientDescentStepSize"":0.1,""weightChangeMomentum"":0.6,""hiddenLayerSigmoidCode"":1,""outputLayerSigmoidCode"":1,""trainDetailRpt"":false,""trainSummaryRpt"":true,""trainLiftChart"":false,""trainROCCurve"":f"</definedName>
    <definedName name="xlm_702_3" localSheetId="0" hidden="1">"'umEpochs"":30,""errorTolerance"":0.01,""weightDecayTraining"":0,""gradientDescentStepSize"":0.1,""weightChangeMomentum"":0.6,""hiddenLayerSigmoidCode"":1,""outputLayerSigmoidCode"":1,""trainDetailRpt"":false,""trainSummaryRpt"":true,""trainLiftChart"":false,""trainROCCurve"""</definedName>
    <definedName name="xlm_702_3" localSheetId="4" hidden="1">"'ode"":2,""numEpochs"":30,""errorTolerance"":0.01,""weightDecayTraining"":0,""gradientDescentStepSize"":0.1,""weightChangeMomentum"":0.6,""hiddenLayerSigmoidCode"":1,""outputLayerSigmoidCode"":1,""trainDetailRpt"":true,""trainSummaryRpt"":true,""trainLiftChart"":false,""trainR"</definedName>
    <definedName name="xlm_702_4" localSheetId="2" hidden="1">"'alse,""validationDetailRpt"":true,""validationSummaryRpt"":true,""validationLiftChart"":true,""validROCCurve"":false,""testDetailRpt"":false,""testSummaryRpt"":false,""testLiftChart"":false,""testROCCurve"":false,""newDataDatabase"":false,""newDataWorksheet"":false}"</definedName>
    <definedName name="xlm_702_4" localSheetId="0" hidden="1">"':false,""validationDetailRpt"":true,""validationSummaryRpt"":true,""validationLiftChart"":true,""validROCCurve"":false,""testDetailRpt"":false,""testSummaryRpt"":false,""testLiftChart"":false,""testROCCurve"":false,""newDataDatabase"":false,""newDataWorksheet"":false}"</definedName>
    <definedName name="xlm_702_4" localSheetId="4" hidden="1">"'OCCurve"":false,""validationDetailRpt"":true,""validationSummaryRpt"":true,""validationLiftChart"":true,""validROCCurve"":false,""testDetailRpt"":false,""testSummaryRpt"":false,""testLiftChart"":false,""testROCCurve"":false,""newDataDatabase"":false,""newDataWorksheet"":fals"</definedName>
    <definedName name="xlm_702_5" localSheetId="4" hidden="1">"'e}"</definedName>
    <definedName name="xlm_703_1" localSheetId="2" hidden="1">"'{""wkbk"":""ML_chord.xlsx"",""wksheet"":""Data"",""data_range"":""$A$1:$F$55"",""has_header"":true,""cat_cols"":[],""firstRow"":1,""rows"":54,""train_rows"":32,""validation_rows"":22,""test_rows"":0,""isPartitionSheet"":false,""partitionData"":true,""usePartitionVar"":false,""useRandomR"</definedName>
    <definedName name="xlm_703_1" localSheetId="0" hidden="1">"'{""wkbk"":""ML_Pieces.xlsx"",""wksheet"":""Data"",""data_range"":""$A$1:$I$55"",""has_header"":true,""cat_cols"":[],""firstRow"":1,""rows"":54,""train_rows"":32,""validation_rows"":22,""test_rows"":0,""isPartitionSheet"":false,""partitionData"":true,""usePartitionVar"":false,""useRandom"</definedName>
    <definedName name="xlm_703_1" localSheetId="3" hidden="1">"'{""wkbk"":""ML_Scales.xlsx"",""wksheet"":""Sheet1"",""data_range"":""$A$1:$F$53"",""has_header"":true,""cat_cols"":[],""firstRow"":1,""rows"":52,""train_rows"":31,""validation_rows"":21,""test_rows"":0,""isPartitionSheet"":false,""partitionData"":true,""usePartitionVar"":false,""useRand"</definedName>
    <definedName name="xlm_703_1" localSheetId="4" hidden="1">"'{""wkbk"":""ML_overall.xlsx"",""wksheet"":""OverallData"",""data_range"":""$A$1:$O$52"",""has_header"":true,""cat_cols"":[],""firstRow"":1,""rows"":51,""train_rows"":31,""validation_rows"":20,""test_rows"":0,""isPartitionSheet"":false,""partitionData"":true,""usePartitionVar"":false,""u"</definedName>
    <definedName name="xlm_703_2" localSheetId="2" hidden="1">"'ows"":true,""setSeed"":true,""seedValue"":12345,""trainPct"":60,""validationPct"":40,""testPct"":0,""autoPct"":true,""equalPct"":false,""specifyPct"":false,""normalizeInput"":false,""maxInputVarSplits"":31,""useTreeLimitType"":false,""useMinTermNodesRecs"":true,""minRecsInTermNod"</definedName>
    <definedName name="xlm_703_2" localSheetId="0" hidden="1">"'Rows"":true,""setSeed"":false,""seedValue"":12345,""trainPct"":60,""validationPct"":40,""testPct"":0,""autoPct"":true,""equalPct"":false,""specifyPct"":false,""normalizeInput"":false,""maxInputVarSplits"":31,""useTreeLimitType"":false,""useMinTermNodesRecs"":true,""minRecsInTermN"</definedName>
    <definedName name="xlm_703_2" localSheetId="3" hidden="1">"'omRows"":true,""setSeed"":false,""seedValue"":12345,""trainPct"":60,""validationPct"":40,""testPct"":0,""autoPct"":true,""equalPct"":false,""specifyPct"":false,""normalizeInput"":false,""maxInputVarSplits"":30,""useTreeLimitType"":false,""useMinTermNodesRecs"":true,""minRecsInTer"</definedName>
    <definedName name="xlm_703_2" localSheetId="4" hidden="1">"'seRandomRows"":true,""setSeed"":false,""seedValue"":12345,""trainPct"":60,""validationPct"":40,""testPct"":0,""autoPct"":true,""equalPct"":false,""specifyPct"":false,""normalizeInput"":false,""maxInputVarSplits"":30,""useTreeLimitType"":false,""useMinTermNodesRecs"":true,""minRec"</definedName>
    <definedName name="xlm_703_3" localSheetId="2" hidden="1">"'e"":3,""scoreOptCode"":0,""maxTreeDisplayLevels"":7,""fullTree"":true,""bestPrunedTree"":false,""minErrorTree"":false,""userSpecDecisionNodes"":false,""trainDetailRpt"":true,""trainSummaryRpt"":true,""trainLiftChart"":false,""trainROCCurve"":false,""validationDetailRpt"":true,"</definedName>
    <definedName name="xlm_703_3" localSheetId="0" hidden="1">"'ode"":3,""scoreOptCode"":0,""maxTreeDisplayLevels"":7,""fullTree"":true,""bestPrunedTree"":false,""minErrorTree"":false,""userSpecDecisionNodes"":false,""trainDetailRpt"":false,""trainSummaryRpt"":true,""trainLiftChart"":false,""trainROCCurve"":false,""validationDetailRpt"":tr"</definedName>
    <definedName name="xlm_703_3" localSheetId="3" hidden="1">"'mNode"":3,""scoreOptCode"":0,""maxTreeDisplayLevels"":7,""fullTree"":true,""bestPrunedTree"":false,""minErrorTree"":false,""userSpecDecisionNodes"":false,""trainDetailRpt"":true,""trainSummaryRpt"":true,""trainLiftChart"":false,""trainROCCurve"":false,""validationDetailRpt"":t"</definedName>
    <definedName name="xlm_703_3" localSheetId="4" hidden="1">"'sInTermNode"":3,""scoreOptCode"":0,""maxTreeDisplayLevels"":7,""fullTree"":true,""bestPrunedTree"":false,""minErrorTree"":false,""userSpecDecisionNodes"":false,""trainDetailRpt"":true,""trainSummaryRpt"":true,""trainLiftChart"":false,""trainROCCurve"":false,""validationDetail"</definedName>
    <definedName name="xlm_703_4" localSheetId="2" hidden="1">"'""validationSummaryRpt"":true,""validationLiftChart"":true,""validROCCurve"":false,""testDetailRpt"":false,""testSummaryRpt"":false,""testLiftChart"":false,""testROCCurve"":false,""newDataDatabase"":false,""newDataWorksheet"":false}"</definedName>
    <definedName name="xlm_703_4" localSheetId="0" hidden="1">"'ue,""validationSummaryRpt"":true,""validationLiftChart"":true,""validROCCurve"":false,""testDetailRpt"":false,""testSummaryRpt"":false,""testLiftChart"":false,""testROCCurve"":false,""newDataDatabase"":false,""newDataWorksheet"":false}"</definedName>
    <definedName name="xlm_703_4" localSheetId="3" hidden="1">"'rue,""validationSummaryRpt"":true,""validationLiftChart"":true,""validROCCurve"":false,""testDetailRpt"":false,""testSummaryRpt"":false,""testLiftChart"":false,""testROCCurve"":false,""newDataDatabase"":false,""newDataWorksheet"":false}"</definedName>
    <definedName name="xlm_703_4" localSheetId="4" hidden="1">"'Rpt"":true,""validationSummaryRpt"":true,""validationLiftChart"":true,""validROCCurve"":false,""testDetailRpt"":false,""testSummaryRpt"":false,""testLiftChart"":false,""testROCCurve"":false,""newDataDatabase"":false,""newDataWorksheet"":false}"</definedName>
    <definedName name="xlm_chart1" localSheetId="1" hidden="1">"ScatterPlotMatrix"</definedName>
    <definedName name="xlm_chart1" localSheetId="3" hidden="1">"ScatterPlotMatrix"</definedName>
    <definedName name="xlm_chart1_CatVar0" localSheetId="1" hidden="1">1</definedName>
    <definedName name="xlm_chart1_CatVar0" localSheetId="3" hidden="1">1</definedName>
    <definedName name="xlm_chart1_CatVar0Chk0" localSheetId="1" hidden="1">1</definedName>
    <definedName name="xlm_chart1_CatVar0Chk0" localSheetId="3" hidden="1">1</definedName>
    <definedName name="xlm_chart1_CatVar0Chk1" localSheetId="1" hidden="1">1</definedName>
    <definedName name="xlm_chart1_CatVar0Chk1" localSheetId="3" hidden="1">1</definedName>
    <definedName name="xlm_chart1_CatVar0Chk10" localSheetId="3" hidden="1">1</definedName>
    <definedName name="xlm_chart1_CatVar0Chk11" localSheetId="3" hidden="1">1</definedName>
    <definedName name="xlm_chart1_CatVar0Chk2" localSheetId="1" hidden="1">1</definedName>
    <definedName name="xlm_chart1_CatVar0Chk2" localSheetId="3" hidden="1">1</definedName>
    <definedName name="xlm_chart1_CatVar0Chk3" localSheetId="1" hidden="1">1</definedName>
    <definedName name="xlm_chart1_CatVar0Chk3" localSheetId="3" hidden="1">1</definedName>
    <definedName name="xlm_chart1_CatVar0Chk4" localSheetId="1" hidden="1">1</definedName>
    <definedName name="xlm_chart1_CatVar0Chk4" localSheetId="3" hidden="1">1</definedName>
    <definedName name="xlm_chart1_CatVar0Chk5" localSheetId="1" hidden="1">1</definedName>
    <definedName name="xlm_chart1_CatVar0Chk5" localSheetId="3" hidden="1">1</definedName>
    <definedName name="xlm_chart1_CatVar0Chk6" localSheetId="3" hidden="1">1</definedName>
    <definedName name="xlm_chart1_CatVar0Chk7" localSheetId="3" hidden="1">1</definedName>
    <definedName name="xlm_chart1_CatVar0Chk8" localSheetId="3" hidden="1">1</definedName>
    <definedName name="xlm_chart1_CatVar0Chk9" localSheetId="3" hidden="1">1</definedName>
    <definedName name="xlm_chart1_CatVar1" localSheetId="1" hidden="1">1</definedName>
    <definedName name="xlm_chart1_CatVar1" localSheetId="3" hidden="1">1</definedName>
    <definedName name="xlm_chart1_CatVar1Chk0" localSheetId="1" hidden="1">1</definedName>
    <definedName name="xlm_chart1_CatVar1Chk0" localSheetId="3" hidden="1">1</definedName>
    <definedName name="xlm_chart1_CatVar1Chk1" localSheetId="1" hidden="1">1</definedName>
    <definedName name="xlm_chart1_CatVar1Chk1" localSheetId="3" hidden="1">1</definedName>
    <definedName name="xlm_chart1_CatVar1Chk2" localSheetId="1" hidden="1">1</definedName>
    <definedName name="xlm_chart1_CatVar1Chk2" localSheetId="3" hidden="1">1</definedName>
    <definedName name="xlm_chart1_CatVar1Chk3" localSheetId="1" hidden="1">1</definedName>
    <definedName name="xlm_chart1_CatVar1Chk3" localSheetId="3" hidden="1">1</definedName>
    <definedName name="xlm_chart1_CatVar1Chk4" localSheetId="1" hidden="1">1</definedName>
    <definedName name="xlm_chart1_CatVar1Chk4" localSheetId="3" hidden="1">1</definedName>
    <definedName name="xlm_chart1_CatVar1Chk5" localSheetId="3" hidden="1">1</definedName>
    <definedName name="xlm_chart1_CatVar2" localSheetId="3" hidden="1">1</definedName>
    <definedName name="xlm_chart1_CatVar2Chk0" localSheetId="3" hidden="1">1</definedName>
    <definedName name="xlm_chart1_CatVar2Chk1" localSheetId="3" hidden="1">1</definedName>
    <definedName name="xlm_chart1_CatVar2Chk2" localSheetId="3" hidden="1">1</definedName>
    <definedName name="xlm_chart1_CatVar2Chk3" localSheetId="3" hidden="1">1</definedName>
    <definedName name="xlm_chart1_CatVar2Chk4" localSheetId="3" hidden="1">1</definedName>
    <definedName name="xlm_chart1_Child1Axis0" localSheetId="1" hidden="1">1</definedName>
    <definedName name="xlm_chart1_Child1Axis0" localSheetId="3" hidden="1">1</definedName>
    <definedName name="xlm_chart1_Child1Axis0_format" localSheetId="1" hidden="1">0</definedName>
    <definedName name="xlm_chart1_Child1Axis0_format" localSheetId="3" hidden="1">0</definedName>
    <definedName name="xlm_chart1_Child1Axis0_layout" localSheetId="1" hidden="1">0</definedName>
    <definedName name="xlm_chart1_Child1Axis0_layout" localSheetId="3" hidden="1">0</definedName>
    <definedName name="xlm_chart1_Child1Axis0_name" localSheetId="1" hidden="1">"Arial"</definedName>
    <definedName name="xlm_chart1_Child1Axis0_name" localSheetId="3" hidden="1">"Arial"</definedName>
    <definedName name="xlm_chart1_Child1Axis0_size" localSheetId="1" hidden="1">9</definedName>
    <definedName name="xlm_chart1_Child1Axis0_size" localSheetId="3" hidden="1">9</definedName>
    <definedName name="xlm_chart1_Child1Axis0_style" localSheetId="1" hidden="1">0</definedName>
    <definedName name="xlm_chart1_Child1Axis0_style" localSheetId="3" hidden="1">0</definedName>
    <definedName name="xlm_chart1_Child1Axis1" localSheetId="1" hidden="1">1</definedName>
    <definedName name="xlm_chart1_Child1Axis1" localSheetId="3" hidden="1">1</definedName>
    <definedName name="xlm_chart1_Child1Axis1_format" localSheetId="1" hidden="1">0</definedName>
    <definedName name="xlm_chart1_Child1Axis1_format" localSheetId="3" hidden="1">0</definedName>
    <definedName name="xlm_chart1_Child1Axis1_layout" localSheetId="1" hidden="1">0</definedName>
    <definedName name="xlm_chart1_Child1Axis1_layout" localSheetId="3" hidden="1">0</definedName>
    <definedName name="xlm_chart1_Child1Axis1_name" localSheetId="1" hidden="1">"Arial"</definedName>
    <definedName name="xlm_chart1_Child1Axis1_name" localSheetId="3" hidden="1">"Arial"</definedName>
    <definedName name="xlm_chart1_Child1Axis1_size" localSheetId="1" hidden="1">9</definedName>
    <definedName name="xlm_chart1_Child1Axis1_size" localSheetId="3" hidden="1">9</definedName>
    <definedName name="xlm_chart1_Child1Axis1_style" localSheetId="1" hidden="1">0</definedName>
    <definedName name="xlm_chart1_Child1Axis1_style" localSheetId="3" hidden="1">0</definedName>
    <definedName name="xlm_chart1_Child1Axis2" localSheetId="1" hidden="1">0</definedName>
    <definedName name="xlm_chart1_Child1Axis2" localSheetId="3" hidden="1">0</definedName>
    <definedName name="xlm_chart1_Child1Axis2_format" localSheetId="1" hidden="1">0</definedName>
    <definedName name="xlm_chart1_Child1Axis2_format" localSheetId="3" hidden="1">0</definedName>
    <definedName name="xlm_chart1_Child1Axis2_layout" localSheetId="1" hidden="1">0</definedName>
    <definedName name="xlm_chart1_Child1Axis2_layout" localSheetId="3" hidden="1">0</definedName>
    <definedName name="xlm_chart1_Child1Axis2_name" localSheetId="1" hidden="1">"Arial"</definedName>
    <definedName name="xlm_chart1_Child1Axis2_name" localSheetId="3" hidden="1">"Arial"</definedName>
    <definedName name="xlm_chart1_Child1Axis2_size" localSheetId="1" hidden="1">9</definedName>
    <definedName name="xlm_chart1_Child1Axis2_size" localSheetId="3" hidden="1">9</definedName>
    <definedName name="xlm_chart1_Child1Axis2_style" localSheetId="1" hidden="1">0</definedName>
    <definedName name="xlm_chart1_Child1Axis2_style" localSheetId="3" hidden="1">0</definedName>
    <definedName name="xlm_chart1_Child1Axis3" localSheetId="1" hidden="1">0</definedName>
    <definedName name="xlm_chart1_Child1Axis3" localSheetId="3" hidden="1">0</definedName>
    <definedName name="xlm_chart1_Child1Axis3_format" localSheetId="1" hidden="1">0</definedName>
    <definedName name="xlm_chart1_Child1Axis3_format" localSheetId="3" hidden="1">0</definedName>
    <definedName name="xlm_chart1_Child1Axis3_layout" localSheetId="1" hidden="1">0</definedName>
    <definedName name="xlm_chart1_Child1Axis3_layout" localSheetId="3" hidden="1">0</definedName>
    <definedName name="xlm_chart1_Child1Axis3_name" localSheetId="1" hidden="1">"Arial"</definedName>
    <definedName name="xlm_chart1_Child1Axis3_name" localSheetId="3" hidden="1">"Arial"</definedName>
    <definedName name="xlm_chart1_Child1Axis3_size" localSheetId="1" hidden="1">9</definedName>
    <definedName name="xlm_chart1_Child1Axis3_size" localSheetId="3" hidden="1">9</definedName>
    <definedName name="xlm_chart1_Child1Axis3_style" localSheetId="1" hidden="1">0</definedName>
    <definedName name="xlm_chart1_Child1Axis3_style" localSheetId="3" hidden="1">0</definedName>
    <definedName name="xlm_chart1_Child1Axis4_name" localSheetId="1" hidden="1">"Arial"</definedName>
    <definedName name="xlm_chart1_Child1Axis4_name" localSheetId="3" hidden="1">"Arial"</definedName>
    <definedName name="xlm_chart1_Child1Axis4_size" localSheetId="1" hidden="1">9</definedName>
    <definedName name="xlm_chart1_Child1Axis4_size" localSheetId="3" hidden="1">9</definedName>
    <definedName name="xlm_chart1_Child1Axis4_style" localSheetId="1" hidden="1">0</definedName>
    <definedName name="xlm_chart1_Child1Axis4_style" localSheetId="3" hidden="1">0</definedName>
    <definedName name="xlm_chart1_Child1Axis5_name" localSheetId="1" hidden="1">"Arial"</definedName>
    <definedName name="xlm_chart1_Child1Axis5_name" localSheetId="3" hidden="1">"Arial"</definedName>
    <definedName name="xlm_chart1_Child1Axis5_size" localSheetId="1" hidden="1">9</definedName>
    <definedName name="xlm_chart1_Child1Axis5_size" localSheetId="3" hidden="1">9</definedName>
    <definedName name="xlm_chart1_Child1Axis5_style" localSheetId="1" hidden="1">0</definedName>
    <definedName name="xlm_chart1_Child1Axis5_style" localSheetId="3" hidden="1">0</definedName>
    <definedName name="xlm_chart1_Child1Border" localSheetId="1" hidden="1">0</definedName>
    <definedName name="xlm_chart1_Child1Border" localSheetId="3" hidden="1">0</definedName>
    <definedName name="xlm_chart1_Child1Bordercolor" localSheetId="1" hidden="1">-1</definedName>
    <definedName name="xlm_chart1_Child1Bordercolor" localSheetId="3" hidden="1">-1</definedName>
    <definedName name="xlm_chart1_Child1Col0" localSheetId="1" hidden="1">-13395457</definedName>
    <definedName name="xlm_chart1_Child1Col0" localSheetId="3" hidden="1">-13395457</definedName>
    <definedName name="xlm_chart1_Child1Col1" localSheetId="1" hidden="1">-10496</definedName>
    <definedName name="xlm_chart1_Child1Col1" localSheetId="3" hidden="1">-10496</definedName>
    <definedName name="xlm_chart1_Child1Col10" localSheetId="1" hidden="1">-12490271</definedName>
    <definedName name="xlm_chart1_Child1Col10" localSheetId="3" hidden="1">-12490271</definedName>
    <definedName name="xlm_chart1_Child1Col11" localSheetId="1" hidden="1">-47872</definedName>
    <definedName name="xlm_chart1_Child1Col11" localSheetId="3" hidden="1">-47872</definedName>
    <definedName name="xlm_chart1_Child1Col2" localSheetId="1" hidden="1">-7722014</definedName>
    <definedName name="xlm_chart1_Child1Col2" localSheetId="3" hidden="1">-7722014</definedName>
    <definedName name="xlm_chart1_Child1Col3" localSheetId="1" hidden="1">-29696</definedName>
    <definedName name="xlm_chart1_Child1Col3" localSheetId="3" hidden="1">-29696</definedName>
    <definedName name="xlm_chart1_Child1Col4" localSheetId="1" hidden="1">-14513374</definedName>
    <definedName name="xlm_chart1_Child1Col4" localSheetId="3" hidden="1">-14513374</definedName>
    <definedName name="xlm_chart1_Child1Col5" localSheetId="1" hidden="1">-256</definedName>
    <definedName name="xlm_chart1_Child1Col5" localSheetId="3" hidden="1">-256</definedName>
    <definedName name="xlm_chart1_Child1Col6" localSheetId="1" hidden="1">-7077677</definedName>
    <definedName name="xlm_chart1_Child1Col6" localSheetId="3" hidden="1">-7077677</definedName>
    <definedName name="xlm_chart1_Child1Col7" localSheetId="1" hidden="1">-40121</definedName>
    <definedName name="xlm_chart1_Child1Col7" localSheetId="3" hidden="1">-40121</definedName>
    <definedName name="xlm_chart1_Child1Col8" localSheetId="1" hidden="1">-16711809</definedName>
    <definedName name="xlm_chart1_Child1Col8" localSheetId="3" hidden="1">-16711809</definedName>
    <definedName name="xlm_chart1_Child1Col9" localSheetId="1" hidden="1">-8388864</definedName>
    <definedName name="xlm_chart1_Child1Col9" localSheetId="3" hidden="1">-8388864</definedName>
    <definedName name="xlm_chart1_Child1Color" localSheetId="1" hidden="1">2</definedName>
    <definedName name="xlm_chart1_Child1Color" localSheetId="3" hidden="1">3</definedName>
    <definedName name="xlm_chart1_Child1Footer" localSheetId="1" hidden="1">" "</definedName>
    <definedName name="xlm_chart1_Child1Footer" localSheetId="3" hidden="1">" "</definedName>
    <definedName name="xlm_chart1_Child1Header" localSheetId="1" hidden="1">" "</definedName>
    <definedName name="xlm_chart1_Child1Header" localSheetId="3" hidden="1">" "</definedName>
    <definedName name="xlm_chart1_Child1HeaderInfo0" localSheetId="1" hidden="1">1</definedName>
    <definedName name="xlm_chart1_Child1HeaderInfo0" localSheetId="3" hidden="1">1</definedName>
    <definedName name="xlm_chart1_Child1HeaderInfo1" localSheetId="1" hidden="1">0</definedName>
    <definedName name="xlm_chart1_Child1HeaderInfo1" localSheetId="3" hidden="1">0</definedName>
    <definedName name="xlm_chart1_Child1HeaderInfo2" localSheetId="1" hidden="1">1</definedName>
    <definedName name="xlm_chart1_Child1HeaderInfo2" localSheetId="3" hidden="1">1</definedName>
    <definedName name="xlm_chart1_Child1HeaderInfo3" localSheetId="1" hidden="1">-1</definedName>
    <definedName name="xlm_chart1_Child1HeaderInfo3" localSheetId="3" hidden="1">-1</definedName>
    <definedName name="xlm_chart1_Child1Heigth" localSheetId="1" hidden="1">1002</definedName>
    <definedName name="xlm_chart1_Child1Heigth" localSheetId="3" hidden="1">607</definedName>
    <definedName name="xlm_chart1_Child1LabelInfo0" localSheetId="1" hidden="1">0</definedName>
    <definedName name="xlm_chart1_Child1LabelInfo0" localSheetId="3" hidden="1">0</definedName>
    <definedName name="xlm_chart1_Child1LabelInfo1" localSheetId="1" hidden="1">0</definedName>
    <definedName name="xlm_chart1_Child1LabelInfo1" localSheetId="3" hidden="1">0</definedName>
    <definedName name="xlm_chart1_Child1LabelInfo2" localSheetId="1" hidden="1">0</definedName>
    <definedName name="xlm_chart1_Child1LabelInfo2" localSheetId="3" hidden="1">0</definedName>
    <definedName name="xlm_chart1_Child1LabelInfo3" localSheetId="1" hidden="1">0</definedName>
    <definedName name="xlm_chart1_Child1LabelInfo3" localSheetId="3" hidden="1">0</definedName>
    <definedName name="xlm_chart1_Child1LabelInfo4" localSheetId="1" hidden="1">-1</definedName>
    <definedName name="xlm_chart1_Child1LabelInfo4" localSheetId="3" hidden="1">-1</definedName>
    <definedName name="xlm_chart1_Child1LabelInfo5" localSheetId="1" hidden="1">-1</definedName>
    <definedName name="xlm_chart1_Child1LabelInfo5" localSheetId="3" hidden="1">-1</definedName>
    <definedName name="xlm_chart1_Child1LegHeader" localSheetId="1" hidden="1">" "</definedName>
    <definedName name="xlm_chart1_Child1LegHeader" localSheetId="3" hidden="1">" "</definedName>
    <definedName name="xlm_chart1_Child1Locx" localSheetId="1" hidden="1">0</definedName>
    <definedName name="xlm_chart1_Child1Locx" localSheetId="3" hidden="1">0</definedName>
    <definedName name="xlm_chart1_Child1Locy" localSheetId="1" hidden="1">0</definedName>
    <definedName name="xlm_chart1_Child1Locy" localSheetId="3" hidden="1">0</definedName>
    <definedName name="xlm_chart1_Child1PrimaryX" localSheetId="1" hidden="1">" "</definedName>
    <definedName name="xlm_chart1_Child1PrimaryX" localSheetId="3" hidden="1">" "</definedName>
    <definedName name="xlm_chart1_Child1PrimaryY" localSheetId="1" hidden="1">" "</definedName>
    <definedName name="xlm_chart1_Child1PrimaryY" localSheetId="3" hidden="1">" "</definedName>
    <definedName name="xlm_chart1_Child1SecondX" localSheetId="1" hidden="1">" "</definedName>
    <definedName name="xlm_chart1_Child1SecondX" localSheetId="3" hidden="1">" "</definedName>
    <definedName name="xlm_chart1_Child1SecondY" localSheetId="1" hidden="1">" "</definedName>
    <definedName name="xlm_chart1_Child1SecondY" localSheetId="3" hidden="1">" "</definedName>
    <definedName name="xlm_chart1_Child1Type" localSheetId="1" hidden="1">6</definedName>
    <definedName name="xlm_chart1_Child1Type" localSheetId="3" hidden="1">6</definedName>
    <definedName name="xlm_chart1_Child1Width" localSheetId="1" hidden="1">1713</definedName>
    <definedName name="xlm_chart1_Child1Width" localSheetId="3" hidden="1">789</definedName>
    <definedName name="xlm_chart1_Children" localSheetId="1" hidden="1">1</definedName>
    <definedName name="xlm_chart1_Children" localSheetId="3" hidden="1">1</definedName>
    <definedName name="xlm_chart1_ContVar0" localSheetId="1" hidden="1">1</definedName>
    <definedName name="xlm_chart1_ContVar0" localSheetId="3" hidden="1">1</definedName>
    <definedName name="xlm_chart1_ContVar1" localSheetId="1" hidden="1">1</definedName>
    <definedName name="xlm_chart1_ContVar2" localSheetId="1" hidden="1">0</definedName>
    <definedName name="xlm_chart1_ContVar3" localSheetId="1" hidden="1">0</definedName>
    <definedName name="xlm_chart1_ContVar4" localSheetId="1" hidden="1">0</definedName>
    <definedName name="xlm_chart1_ContVar5" localSheetId="1" hidden="1">0</definedName>
    <definedName name="xlm_chart1_Expand" localSheetId="1" hidden="1">0</definedName>
    <definedName name="xlm_chart1_Expand" localSheetId="3" hidden="1">0</definedName>
    <definedName name="xlm_chart1_Heigth" localSheetId="1" hidden="1">1056</definedName>
    <definedName name="xlm_chart1_Heigth" localSheetId="3" hidden="1">661</definedName>
    <definedName name="xlm_chart1_Locx" localSheetId="1" hidden="1">-8</definedName>
    <definedName name="xlm_chart1_Locx" localSheetId="3" hidden="1">130</definedName>
    <definedName name="xlm_chart1_Locy" localSheetId="1" hidden="1">-8</definedName>
    <definedName name="xlm_chart1_Locy" localSheetId="3" hidden="1">130</definedName>
    <definedName name="xlm_chart1_Range" localSheetId="1" hidden="1">"$B$1:$I$294"</definedName>
    <definedName name="xlm_chart1_Range" localSheetId="3" hidden="1">"$C$1:$F$53"</definedName>
    <definedName name="xlm_chart1_SliderD0" localSheetId="1" hidden="1">0</definedName>
    <definedName name="xlm_chart1_SliderD0" localSheetId="3" hidden="1">0</definedName>
    <definedName name="xlm_chart1_SliderD1" localSheetId="1" hidden="1">0</definedName>
    <definedName name="xlm_chart1_SliderD2" localSheetId="1" hidden="1">0</definedName>
    <definedName name="xlm_chart1_SliderD3" localSheetId="1" hidden="1">0</definedName>
    <definedName name="xlm_chart1_SliderD4" localSheetId="1" hidden="1">0</definedName>
    <definedName name="xlm_chart1_SliderD5" localSheetId="1" hidden="1">0</definedName>
    <definedName name="xlm_chart1_SliderL0" localSheetId="1" hidden="1">0</definedName>
    <definedName name="xlm_chart1_SliderL0" localSheetId="3" hidden="1">21</definedName>
    <definedName name="xlm_chart1_SliderL1" localSheetId="1" hidden="1">1</definedName>
    <definedName name="xlm_chart1_SliderL2" localSheetId="1" hidden="1">133</definedName>
    <definedName name="xlm_chart1_SliderL3" localSheetId="1" hidden="1">0</definedName>
    <definedName name="xlm_chart1_SliderL4" localSheetId="1" hidden="1">-5055.5483871</definedName>
    <definedName name="xlm_chart1_SliderL5" localSheetId="1" hidden="1">0</definedName>
    <definedName name="xlm_chart1_SliderU0" localSheetId="1" hidden="1">597664</definedName>
    <definedName name="xlm_chart1_SliderU0" localSheetId="3" hidden="1">222</definedName>
    <definedName name="xlm_chart1_SliderU1" localSheetId="1" hidden="1">676</definedName>
    <definedName name="xlm_chart1_SliderU2" localSheetId="1" hidden="1">9509.32061069</definedName>
    <definedName name="xlm_chart1_SliderU3" localSheetId="1" hidden="1">813.492316667</definedName>
    <definedName name="xlm_chart1_SliderU4" localSheetId="1" hidden="1">15504.3333333</definedName>
    <definedName name="xlm_chart1_SliderU5" localSheetId="1" hidden="1">4.4604242156</definedName>
    <definedName name="xlm_chart1_Width" localSheetId="1" hidden="1">1936</definedName>
    <definedName name="xlm_chart1_Width" localSheetId="3" hidden="1">1012</definedName>
    <definedName name="xlm_charts" localSheetId="1" hidden="1">1</definedName>
    <definedName name="xlm_charts" localSheetId="3" hidden="1">1</definedName>
    <definedName name="xlm_clnc_1" localSheetId="2" hidden="1">"'{""input_cols"":[{""varName"":""Note Error""},{""varName"":""Chord Error""},{""varName"":""Extra Error""}],""output_var"":{""varName"":""smallLevel""}}"</definedName>
    <definedName name="xlm_clnc_1" localSheetId="0" hidden="1">"'{""input_cols"":[{""varName"":""Amazing Grace""},{""varName"":""Clavier""},{""varName"":""Opus""},{""varName"":""Sonata""},{""varName"":""Traumerei""},{""varName"":""Nocturne""}],""output_var"":{""varName"":""smallLevel""}}"</definedName>
    <definedName name="xlm_clnc_1" localSheetId="4" hidden="1">"'{""input_cols"":[{""varName"":""Amazing Grace""},{""varName"":""Clavier""},{""varName"":""Opus""},{""varName"":""Sonata""},{""varName"":""Traumerei""},{""varName"":""Nocturne""},{""varName"":""Note Error""},{""varName"":""Chord Error""},{""varName"":""Extra Error""},{""varName"":""Scales""},{""va"</definedName>
    <definedName name="xlm_clnc_2" localSheetId="4" hidden="1">"'rName"":""Arpeggio""}],""output_var"":{""varName"":""SmallLevel""}}"</definedName>
    <definedName name="xlm_pdnc_1" localSheetId="2" hidden="1">"'{""input_cols"":[{""varName"":""Note Error""},{""varName"":""Chord Error""},{""varName"":""Extra Error""}],""output_var"":{""varName"":""Reported Level""}}"</definedName>
    <definedName name="xlm_pdnc_1" localSheetId="0" hidden="1">"'{""input_cols"":[{""varName"":""Amazing Grace""},{""varName"":""Clavier""},{""varName"":""Opus""},{""varName"":""Sonata""},{""varName"":""Traumerei""},{""varName"":""Nocturne""}],""output_var"":{""varName"":""Reported Level""}}"</definedName>
    <definedName name="xlm_pdnc_1" localSheetId="3" hidden="1">"'{""input_cols"":[{""varName"":""Scales""},{""varName"":""Arpeggio""}],""output_var"":{""varName"":""Reported Level""}}"</definedName>
    <definedName name="xlm_pdnc_1" localSheetId="4" hidden="1">"'{""input_cols"":[{""varName"":""Amazing Grace""},{""varName"":""Clavier""},{""varName"":""Opus""},{""varName"":""Sonata""},{""varName"":""Traumerei""},{""varName"":""Nocturne""},{""varName"":""Note Error""},{""varName"":""Chord Error""},{""varName"":""Extra Error""},{""varName"":""Scales""},{""va"</definedName>
    <definedName name="xlm_pdnc_2" localSheetId="4" hidden="1">"'rName"":""Arpeggio""}],""output_var"":{""varName"":""Reported Level""}}"</definedName>
    <definedName name="xlm_simchart1" localSheetId="1" hidden="1">0</definedName>
    <definedName name="xlm_simchart1" localSheetId="3" hidden="1">0</definedName>
    <definedName name="XLMFullModelDefinition" localSheetId="8" hidden="1">"B3:L19"</definedName>
    <definedName name="XLMFullModelDefinition" localSheetId="24" hidden="1">"B3:Q38"</definedName>
    <definedName name="XLMFullModelDefinition" localSheetId="19" hidden="1">"A2:AR32"</definedName>
    <definedName name="XLMFullModelDefinitionFullGrown" localSheetId="13" hidden="1">"B3:R40"</definedName>
    <definedName name="XLMFullModelDefinitionFullGrown" localSheetId="31" hidden="1">"B3:R52"</definedName>
    <definedName name="XLMModelDefinition" localSheetId="8" hidden="1">"B3:C11"</definedName>
    <definedName name="XLMModelDefinition" localSheetId="24" hidden="1">"B3:C12"</definedName>
    <definedName name="XLMModelDefinition" localSheetId="19" hidden="1">"A2:B17"</definedName>
    <definedName name="XLMModelDefinitionFullGrown" localSheetId="13" hidden="1">"B3:C23"</definedName>
    <definedName name="XLMModelDefinitionFullGrown" localSheetId="31" hidden="1">"B3:C20"</definedName>
    <definedName name="XLMModelInputVars" localSheetId="8" hidden="1">"E8:E18"</definedName>
    <definedName name="XLMModelInputVars" localSheetId="24" hidden="1">"F3:P3"</definedName>
    <definedName name="XLMModelInputVars" localSheetId="19" hidden="1">"D4:N4"</definedName>
    <definedName name="XLMModelInputVarsFullGrown" localSheetId="13" hidden="1">"G37:Q37"</definedName>
    <definedName name="XLMModelInputVarsFullGrown" localSheetId="31" hidden="1">"G49:Q49"</definedName>
    <definedName name="XLMModelInputVarsRole" localSheetId="8" hidden="1">"K8:K19"</definedName>
    <definedName name="XLMModelInputVarsRole" localSheetId="24" hidden="1">"F4:Q4"</definedName>
    <definedName name="XLMModelInputVarsRole" localSheetId="19" hidden="1">"D6:O6"</definedName>
    <definedName name="XLMModelInputVarsRoleFullGrown" localSheetId="13" hidden="1">"G38:R38"</definedName>
    <definedName name="XLMModelInputVarsRoleFullGrown" localSheetId="31" hidden="1">"G50:R50"</definedName>
    <definedName name="XLMModelInputVarsType" localSheetId="19" hidden="1">"D7:N7"</definedName>
    <definedName name="XLMModelTypeId" localSheetId="13" hidden="1">11</definedName>
    <definedName name="XLMModelTypeId" localSheetId="8" hidden="1">8</definedName>
    <definedName name="XLMModelTypeId" localSheetId="24" hidden="1">15</definedName>
    <definedName name="XLMModelTypeId" localSheetId="19" hidden="1">17</definedName>
    <definedName name="XLMModelTypeId" localSheetId="31" hidden="1">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34" l="1"/>
  <c r="C89" i="34"/>
  <c r="E89" i="34" s="1"/>
  <c r="D88" i="34"/>
  <c r="C88" i="34"/>
  <c r="E88" i="34" s="1"/>
  <c r="E87" i="34"/>
  <c r="D87" i="34"/>
  <c r="C87" i="34"/>
  <c r="D86" i="34"/>
  <c r="C86" i="34"/>
  <c r="E86" i="34" s="1"/>
  <c r="D85" i="34"/>
  <c r="D90" i="34" s="1"/>
  <c r="C85" i="34"/>
  <c r="C90" i="34" s="1"/>
  <c r="E69" i="34"/>
  <c r="D69" i="34"/>
  <c r="C69" i="34"/>
  <c r="D68" i="34"/>
  <c r="C68" i="34"/>
  <c r="E68" i="34" s="1"/>
  <c r="D67" i="34"/>
  <c r="C67" i="34"/>
  <c r="E67" i="34" s="1"/>
  <c r="E66" i="34"/>
  <c r="D66" i="34"/>
  <c r="C66" i="34"/>
  <c r="E65" i="34"/>
  <c r="D65" i="34"/>
  <c r="D70" i="34" s="1"/>
  <c r="C65" i="34"/>
  <c r="C70" i="34" s="1"/>
  <c r="E70" i="34" s="1"/>
  <c r="E131" i="30"/>
  <c r="D131" i="30"/>
  <c r="F131" i="30" s="1"/>
  <c r="F130" i="30"/>
  <c r="E130" i="30"/>
  <c r="D130" i="30"/>
  <c r="F129" i="30"/>
  <c r="E129" i="30"/>
  <c r="D129" i="30"/>
  <c r="E128" i="30"/>
  <c r="E132" i="30" s="1"/>
  <c r="D128" i="30"/>
  <c r="F128" i="30" s="1"/>
  <c r="E127" i="30"/>
  <c r="D127" i="30"/>
  <c r="D132" i="30" s="1"/>
  <c r="F132" i="30" s="1"/>
  <c r="F111" i="30"/>
  <c r="E111" i="30"/>
  <c r="D111" i="30"/>
  <c r="E110" i="30"/>
  <c r="D110" i="30"/>
  <c r="F110" i="30" s="1"/>
  <c r="E109" i="30"/>
  <c r="D109" i="30"/>
  <c r="F109" i="30" s="1"/>
  <c r="F108" i="30"/>
  <c r="E108" i="30"/>
  <c r="D108" i="30"/>
  <c r="D112" i="30" s="1"/>
  <c r="F107" i="30"/>
  <c r="E107" i="30"/>
  <c r="E112" i="30" s="1"/>
  <c r="D107" i="30"/>
  <c r="M2" i="1"/>
  <c r="O2" i="1" s="1"/>
  <c r="N2" i="1"/>
  <c r="M3" i="1"/>
  <c r="N3" i="1"/>
  <c r="M4" i="1"/>
  <c r="N4" i="1"/>
  <c r="O4" i="1"/>
  <c r="M5" i="1"/>
  <c r="O5" i="1" s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O12" i="1" s="1"/>
  <c r="N12" i="1"/>
  <c r="M13" i="1"/>
  <c r="N13" i="1"/>
  <c r="M14" i="1"/>
  <c r="N14" i="1"/>
  <c r="M15" i="1"/>
  <c r="N15" i="1"/>
  <c r="M16" i="1"/>
  <c r="O16" i="1" s="1"/>
  <c r="N16" i="1"/>
  <c r="M17" i="1"/>
  <c r="N17" i="1"/>
  <c r="M18" i="1"/>
  <c r="O18" i="1" s="1"/>
  <c r="N18" i="1"/>
  <c r="M19" i="1"/>
  <c r="N19" i="1"/>
  <c r="O19" i="1"/>
  <c r="M20" i="1"/>
  <c r="N20" i="1"/>
  <c r="O20" i="1"/>
  <c r="M21" i="1"/>
  <c r="O21" i="1" s="1"/>
  <c r="N21" i="1"/>
  <c r="M22" i="1"/>
  <c r="N22" i="1"/>
  <c r="M23" i="1"/>
  <c r="O23" i="1" s="1"/>
  <c r="N23" i="1"/>
  <c r="M24" i="1"/>
  <c r="N24" i="1"/>
  <c r="M25" i="1"/>
  <c r="N25" i="1"/>
  <c r="M26" i="1"/>
  <c r="N26" i="1"/>
  <c r="M27" i="1"/>
  <c r="O27" i="1" s="1"/>
  <c r="N27" i="1"/>
  <c r="M28" i="1"/>
  <c r="O28" i="1" s="1"/>
  <c r="N28" i="1"/>
  <c r="M29" i="1"/>
  <c r="N29" i="1"/>
  <c r="M30" i="1"/>
  <c r="N30" i="1"/>
  <c r="M31" i="1"/>
  <c r="N31" i="1"/>
  <c r="M32" i="1"/>
  <c r="O32" i="1" s="1"/>
  <c r="N32" i="1"/>
  <c r="M33" i="1"/>
  <c r="N33" i="1"/>
  <c r="M34" i="1"/>
  <c r="O34" i="1" s="1"/>
  <c r="N34" i="1"/>
  <c r="M35" i="1"/>
  <c r="N35" i="1"/>
  <c r="O35" i="1"/>
  <c r="M36" i="1"/>
  <c r="N36" i="1"/>
  <c r="O36" i="1"/>
  <c r="M37" i="1"/>
  <c r="O37" i="1" s="1"/>
  <c r="N37" i="1"/>
  <c r="M38" i="1"/>
  <c r="N38" i="1"/>
  <c r="M39" i="1"/>
  <c r="O39" i="1" s="1"/>
  <c r="N39" i="1"/>
  <c r="M40" i="1"/>
  <c r="N40" i="1"/>
  <c r="M41" i="1"/>
  <c r="N41" i="1"/>
  <c r="M42" i="1"/>
  <c r="N42" i="1"/>
  <c r="M43" i="1"/>
  <c r="O43" i="1" s="1"/>
  <c r="N43" i="1"/>
  <c r="M44" i="1"/>
  <c r="O44" i="1" s="1"/>
  <c r="N44" i="1"/>
  <c r="M45" i="1"/>
  <c r="N45" i="1"/>
  <c r="M46" i="1"/>
  <c r="N46" i="1"/>
  <c r="M47" i="1"/>
  <c r="N47" i="1"/>
  <c r="M48" i="1"/>
  <c r="O48" i="1" s="1"/>
  <c r="N48" i="1"/>
  <c r="M49" i="1"/>
  <c r="N49" i="1"/>
  <c r="M50" i="1"/>
  <c r="O50" i="1" s="1"/>
  <c r="N50" i="1"/>
  <c r="M51" i="1"/>
  <c r="N51" i="1"/>
  <c r="O51" i="1"/>
  <c r="M52" i="1"/>
  <c r="N52" i="1"/>
  <c r="O52" i="1"/>
  <c r="J2" i="1"/>
  <c r="K2" i="1"/>
  <c r="L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D2" i="1"/>
  <c r="E2" i="1"/>
  <c r="F2" i="1"/>
  <c r="G2" i="1"/>
  <c r="H2" i="1"/>
  <c r="I2" i="1"/>
  <c r="D3" i="1"/>
  <c r="E3" i="1"/>
  <c r="F3" i="1"/>
  <c r="G3" i="1"/>
  <c r="H3" i="1"/>
  <c r="I3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I45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D52" i="1"/>
  <c r="E52" i="1"/>
  <c r="F52" i="1"/>
  <c r="G52" i="1"/>
  <c r="H52" i="1"/>
  <c r="I5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P14" i="4"/>
  <c r="O14" i="4"/>
  <c r="N14" i="4"/>
  <c r="M14" i="4"/>
  <c r="L14" i="4"/>
  <c r="K14" i="4"/>
  <c r="I14" i="4"/>
  <c r="P13" i="4"/>
  <c r="O13" i="4"/>
  <c r="N13" i="4"/>
  <c r="M13" i="4"/>
  <c r="L13" i="4"/>
  <c r="K13" i="4"/>
  <c r="I13" i="4"/>
  <c r="P12" i="4"/>
  <c r="O12" i="4"/>
  <c r="N12" i="4"/>
  <c r="M12" i="4"/>
  <c r="L12" i="4"/>
  <c r="K12" i="4"/>
  <c r="I12" i="4"/>
  <c r="P11" i="4"/>
  <c r="O11" i="4"/>
  <c r="N11" i="4"/>
  <c r="M11" i="4"/>
  <c r="L11" i="4"/>
  <c r="K11" i="4"/>
  <c r="I11" i="4"/>
  <c r="P10" i="4"/>
  <c r="O10" i="4"/>
  <c r="N10" i="4"/>
  <c r="M10" i="4"/>
  <c r="L10" i="4"/>
  <c r="K10" i="4"/>
  <c r="I10" i="4"/>
  <c r="P9" i="4"/>
  <c r="O9" i="4"/>
  <c r="N9" i="4"/>
  <c r="M9" i="4"/>
  <c r="L9" i="4"/>
  <c r="K9" i="4"/>
  <c r="I9" i="4"/>
  <c r="I8" i="4"/>
  <c r="I7" i="4"/>
  <c r="I6" i="4"/>
  <c r="I5" i="4"/>
  <c r="O4" i="4"/>
  <c r="N4" i="4"/>
  <c r="M4" i="4"/>
  <c r="L4" i="4"/>
  <c r="K4" i="4"/>
  <c r="J4" i="4"/>
  <c r="I4" i="4"/>
  <c r="O3" i="4"/>
  <c r="N3" i="4"/>
  <c r="M3" i="4"/>
  <c r="L3" i="4"/>
  <c r="K3" i="4"/>
  <c r="J3" i="4"/>
  <c r="I3" i="4"/>
  <c r="O2" i="4"/>
  <c r="N2" i="4"/>
  <c r="M2" i="4"/>
  <c r="L2" i="4"/>
  <c r="K2" i="4"/>
  <c r="J2" i="4"/>
  <c r="I2" i="4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90" i="34" l="1"/>
  <c r="E85" i="34"/>
  <c r="F112" i="30"/>
  <c r="F127" i="30"/>
  <c r="O8" i="1"/>
  <c r="O47" i="1"/>
  <c r="O45" i="1"/>
  <c r="O42" i="1"/>
  <c r="O40" i="1"/>
  <c r="O31" i="1"/>
  <c r="O29" i="1"/>
  <c r="O26" i="1"/>
  <c r="O24" i="1"/>
  <c r="O15" i="1"/>
  <c r="O13" i="1"/>
  <c r="O6" i="1"/>
  <c r="O3" i="1"/>
  <c r="O11" i="1"/>
  <c r="O9" i="1"/>
  <c r="O49" i="1"/>
  <c r="O46" i="1"/>
  <c r="O41" i="1"/>
  <c r="O38" i="1"/>
  <c r="O33" i="1"/>
  <c r="O30" i="1"/>
  <c r="O25" i="1"/>
  <c r="O22" i="1"/>
  <c r="O17" i="1"/>
  <c r="O14" i="1"/>
  <c r="O10" i="1"/>
  <c r="O7" i="1"/>
</calcChain>
</file>

<file path=xl/sharedStrings.xml><?xml version="1.0" encoding="utf-8"?>
<sst xmlns="http://schemas.openxmlformats.org/spreadsheetml/2006/main" count="1672" uniqueCount="369">
  <si>
    <t>Subject ID</t>
  </si>
  <si>
    <t>Reported Level</t>
  </si>
  <si>
    <t>Scales</t>
  </si>
  <si>
    <t>Arpeggio</t>
  </si>
  <si>
    <t>Combined</t>
  </si>
  <si>
    <t>NewLevel</t>
  </si>
  <si>
    <t>Note Error</t>
  </si>
  <si>
    <t>Chord Error</t>
  </si>
  <si>
    <t>Extra Error</t>
  </si>
  <si>
    <t>smallLevel</t>
  </si>
  <si>
    <t>Song ID</t>
  </si>
  <si>
    <t>Playing Time</t>
  </si>
  <si>
    <t>Fixation Count</t>
  </si>
  <si>
    <t>Fixation Duration</t>
  </si>
  <si>
    <t>Saccade Length</t>
  </si>
  <si>
    <t>Saccade Duration</t>
  </si>
  <si>
    <t>Path Velocity</t>
  </si>
  <si>
    <t>Level</t>
  </si>
  <si>
    <t>Amazing Grace</t>
  </si>
  <si>
    <t>Clavier</t>
  </si>
  <si>
    <t>Opus</t>
  </si>
  <si>
    <t>Sonata</t>
  </si>
  <si>
    <t>Traumerei</t>
  </si>
  <si>
    <t>Nocturne</t>
  </si>
  <si>
    <t>SmallLevel</t>
  </si>
  <si>
    <t>Date: 14-Apr-2017 09:32:01</t>
  </si>
  <si>
    <t>Model</t>
  </si>
  <si>
    <t>Regression Tree</t>
  </si>
  <si>
    <t>Node ID</t>
  </si>
  <si>
    <t>PredictedValue</t>
  </si>
  <si>
    <t>Decision Node?</t>
  </si>
  <si>
    <t>Tree Type</t>
  </si>
  <si>
    <t>FullGrown</t>
  </si>
  <si>
    <t># Selected Input Variables</t>
  </si>
  <si>
    <t>F4:F30</t>
  </si>
  <si>
    <t>Node Predicted Value</t>
  </si>
  <si>
    <t>G4:G30</t>
  </si>
  <si>
    <t>Node Type</t>
  </si>
  <si>
    <t>H4:H30</t>
  </si>
  <si>
    <t>Decision Node ID</t>
  </si>
  <si>
    <t>F34:F46</t>
  </si>
  <si>
    <t>Split Variable Name</t>
  </si>
  <si>
    <t>G34:G46</t>
  </si>
  <si>
    <t>Split Variable Index</t>
  </si>
  <si>
    <t>H34:H46</t>
  </si>
  <si>
    <t>Split Value</t>
  </si>
  <si>
    <t>I34:I46</t>
  </si>
  <si>
    <t>Split Sets</t>
  </si>
  <si>
    <t>J34:J46</t>
  </si>
  <si>
    <t>Left Child ID</t>
  </si>
  <si>
    <t>K34:K46</t>
  </si>
  <si>
    <t>Right Child ID</t>
  </si>
  <si>
    <t>L34:L46</t>
  </si>
  <si>
    <t>Selected Variables</t>
  </si>
  <si>
    <t>G49:R49</t>
  </si>
  <si>
    <t>Variable Role</t>
  </si>
  <si>
    <t>G50:R50</t>
  </si>
  <si>
    <t>Variables Offsets</t>
  </si>
  <si>
    <t>G51:R51</t>
  </si>
  <si>
    <t>Selected Input Variable Indices</t>
  </si>
  <si>
    <t>G52:Q52</t>
  </si>
  <si>
    <t>Normalize Inputs</t>
  </si>
  <si>
    <t>SplitVar</t>
  </si>
  <si>
    <t>SplitVar Index</t>
  </si>
  <si>
    <t>SplitValue</t>
  </si>
  <si>
    <t>SplitSet</t>
  </si>
  <si>
    <t>LeftChild</t>
  </si>
  <si>
    <t>RightChild</t>
  </si>
  <si>
    <t>Empty</t>
  </si>
  <si>
    <t>Variable Roles</t>
  </si>
  <si>
    <t>Scale Input</t>
  </si>
  <si>
    <t>Output</t>
  </si>
  <si>
    <t>Variable Offsets</t>
  </si>
  <si>
    <t>Input Variable Indices</t>
  </si>
  <si>
    <t>XLMiner : Regression Tree Prediction - Lift Chart for Validation Data</t>
  </si>
  <si>
    <t>Output Navigator</t>
  </si>
  <si>
    <t>Elapsed Times in Milliseconds</t>
  </si>
  <si>
    <t>Reading Data</t>
  </si>
  <si>
    <t>Computation</t>
  </si>
  <si>
    <t>Writing Data</t>
  </si>
  <si>
    <t>Total</t>
  </si>
  <si>
    <t>Serial no.</t>
  </si>
  <si>
    <t>Predicted Reported Level</t>
  </si>
  <si>
    <t>Actual Reported Level</t>
  </si>
  <si>
    <t>Cumulative Reported Level when sorted using predicted values</t>
  </si>
  <si>
    <t>Cumulative Reported Level using average</t>
  </si>
  <si>
    <t>Deciles</t>
  </si>
  <si>
    <t>Decile mean / Global mean</t>
  </si>
  <si>
    <t>X</t>
  </si>
  <si>
    <t>Y0</t>
  </si>
  <si>
    <t>Y1</t>
  </si>
  <si>
    <t>Decile</t>
  </si>
  <si>
    <t>Mean</t>
  </si>
  <si>
    <t>Std.Dev.</t>
  </si>
  <si>
    <t>Min.</t>
  </si>
  <si>
    <t>Max.</t>
  </si>
  <si>
    <t>Full-Grown Tree</t>
  </si>
  <si>
    <t>Inputs</t>
  </si>
  <si>
    <t>Full-Grown Tree Rules</t>
  </si>
  <si>
    <t>Best Pruned Tree Rules</t>
  </si>
  <si>
    <t>Min-Error Tree Rules</t>
  </si>
  <si>
    <t>Train. Score - Summary</t>
  </si>
  <si>
    <t>Valid. Score - Summary</t>
  </si>
  <si>
    <t>Prune Log</t>
  </si>
  <si>
    <t>Train. Score Detail</t>
  </si>
  <si>
    <t>RT Valid. Lift Chart</t>
  </si>
  <si>
    <t>Valid. Score Detail</t>
  </si>
  <si>
    <t>XLMiner : Regression Tree - Full-Grown Tree (Using Training Data)</t>
  </si>
  <si>
    <t>XLMiner : Regression Tree - Prune Log (Using Validation Data)</t>
  </si>
  <si>
    <t># Decision Nodes</t>
  </si>
  <si>
    <t>Cost Complexity</t>
  </si>
  <si>
    <t>Train. MSE</t>
  </si>
  <si>
    <t>Valid. MSE</t>
  </si>
  <si>
    <t>&lt;-- Best Pruned</t>
  </si>
  <si>
    <t>&lt;-- Min Error Tree</t>
  </si>
  <si>
    <t>Std. Error</t>
  </si>
  <si>
    <t>XLMiner : Regression Tree - Prediction of Validation Data (Using Full-Grown Tree)</t>
  </si>
  <si>
    <t>Workbook</t>
  </si>
  <si>
    <t>ML_overall.xlsx</t>
  </si>
  <si>
    <t>Worksheet</t>
  </si>
  <si>
    <t>OverallData</t>
  </si>
  <si>
    <t>Predicted
Value</t>
  </si>
  <si>
    <t>Actual
Value</t>
  </si>
  <si>
    <t>Residual</t>
  </si>
  <si>
    <t>XLMiner : Regression Tree - Prediction of Training Data (Using Full-Grown Tree)</t>
  </si>
  <si>
    <t>XLMiner : Regression Tree</t>
  </si>
  <si>
    <t>Data</t>
  </si>
  <si>
    <t>Partitioning Method</t>
  </si>
  <si>
    <t>Random Partition</t>
  </si>
  <si>
    <t>Set Random Seed</t>
  </si>
  <si>
    <t># Records in the training data</t>
  </si>
  <si>
    <t># Records in the validation data</t>
  </si>
  <si>
    <t>Variables</t>
  </si>
  <si>
    <t># Input Variables</t>
  </si>
  <si>
    <t>Input variables</t>
  </si>
  <si>
    <t>Output variable</t>
  </si>
  <si>
    <t>Parameters/Options</t>
  </si>
  <si>
    <t>Input variables normalized</t>
  </si>
  <si>
    <t>No</t>
  </si>
  <si>
    <t>Minimum # records in a terminal node</t>
  </si>
  <si>
    <t>Max # levels displayed in tree drawing</t>
  </si>
  <si>
    <t>Draw full-grown tree</t>
  </si>
  <si>
    <t>Yes</t>
  </si>
  <si>
    <t>Draw best-pruned tree</t>
  </si>
  <si>
    <t>Draw minimum-error tree</t>
  </si>
  <si>
    <t>Draw user-specified tree</t>
  </si>
  <si>
    <t>Output Options Chosen</t>
  </si>
  <si>
    <t>Summary report of scoring on training data</t>
  </si>
  <si>
    <t>Detailed report of scoring on training data</t>
  </si>
  <si>
    <t>Summary report of scoring on validation data</t>
  </si>
  <si>
    <t>Detailed report of scoring on validation data</t>
  </si>
  <si>
    <t>Lift charts on validation data</t>
  </si>
  <si>
    <t>Full-Grown Tree Rules (Using Training Data)</t>
  </si>
  <si>
    <t>#Decision Nodes</t>
  </si>
  <si>
    <t>#Terminal Nodes</t>
  </si>
  <si>
    <t>NodeID</t>
  </si>
  <si>
    <t>ParentID</t>
  </si>
  <si>
    <t>SplitValue/Set</t>
  </si>
  <si>
    <t>Cases</t>
  </si>
  <si>
    <t>PredVal</t>
  </si>
  <si>
    <t>N/A</t>
  </si>
  <si>
    <t>Decision</t>
  </si>
  <si>
    <t>Terminal</t>
  </si>
  <si>
    <t>Best Pruned Tree Rules (Using Validation Data)</t>
  </si>
  <si>
    <t>Min-Error Tree Rules (Using Validation Data)</t>
  </si>
  <si>
    <t>Training Data scoring - Summary Report (Using Full-Grown Tree)</t>
  </si>
  <si>
    <t>Total sum of
squared errors</t>
  </si>
  <si>
    <t>RMS Error</t>
  </si>
  <si>
    <t>Average
Error</t>
  </si>
  <si>
    <t>Validation Data scoring - Summary Report (Using Full-Grown Tree)</t>
  </si>
  <si>
    <t>k-Nearest Neighbors Classification</t>
  </si>
  <si>
    <t># Selected Variables</t>
  </si>
  <si>
    <t>Variables Role</t>
  </si>
  <si>
    <t>Input</t>
  </si>
  <si>
    <t># Nearest Neighbors</t>
  </si>
  <si>
    <t>Best K</t>
  </si>
  <si>
    <t>F3:Q3</t>
  </si>
  <si>
    <t>F4:Q4</t>
  </si>
  <si>
    <t>Model Data</t>
  </si>
  <si>
    <t>F8:Q38</t>
  </si>
  <si>
    <t>Output Column</t>
  </si>
  <si>
    <t>Scoring Type</t>
  </si>
  <si>
    <t>XLMiner : k-Nearest Neighbors Prediction</t>
  </si>
  <si>
    <t>Normalize Input Data</t>
  </si>
  <si>
    <t>Number of Nearest Neighbors (k)</t>
  </si>
  <si>
    <t>Score On</t>
  </si>
  <si>
    <t>Best k between 1 and 10</t>
  </si>
  <si>
    <t>Validation error log for different k</t>
  </si>
  <si>
    <t>Value of k</t>
  </si>
  <si>
    <t>Training
RMS Error</t>
  </si>
  <si>
    <t>Validation
RMS Error</t>
  </si>
  <si>
    <t>&lt;- Best k</t>
  </si>
  <si>
    <t>Valid. Error Log</t>
  </si>
  <si>
    <t>Date: 14-Apr-2017 09:39:14</t>
  </si>
  <si>
    <t>XLMiner : k-Nearest Neighbors Prediction: Validation Data Lift Chart (for k = 5)</t>
  </si>
  <si>
    <t>Train. Score - Detailed Rpt.</t>
  </si>
  <si>
    <t>Validation Lift Chart</t>
  </si>
  <si>
    <t>Valid. Score - Detailed Rpt.</t>
  </si>
  <si>
    <t>XLMiner : k-Nearest Neighbors - Prediction of Validation Data (for k = 5)</t>
  </si>
  <si>
    <t>Actual #Nearest
Neighbors</t>
  </si>
  <si>
    <t>XLMiner : k-Nearest Neighbors - Prediction of Training Data (for k = 5)</t>
  </si>
  <si>
    <t>Training Data Scoring - Summary Report (for k = 5)</t>
  </si>
  <si>
    <t>Validation Data Scoring - Summary Report (for k = 5)</t>
  </si>
  <si>
    <t>Date: 14-Apr-2017 09:40:07</t>
  </si>
  <si>
    <t>Neural Network for Prediction</t>
  </si>
  <si>
    <t>D4:O4</t>
  </si>
  <si>
    <t>D5:O5</t>
  </si>
  <si>
    <t>D6:O6</t>
  </si>
  <si>
    <t>Variable Type</t>
  </si>
  <si>
    <t>D7:N7</t>
  </si>
  <si>
    <t>Scale</t>
  </si>
  <si>
    <t># Hidden Layers</t>
  </si>
  <si>
    <t># Neurons in Hidden Layers</t>
  </si>
  <si>
    <t>D9:D9</t>
  </si>
  <si>
    <t>Hidden Layers Activation</t>
  </si>
  <si>
    <t>Logistic Sigmoid</t>
  </si>
  <si>
    <t>Output Layer Activation</t>
  </si>
  <si>
    <t>Neural Network Weights</t>
  </si>
  <si>
    <t>S2:AD26</t>
  </si>
  <si>
    <t>S29:AR29</t>
  </si>
  <si>
    <t>Feature Rescaling (Min/Mean)</t>
  </si>
  <si>
    <t>D10:N10</t>
  </si>
  <si>
    <t>Feature Rescaling (Max/StdDev)</t>
  </si>
  <si>
    <t>D11:N11</t>
  </si>
  <si>
    <t>Response Rescaling Statistic (min,max,correction)</t>
  </si>
  <si>
    <t>D12:F12</t>
  </si>
  <si>
    <t>XLMiner: Neural Network Prediction - Validation Data Lift Chart</t>
  </si>
  <si>
    <t>Data Read Time</t>
  </si>
  <si>
    <t>NNP Time</t>
  </si>
  <si>
    <t>Report Time</t>
  </si>
  <si>
    <t>Weights</t>
  </si>
  <si>
    <t>Training Log</t>
  </si>
  <si>
    <t>Train. Score - Detailed Rep.</t>
  </si>
  <si>
    <t>Valid. Score - Detailed Rep.</t>
  </si>
  <si>
    <t>XLMiner : Neural Network Prediction - Training Log</t>
  </si>
  <si>
    <t>Epoch #</t>
  </si>
  <si>
    <t>Sum of Squares Error</t>
  </si>
  <si>
    <t>XLMiner : Neural Network - Prediction of Validation Data</t>
  </si>
  <si>
    <t>XLMiner : Neural Network - Prediction of Training Data</t>
  </si>
  <si>
    <t>XLMiner : Neural Network Prediction</t>
  </si>
  <si>
    <t>Network Architecture</t>
  </si>
  <si>
    <t>Manual</t>
  </si>
  <si>
    <t>Seed: Initial Weights</t>
  </si>
  <si>
    <t># Nodes in Hidden Layer 1</t>
  </si>
  <si>
    <t># of Epochs</t>
  </si>
  <si>
    <t>Step size for gradient descent</t>
  </si>
  <si>
    <t>Weight change momentum</t>
  </si>
  <si>
    <t>Error tolerance</t>
  </si>
  <si>
    <t>Weight decay</t>
  </si>
  <si>
    <t>Cost function</t>
  </si>
  <si>
    <t>Sum of squares</t>
  </si>
  <si>
    <t>Hidden layer activation function</t>
  </si>
  <si>
    <t>Standard</t>
  </si>
  <si>
    <t>Output layer activation function</t>
  </si>
  <si>
    <t>Inter-Layer Connections Weights</t>
  </si>
  <si>
    <t>Input Layer</t>
  </si>
  <si>
    <t>Hidden Layer 1</t>
  </si>
  <si>
    <t>Bias</t>
  </si>
  <si>
    <t>Neuron 1</t>
  </si>
  <si>
    <t>Neuron 2</t>
  </si>
  <si>
    <t>Neuron 3</t>
  </si>
  <si>
    <t>Neuron 4</t>
  </si>
  <si>
    <t>Neuron 5</t>
  </si>
  <si>
    <t>Neuron 6</t>
  </si>
  <si>
    <t>Neuron 7</t>
  </si>
  <si>
    <t>Neuron 8</t>
  </si>
  <si>
    <t>Neuron 9</t>
  </si>
  <si>
    <t>Neuron 10</t>
  </si>
  <si>
    <t>Neuron 11</t>
  </si>
  <si>
    <t>Neuron 12</t>
  </si>
  <si>
    <t>Neuron 13</t>
  </si>
  <si>
    <t>Neuron 14</t>
  </si>
  <si>
    <t>Neuron 15</t>
  </si>
  <si>
    <t>Neuron 16</t>
  </si>
  <si>
    <t>Neuron 17</t>
  </si>
  <si>
    <t>Neuron 18</t>
  </si>
  <si>
    <t>Neuron 19</t>
  </si>
  <si>
    <t>Neuron 20</t>
  </si>
  <si>
    <t>Neuron 21</t>
  </si>
  <si>
    <t>Neuron 22</t>
  </si>
  <si>
    <t>Neuron 23</t>
  </si>
  <si>
    <t>Neuron 24</t>
  </si>
  <si>
    <t>Neuron 25</t>
  </si>
  <si>
    <t>Output Layer</t>
  </si>
  <si>
    <t>Response</t>
  </si>
  <si>
    <t>Training Data Scoring - Summary Report</t>
  </si>
  <si>
    <t>Validation Data Scoring - Summary Report</t>
  </si>
  <si>
    <t>Date: 14-Apr-2017 09:42:35</t>
  </si>
  <si>
    <t>Classification Tree</t>
  </si>
  <si>
    <t>Class</t>
  </si>
  <si>
    <t>Class Labels</t>
  </si>
  <si>
    <t>I3:M3</t>
  </si>
  <si>
    <t>F4:F22</t>
  </si>
  <si>
    <t>Node Class Label</t>
  </si>
  <si>
    <t>G4:G22</t>
  </si>
  <si>
    <t>H4:H22</t>
  </si>
  <si>
    <t>Probability Matrix</t>
  </si>
  <si>
    <t>I4:M22</t>
  </si>
  <si>
    <t>F26:F34</t>
  </si>
  <si>
    <t>G26:G34</t>
  </si>
  <si>
    <t>H26:H34</t>
  </si>
  <si>
    <t>I26:I34</t>
  </si>
  <si>
    <t>J26:J34</t>
  </si>
  <si>
    <t>K26:K34</t>
  </si>
  <si>
    <t>L26:L34</t>
  </si>
  <si>
    <t>G37:R37</t>
  </si>
  <si>
    <t>G38:R38</t>
  </si>
  <si>
    <t>G39:R39</t>
  </si>
  <si>
    <t>G40:Q40</t>
  </si>
  <si>
    <t>Success Class Index</t>
  </si>
  <si>
    <t>Success Probability Threshold</t>
  </si>
  <si>
    <t>XLMiner : Classification Tree - Full-Grown Tree (Using Training Data)</t>
  </si>
  <si>
    <t>Prior class probs</t>
  </si>
  <si>
    <t>Train Log</t>
  </si>
  <si>
    <t>Train. Score Summary.</t>
  </si>
  <si>
    <t>Valid. Score Summary</t>
  </si>
  <si>
    <t>XLMiner : Classification Tree - Classification of Validation Data (Using Best Pruned Tree)</t>
  </si>
  <si>
    <t>Predicted
Class</t>
  </si>
  <si>
    <t>Actual
Class</t>
  </si>
  <si>
    <t>Prob. for
1</t>
  </si>
  <si>
    <t>Prob. for
2</t>
  </si>
  <si>
    <t>Prob. for
3</t>
  </si>
  <si>
    <t>Prob. for
4</t>
  </si>
  <si>
    <t>Prob. for
5</t>
  </si>
  <si>
    <t>XLMiner : Classification Tree - Classification of Training Data (Using Full-Grown Tree)</t>
  </si>
  <si>
    <t>XLMiner : Classification Tree</t>
  </si>
  <si>
    <t>Is pruning done</t>
  </si>
  <si>
    <t>Prior class probabilities</t>
  </si>
  <si>
    <t>Empirical prior probabilities</t>
  </si>
  <si>
    <t>Probability</t>
  </si>
  <si>
    <t>Training Log (Growing the full tree using training data)</t>
  </si>
  <si>
    <t>% Error</t>
  </si>
  <si>
    <t>Misclassifications</t>
  </si>
  <si>
    <t>Confusion Matrix</t>
  </si>
  <si>
    <t>Predicted Class</t>
  </si>
  <si>
    <t>Actual Class</t>
  </si>
  <si>
    <t>Error Report</t>
  </si>
  <si>
    <t># Cases</t>
  </si>
  <si>
    <t># Errors</t>
  </si>
  <si>
    <t>Overall</t>
  </si>
  <si>
    <t>Date: 14-Apr-2017 09:43:44</t>
  </si>
  <si>
    <t>Discriminant Analysis</t>
  </si>
  <si>
    <t>Constant terms of discriminant functions</t>
  </si>
  <si>
    <t>F7:J7</t>
  </si>
  <si>
    <t>Variable coefficients of discriminant functions</t>
  </si>
  <si>
    <t>F8:J18</t>
  </si>
  <si>
    <t>E8:E19</t>
  </si>
  <si>
    <t>L8:L19</t>
  </si>
  <si>
    <t>Constant</t>
  </si>
  <si>
    <t>F6:J6</t>
  </si>
  <si>
    <t>K8:K19</t>
  </si>
  <si>
    <t>XLMiner : Linear Discriminant Analysis - Classification of Validation Data</t>
  </si>
  <si>
    <t>Prior Class Probabilities</t>
  </si>
  <si>
    <t>Train. Score - LDA Summary</t>
  </si>
  <si>
    <t>Valid. Score - LDA Summary</t>
  </si>
  <si>
    <t>LDA Train. Detail Rpt.</t>
  </si>
  <si>
    <t>LDA Valid. Detail Rpt.</t>
  </si>
  <si>
    <t>XLMiner : Linear Discriminant Analysis - Classification of Training Data</t>
  </si>
  <si>
    <t>XLMiner : Discriminant Analysis</t>
  </si>
  <si>
    <t>Use Linear Discriminant Analysis</t>
  </si>
  <si>
    <t>Use Canonical Variate Analysis</t>
  </si>
  <si>
    <t>Use Maximum Posterior Probability Optimization</t>
  </si>
  <si>
    <t>Show linear discriminant functions</t>
  </si>
  <si>
    <t>Show canonical variate loadings</t>
  </si>
  <si>
    <t>LDA Prior Class Probabilities</t>
  </si>
  <si>
    <t>According to relative occurrences in training data</t>
  </si>
  <si>
    <t>Prob.</t>
  </si>
  <si>
    <t>Training Data LDA Scoring - Summary Report</t>
  </si>
  <si>
    <t>Validation Data LDA Scoring - Summary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</si>
</sst>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BEBFA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" fontId="0" fillId="0" borderId="0" xfId="0" applyNumberFormat="1"/>
    <xf numFmtId="0" fontId="0" fillId="0" borderId="0" xfId="0" applyFill="1" applyBorder="1"/>
    <xf numFmtId="164" fontId="0" fillId="0" borderId="0" xfId="0" applyNumberFormat="1"/>
    <xf numFmtId="0" fontId="0" fillId="0" borderId="2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3" xfId="0" applyFont="1" applyFill="1" applyBorder="1"/>
    <xf numFmtId="0" fontId="0" fillId="0" borderId="4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7" fillId="0" borderId="3" xfId="1" applyFill="1" applyBorder="1"/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Font="1" applyFill="1" applyBorder="1"/>
    <xf numFmtId="0" fontId="8" fillId="0" borderId="0" xfId="0" applyFont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6" xfId="0" applyFont="1" applyFill="1" applyBorder="1" applyAlignment="1">
      <alignment horizontal="left"/>
    </xf>
    <xf numFmtId="0" fontId="0" fillId="4" borderId="2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Reported Level when sorted using predicted values</c:v>
          </c:tx>
          <c:spPr>
            <a:ln w="6350"/>
          </c:spPr>
          <c:marker>
            <c:symbol val="none"/>
          </c:marker>
          <c:xVal>
            <c:numRef>
              <c:f>NNP_ValidationLiftChart!$AZ$4:$AZ$23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NNP_ValidationLiftChart!$BC$4:$BC$23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34</c:v>
                </c:pt>
                <c:pt idx="5">
                  <c:v>39</c:v>
                </c:pt>
                <c:pt idx="6">
                  <c:v>45</c:v>
                </c:pt>
                <c:pt idx="7">
                  <c:v>50</c:v>
                </c:pt>
                <c:pt idx="8">
                  <c:v>58</c:v>
                </c:pt>
                <c:pt idx="9">
                  <c:v>67</c:v>
                </c:pt>
                <c:pt idx="10">
                  <c:v>72</c:v>
                </c:pt>
                <c:pt idx="11">
                  <c:v>76</c:v>
                </c:pt>
                <c:pt idx="12">
                  <c:v>81</c:v>
                </c:pt>
                <c:pt idx="13">
                  <c:v>84</c:v>
                </c:pt>
                <c:pt idx="14">
                  <c:v>87</c:v>
                </c:pt>
                <c:pt idx="15">
                  <c:v>90</c:v>
                </c:pt>
                <c:pt idx="16">
                  <c:v>95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A5-4E85-B6B5-E2BAD509265D}"/>
            </c:ext>
          </c:extLst>
        </c:ser>
        <c:ser>
          <c:idx val="1"/>
          <c:order val="1"/>
          <c:tx>
            <c:v>Cumulative Reported Level using average</c:v>
          </c:tx>
          <c:spPr>
            <a:ln w="6350"/>
          </c:spPr>
          <c:marker>
            <c:symbol val="none"/>
          </c:marker>
          <c:xVal>
            <c:numRef>
              <c:f>NNP_ValidationLiftChart!$AZ$4:$AZ$23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NNP_ValidationLiftChart!$BD$4:$BD$23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A5-4E85-B6B5-E2BAD5092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66648"/>
        <c:axId val="677564352"/>
      </c:scatterChart>
      <c:valAx>
        <c:axId val="67756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564352"/>
        <c:crosses val="autoZero"/>
        <c:crossBetween val="midCat"/>
      </c:valAx>
      <c:valAx>
        <c:axId val="677564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5666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NNP_ValidationLiftChart!$BE$4:$BE$13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NNP_ValidationLiftChart!$BF$4:$BF$13</c:f>
              <c:numCache>
                <c:formatCode>General</c:formatCode>
                <c:ptCount val="10"/>
                <c:pt idx="0">
                  <c:v>1.5</c:v>
                </c:pt>
                <c:pt idx="1">
                  <c:v>1.3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1.7</c:v>
                </c:pt>
                <c:pt idx="5">
                  <c:v>0.9</c:v>
                </c:pt>
                <c:pt idx="6">
                  <c:v>0.8</c:v>
                </c:pt>
                <c:pt idx="7">
                  <c:v>0.6</c:v>
                </c:pt>
                <c:pt idx="8">
                  <c:v>0.8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D-4A5D-BBC8-DEA7195C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568944"/>
        <c:axId val="677560416"/>
      </c:barChart>
      <c:catAx>
        <c:axId val="67756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560416"/>
        <c:crosses val="autoZero"/>
        <c:auto val="1"/>
        <c:lblAlgn val="ctr"/>
        <c:lblOffset val="100"/>
        <c:noMultiLvlLbl val="0"/>
      </c:catAx>
      <c:valAx>
        <c:axId val="677560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568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300.438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 Predictor</c:v>
          </c:tx>
          <c:spPr>
            <a:ln w="6350"/>
          </c:spPr>
          <c:marker>
            <c:symbol val="none"/>
          </c:marker>
          <c:xVal>
            <c:numRef>
              <c:f>NNP_ValidationLiftChart!$BZ$2:$BZ$21</c:f>
              <c:numCache>
                <c:formatCode>General</c:formatCode>
                <c:ptCount val="20"/>
                <c:pt idx="0">
                  <c:v>0</c:v>
                </c:pt>
                <c:pt idx="1">
                  <c:v>7.3422652010806111E-2</c:v>
                </c:pt>
                <c:pt idx="2">
                  <c:v>0.4378470278660247</c:v>
                </c:pt>
                <c:pt idx="3">
                  <c:v>0.4445252305510472</c:v>
                </c:pt>
                <c:pt idx="4">
                  <c:v>1.5045065850543153</c:v>
                </c:pt>
                <c:pt idx="5">
                  <c:v>2.2970652611900153</c:v>
                </c:pt>
                <c:pt idx="6">
                  <c:v>2.5725542925228702</c:v>
                </c:pt>
                <c:pt idx="7">
                  <c:v>3.4562666028653624</c:v>
                </c:pt>
                <c:pt idx="8">
                  <c:v>3.5826610514572792</c:v>
                </c:pt>
                <c:pt idx="9">
                  <c:v>3.9580102286084671</c:v>
                </c:pt>
                <c:pt idx="10">
                  <c:v>4.8687146028495611</c:v>
                </c:pt>
                <c:pt idx="11">
                  <c:v>6.2772807899014182</c:v>
                </c:pt>
                <c:pt idx="12">
                  <c:v>7.3726062049446579</c:v>
                </c:pt>
                <c:pt idx="13">
                  <c:v>7.921936652917891</c:v>
                </c:pt>
                <c:pt idx="14">
                  <c:v>8.962183906994607</c:v>
                </c:pt>
                <c:pt idx="15">
                  <c:v>21.995761064650779</c:v>
                </c:pt>
                <c:pt idx="16">
                  <c:v>27.625568544974456</c:v>
                </c:pt>
                <c:pt idx="17">
                  <c:v>42.207423683424153</c:v>
                </c:pt>
                <c:pt idx="18">
                  <c:v>47.882464059022212</c:v>
                </c:pt>
                <c:pt idx="19">
                  <c:v>61.777347519682095</c:v>
                </c:pt>
              </c:numCache>
            </c:numRef>
          </c:xVal>
          <c:yVal>
            <c:numRef>
              <c:f>NNP_ValidationLiftChart!$CA$2:$CA$21</c:f>
              <c:numCache>
                <c:formatCode>General</c:formatCode>
                <c:ptCount val="20"/>
                <c:pt idx="0">
                  <c:v>-27.484747861006635</c:v>
                </c:pt>
                <c:pt idx="1">
                  <c:v>-26.089717472801315</c:v>
                </c:pt>
                <c:pt idx="2">
                  <c:v>-22.809898090104348</c:v>
                </c:pt>
                <c:pt idx="3">
                  <c:v>-22.772054941555897</c:v>
                </c:pt>
                <c:pt idx="4">
                  <c:v>-18.532129523542825</c:v>
                </c:pt>
                <c:pt idx="5">
                  <c:v>-16.154453495135719</c:v>
                </c:pt>
                <c:pt idx="6">
                  <c:v>-15.511645755359055</c:v>
                </c:pt>
                <c:pt idx="7">
                  <c:v>-13.870465750437283</c:v>
                </c:pt>
                <c:pt idx="8">
                  <c:v>-13.680874077549408</c:v>
                </c:pt>
                <c:pt idx="9">
                  <c:v>-13.222113972142401</c:v>
                </c:pt>
                <c:pt idx="10">
                  <c:v>-12.311409597901303</c:v>
                </c:pt>
                <c:pt idx="11">
                  <c:v>-11.158946353949784</c:v>
                </c:pt>
                <c:pt idx="12">
                  <c:v>-10.428729410587627</c:v>
                </c:pt>
                <c:pt idx="13">
                  <c:v>-10.132936092448192</c:v>
                </c:pt>
                <c:pt idx="14">
                  <c:v>-9.6871158407010256</c:v>
                </c:pt>
                <c:pt idx="15">
                  <c:v>-5.3425901214823028</c:v>
                </c:pt>
                <c:pt idx="16">
                  <c:v>-3.9351382514013835</c:v>
                </c:pt>
                <c:pt idx="17">
                  <c:v>-1.3618696975573208</c:v>
                </c:pt>
                <c:pt idx="18">
                  <c:v>-0.73130965582420426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D-4E98-A869-3711C9E2309E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NNP_ValidationLiftChart!$BZ$2:$BZ$21</c:f>
              <c:numCache>
                <c:formatCode>General</c:formatCode>
                <c:ptCount val="20"/>
                <c:pt idx="0">
                  <c:v>0</c:v>
                </c:pt>
                <c:pt idx="1">
                  <c:v>7.3422652010806111E-2</c:v>
                </c:pt>
                <c:pt idx="2">
                  <c:v>0.4378470278660247</c:v>
                </c:pt>
                <c:pt idx="3">
                  <c:v>0.4445252305510472</c:v>
                </c:pt>
                <c:pt idx="4">
                  <c:v>1.5045065850543153</c:v>
                </c:pt>
                <c:pt idx="5">
                  <c:v>2.2970652611900153</c:v>
                </c:pt>
                <c:pt idx="6">
                  <c:v>2.5725542925228702</c:v>
                </c:pt>
                <c:pt idx="7">
                  <c:v>3.4562666028653624</c:v>
                </c:pt>
                <c:pt idx="8">
                  <c:v>3.5826610514572792</c:v>
                </c:pt>
                <c:pt idx="9">
                  <c:v>3.9580102286084671</c:v>
                </c:pt>
                <c:pt idx="10">
                  <c:v>4.8687146028495611</c:v>
                </c:pt>
                <c:pt idx="11">
                  <c:v>6.2772807899014182</c:v>
                </c:pt>
                <c:pt idx="12">
                  <c:v>7.3726062049446579</c:v>
                </c:pt>
                <c:pt idx="13">
                  <c:v>7.921936652917891</c:v>
                </c:pt>
                <c:pt idx="14">
                  <c:v>8.962183906994607</c:v>
                </c:pt>
                <c:pt idx="15">
                  <c:v>21.995761064650779</c:v>
                </c:pt>
                <c:pt idx="16">
                  <c:v>27.625568544974456</c:v>
                </c:pt>
                <c:pt idx="17">
                  <c:v>42.207423683424153</c:v>
                </c:pt>
                <c:pt idx="18">
                  <c:v>47.882464059022212</c:v>
                </c:pt>
                <c:pt idx="19">
                  <c:v>61.777347519682095</c:v>
                </c:pt>
              </c:numCache>
            </c:numRef>
          </c:xVal>
          <c:yVal>
            <c:numRef>
              <c:f>NNP_ValidationLiftChart!$CB$2:$CB$21</c:f>
              <c:numCache>
                <c:formatCode>General</c:formatCode>
                <c:ptCount val="20"/>
                <c:pt idx="0">
                  <c:v>-27.484747861006635</c:v>
                </c:pt>
                <c:pt idx="1">
                  <c:v>-27.452082116056019</c:v>
                </c:pt>
                <c:pt idx="2">
                  <c:v>-27.289949676141951</c:v>
                </c:pt>
                <c:pt idx="3">
                  <c:v>-27.286978543124238</c:v>
                </c:pt>
                <c:pt idx="4">
                  <c:v>-26.815392736423668</c:v>
                </c:pt>
                <c:pt idx="5">
                  <c:v>-26.462783305083114</c:v>
                </c:pt>
                <c:pt idx="6">
                  <c:v>-26.34021820851201</c:v>
                </c:pt>
                <c:pt idx="7">
                  <c:v>-25.947054516534255</c:v>
                </c:pt>
                <c:pt idx="8">
                  <c:v>-25.890821614183228</c:v>
                </c:pt>
                <c:pt idx="9">
                  <c:v>-25.723828729120463</c:v>
                </c:pt>
                <c:pt idx="10">
                  <c:v>-25.318656265314736</c:v>
                </c:pt>
                <c:pt idx="11">
                  <c:v>-24.691985033042652</c:v>
                </c:pt>
                <c:pt idx="12">
                  <c:v>-24.204674650404023</c:v>
                </c:pt>
                <c:pt idx="13">
                  <c:v>-23.960277481197174</c:v>
                </c:pt>
                <c:pt idx="14">
                  <c:v>-23.497471377676881</c:v>
                </c:pt>
                <c:pt idx="15">
                  <c:v>-17.698831645030118</c:v>
                </c:pt>
                <c:pt idx="16">
                  <c:v>-15.194129754852534</c:v>
                </c:pt>
                <c:pt idx="17">
                  <c:v>-8.706660999443006</c:v>
                </c:pt>
                <c:pt idx="18">
                  <c:v>-6.1818349898016685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1D-4E98-A869-3711C9E23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65008"/>
        <c:axId val="677562384"/>
      </c:scatterChart>
      <c:valAx>
        <c:axId val="67756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562384"/>
        <c:crosses val="autoZero"/>
        <c:crossBetween val="midCat"/>
      </c:valAx>
      <c:valAx>
        <c:axId val="67756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5650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Reported Level when sorted using predicted values</c:v>
          </c:tx>
          <c:spPr>
            <a:ln w="6350"/>
          </c:spPr>
          <c:marker>
            <c:symbol val="none"/>
          </c:marker>
          <c:xVal>
            <c:numRef>
              <c:f>KNNP_ValidationLiftChart!$AZ$4:$AZ$23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KNNP_ValidationLiftChart!$BC$4:$BC$23</c:f>
              <c:numCache>
                <c:formatCode>General</c:formatCode>
                <c:ptCount val="20"/>
                <c:pt idx="0">
                  <c:v>10</c:v>
                </c:pt>
                <c:pt idx="1">
                  <c:v>18</c:v>
                </c:pt>
                <c:pt idx="2">
                  <c:v>25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52</c:v>
                </c:pt>
                <c:pt idx="7">
                  <c:v>57</c:v>
                </c:pt>
                <c:pt idx="8">
                  <c:v>65</c:v>
                </c:pt>
                <c:pt idx="9">
                  <c:v>71</c:v>
                </c:pt>
                <c:pt idx="10">
                  <c:v>79</c:v>
                </c:pt>
                <c:pt idx="11">
                  <c:v>88</c:v>
                </c:pt>
                <c:pt idx="12">
                  <c:v>93</c:v>
                </c:pt>
                <c:pt idx="13">
                  <c:v>97</c:v>
                </c:pt>
                <c:pt idx="14">
                  <c:v>104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122</c:v>
                </c:pt>
                <c:pt idx="19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EF-4BEC-BB0A-048747142CCD}"/>
            </c:ext>
          </c:extLst>
        </c:ser>
        <c:ser>
          <c:idx val="1"/>
          <c:order val="1"/>
          <c:tx>
            <c:v>Cumulative Reported Level using average</c:v>
          </c:tx>
          <c:spPr>
            <a:ln w="6350"/>
          </c:spPr>
          <c:marker>
            <c:symbol val="none"/>
          </c:marker>
          <c:xVal>
            <c:numRef>
              <c:f>KNNP_ValidationLiftChart!$AZ$4:$AZ$23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KNNP_ValidationLiftChart!$BD$4:$BD$23</c:f>
              <c:numCache>
                <c:formatCode>General</c:formatCode>
                <c:ptCount val="20"/>
                <c:pt idx="0">
                  <c:v>6.15</c:v>
                </c:pt>
                <c:pt idx="1">
                  <c:v>12.3</c:v>
                </c:pt>
                <c:pt idx="2">
                  <c:v>18.450000000000003</c:v>
                </c:pt>
                <c:pt idx="3">
                  <c:v>24.6</c:v>
                </c:pt>
                <c:pt idx="4">
                  <c:v>30.75</c:v>
                </c:pt>
                <c:pt idx="5">
                  <c:v>36.9</c:v>
                </c:pt>
                <c:pt idx="6">
                  <c:v>43.05</c:v>
                </c:pt>
                <c:pt idx="7">
                  <c:v>49.199999999999996</c:v>
                </c:pt>
                <c:pt idx="8">
                  <c:v>55.349999999999994</c:v>
                </c:pt>
                <c:pt idx="9">
                  <c:v>61.499999999999993</c:v>
                </c:pt>
                <c:pt idx="10">
                  <c:v>67.649999999999991</c:v>
                </c:pt>
                <c:pt idx="11">
                  <c:v>73.8</c:v>
                </c:pt>
                <c:pt idx="12">
                  <c:v>79.95</c:v>
                </c:pt>
                <c:pt idx="13">
                  <c:v>86.100000000000009</c:v>
                </c:pt>
                <c:pt idx="14">
                  <c:v>92.250000000000014</c:v>
                </c:pt>
                <c:pt idx="15">
                  <c:v>98.40000000000002</c:v>
                </c:pt>
                <c:pt idx="16">
                  <c:v>104.55000000000003</c:v>
                </c:pt>
                <c:pt idx="17">
                  <c:v>110.70000000000003</c:v>
                </c:pt>
                <c:pt idx="18">
                  <c:v>116.85000000000004</c:v>
                </c:pt>
                <c:pt idx="19">
                  <c:v>123.00000000000004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EF-4BEC-BB0A-048747142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842600"/>
        <c:axId val="827841944"/>
      </c:scatterChart>
      <c:valAx>
        <c:axId val="82784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841944"/>
        <c:crosses val="autoZero"/>
        <c:crossBetween val="midCat"/>
      </c:valAx>
      <c:valAx>
        <c:axId val="827841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8426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KNNP_ValidationLiftChart!$BE$4:$BE$13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KNNP_ValidationLiftChart!$BF$4:$BF$13</c:f>
              <c:numCache>
                <c:formatCode>General</c:formatCode>
                <c:ptCount val="10"/>
                <c:pt idx="0">
                  <c:v>1.4634146341463414</c:v>
                </c:pt>
                <c:pt idx="1">
                  <c:v>1.056910569105691</c:v>
                </c:pt>
                <c:pt idx="2">
                  <c:v>1.3008130081300813</c:v>
                </c:pt>
                <c:pt idx="3">
                  <c:v>0.81300813008130079</c:v>
                </c:pt>
                <c:pt idx="4">
                  <c:v>1.1382113821138211</c:v>
                </c:pt>
                <c:pt idx="5">
                  <c:v>1.3821138211382114</c:v>
                </c:pt>
                <c:pt idx="6">
                  <c:v>0.73170731707317072</c:v>
                </c:pt>
                <c:pt idx="7">
                  <c:v>1.056910569105691</c:v>
                </c:pt>
                <c:pt idx="8">
                  <c:v>0.81300813008130079</c:v>
                </c:pt>
                <c:pt idx="9">
                  <c:v>0.24390243902439024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7-4F71-A760-725C15F2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838008"/>
        <c:axId val="827842600"/>
      </c:barChart>
      <c:catAx>
        <c:axId val="82783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842600"/>
        <c:crosses val="autoZero"/>
        <c:auto val="1"/>
        <c:lblAlgn val="ctr"/>
        <c:lblOffset val="100"/>
        <c:noMultiLvlLbl val="0"/>
      </c:catAx>
      <c:valAx>
        <c:axId val="827842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838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592.649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 Predictor</c:v>
          </c:tx>
          <c:spPr>
            <a:ln w="6350"/>
          </c:spPr>
          <c:marker>
            <c:symbol val="none"/>
          </c:marker>
          <c:xVal>
            <c:numRef>
              <c:f>KNNP_ValidationLiftChart!$BZ$2:$BZ$21</c:f>
              <c:numCache>
                <c:formatCode>General</c:formatCode>
                <c:ptCount val="20"/>
                <c:pt idx="0">
                  <c:v>0</c:v>
                </c:pt>
                <c:pt idx="1">
                  <c:v>0.28768161853298846</c:v>
                </c:pt>
                <c:pt idx="2">
                  <c:v>0.73022060924749166</c:v>
                </c:pt>
                <c:pt idx="3">
                  <c:v>1.1816437990636146</c:v>
                </c:pt>
                <c:pt idx="4">
                  <c:v>1.7469273422228042</c:v>
                </c:pt>
                <c:pt idx="5">
                  <c:v>3.1739473203693951</c:v>
                </c:pt>
                <c:pt idx="6">
                  <c:v>5.8705647791141473</c:v>
                </c:pt>
                <c:pt idx="7">
                  <c:v>6.0341515425727419</c:v>
                </c:pt>
                <c:pt idx="8">
                  <c:v>6.7707194750915312</c:v>
                </c:pt>
                <c:pt idx="9">
                  <c:v>10.021738582250981</c:v>
                </c:pt>
                <c:pt idx="10">
                  <c:v>14.76397300453826</c:v>
                </c:pt>
                <c:pt idx="11">
                  <c:v>22.748064026840968</c:v>
                </c:pt>
                <c:pt idx="12">
                  <c:v>22.96743029583897</c:v>
                </c:pt>
                <c:pt idx="13">
                  <c:v>28.179413300748568</c:v>
                </c:pt>
                <c:pt idx="14">
                  <c:v>32.426611782499556</c:v>
                </c:pt>
                <c:pt idx="15">
                  <c:v>33.989486711815147</c:v>
                </c:pt>
                <c:pt idx="16">
                  <c:v>40.679493601701076</c:v>
                </c:pt>
                <c:pt idx="17">
                  <c:v>50.310845127447109</c:v>
                </c:pt>
                <c:pt idx="18">
                  <c:v>50.438826512464999</c:v>
                </c:pt>
                <c:pt idx="19">
                  <c:v>61.782196126051581</c:v>
                </c:pt>
              </c:numCache>
            </c:numRef>
          </c:xVal>
          <c:yVal>
            <c:numRef>
              <c:f>KNNP_ValidationLiftChart!$CA$2:$CA$21</c:f>
              <c:numCache>
                <c:formatCode>General</c:formatCode>
                <c:ptCount val="20"/>
                <c:pt idx="0">
                  <c:v>-50.77523853487638</c:v>
                </c:pt>
                <c:pt idx="1">
                  <c:v>-45.3092877827496</c:v>
                </c:pt>
                <c:pt idx="2">
                  <c:v>-41.326436866319071</c:v>
                </c:pt>
                <c:pt idx="3">
                  <c:v>-38.768372124027707</c:v>
                </c:pt>
                <c:pt idx="4">
                  <c:v>-36.507237951390948</c:v>
                </c:pt>
                <c:pt idx="5">
                  <c:v>-32.226178016951181</c:v>
                </c:pt>
                <c:pt idx="6">
                  <c:v>-25.934070613213422</c:v>
                </c:pt>
                <c:pt idx="7">
                  <c:v>-25.630266623933174</c:v>
                </c:pt>
                <c:pt idx="8">
                  <c:v>-24.525414725154992</c:v>
                </c:pt>
                <c:pt idx="9">
                  <c:v>-20.551946927515665</c:v>
                </c:pt>
                <c:pt idx="10">
                  <c:v>-15.809712505228386</c:v>
                </c:pt>
                <c:pt idx="11">
                  <c:v>-9.277274396071622</c:v>
                </c:pt>
                <c:pt idx="12">
                  <c:v>-9.1310302167396227</c:v>
                </c:pt>
                <c:pt idx="13">
                  <c:v>-6.3245778294806065</c:v>
                </c:pt>
                <c:pt idx="14">
                  <c:v>-4.5043499087301822</c:v>
                </c:pt>
                <c:pt idx="15">
                  <c:v>-3.9833915989583186</c:v>
                </c:pt>
                <c:pt idx="16">
                  <c:v>-2.31088987648684</c:v>
                </c:pt>
                <c:pt idx="17">
                  <c:v>-0.6112396072375379</c:v>
                </c:pt>
                <c:pt idx="18">
                  <c:v>-0.59701945334666195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7E-4B08-8ADD-7D22BFEA904E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KNNP_ValidationLiftChart!$BZ$2:$BZ$21</c:f>
              <c:numCache>
                <c:formatCode>General</c:formatCode>
                <c:ptCount val="20"/>
                <c:pt idx="0">
                  <c:v>0</c:v>
                </c:pt>
                <c:pt idx="1">
                  <c:v>0.28768161853298846</c:v>
                </c:pt>
                <c:pt idx="2">
                  <c:v>0.73022060924749166</c:v>
                </c:pt>
                <c:pt idx="3">
                  <c:v>1.1816437990636146</c:v>
                </c:pt>
                <c:pt idx="4">
                  <c:v>1.7469273422228042</c:v>
                </c:pt>
                <c:pt idx="5">
                  <c:v>3.1739473203693951</c:v>
                </c:pt>
                <c:pt idx="6">
                  <c:v>5.8705647791141473</c:v>
                </c:pt>
                <c:pt idx="7">
                  <c:v>6.0341515425727419</c:v>
                </c:pt>
                <c:pt idx="8">
                  <c:v>6.7707194750915312</c:v>
                </c:pt>
                <c:pt idx="9">
                  <c:v>10.021738582250981</c:v>
                </c:pt>
                <c:pt idx="10">
                  <c:v>14.76397300453826</c:v>
                </c:pt>
                <c:pt idx="11">
                  <c:v>22.748064026840968</c:v>
                </c:pt>
                <c:pt idx="12">
                  <c:v>22.96743029583897</c:v>
                </c:pt>
                <c:pt idx="13">
                  <c:v>28.179413300748568</c:v>
                </c:pt>
                <c:pt idx="14">
                  <c:v>32.426611782499556</c:v>
                </c:pt>
                <c:pt idx="15">
                  <c:v>33.989486711815147</c:v>
                </c:pt>
                <c:pt idx="16">
                  <c:v>40.679493601701076</c:v>
                </c:pt>
                <c:pt idx="17">
                  <c:v>50.310845127447109</c:v>
                </c:pt>
                <c:pt idx="18">
                  <c:v>50.438826512464999</c:v>
                </c:pt>
                <c:pt idx="19">
                  <c:v>61.782196126051581</c:v>
                </c:pt>
              </c:numCache>
            </c:numRef>
          </c:xVal>
          <c:yVal>
            <c:numRef>
              <c:f>KNNP_ValidationLiftChart!$CB$2:$CB$21</c:f>
              <c:numCache>
                <c:formatCode>General</c:formatCode>
                <c:ptCount val="20"/>
                <c:pt idx="0">
                  <c:v>-50.77523853487638</c:v>
                </c:pt>
                <c:pt idx="1">
                  <c:v>-50.538809535601096</c:v>
                </c:pt>
                <c:pt idx="2">
                  <c:v>-50.175112156364726</c:v>
                </c:pt>
                <c:pt idx="3">
                  <c:v>-49.804113364150808</c:v>
                </c:pt>
                <c:pt idx="4">
                  <c:v>-49.339539287094894</c:v>
                </c:pt>
                <c:pt idx="5">
                  <c:v>-48.166753527964616</c:v>
                </c:pt>
                <c:pt idx="6">
                  <c:v>-45.9505585188762</c:v>
                </c:pt>
                <c:pt idx="7">
                  <c:v>-45.816115953597169</c:v>
                </c:pt>
                <c:pt idx="8">
                  <c:v>-45.21077307464742</c:v>
                </c:pt>
                <c:pt idx="9">
                  <c:v>-42.538947192791845</c:v>
                </c:pt>
                <c:pt idx="10">
                  <c:v>-38.641577091401004</c:v>
                </c:pt>
                <c:pt idx="11">
                  <c:v>-32.079911246527558</c:v>
                </c:pt>
                <c:pt idx="12">
                  <c:v>-31.899626709342218</c:v>
                </c:pt>
                <c:pt idx="13">
                  <c:v>-27.616197227909193</c:v>
                </c:pt>
                <c:pt idx="14">
                  <c:v>-24.12566873365035</c:v>
                </c:pt>
                <c:pt idx="15">
                  <c:v>-22.841231592984911</c:v>
                </c:pt>
                <c:pt idx="16">
                  <c:v>-17.343099170808202</c:v>
                </c:pt>
                <c:pt idx="17">
                  <c:v>-9.4276445285801245</c:v>
                </c:pt>
                <c:pt idx="18">
                  <c:v>-9.3224639788462014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7E-4B08-8ADD-7D22BFEA9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849160"/>
        <c:axId val="827856048"/>
      </c:scatterChart>
      <c:valAx>
        <c:axId val="82784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856048"/>
        <c:crosses val="autoZero"/>
        <c:crossBetween val="midCat"/>
      </c:valAx>
      <c:valAx>
        <c:axId val="827856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8491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Reported Level when sorted using predicted values</c:v>
          </c:tx>
          <c:spPr>
            <a:ln w="6350"/>
          </c:spPr>
          <c:marker>
            <c:symbol val="none"/>
          </c:marker>
          <c:xVal>
            <c:numRef>
              <c:f>RT_ValidationLiftChart!$AZ$4:$AZ$23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RT_ValidationLiftChart!$BC$4:$BC$23</c:f>
              <c:numCache>
                <c:formatCode>General</c:formatCode>
                <c:ptCount val="20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37</c:v>
                </c:pt>
                <c:pt idx="4">
                  <c:v>45</c:v>
                </c:pt>
                <c:pt idx="5">
                  <c:v>52</c:v>
                </c:pt>
                <c:pt idx="6">
                  <c:v>58</c:v>
                </c:pt>
                <c:pt idx="7">
                  <c:v>66</c:v>
                </c:pt>
                <c:pt idx="8">
                  <c:v>73</c:v>
                </c:pt>
                <c:pt idx="9">
                  <c:v>79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102</c:v>
                </c:pt>
                <c:pt idx="15">
                  <c:v>103</c:v>
                </c:pt>
                <c:pt idx="16">
                  <c:v>106</c:v>
                </c:pt>
                <c:pt idx="17">
                  <c:v>109</c:v>
                </c:pt>
                <c:pt idx="18">
                  <c:v>110</c:v>
                </c:pt>
                <c:pt idx="19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4C-4933-B3C8-53F005200D22}"/>
            </c:ext>
          </c:extLst>
        </c:ser>
        <c:ser>
          <c:idx val="1"/>
          <c:order val="1"/>
          <c:tx>
            <c:v>Cumulative Reported Level using average</c:v>
          </c:tx>
          <c:spPr>
            <a:ln w="6350"/>
          </c:spPr>
          <c:marker>
            <c:symbol val="none"/>
          </c:marker>
          <c:xVal>
            <c:numRef>
              <c:f>RT_ValidationLiftChart!$AZ$4:$AZ$23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RT_ValidationLiftChart!$BD$4:$BD$23</c:f>
              <c:numCache>
                <c:formatCode>General</c:formatCode>
                <c:ptCount val="20"/>
                <c:pt idx="0">
                  <c:v>5.55</c:v>
                </c:pt>
                <c:pt idx="1">
                  <c:v>11.1</c:v>
                </c:pt>
                <c:pt idx="2">
                  <c:v>16.649999999999999</c:v>
                </c:pt>
                <c:pt idx="3">
                  <c:v>22.2</c:v>
                </c:pt>
                <c:pt idx="4">
                  <c:v>27.75</c:v>
                </c:pt>
                <c:pt idx="5">
                  <c:v>33.299999999999997</c:v>
                </c:pt>
                <c:pt idx="6">
                  <c:v>38.849999999999994</c:v>
                </c:pt>
                <c:pt idx="7">
                  <c:v>44.399999999999991</c:v>
                </c:pt>
                <c:pt idx="8">
                  <c:v>49.949999999999989</c:v>
                </c:pt>
                <c:pt idx="9">
                  <c:v>55.499999999999986</c:v>
                </c:pt>
                <c:pt idx="10">
                  <c:v>61.049999999999983</c:v>
                </c:pt>
                <c:pt idx="11">
                  <c:v>66.59999999999998</c:v>
                </c:pt>
                <c:pt idx="12">
                  <c:v>72.149999999999977</c:v>
                </c:pt>
                <c:pt idx="13">
                  <c:v>77.699999999999974</c:v>
                </c:pt>
                <c:pt idx="14">
                  <c:v>83.249999999999972</c:v>
                </c:pt>
                <c:pt idx="15">
                  <c:v>88.799999999999969</c:v>
                </c:pt>
                <c:pt idx="16">
                  <c:v>94.349999999999966</c:v>
                </c:pt>
                <c:pt idx="17">
                  <c:v>99.899999999999963</c:v>
                </c:pt>
                <c:pt idx="18">
                  <c:v>105.44999999999996</c:v>
                </c:pt>
                <c:pt idx="19">
                  <c:v>110.99999999999996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C-4933-B3C8-53F005200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213576"/>
        <c:axId val="792211608"/>
      </c:scatterChart>
      <c:valAx>
        <c:axId val="79221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211608"/>
        <c:crosses val="autoZero"/>
        <c:crossBetween val="midCat"/>
      </c:valAx>
      <c:valAx>
        <c:axId val="792211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2135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RT_ValidationLiftChart!$BE$4:$BE$13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RT_ValidationLiftChart!$BF$4:$BF$13</c:f>
              <c:numCache>
                <c:formatCode>General</c:formatCode>
                <c:ptCount val="10"/>
                <c:pt idx="0">
                  <c:v>1.7117117117117118</c:v>
                </c:pt>
                <c:pt idx="1">
                  <c:v>1.6216216216216217</c:v>
                </c:pt>
                <c:pt idx="2">
                  <c:v>1.3513513513513513</c:v>
                </c:pt>
                <c:pt idx="3">
                  <c:v>1.2612612612612613</c:v>
                </c:pt>
                <c:pt idx="4">
                  <c:v>1.1711711711711712</c:v>
                </c:pt>
                <c:pt idx="5">
                  <c:v>0.99099099099099097</c:v>
                </c:pt>
                <c:pt idx="6">
                  <c:v>0.90090090090090091</c:v>
                </c:pt>
                <c:pt idx="7">
                  <c:v>0.27027027027027029</c:v>
                </c:pt>
                <c:pt idx="8">
                  <c:v>0.54054054054054057</c:v>
                </c:pt>
                <c:pt idx="9">
                  <c:v>0.1801801801801802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2-43F4-8BBC-8A9B0805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209968"/>
        <c:axId val="792213248"/>
      </c:barChart>
      <c:catAx>
        <c:axId val="79220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213248"/>
        <c:crosses val="autoZero"/>
        <c:auto val="1"/>
        <c:lblAlgn val="ctr"/>
        <c:lblOffset val="100"/>
        <c:noMultiLvlLbl val="0"/>
      </c:catAx>
      <c:valAx>
        <c:axId val="792213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209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588.095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 Predictor</c:v>
          </c:tx>
          <c:spPr>
            <a:ln w="6350"/>
          </c:spPr>
          <c:marker>
            <c:symbol val="none"/>
          </c:marker>
          <c:xVal>
            <c:numRef>
              <c:f>RT_ValidationLiftChart!$BZ$2:$BZ$21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4.1777777777777798</c:v>
                </c:pt>
                <c:pt idx="3">
                  <c:v>7.1777777777777807</c:v>
                </c:pt>
                <c:pt idx="4">
                  <c:v>7.7111111111111121</c:v>
                </c:pt>
                <c:pt idx="5">
                  <c:v>7.7111111111111121</c:v>
                </c:pt>
                <c:pt idx="6">
                  <c:v>9.3777777777777764</c:v>
                </c:pt>
                <c:pt idx="7">
                  <c:v>9.3777777777777764</c:v>
                </c:pt>
                <c:pt idx="8">
                  <c:v>9.3777777777777764</c:v>
                </c:pt>
                <c:pt idx="9">
                  <c:v>14.677777777777782</c:v>
                </c:pt>
                <c:pt idx="10">
                  <c:v>18.788888888888888</c:v>
                </c:pt>
                <c:pt idx="11">
                  <c:v>18.788888888888888</c:v>
                </c:pt>
                <c:pt idx="12">
                  <c:v>25.855555555555561</c:v>
                </c:pt>
                <c:pt idx="13">
                  <c:v>25.855555555555565</c:v>
                </c:pt>
                <c:pt idx="14">
                  <c:v>25.855555555555565</c:v>
                </c:pt>
                <c:pt idx="15">
                  <c:v>27.855555555555561</c:v>
                </c:pt>
                <c:pt idx="16">
                  <c:v>27.855555555555558</c:v>
                </c:pt>
                <c:pt idx="17">
                  <c:v>32.577777777777776</c:v>
                </c:pt>
                <c:pt idx="18">
                  <c:v>43.177777777777791</c:v>
                </c:pt>
                <c:pt idx="19">
                  <c:v>50.988888888888887</c:v>
                </c:pt>
              </c:numCache>
            </c:numRef>
          </c:xVal>
          <c:yVal>
            <c:numRef>
              <c:f>RT_ValidationLiftChart!$CA$2:$CA$21</c:f>
              <c:numCache>
                <c:formatCode>General</c:formatCode>
                <c:ptCount val="20"/>
                <c:pt idx="0">
                  <c:v>-89.01111111111112</c:v>
                </c:pt>
                <c:pt idx="1">
                  <c:v>-70.01111111111112</c:v>
                </c:pt>
                <c:pt idx="2">
                  <c:v>-41.411111111111104</c:v>
                </c:pt>
                <c:pt idx="3">
                  <c:v>-24.411111111111104</c:v>
                </c:pt>
                <c:pt idx="4">
                  <c:v>-22.277777777777775</c:v>
                </c:pt>
                <c:pt idx="5">
                  <c:v>-22.277777777777771</c:v>
                </c:pt>
                <c:pt idx="6">
                  <c:v>-18.388888888888889</c:v>
                </c:pt>
                <c:pt idx="7">
                  <c:v>-18.388888888888889</c:v>
                </c:pt>
                <c:pt idx="8">
                  <c:v>-18.388888888888889</c:v>
                </c:pt>
                <c:pt idx="9">
                  <c:v>-11.911111111111106</c:v>
                </c:pt>
                <c:pt idx="10">
                  <c:v>-7.8000000000000007</c:v>
                </c:pt>
                <c:pt idx="11">
                  <c:v>-7.8000000000000007</c:v>
                </c:pt>
                <c:pt idx="12">
                  <c:v>-3.088888888888885</c:v>
                </c:pt>
                <c:pt idx="13">
                  <c:v>-3.0888888888888868</c:v>
                </c:pt>
                <c:pt idx="14">
                  <c:v>-3.0888888888888877</c:v>
                </c:pt>
                <c:pt idx="15">
                  <c:v>-2.4222222222222216</c:v>
                </c:pt>
                <c:pt idx="16">
                  <c:v>-2.4222222222222216</c:v>
                </c:pt>
                <c:pt idx="17">
                  <c:v>-1.5888888888888895</c:v>
                </c:pt>
                <c:pt idx="18">
                  <c:v>-0.41111111111111054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7-4C43-82A5-C49C9FB491EF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RT_ValidationLiftChart!$BZ$2:$BZ$21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4.1777777777777798</c:v>
                </c:pt>
                <c:pt idx="3">
                  <c:v>7.1777777777777807</c:v>
                </c:pt>
                <c:pt idx="4">
                  <c:v>7.7111111111111121</c:v>
                </c:pt>
                <c:pt idx="5">
                  <c:v>7.7111111111111121</c:v>
                </c:pt>
                <c:pt idx="6">
                  <c:v>9.3777777777777764</c:v>
                </c:pt>
                <c:pt idx="7">
                  <c:v>9.3777777777777764</c:v>
                </c:pt>
                <c:pt idx="8">
                  <c:v>9.3777777777777764</c:v>
                </c:pt>
                <c:pt idx="9">
                  <c:v>14.677777777777782</c:v>
                </c:pt>
                <c:pt idx="10">
                  <c:v>18.788888888888888</c:v>
                </c:pt>
                <c:pt idx="11">
                  <c:v>18.788888888888888</c:v>
                </c:pt>
                <c:pt idx="12">
                  <c:v>25.855555555555561</c:v>
                </c:pt>
                <c:pt idx="13">
                  <c:v>25.855555555555565</c:v>
                </c:pt>
                <c:pt idx="14">
                  <c:v>25.855555555555565</c:v>
                </c:pt>
                <c:pt idx="15">
                  <c:v>27.855555555555561</c:v>
                </c:pt>
                <c:pt idx="16">
                  <c:v>27.855555555555558</c:v>
                </c:pt>
                <c:pt idx="17">
                  <c:v>32.577777777777776</c:v>
                </c:pt>
                <c:pt idx="18">
                  <c:v>43.177777777777791</c:v>
                </c:pt>
                <c:pt idx="19">
                  <c:v>50.988888888888887</c:v>
                </c:pt>
              </c:numCache>
            </c:numRef>
          </c:xVal>
          <c:yVal>
            <c:numRef>
              <c:f>RT_ValidationLiftChart!$CB$2:$CB$21</c:f>
              <c:numCache>
                <c:formatCode>General</c:formatCode>
                <c:ptCount val="20"/>
                <c:pt idx="0">
                  <c:v>-89.01111111111112</c:v>
                </c:pt>
                <c:pt idx="1">
                  <c:v>-87.265414880995621</c:v>
                </c:pt>
                <c:pt idx="2">
                  <c:v>-81.717980194184165</c:v>
                </c:pt>
                <c:pt idx="3">
                  <c:v>-76.480891503837682</c:v>
                </c:pt>
                <c:pt idx="4">
                  <c:v>-75.549853514442759</c:v>
                </c:pt>
                <c:pt idx="5">
                  <c:v>-75.549853514442759</c:v>
                </c:pt>
                <c:pt idx="6">
                  <c:v>-72.640359797583599</c:v>
                </c:pt>
                <c:pt idx="7">
                  <c:v>-72.640359797583599</c:v>
                </c:pt>
                <c:pt idx="8">
                  <c:v>-72.640359797583599</c:v>
                </c:pt>
                <c:pt idx="9">
                  <c:v>-63.38816977797147</c:v>
                </c:pt>
                <c:pt idx="10">
                  <c:v>-56.211418609718898</c:v>
                </c:pt>
                <c:pt idx="11">
                  <c:v>-56.211418609718898</c:v>
                </c:pt>
                <c:pt idx="12">
                  <c:v>-43.875165250236059</c:v>
                </c:pt>
                <c:pt idx="13">
                  <c:v>-43.875165250236059</c:v>
                </c:pt>
                <c:pt idx="14">
                  <c:v>-43.875165250236059</c:v>
                </c:pt>
                <c:pt idx="15">
                  <c:v>-40.383772790005075</c:v>
                </c:pt>
                <c:pt idx="16">
                  <c:v>-40.383772790005082</c:v>
                </c:pt>
                <c:pt idx="17">
                  <c:v>-32.140207258904141</c:v>
                </c:pt>
                <c:pt idx="18">
                  <c:v>-13.635827219679882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77-4C43-82A5-C49C9FB49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58992"/>
        <c:axId val="730859320"/>
      </c:scatterChart>
      <c:valAx>
        <c:axId val="73085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859320"/>
        <c:crosses val="autoZero"/>
        <c:crossBetween val="midCat"/>
      </c:valAx>
      <c:valAx>
        <c:axId val="730859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8589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155575</xdr:colOff>
      <xdr:row>9</xdr:row>
      <xdr:rowOff>133350</xdr:rowOff>
    </xdr:from>
    <xdr:to>
      <xdr:col>4</xdr:col>
      <xdr:colOff>307975</xdr:colOff>
      <xdr:row>11</xdr:row>
      <xdr:rowOff>133350</xdr:rowOff>
    </xdr:to>
    <xdr:sp macro="" textlink="">
      <xdr:nvSpPr>
        <xdr:cNvPr id="2" name="Oval 1">
          <a:hlinkClick xmlns:r="http://schemas.openxmlformats.org/officeDocument/2006/relationships" r:id="" tooltip="Go left if Traumerei &lt; 11.88"/>
          <a:extLst>
            <a:ext uri="{FF2B5EF4-FFF2-40B4-BE49-F238E27FC236}">
              <a16:creationId xmlns:a16="http://schemas.microsoft.com/office/drawing/2014/main" id="{F8DB430F-7187-4349-B7C7-C7AC76EFDDDE}"/>
            </a:ext>
          </a:extLst>
        </xdr:cNvPr>
        <xdr:cNvSpPr/>
      </xdr:nvSpPr>
      <xdr:spPr>
        <a:xfrm>
          <a:off x="1984375" y="190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11.88</a:t>
          </a:r>
        </a:p>
      </xdr:txBody>
    </xdr:sp>
    <xdr:clientData/>
  </xdr:twoCellAnchor>
  <xdr:twoCellAnchor>
    <xdr:from>
      <xdr:col>3</xdr:col>
      <xdr:colOff>155575</xdr:colOff>
      <xdr:row>9</xdr:row>
      <xdr:rowOff>6350</xdr:rowOff>
    </xdr:from>
    <xdr:to>
      <xdr:col>4</xdr:col>
      <xdr:colOff>307975</xdr:colOff>
      <xdr:row>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ABE9727-E8C9-4542-BC24-323A021C690F}"/>
            </a:ext>
          </a:extLst>
        </xdr:cNvPr>
        <xdr:cNvSpPr txBox="1"/>
      </xdr:nvSpPr>
      <xdr:spPr>
        <a:xfrm>
          <a:off x="1984375" y="177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Traumerei</a:t>
          </a:r>
        </a:p>
      </xdr:txBody>
    </xdr:sp>
    <xdr:clientData/>
  </xdr:twoCellAnchor>
  <xdr:twoCellAnchor>
    <xdr:from>
      <xdr:col>1</xdr:col>
      <xdr:colOff>152400</xdr:colOff>
      <xdr:row>13</xdr:row>
      <xdr:rowOff>133350</xdr:rowOff>
    </xdr:from>
    <xdr:to>
      <xdr:col>2</xdr:col>
      <xdr:colOff>304800</xdr:colOff>
      <xdr:row>15</xdr:row>
      <xdr:rowOff>133350</xdr:rowOff>
    </xdr:to>
    <xdr:sp macro="" textlink="">
      <xdr:nvSpPr>
        <xdr:cNvPr id="4" name="Rectangle 3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84B7EDBE-9C4E-4293-936D-F0CB77687224}"/>
            </a:ext>
          </a:extLst>
        </xdr:cNvPr>
        <xdr:cNvSpPr/>
      </xdr:nvSpPr>
      <xdr:spPr>
        <a:xfrm>
          <a:off x="762000" y="2667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</a:t>
          </a:r>
        </a:p>
      </xdr:txBody>
    </xdr:sp>
    <xdr:clientData/>
  </xdr:twoCellAnchor>
  <xdr:twoCellAnchor>
    <xdr:from>
      <xdr:col>1</xdr:col>
      <xdr:colOff>533400</xdr:colOff>
      <xdr:row>12</xdr:row>
      <xdr:rowOff>6350</xdr:rowOff>
    </xdr:from>
    <xdr:to>
      <xdr:col>3</xdr:col>
      <xdr:colOff>330200</xdr:colOff>
      <xdr:row>12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3CA84D6-991D-499F-AD09-9E8395060D58}"/>
            </a:ext>
          </a:extLst>
        </xdr:cNvPr>
        <xdr:cNvSpPr txBox="1"/>
      </xdr:nvSpPr>
      <xdr:spPr>
        <a:xfrm>
          <a:off x="11430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5</xdr:col>
      <xdr:colOff>158750</xdr:colOff>
      <xdr:row>13</xdr:row>
      <xdr:rowOff>133350</xdr:rowOff>
    </xdr:from>
    <xdr:to>
      <xdr:col>6</xdr:col>
      <xdr:colOff>311150</xdr:colOff>
      <xdr:row>15</xdr:row>
      <xdr:rowOff>133350</xdr:rowOff>
    </xdr:to>
    <xdr:sp macro="" textlink="">
      <xdr:nvSpPr>
        <xdr:cNvPr id="6" name="Oval 5">
          <a:hlinkClick xmlns:r="http://schemas.openxmlformats.org/officeDocument/2006/relationships" r:id="" tooltip="Go left if Traumerei &lt; 36.63"/>
          <a:extLst>
            <a:ext uri="{FF2B5EF4-FFF2-40B4-BE49-F238E27FC236}">
              <a16:creationId xmlns:a16="http://schemas.microsoft.com/office/drawing/2014/main" id="{F0BAA229-BCBC-4E13-925B-AC835F76E4D6}"/>
            </a:ext>
          </a:extLst>
        </xdr:cNvPr>
        <xdr:cNvSpPr/>
      </xdr:nvSpPr>
      <xdr:spPr>
        <a:xfrm>
          <a:off x="320675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36.63</a:t>
          </a:r>
        </a:p>
      </xdr:txBody>
    </xdr:sp>
    <xdr:clientData/>
  </xdr:twoCellAnchor>
  <xdr:twoCellAnchor>
    <xdr:from>
      <xdr:col>5</xdr:col>
      <xdr:colOff>158750</xdr:colOff>
      <xdr:row>13</xdr:row>
      <xdr:rowOff>6350</xdr:rowOff>
    </xdr:from>
    <xdr:to>
      <xdr:col>6</xdr:col>
      <xdr:colOff>311150</xdr:colOff>
      <xdr:row>13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8E7BF8-8F8C-4C5B-84E7-C6ACF0C2E417}"/>
            </a:ext>
          </a:extLst>
        </xdr:cNvPr>
        <xdr:cNvSpPr txBox="1"/>
      </xdr:nvSpPr>
      <xdr:spPr>
        <a:xfrm>
          <a:off x="320675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Traumerei</a:t>
          </a:r>
        </a:p>
      </xdr:txBody>
    </xdr:sp>
    <xdr:clientData/>
  </xdr:twoCellAnchor>
  <xdr:twoCellAnchor>
    <xdr:from>
      <xdr:col>5</xdr:col>
      <xdr:colOff>158750</xdr:colOff>
      <xdr:row>12</xdr:row>
      <xdr:rowOff>6350</xdr:rowOff>
    </xdr:from>
    <xdr:to>
      <xdr:col>6</xdr:col>
      <xdr:colOff>565150</xdr:colOff>
      <xdr:row>12</xdr:row>
      <xdr:rowOff>133350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8E2E17F-4AC4-4F55-9D73-C33534C8FF3B}"/>
            </a:ext>
          </a:extLst>
        </xdr:cNvPr>
        <xdr:cNvSpPr txBox="1"/>
      </xdr:nvSpPr>
      <xdr:spPr>
        <a:xfrm>
          <a:off x="320675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28</a:t>
          </a:r>
        </a:p>
      </xdr:txBody>
    </xdr:sp>
    <xdr:clientData/>
  </xdr:twoCellAnchor>
  <xdr:twoCellAnchor>
    <xdr:from>
      <xdr:col>4</xdr:col>
      <xdr:colOff>323850</xdr:colOff>
      <xdr:row>17</xdr:row>
      <xdr:rowOff>133350</xdr:rowOff>
    </xdr:from>
    <xdr:to>
      <xdr:col>5</xdr:col>
      <xdr:colOff>476250</xdr:colOff>
      <xdr:row>19</xdr:row>
      <xdr:rowOff>133350</xdr:rowOff>
    </xdr:to>
    <xdr:sp macro="" textlink="">
      <xdr:nvSpPr>
        <xdr:cNvPr id="9" name="Oval 8">
          <a:hlinkClick xmlns:r="http://schemas.openxmlformats.org/officeDocument/2006/relationships" r:id="" tooltip="Go left if Chord Error &lt; 0.55"/>
          <a:extLst>
            <a:ext uri="{FF2B5EF4-FFF2-40B4-BE49-F238E27FC236}">
              <a16:creationId xmlns:a16="http://schemas.microsoft.com/office/drawing/2014/main" id="{2D1C6662-A8D4-4F05-926E-0F6F86CCDF73}"/>
            </a:ext>
          </a:extLst>
        </xdr:cNvPr>
        <xdr:cNvSpPr/>
      </xdr:nvSpPr>
      <xdr:spPr>
        <a:xfrm>
          <a:off x="276225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0.55</a:t>
          </a:r>
        </a:p>
      </xdr:txBody>
    </xdr:sp>
    <xdr:clientData/>
  </xdr:twoCellAnchor>
  <xdr:twoCellAnchor>
    <xdr:from>
      <xdr:col>4</xdr:col>
      <xdr:colOff>323850</xdr:colOff>
      <xdr:row>17</xdr:row>
      <xdr:rowOff>6350</xdr:rowOff>
    </xdr:from>
    <xdr:to>
      <xdr:col>5</xdr:col>
      <xdr:colOff>476250</xdr:colOff>
      <xdr:row>17</xdr:row>
      <xdr:rowOff>133350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D782F24-B5F3-4F9B-A6C8-B00AA33DCCDC}"/>
            </a:ext>
          </a:extLst>
        </xdr:cNvPr>
        <xdr:cNvSpPr txBox="1"/>
      </xdr:nvSpPr>
      <xdr:spPr>
        <a:xfrm>
          <a:off x="276225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Chord Error</a:t>
          </a:r>
        </a:p>
      </xdr:txBody>
    </xdr:sp>
    <xdr:clientData/>
  </xdr:twoCellAnchor>
  <xdr:twoCellAnchor>
    <xdr:from>
      <xdr:col>5</xdr:col>
      <xdr:colOff>95250</xdr:colOff>
      <xdr:row>16</xdr:row>
      <xdr:rowOff>6350</xdr:rowOff>
    </xdr:from>
    <xdr:to>
      <xdr:col>6</xdr:col>
      <xdr:colOff>501650</xdr:colOff>
      <xdr:row>16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354AF6A-BD62-4E01-9EEE-3AC9C57FC6C4}"/>
            </a:ext>
          </a:extLst>
        </xdr:cNvPr>
        <xdr:cNvSpPr txBox="1"/>
      </xdr:nvSpPr>
      <xdr:spPr>
        <a:xfrm>
          <a:off x="314325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25</a:t>
          </a:r>
        </a:p>
      </xdr:txBody>
    </xdr:sp>
    <xdr:clientData/>
  </xdr:twoCellAnchor>
  <xdr:twoCellAnchor>
    <xdr:from>
      <xdr:col>5</xdr:col>
      <xdr:colOff>603250</xdr:colOff>
      <xdr:row>17</xdr:row>
      <xdr:rowOff>133350</xdr:rowOff>
    </xdr:from>
    <xdr:to>
      <xdr:col>7</xdr:col>
      <xdr:colOff>146050</xdr:colOff>
      <xdr:row>19</xdr:row>
      <xdr:rowOff>133350</xdr:rowOff>
    </xdr:to>
    <xdr:sp macro="" textlink="">
      <xdr:nvSpPr>
        <xdr:cNvPr id="12" name="Rectangle 11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1890769C-9CB1-4D40-91A6-2A6CF2791FE8}"/>
            </a:ext>
          </a:extLst>
        </xdr:cNvPr>
        <xdr:cNvSpPr/>
      </xdr:nvSpPr>
      <xdr:spPr>
        <a:xfrm>
          <a:off x="3651250" y="3429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</a:t>
          </a:r>
        </a:p>
      </xdr:txBody>
    </xdr:sp>
    <xdr:clientData/>
  </xdr:twoCellAnchor>
  <xdr:twoCellAnchor>
    <xdr:from>
      <xdr:col>5</xdr:col>
      <xdr:colOff>603250</xdr:colOff>
      <xdr:row>16</xdr:row>
      <xdr:rowOff>6350</xdr:rowOff>
    </xdr:from>
    <xdr:to>
      <xdr:col>7</xdr:col>
      <xdr:colOff>400050</xdr:colOff>
      <xdr:row>16</xdr:row>
      <xdr:rowOff>133350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1F775C-4A49-4A18-9722-0FB78F56827D}"/>
            </a:ext>
          </a:extLst>
        </xdr:cNvPr>
        <xdr:cNvSpPr txBox="1"/>
      </xdr:nvSpPr>
      <xdr:spPr>
        <a:xfrm>
          <a:off x="365125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2</xdr:col>
      <xdr:colOff>431800</xdr:colOff>
      <xdr:row>21</xdr:row>
      <xdr:rowOff>133350</xdr:rowOff>
    </xdr:from>
    <xdr:to>
      <xdr:col>3</xdr:col>
      <xdr:colOff>584200</xdr:colOff>
      <xdr:row>23</xdr:row>
      <xdr:rowOff>133350</xdr:rowOff>
    </xdr:to>
    <xdr:sp macro="" textlink="">
      <xdr:nvSpPr>
        <xdr:cNvPr id="14" name="Oval 13">
          <a:hlinkClick xmlns:r="http://schemas.openxmlformats.org/officeDocument/2006/relationships" r:id="" tooltip="Go left if Opus &lt; 87.50"/>
          <a:extLst>
            <a:ext uri="{FF2B5EF4-FFF2-40B4-BE49-F238E27FC236}">
              <a16:creationId xmlns:a16="http://schemas.microsoft.com/office/drawing/2014/main" id="{19036F03-EDDD-4E6B-87D6-4EF756FACF83}"/>
            </a:ext>
          </a:extLst>
        </xdr:cNvPr>
        <xdr:cNvSpPr/>
      </xdr:nvSpPr>
      <xdr:spPr>
        <a:xfrm>
          <a:off x="1651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87.50</a:t>
          </a:r>
        </a:p>
      </xdr:txBody>
    </xdr:sp>
    <xdr:clientData/>
  </xdr:twoCellAnchor>
  <xdr:twoCellAnchor>
    <xdr:from>
      <xdr:col>2</xdr:col>
      <xdr:colOff>431800</xdr:colOff>
      <xdr:row>21</xdr:row>
      <xdr:rowOff>6350</xdr:rowOff>
    </xdr:from>
    <xdr:to>
      <xdr:col>3</xdr:col>
      <xdr:colOff>584200</xdr:colOff>
      <xdr:row>21</xdr:row>
      <xdr:rowOff>133350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4353929-EB34-49BB-BD19-EE45BE927916}"/>
            </a:ext>
          </a:extLst>
        </xdr:cNvPr>
        <xdr:cNvSpPr txBox="1"/>
      </xdr:nvSpPr>
      <xdr:spPr>
        <a:xfrm>
          <a:off x="1651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Opus</a:t>
          </a:r>
        </a:p>
      </xdr:txBody>
    </xdr:sp>
    <xdr:clientData/>
  </xdr:twoCellAnchor>
  <xdr:twoCellAnchor>
    <xdr:from>
      <xdr:col>3</xdr:col>
      <xdr:colOff>203200</xdr:colOff>
      <xdr:row>20</xdr:row>
      <xdr:rowOff>6350</xdr:rowOff>
    </xdr:from>
    <xdr:to>
      <xdr:col>5</xdr:col>
      <xdr:colOff>0</xdr:colOff>
      <xdr:row>20</xdr:row>
      <xdr:rowOff>133350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D9E5C6B-4EE4-4053-A892-D05FF12C9C56}"/>
            </a:ext>
          </a:extLst>
        </xdr:cNvPr>
        <xdr:cNvSpPr txBox="1"/>
      </xdr:nvSpPr>
      <xdr:spPr>
        <a:xfrm>
          <a:off x="2032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13</a:t>
          </a:r>
        </a:p>
      </xdr:txBody>
    </xdr:sp>
    <xdr:clientData/>
  </xdr:twoCellAnchor>
  <xdr:twoCellAnchor>
    <xdr:from>
      <xdr:col>6</xdr:col>
      <xdr:colOff>215900</xdr:colOff>
      <xdr:row>21</xdr:row>
      <xdr:rowOff>133350</xdr:rowOff>
    </xdr:from>
    <xdr:to>
      <xdr:col>7</xdr:col>
      <xdr:colOff>368300</xdr:colOff>
      <xdr:row>23</xdr:row>
      <xdr:rowOff>133350</xdr:rowOff>
    </xdr:to>
    <xdr:sp macro="" textlink="">
      <xdr:nvSpPr>
        <xdr:cNvPr id="17" name="Oval 16">
          <a:hlinkClick xmlns:r="http://schemas.openxmlformats.org/officeDocument/2006/relationships" r:id="" tooltip="Go left if Amazing Grace &lt; 28.06"/>
          <a:extLst>
            <a:ext uri="{FF2B5EF4-FFF2-40B4-BE49-F238E27FC236}">
              <a16:creationId xmlns:a16="http://schemas.microsoft.com/office/drawing/2014/main" id="{AF7DE906-DF7D-4022-8D36-4876B7902857}"/>
            </a:ext>
          </a:extLst>
        </xdr:cNvPr>
        <xdr:cNvSpPr/>
      </xdr:nvSpPr>
      <xdr:spPr>
        <a:xfrm>
          <a:off x="38735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28.06</a:t>
          </a:r>
        </a:p>
      </xdr:txBody>
    </xdr:sp>
    <xdr:clientData/>
  </xdr:twoCellAnchor>
  <xdr:twoCellAnchor>
    <xdr:from>
      <xdr:col>6</xdr:col>
      <xdr:colOff>215900</xdr:colOff>
      <xdr:row>21</xdr:row>
      <xdr:rowOff>6350</xdr:rowOff>
    </xdr:from>
    <xdr:to>
      <xdr:col>7</xdr:col>
      <xdr:colOff>368300</xdr:colOff>
      <xdr:row>21</xdr:row>
      <xdr:rowOff>133350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D379F96-DE59-429A-8B13-A979B0523960}"/>
            </a:ext>
          </a:extLst>
        </xdr:cNvPr>
        <xdr:cNvSpPr txBox="1"/>
      </xdr:nvSpPr>
      <xdr:spPr>
        <a:xfrm>
          <a:off x="38735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Amazing Grace</a:t>
          </a:r>
        </a:p>
      </xdr:txBody>
    </xdr:sp>
    <xdr:clientData/>
  </xdr:twoCellAnchor>
  <xdr:twoCellAnchor>
    <xdr:from>
      <xdr:col>6</xdr:col>
      <xdr:colOff>215900</xdr:colOff>
      <xdr:row>20</xdr:row>
      <xdr:rowOff>6350</xdr:rowOff>
    </xdr:from>
    <xdr:to>
      <xdr:col>8</xdr:col>
      <xdr:colOff>12700</xdr:colOff>
      <xdr:row>20</xdr:row>
      <xdr:rowOff>133350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0DE2C5A-9411-4B73-BCD2-BA67952F4AA7}"/>
            </a:ext>
          </a:extLst>
        </xdr:cNvPr>
        <xdr:cNvSpPr txBox="1"/>
      </xdr:nvSpPr>
      <xdr:spPr>
        <a:xfrm>
          <a:off x="38735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12</a:t>
          </a:r>
        </a:p>
      </xdr:txBody>
    </xdr:sp>
    <xdr:clientData/>
  </xdr:twoCellAnchor>
  <xdr:twoCellAnchor>
    <xdr:from>
      <xdr:col>1</xdr:col>
      <xdr:colOff>596900</xdr:colOff>
      <xdr:row>25</xdr:row>
      <xdr:rowOff>133350</xdr:rowOff>
    </xdr:from>
    <xdr:to>
      <xdr:col>3</xdr:col>
      <xdr:colOff>139700</xdr:colOff>
      <xdr:row>27</xdr:row>
      <xdr:rowOff>133350</xdr:rowOff>
    </xdr:to>
    <xdr:sp macro="" textlink="">
      <xdr:nvSpPr>
        <xdr:cNvPr id="20" name="Oval 19">
          <a:hlinkClick xmlns:r="http://schemas.openxmlformats.org/officeDocument/2006/relationships" r:id="" tooltip="Go left if Arpeggio &lt; 150.00"/>
          <a:extLst>
            <a:ext uri="{FF2B5EF4-FFF2-40B4-BE49-F238E27FC236}">
              <a16:creationId xmlns:a16="http://schemas.microsoft.com/office/drawing/2014/main" id="{AFE5C728-1FC5-4A81-972A-E9830CC10897}"/>
            </a:ext>
          </a:extLst>
        </xdr:cNvPr>
        <xdr:cNvSpPr/>
      </xdr:nvSpPr>
      <xdr:spPr>
        <a:xfrm>
          <a:off x="12065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150.00</a:t>
          </a:r>
        </a:p>
      </xdr:txBody>
    </xdr:sp>
    <xdr:clientData/>
  </xdr:twoCellAnchor>
  <xdr:twoCellAnchor>
    <xdr:from>
      <xdr:col>1</xdr:col>
      <xdr:colOff>596900</xdr:colOff>
      <xdr:row>25</xdr:row>
      <xdr:rowOff>6350</xdr:rowOff>
    </xdr:from>
    <xdr:to>
      <xdr:col>3</xdr:col>
      <xdr:colOff>139700</xdr:colOff>
      <xdr:row>25</xdr:row>
      <xdr:rowOff>133350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1661616-45FF-4FCC-9CD2-30E00E7D0D70}"/>
            </a:ext>
          </a:extLst>
        </xdr:cNvPr>
        <xdr:cNvSpPr txBox="1"/>
      </xdr:nvSpPr>
      <xdr:spPr>
        <a:xfrm>
          <a:off x="12065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Arpeggio</a:t>
          </a:r>
        </a:p>
      </xdr:txBody>
    </xdr:sp>
    <xdr:clientData/>
  </xdr:twoCellAnchor>
  <xdr:twoCellAnchor>
    <xdr:from>
      <xdr:col>2</xdr:col>
      <xdr:colOff>368300</xdr:colOff>
      <xdr:row>24</xdr:row>
      <xdr:rowOff>6350</xdr:rowOff>
    </xdr:from>
    <xdr:to>
      <xdr:col>4</xdr:col>
      <xdr:colOff>165100</xdr:colOff>
      <xdr:row>24</xdr:row>
      <xdr:rowOff>133350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E78795E-9AA9-4AE2-BA19-A851C894F69F}"/>
            </a:ext>
          </a:extLst>
        </xdr:cNvPr>
        <xdr:cNvSpPr txBox="1"/>
      </xdr:nvSpPr>
      <xdr:spPr>
        <a:xfrm>
          <a:off x="15875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3</xdr:col>
      <xdr:colOff>266700</xdr:colOff>
      <xdr:row>25</xdr:row>
      <xdr:rowOff>133350</xdr:rowOff>
    </xdr:from>
    <xdr:to>
      <xdr:col>4</xdr:col>
      <xdr:colOff>419100</xdr:colOff>
      <xdr:row>27</xdr:row>
      <xdr:rowOff>133350</xdr:rowOff>
    </xdr:to>
    <xdr:sp macro="" textlink="">
      <xdr:nvSpPr>
        <xdr:cNvPr id="23" name="Rectangle 22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CFEE8F66-E3A7-4A95-880E-001E826C7E31}"/>
            </a:ext>
          </a:extLst>
        </xdr:cNvPr>
        <xdr:cNvSpPr/>
      </xdr:nvSpPr>
      <xdr:spPr>
        <a:xfrm>
          <a:off x="2095500" y="4953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</a:t>
          </a:r>
        </a:p>
      </xdr:txBody>
    </xdr:sp>
    <xdr:clientData/>
  </xdr:twoCellAnchor>
  <xdr:twoCellAnchor>
    <xdr:from>
      <xdr:col>3</xdr:col>
      <xdr:colOff>266700</xdr:colOff>
      <xdr:row>24</xdr:row>
      <xdr:rowOff>6350</xdr:rowOff>
    </xdr:from>
    <xdr:to>
      <xdr:col>5</xdr:col>
      <xdr:colOff>63500</xdr:colOff>
      <xdr:row>24</xdr:row>
      <xdr:rowOff>133350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B7BC0107-0715-4DA4-9257-4BDE8A661EFE}"/>
            </a:ext>
          </a:extLst>
        </xdr:cNvPr>
        <xdr:cNvSpPr txBox="1"/>
      </xdr:nvSpPr>
      <xdr:spPr>
        <a:xfrm>
          <a:off x="20955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7</a:t>
          </a:r>
        </a:p>
      </xdr:txBody>
    </xdr:sp>
    <xdr:clientData/>
  </xdr:twoCellAnchor>
  <xdr:twoCellAnchor>
    <xdr:from>
      <xdr:col>4</xdr:col>
      <xdr:colOff>546100</xdr:colOff>
      <xdr:row>25</xdr:row>
      <xdr:rowOff>133350</xdr:rowOff>
    </xdr:from>
    <xdr:to>
      <xdr:col>6</xdr:col>
      <xdr:colOff>88900</xdr:colOff>
      <xdr:row>27</xdr:row>
      <xdr:rowOff>133350</xdr:rowOff>
    </xdr:to>
    <xdr:sp macro="" textlink="">
      <xdr:nvSpPr>
        <xdr:cNvPr id="25" name="Oval 24">
          <a:hlinkClick xmlns:r="http://schemas.openxmlformats.org/officeDocument/2006/relationships" r:id="" tooltip="Go left if Clavier &lt; 224.88"/>
          <a:extLst>
            <a:ext uri="{FF2B5EF4-FFF2-40B4-BE49-F238E27FC236}">
              <a16:creationId xmlns:a16="http://schemas.microsoft.com/office/drawing/2014/main" id="{DE3B2A28-1452-4A94-A920-55D50BA675E6}"/>
            </a:ext>
          </a:extLst>
        </xdr:cNvPr>
        <xdr:cNvSpPr/>
      </xdr:nvSpPr>
      <xdr:spPr>
        <a:xfrm>
          <a:off x="29845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224.88</a:t>
          </a:r>
        </a:p>
      </xdr:txBody>
    </xdr:sp>
    <xdr:clientData/>
  </xdr:twoCellAnchor>
  <xdr:twoCellAnchor>
    <xdr:from>
      <xdr:col>4</xdr:col>
      <xdr:colOff>546100</xdr:colOff>
      <xdr:row>25</xdr:row>
      <xdr:rowOff>6350</xdr:rowOff>
    </xdr:from>
    <xdr:to>
      <xdr:col>6</xdr:col>
      <xdr:colOff>88900</xdr:colOff>
      <xdr:row>25</xdr:row>
      <xdr:rowOff>133350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48B6124-4A14-456B-8E29-2CC7E1D35BA7}"/>
            </a:ext>
          </a:extLst>
        </xdr:cNvPr>
        <xdr:cNvSpPr txBox="1"/>
      </xdr:nvSpPr>
      <xdr:spPr>
        <a:xfrm>
          <a:off x="29845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Clavier</a:t>
          </a:r>
        </a:p>
      </xdr:txBody>
    </xdr:sp>
    <xdr:clientData/>
  </xdr:twoCellAnchor>
  <xdr:twoCellAnchor>
    <xdr:from>
      <xdr:col>5</xdr:col>
      <xdr:colOff>317500</xdr:colOff>
      <xdr:row>24</xdr:row>
      <xdr:rowOff>6350</xdr:rowOff>
    </xdr:from>
    <xdr:to>
      <xdr:col>7</xdr:col>
      <xdr:colOff>114300</xdr:colOff>
      <xdr:row>24</xdr:row>
      <xdr:rowOff>133350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59BA9EF-66A4-4B88-A92D-40EDEE609DFE}"/>
            </a:ext>
          </a:extLst>
        </xdr:cNvPr>
        <xdr:cNvSpPr txBox="1"/>
      </xdr:nvSpPr>
      <xdr:spPr>
        <a:xfrm>
          <a:off x="33655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5</a:t>
          </a:r>
        </a:p>
      </xdr:txBody>
    </xdr:sp>
    <xdr:clientData/>
  </xdr:twoCellAnchor>
  <xdr:twoCellAnchor>
    <xdr:from>
      <xdr:col>7</xdr:col>
      <xdr:colOff>495300</xdr:colOff>
      <xdr:row>25</xdr:row>
      <xdr:rowOff>133350</xdr:rowOff>
    </xdr:from>
    <xdr:to>
      <xdr:col>9</xdr:col>
      <xdr:colOff>38100</xdr:colOff>
      <xdr:row>27</xdr:row>
      <xdr:rowOff>133350</xdr:rowOff>
    </xdr:to>
    <xdr:sp macro="" textlink="">
      <xdr:nvSpPr>
        <xdr:cNvPr id="28" name="Oval 27">
          <a:hlinkClick xmlns:r="http://schemas.openxmlformats.org/officeDocument/2006/relationships" r:id="" tooltip="Go left if Note Error &lt; 0.12"/>
          <a:extLst>
            <a:ext uri="{FF2B5EF4-FFF2-40B4-BE49-F238E27FC236}">
              <a16:creationId xmlns:a16="http://schemas.microsoft.com/office/drawing/2014/main" id="{06E9FA6D-1E91-4B1D-87C9-2AE69D10D7F6}"/>
            </a:ext>
          </a:extLst>
        </xdr:cNvPr>
        <xdr:cNvSpPr/>
      </xdr:nvSpPr>
      <xdr:spPr>
        <a:xfrm>
          <a:off x="47625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0.12</a:t>
          </a:r>
        </a:p>
      </xdr:txBody>
    </xdr:sp>
    <xdr:clientData/>
  </xdr:twoCellAnchor>
  <xdr:twoCellAnchor>
    <xdr:from>
      <xdr:col>7</xdr:col>
      <xdr:colOff>495300</xdr:colOff>
      <xdr:row>25</xdr:row>
      <xdr:rowOff>6350</xdr:rowOff>
    </xdr:from>
    <xdr:to>
      <xdr:col>9</xdr:col>
      <xdr:colOff>38100</xdr:colOff>
      <xdr:row>25</xdr:row>
      <xdr:rowOff>133350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7BB32E1-42CF-43C6-9246-68F427A607CD}"/>
            </a:ext>
          </a:extLst>
        </xdr:cNvPr>
        <xdr:cNvSpPr txBox="1"/>
      </xdr:nvSpPr>
      <xdr:spPr>
        <a:xfrm>
          <a:off x="47625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Note Error</a:t>
          </a:r>
        </a:p>
      </xdr:txBody>
    </xdr:sp>
    <xdr:clientData/>
  </xdr:twoCellAnchor>
  <xdr:twoCellAnchor>
    <xdr:from>
      <xdr:col>7</xdr:col>
      <xdr:colOff>495300</xdr:colOff>
      <xdr:row>24</xdr:row>
      <xdr:rowOff>6350</xdr:rowOff>
    </xdr:from>
    <xdr:to>
      <xdr:col>9</xdr:col>
      <xdr:colOff>292100</xdr:colOff>
      <xdr:row>24</xdr:row>
      <xdr:rowOff>133350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84A0480-0571-4414-9257-BD2164BA34F7}"/>
            </a:ext>
          </a:extLst>
        </xdr:cNvPr>
        <xdr:cNvSpPr txBox="1"/>
      </xdr:nvSpPr>
      <xdr:spPr>
        <a:xfrm>
          <a:off x="47625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7</a:t>
          </a:r>
        </a:p>
      </xdr:txBody>
    </xdr:sp>
    <xdr:clientData/>
  </xdr:twoCellAnchor>
  <xdr:twoCellAnchor>
    <xdr:from>
      <xdr:col>1</xdr:col>
      <xdr:colOff>152400</xdr:colOff>
      <xdr:row>29</xdr:row>
      <xdr:rowOff>133350</xdr:rowOff>
    </xdr:from>
    <xdr:to>
      <xdr:col>2</xdr:col>
      <xdr:colOff>304800</xdr:colOff>
      <xdr:row>31</xdr:row>
      <xdr:rowOff>133350</xdr:rowOff>
    </xdr:to>
    <xdr:sp macro="" textlink="">
      <xdr:nvSpPr>
        <xdr:cNvPr id="31" name="Rectangle 30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234CFDB-AFAA-4977-A245-F042C10F240C}"/>
            </a:ext>
          </a:extLst>
        </xdr:cNvPr>
        <xdr:cNvSpPr/>
      </xdr:nvSpPr>
      <xdr:spPr>
        <a:xfrm>
          <a:off x="762000" y="5715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</a:t>
          </a:r>
        </a:p>
      </xdr:txBody>
    </xdr:sp>
    <xdr:clientData/>
  </xdr:twoCellAnchor>
  <xdr:twoCellAnchor>
    <xdr:from>
      <xdr:col>1</xdr:col>
      <xdr:colOff>533400</xdr:colOff>
      <xdr:row>28</xdr:row>
      <xdr:rowOff>6350</xdr:rowOff>
    </xdr:from>
    <xdr:to>
      <xdr:col>3</xdr:col>
      <xdr:colOff>330200</xdr:colOff>
      <xdr:row>28</xdr:row>
      <xdr:rowOff>133350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8FC1D89-9520-4F97-ACEB-17E1D98AE9A5}"/>
            </a:ext>
          </a:extLst>
        </xdr:cNvPr>
        <xdr:cNvSpPr txBox="1"/>
      </xdr:nvSpPr>
      <xdr:spPr>
        <a:xfrm>
          <a:off x="1143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5</a:t>
          </a:r>
        </a:p>
      </xdr:txBody>
    </xdr:sp>
    <xdr:clientData/>
  </xdr:twoCellAnchor>
  <xdr:twoCellAnchor>
    <xdr:from>
      <xdr:col>2</xdr:col>
      <xdr:colOff>431800</xdr:colOff>
      <xdr:row>29</xdr:row>
      <xdr:rowOff>133350</xdr:rowOff>
    </xdr:from>
    <xdr:to>
      <xdr:col>3</xdr:col>
      <xdr:colOff>584200</xdr:colOff>
      <xdr:row>31</xdr:row>
      <xdr:rowOff>133350</xdr:rowOff>
    </xdr:to>
    <xdr:sp macro="" textlink="">
      <xdr:nvSpPr>
        <xdr:cNvPr id="33" name="Rectangle 32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7FFB8803-9099-4126-B6D7-B69F7B02A96A}"/>
            </a:ext>
          </a:extLst>
        </xdr:cNvPr>
        <xdr:cNvSpPr/>
      </xdr:nvSpPr>
      <xdr:spPr>
        <a:xfrm>
          <a:off x="1651000" y="5715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</a:t>
          </a:r>
        </a:p>
      </xdr:txBody>
    </xdr:sp>
    <xdr:clientData/>
  </xdr:twoCellAnchor>
  <xdr:twoCellAnchor>
    <xdr:from>
      <xdr:col>2</xdr:col>
      <xdr:colOff>431800</xdr:colOff>
      <xdr:row>28</xdr:row>
      <xdr:rowOff>6350</xdr:rowOff>
    </xdr:from>
    <xdr:to>
      <xdr:col>4</xdr:col>
      <xdr:colOff>228600</xdr:colOff>
      <xdr:row>28</xdr:row>
      <xdr:rowOff>133350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F8FE7DD-2AF5-4441-A4B9-9DBACB723F04}"/>
            </a:ext>
          </a:extLst>
        </xdr:cNvPr>
        <xdr:cNvSpPr txBox="1"/>
      </xdr:nvSpPr>
      <xdr:spPr>
        <a:xfrm>
          <a:off x="1651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4</xdr:col>
      <xdr:colOff>101600</xdr:colOff>
      <xdr:row>29</xdr:row>
      <xdr:rowOff>133350</xdr:rowOff>
    </xdr:from>
    <xdr:to>
      <xdr:col>5</xdr:col>
      <xdr:colOff>254000</xdr:colOff>
      <xdr:row>31</xdr:row>
      <xdr:rowOff>133350</xdr:rowOff>
    </xdr:to>
    <xdr:sp macro="" textlink="">
      <xdr:nvSpPr>
        <xdr:cNvPr id="35" name="Rectangle 34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09BDE377-A4B1-496A-B15D-55896D122793}"/>
            </a:ext>
          </a:extLst>
        </xdr:cNvPr>
        <xdr:cNvSpPr/>
      </xdr:nvSpPr>
      <xdr:spPr>
        <a:xfrm>
          <a:off x="2540000" y="5715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</a:t>
          </a:r>
        </a:p>
      </xdr:txBody>
    </xdr:sp>
    <xdr:clientData/>
  </xdr:twoCellAnchor>
  <xdr:twoCellAnchor>
    <xdr:from>
      <xdr:col>4</xdr:col>
      <xdr:colOff>482600</xdr:colOff>
      <xdr:row>28</xdr:row>
      <xdr:rowOff>6350</xdr:rowOff>
    </xdr:from>
    <xdr:to>
      <xdr:col>6</xdr:col>
      <xdr:colOff>279400</xdr:colOff>
      <xdr:row>28</xdr:row>
      <xdr:rowOff>133350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7F0ADFF-9881-4614-84BA-2ED0BC967D14}"/>
            </a:ext>
          </a:extLst>
        </xdr:cNvPr>
        <xdr:cNvSpPr txBox="1"/>
      </xdr:nvSpPr>
      <xdr:spPr>
        <a:xfrm>
          <a:off x="2921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5</xdr:col>
      <xdr:colOff>381000</xdr:colOff>
      <xdr:row>29</xdr:row>
      <xdr:rowOff>133350</xdr:rowOff>
    </xdr:from>
    <xdr:to>
      <xdr:col>6</xdr:col>
      <xdr:colOff>533400</xdr:colOff>
      <xdr:row>31</xdr:row>
      <xdr:rowOff>133350</xdr:rowOff>
    </xdr:to>
    <xdr:sp macro="" textlink="">
      <xdr:nvSpPr>
        <xdr:cNvPr id="37" name="Rectangle 36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4FA9A43-7AC0-456B-B014-368B8ED84FCD}"/>
            </a:ext>
          </a:extLst>
        </xdr:cNvPr>
        <xdr:cNvSpPr/>
      </xdr:nvSpPr>
      <xdr:spPr>
        <a:xfrm>
          <a:off x="3429000" y="5715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</a:t>
          </a:r>
        </a:p>
      </xdr:txBody>
    </xdr:sp>
    <xdr:clientData/>
  </xdr:twoCellAnchor>
  <xdr:twoCellAnchor>
    <xdr:from>
      <xdr:col>5</xdr:col>
      <xdr:colOff>381000</xdr:colOff>
      <xdr:row>28</xdr:row>
      <xdr:rowOff>6350</xdr:rowOff>
    </xdr:from>
    <xdr:to>
      <xdr:col>7</xdr:col>
      <xdr:colOff>177800</xdr:colOff>
      <xdr:row>28</xdr:row>
      <xdr:rowOff>133350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C36E0B33-7AF2-4D93-AC3A-F7A702AD19DF}"/>
            </a:ext>
          </a:extLst>
        </xdr:cNvPr>
        <xdr:cNvSpPr txBox="1"/>
      </xdr:nvSpPr>
      <xdr:spPr>
        <a:xfrm>
          <a:off x="3429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7</xdr:col>
      <xdr:colOff>50800</xdr:colOff>
      <xdr:row>29</xdr:row>
      <xdr:rowOff>133350</xdr:rowOff>
    </xdr:from>
    <xdr:to>
      <xdr:col>8</xdr:col>
      <xdr:colOff>203200</xdr:colOff>
      <xdr:row>31</xdr:row>
      <xdr:rowOff>133350</xdr:rowOff>
    </xdr:to>
    <xdr:sp macro="" textlink="">
      <xdr:nvSpPr>
        <xdr:cNvPr id="39" name="Rectangle 38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6EFDEEEB-A02D-46C7-B021-DE4726B8B261}"/>
            </a:ext>
          </a:extLst>
        </xdr:cNvPr>
        <xdr:cNvSpPr/>
      </xdr:nvSpPr>
      <xdr:spPr>
        <a:xfrm>
          <a:off x="4318000" y="5715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</a:t>
          </a:r>
        </a:p>
      </xdr:txBody>
    </xdr:sp>
    <xdr:clientData/>
  </xdr:twoCellAnchor>
  <xdr:twoCellAnchor>
    <xdr:from>
      <xdr:col>7</xdr:col>
      <xdr:colOff>431800</xdr:colOff>
      <xdr:row>28</xdr:row>
      <xdr:rowOff>6350</xdr:rowOff>
    </xdr:from>
    <xdr:to>
      <xdr:col>9</xdr:col>
      <xdr:colOff>228600</xdr:colOff>
      <xdr:row>28</xdr:row>
      <xdr:rowOff>133350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87F15D0-9068-4875-B859-2A099D4C8FEF}"/>
            </a:ext>
          </a:extLst>
        </xdr:cNvPr>
        <xdr:cNvSpPr txBox="1"/>
      </xdr:nvSpPr>
      <xdr:spPr>
        <a:xfrm>
          <a:off x="4699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8</xdr:col>
      <xdr:colOff>330200</xdr:colOff>
      <xdr:row>29</xdr:row>
      <xdr:rowOff>133350</xdr:rowOff>
    </xdr:from>
    <xdr:to>
      <xdr:col>9</xdr:col>
      <xdr:colOff>482600</xdr:colOff>
      <xdr:row>31</xdr:row>
      <xdr:rowOff>133350</xdr:rowOff>
    </xdr:to>
    <xdr:sp macro="" textlink="">
      <xdr:nvSpPr>
        <xdr:cNvPr id="41" name="Oval 40">
          <a:hlinkClick xmlns:r="http://schemas.openxmlformats.org/officeDocument/2006/relationships" r:id="" tooltip="Go left if Clavier &lt; 291.00"/>
          <a:extLst>
            <a:ext uri="{FF2B5EF4-FFF2-40B4-BE49-F238E27FC236}">
              <a16:creationId xmlns:a16="http://schemas.microsoft.com/office/drawing/2014/main" id="{70648CC3-AA2A-44B5-8BE8-845ADE161060}"/>
            </a:ext>
          </a:extLst>
        </xdr:cNvPr>
        <xdr:cNvSpPr/>
      </xdr:nvSpPr>
      <xdr:spPr>
        <a:xfrm>
          <a:off x="5207000" y="571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291.00</a:t>
          </a:r>
        </a:p>
      </xdr:txBody>
    </xdr:sp>
    <xdr:clientData/>
  </xdr:twoCellAnchor>
  <xdr:twoCellAnchor>
    <xdr:from>
      <xdr:col>8</xdr:col>
      <xdr:colOff>330200</xdr:colOff>
      <xdr:row>29</xdr:row>
      <xdr:rowOff>6350</xdr:rowOff>
    </xdr:from>
    <xdr:to>
      <xdr:col>9</xdr:col>
      <xdr:colOff>482600</xdr:colOff>
      <xdr:row>29</xdr:row>
      <xdr:rowOff>133350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8EEAAF6B-13B2-4B44-997B-F08ECC74CA19}"/>
            </a:ext>
          </a:extLst>
        </xdr:cNvPr>
        <xdr:cNvSpPr txBox="1"/>
      </xdr:nvSpPr>
      <xdr:spPr>
        <a:xfrm>
          <a:off x="5207000" y="558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Clavier</a:t>
          </a:r>
        </a:p>
      </xdr:txBody>
    </xdr:sp>
    <xdr:clientData/>
  </xdr:twoCellAnchor>
  <xdr:twoCellAnchor>
    <xdr:from>
      <xdr:col>8</xdr:col>
      <xdr:colOff>330200</xdr:colOff>
      <xdr:row>28</xdr:row>
      <xdr:rowOff>6350</xdr:rowOff>
    </xdr:from>
    <xdr:to>
      <xdr:col>10</xdr:col>
      <xdr:colOff>127000</xdr:colOff>
      <xdr:row>28</xdr:row>
      <xdr:rowOff>133350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9C25161C-F10F-44DA-9627-DCA6C8263CD6}"/>
            </a:ext>
          </a:extLst>
        </xdr:cNvPr>
        <xdr:cNvSpPr txBox="1"/>
      </xdr:nvSpPr>
      <xdr:spPr>
        <a:xfrm>
          <a:off x="5207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7</xdr:col>
      <xdr:colOff>495300</xdr:colOff>
      <xdr:row>33</xdr:row>
      <xdr:rowOff>133350</xdr:rowOff>
    </xdr:from>
    <xdr:to>
      <xdr:col>9</xdr:col>
      <xdr:colOff>38100</xdr:colOff>
      <xdr:row>35</xdr:row>
      <xdr:rowOff>133350</xdr:rowOff>
    </xdr:to>
    <xdr:sp macro="" textlink="">
      <xdr:nvSpPr>
        <xdr:cNvPr id="44" name="Rectangle 43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CC7C1E22-D37B-4B80-BE2A-C1C7613D0B56}"/>
            </a:ext>
          </a:extLst>
        </xdr:cNvPr>
        <xdr:cNvSpPr/>
      </xdr:nvSpPr>
      <xdr:spPr>
        <a:xfrm>
          <a:off x="4762500" y="6477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</a:t>
          </a:r>
        </a:p>
      </xdr:txBody>
    </xdr:sp>
    <xdr:clientData/>
  </xdr:twoCellAnchor>
  <xdr:twoCellAnchor>
    <xdr:from>
      <xdr:col>8</xdr:col>
      <xdr:colOff>266700</xdr:colOff>
      <xdr:row>32</xdr:row>
      <xdr:rowOff>6350</xdr:rowOff>
    </xdr:from>
    <xdr:to>
      <xdr:col>10</xdr:col>
      <xdr:colOff>63500</xdr:colOff>
      <xdr:row>32</xdr:row>
      <xdr:rowOff>133350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6E9A1776-2F73-45C9-8E66-8F8FCB151CFA}"/>
            </a:ext>
          </a:extLst>
        </xdr:cNvPr>
        <xdr:cNvSpPr txBox="1"/>
      </xdr:nvSpPr>
      <xdr:spPr>
        <a:xfrm>
          <a:off x="51435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9</xdr:col>
      <xdr:colOff>165100</xdr:colOff>
      <xdr:row>33</xdr:row>
      <xdr:rowOff>133350</xdr:rowOff>
    </xdr:from>
    <xdr:to>
      <xdr:col>10</xdr:col>
      <xdr:colOff>317500</xdr:colOff>
      <xdr:row>35</xdr:row>
      <xdr:rowOff>133350</xdr:rowOff>
    </xdr:to>
    <xdr:sp macro="" textlink="">
      <xdr:nvSpPr>
        <xdr:cNvPr id="46" name="Rectangle 45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E91FBE5F-DB66-4F95-A6C6-30906619CA95}"/>
            </a:ext>
          </a:extLst>
        </xdr:cNvPr>
        <xdr:cNvSpPr/>
      </xdr:nvSpPr>
      <xdr:spPr>
        <a:xfrm>
          <a:off x="5651500" y="6477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</a:t>
          </a:r>
        </a:p>
      </xdr:txBody>
    </xdr:sp>
    <xdr:clientData/>
  </xdr:twoCellAnchor>
  <xdr:twoCellAnchor>
    <xdr:from>
      <xdr:col>9</xdr:col>
      <xdr:colOff>165100</xdr:colOff>
      <xdr:row>32</xdr:row>
      <xdr:rowOff>6350</xdr:rowOff>
    </xdr:from>
    <xdr:to>
      <xdr:col>10</xdr:col>
      <xdr:colOff>571500</xdr:colOff>
      <xdr:row>32</xdr:row>
      <xdr:rowOff>133350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5C7B67E-4377-4BE3-AEA5-CC114A0A1790}"/>
            </a:ext>
          </a:extLst>
        </xdr:cNvPr>
        <xdr:cNvSpPr txBox="1"/>
      </xdr:nvSpPr>
      <xdr:spPr>
        <a:xfrm>
          <a:off x="56515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1</xdr:col>
      <xdr:colOff>533400</xdr:colOff>
      <xdr:row>12</xdr:row>
      <xdr:rowOff>133350</xdr:rowOff>
    </xdr:from>
    <xdr:to>
      <xdr:col>1</xdr:col>
      <xdr:colOff>533400</xdr:colOff>
      <xdr:row>13</xdr:row>
      <xdr:rowOff>133350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E4E68F81-4031-4347-9A7F-BEA95D2FE64D}"/>
            </a:ext>
          </a:extLst>
        </xdr:cNvPr>
        <xdr:cNvCxnSpPr/>
      </xdr:nvCxnSpPr>
      <xdr:spPr>
        <a:xfrm flipV="1">
          <a:off x="1143000" y="247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12</xdr:row>
      <xdr:rowOff>133350</xdr:rowOff>
    </xdr:from>
    <xdr:to>
      <xdr:col>3</xdr:col>
      <xdr:colOff>536575</xdr:colOff>
      <xdr:row>12</xdr:row>
      <xdr:rowOff>133350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D1D6CAE8-DE19-4FB9-91DB-8DE75D8E28D6}"/>
            </a:ext>
          </a:extLst>
        </xdr:cNvPr>
        <xdr:cNvCxnSpPr/>
      </xdr:nvCxnSpPr>
      <xdr:spPr>
        <a:xfrm>
          <a:off x="1143000" y="2476500"/>
          <a:ext cx="1222375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536575</xdr:colOff>
      <xdr:row>11</xdr:row>
      <xdr:rowOff>133350</xdr:rowOff>
    </xdr:from>
    <xdr:to>
      <xdr:col>3</xdr:col>
      <xdr:colOff>536575</xdr:colOff>
      <xdr:row>12</xdr:row>
      <xdr:rowOff>133350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519E83AE-DB2D-43DA-8D53-D92251533A72}"/>
            </a:ext>
          </a:extLst>
        </xdr:cNvPr>
        <xdr:cNvCxnSpPr/>
      </xdr:nvCxnSpPr>
      <xdr:spPr>
        <a:xfrm flipV="1">
          <a:off x="2365375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539750</xdr:colOff>
      <xdr:row>12</xdr:row>
      <xdr:rowOff>133350</xdr:rowOff>
    </xdr:from>
    <xdr:to>
      <xdr:col>5</xdr:col>
      <xdr:colOff>539750</xdr:colOff>
      <xdr:row>13</xdr:row>
      <xdr:rowOff>6350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46F03188-2F84-4D8D-8EB4-7B01AB1F9E02}"/>
            </a:ext>
          </a:extLst>
        </xdr:cNvPr>
        <xdr:cNvCxnSpPr/>
      </xdr:nvCxnSpPr>
      <xdr:spPr>
        <a:xfrm flipV="1">
          <a:off x="358775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536575</xdr:colOff>
      <xdr:row>12</xdr:row>
      <xdr:rowOff>133350</xdr:rowOff>
    </xdr:from>
    <xdr:to>
      <xdr:col>5</xdr:col>
      <xdr:colOff>539750</xdr:colOff>
      <xdr:row>12</xdr:row>
      <xdr:rowOff>133350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89CEC41B-D16C-43F8-98C6-6A1CD89CF8A6}"/>
            </a:ext>
          </a:extLst>
        </xdr:cNvPr>
        <xdr:cNvCxnSpPr/>
      </xdr:nvCxnSpPr>
      <xdr:spPr>
        <a:xfrm flipH="1">
          <a:off x="2365375" y="2476500"/>
          <a:ext cx="1222375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536575</xdr:colOff>
      <xdr:row>11</xdr:row>
      <xdr:rowOff>133350</xdr:rowOff>
    </xdr:from>
    <xdr:to>
      <xdr:col>3</xdr:col>
      <xdr:colOff>536575</xdr:colOff>
      <xdr:row>12</xdr:row>
      <xdr:rowOff>133350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D066F1DD-1AD5-4CDA-86F0-296E195AB693}"/>
            </a:ext>
          </a:extLst>
        </xdr:cNvPr>
        <xdr:cNvCxnSpPr/>
      </xdr:nvCxnSpPr>
      <xdr:spPr>
        <a:xfrm flipV="1">
          <a:off x="2365375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16</xdr:row>
      <xdr:rowOff>133350</xdr:rowOff>
    </xdr:from>
    <xdr:to>
      <xdr:col>5</xdr:col>
      <xdr:colOff>95250</xdr:colOff>
      <xdr:row>17</xdr:row>
      <xdr:rowOff>6350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4D9F16D7-468B-44C7-9B46-1FC22E2D66C8}"/>
            </a:ext>
          </a:extLst>
        </xdr:cNvPr>
        <xdr:cNvCxnSpPr/>
      </xdr:nvCxnSpPr>
      <xdr:spPr>
        <a:xfrm flipV="1">
          <a:off x="314325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16</xdr:row>
      <xdr:rowOff>133350</xdr:rowOff>
    </xdr:from>
    <xdr:to>
      <xdr:col>5</xdr:col>
      <xdr:colOff>539750</xdr:colOff>
      <xdr:row>16</xdr:row>
      <xdr:rowOff>133350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CE3D4AB4-807D-47EF-9892-47A2B3E63F30}"/>
            </a:ext>
          </a:extLst>
        </xdr:cNvPr>
        <xdr:cNvCxnSpPr/>
      </xdr:nvCxnSpPr>
      <xdr:spPr>
        <a:xfrm>
          <a:off x="3143250" y="3238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539750</xdr:colOff>
      <xdr:row>15</xdr:row>
      <xdr:rowOff>133350</xdr:rowOff>
    </xdr:from>
    <xdr:to>
      <xdr:col>5</xdr:col>
      <xdr:colOff>539750</xdr:colOff>
      <xdr:row>16</xdr:row>
      <xdr:rowOff>133350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4CF260C2-1C9C-43F5-947B-FDAB9BCEB387}"/>
            </a:ext>
          </a:extLst>
        </xdr:cNvPr>
        <xdr:cNvCxnSpPr/>
      </xdr:nvCxnSpPr>
      <xdr:spPr>
        <a:xfrm flipV="1">
          <a:off x="358775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374650</xdr:colOff>
      <xdr:row>16</xdr:row>
      <xdr:rowOff>133350</xdr:rowOff>
    </xdr:from>
    <xdr:to>
      <xdr:col>6</xdr:col>
      <xdr:colOff>374650</xdr:colOff>
      <xdr:row>17</xdr:row>
      <xdr:rowOff>133350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B3F680E-7D22-47C3-8A03-15E1EBD9B427}"/>
            </a:ext>
          </a:extLst>
        </xdr:cNvPr>
        <xdr:cNvCxnSpPr/>
      </xdr:nvCxnSpPr>
      <xdr:spPr>
        <a:xfrm flipV="1">
          <a:off x="4032250" y="323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539750</xdr:colOff>
      <xdr:row>16</xdr:row>
      <xdr:rowOff>133350</xdr:rowOff>
    </xdr:from>
    <xdr:to>
      <xdr:col>6</xdr:col>
      <xdr:colOff>374650</xdr:colOff>
      <xdr:row>16</xdr:row>
      <xdr:rowOff>133350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D1B3690-7B52-4568-909B-74110D8E646C}"/>
            </a:ext>
          </a:extLst>
        </xdr:cNvPr>
        <xdr:cNvCxnSpPr/>
      </xdr:nvCxnSpPr>
      <xdr:spPr>
        <a:xfrm flipH="1">
          <a:off x="3587750" y="3238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539750</xdr:colOff>
      <xdr:row>15</xdr:row>
      <xdr:rowOff>133350</xdr:rowOff>
    </xdr:from>
    <xdr:to>
      <xdr:col>5</xdr:col>
      <xdr:colOff>539750</xdr:colOff>
      <xdr:row>16</xdr:row>
      <xdr:rowOff>133350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E7986AFE-83CB-4397-A91D-441A8652C64C}"/>
            </a:ext>
          </a:extLst>
        </xdr:cNvPr>
        <xdr:cNvCxnSpPr/>
      </xdr:nvCxnSpPr>
      <xdr:spPr>
        <a:xfrm flipV="1">
          <a:off x="358775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20</xdr:row>
      <xdr:rowOff>133350</xdr:rowOff>
    </xdr:from>
    <xdr:to>
      <xdr:col>3</xdr:col>
      <xdr:colOff>203200</xdr:colOff>
      <xdr:row>21</xdr:row>
      <xdr:rowOff>6350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E3FCE8C-F866-4790-B753-F211780E7F8D}"/>
            </a:ext>
          </a:extLst>
        </xdr:cNvPr>
        <xdr:cNvCxnSpPr/>
      </xdr:nvCxnSpPr>
      <xdr:spPr>
        <a:xfrm flipV="1">
          <a:off x="2032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20</xdr:row>
      <xdr:rowOff>133350</xdr:rowOff>
    </xdr:from>
    <xdr:to>
      <xdr:col>5</xdr:col>
      <xdr:colOff>95250</xdr:colOff>
      <xdr:row>20</xdr:row>
      <xdr:rowOff>133350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B1999877-1CB1-4D74-82F1-2968E780B744}"/>
            </a:ext>
          </a:extLst>
        </xdr:cNvPr>
        <xdr:cNvCxnSpPr/>
      </xdr:nvCxnSpPr>
      <xdr:spPr>
        <a:xfrm>
          <a:off x="2032000" y="4000500"/>
          <a:ext cx="111125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19</xdr:row>
      <xdr:rowOff>133350</xdr:rowOff>
    </xdr:from>
    <xdr:to>
      <xdr:col>5</xdr:col>
      <xdr:colOff>95250</xdr:colOff>
      <xdr:row>20</xdr:row>
      <xdr:rowOff>133350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EBB32D9F-FEC0-4EAF-BFB2-4DDC0FC474D6}"/>
            </a:ext>
          </a:extLst>
        </xdr:cNvPr>
        <xdr:cNvCxnSpPr/>
      </xdr:nvCxnSpPr>
      <xdr:spPr>
        <a:xfrm flipV="1">
          <a:off x="314325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20</xdr:row>
      <xdr:rowOff>133350</xdr:rowOff>
    </xdr:from>
    <xdr:to>
      <xdr:col>6</xdr:col>
      <xdr:colOff>596900</xdr:colOff>
      <xdr:row>21</xdr:row>
      <xdr:rowOff>6350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DD77D04A-30AC-43D1-AF0F-6971E7B284C9}"/>
            </a:ext>
          </a:extLst>
        </xdr:cNvPr>
        <xdr:cNvCxnSpPr/>
      </xdr:nvCxnSpPr>
      <xdr:spPr>
        <a:xfrm flipV="1">
          <a:off x="42545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20</xdr:row>
      <xdr:rowOff>133350</xdr:rowOff>
    </xdr:from>
    <xdr:to>
      <xdr:col>6</xdr:col>
      <xdr:colOff>596900</xdr:colOff>
      <xdr:row>20</xdr:row>
      <xdr:rowOff>133350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E25481E7-B5FA-4463-A911-685DF2C4D7C7}"/>
            </a:ext>
          </a:extLst>
        </xdr:cNvPr>
        <xdr:cNvCxnSpPr/>
      </xdr:nvCxnSpPr>
      <xdr:spPr>
        <a:xfrm flipH="1">
          <a:off x="3143250" y="4000500"/>
          <a:ext cx="111125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19</xdr:row>
      <xdr:rowOff>133350</xdr:rowOff>
    </xdr:from>
    <xdr:to>
      <xdr:col>5</xdr:col>
      <xdr:colOff>95250</xdr:colOff>
      <xdr:row>20</xdr:row>
      <xdr:rowOff>133350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C0557C36-8E12-4D43-BD6F-AE50F8726704}"/>
            </a:ext>
          </a:extLst>
        </xdr:cNvPr>
        <xdr:cNvCxnSpPr/>
      </xdr:nvCxnSpPr>
      <xdr:spPr>
        <a:xfrm flipV="1">
          <a:off x="314325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368300</xdr:colOff>
      <xdr:row>24</xdr:row>
      <xdr:rowOff>133350</xdr:rowOff>
    </xdr:from>
    <xdr:to>
      <xdr:col>2</xdr:col>
      <xdr:colOff>368300</xdr:colOff>
      <xdr:row>25</xdr:row>
      <xdr:rowOff>6350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2C6FB768-7DFF-4C12-8AAB-C32914D77AF0}"/>
            </a:ext>
          </a:extLst>
        </xdr:cNvPr>
        <xdr:cNvCxnSpPr/>
      </xdr:nvCxnSpPr>
      <xdr:spPr>
        <a:xfrm flipV="1">
          <a:off x="15875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368300</xdr:colOff>
      <xdr:row>24</xdr:row>
      <xdr:rowOff>133350</xdr:rowOff>
    </xdr:from>
    <xdr:to>
      <xdr:col>3</xdr:col>
      <xdr:colOff>203200</xdr:colOff>
      <xdr:row>24</xdr:row>
      <xdr:rowOff>133350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6BCB9646-897F-4D15-A814-471789D7E660}"/>
            </a:ext>
          </a:extLst>
        </xdr:cNvPr>
        <xdr:cNvCxnSpPr/>
      </xdr:nvCxnSpPr>
      <xdr:spPr>
        <a:xfrm>
          <a:off x="1587500" y="4762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23</xdr:row>
      <xdr:rowOff>133350</xdr:rowOff>
    </xdr:from>
    <xdr:to>
      <xdr:col>3</xdr:col>
      <xdr:colOff>203200</xdr:colOff>
      <xdr:row>24</xdr:row>
      <xdr:rowOff>133350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CC9B814C-41C4-4285-BE2C-931B9BA9B9C7}"/>
            </a:ext>
          </a:extLst>
        </xdr:cNvPr>
        <xdr:cNvCxnSpPr/>
      </xdr:nvCxnSpPr>
      <xdr:spPr>
        <a:xfrm flipV="1">
          <a:off x="2032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24</xdr:row>
      <xdr:rowOff>133350</xdr:rowOff>
    </xdr:from>
    <xdr:to>
      <xdr:col>4</xdr:col>
      <xdr:colOff>38100</xdr:colOff>
      <xdr:row>25</xdr:row>
      <xdr:rowOff>133350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DF59C0DF-D2C7-4C3A-B668-3E6183719FE9}"/>
            </a:ext>
          </a:extLst>
        </xdr:cNvPr>
        <xdr:cNvCxnSpPr/>
      </xdr:nvCxnSpPr>
      <xdr:spPr>
        <a:xfrm flipV="1">
          <a:off x="24765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24</xdr:row>
      <xdr:rowOff>133350</xdr:rowOff>
    </xdr:from>
    <xdr:to>
      <xdr:col>4</xdr:col>
      <xdr:colOff>38100</xdr:colOff>
      <xdr:row>24</xdr:row>
      <xdr:rowOff>133350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C5B1ED66-6895-426A-9E65-05F2BA41CE6D}"/>
            </a:ext>
          </a:extLst>
        </xdr:cNvPr>
        <xdr:cNvCxnSpPr/>
      </xdr:nvCxnSpPr>
      <xdr:spPr>
        <a:xfrm flipH="1">
          <a:off x="2032000" y="4762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23</xdr:row>
      <xdr:rowOff>133350</xdr:rowOff>
    </xdr:from>
    <xdr:to>
      <xdr:col>3</xdr:col>
      <xdr:colOff>203200</xdr:colOff>
      <xdr:row>24</xdr:row>
      <xdr:rowOff>133350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A69C4FD5-C1A3-41A1-AF8B-347A4255FBE1}"/>
            </a:ext>
          </a:extLst>
        </xdr:cNvPr>
        <xdr:cNvCxnSpPr/>
      </xdr:nvCxnSpPr>
      <xdr:spPr>
        <a:xfrm flipV="1">
          <a:off x="2032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24</xdr:row>
      <xdr:rowOff>133350</xdr:rowOff>
    </xdr:from>
    <xdr:to>
      <xdr:col>5</xdr:col>
      <xdr:colOff>317500</xdr:colOff>
      <xdr:row>25</xdr:row>
      <xdr:rowOff>6350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1CDBABEA-4DFE-4FCB-B0BF-5849D3B2D3A6}"/>
            </a:ext>
          </a:extLst>
        </xdr:cNvPr>
        <xdr:cNvCxnSpPr/>
      </xdr:nvCxnSpPr>
      <xdr:spPr>
        <a:xfrm flipV="1">
          <a:off x="33655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24</xdr:row>
      <xdr:rowOff>133350</xdr:rowOff>
    </xdr:from>
    <xdr:to>
      <xdr:col>6</xdr:col>
      <xdr:colOff>596900</xdr:colOff>
      <xdr:row>24</xdr:row>
      <xdr:rowOff>133350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9A142C47-EA5E-42B3-B390-487F27DAA4EF}"/>
            </a:ext>
          </a:extLst>
        </xdr:cNvPr>
        <xdr:cNvCxnSpPr/>
      </xdr:nvCxnSpPr>
      <xdr:spPr>
        <a:xfrm>
          <a:off x="3365500" y="4762500"/>
          <a:ext cx="889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23</xdr:row>
      <xdr:rowOff>133350</xdr:rowOff>
    </xdr:from>
    <xdr:to>
      <xdr:col>6</xdr:col>
      <xdr:colOff>596900</xdr:colOff>
      <xdr:row>24</xdr:row>
      <xdr:rowOff>133350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451E3E47-C456-4D7E-ABC0-4AE8DD83D210}"/>
            </a:ext>
          </a:extLst>
        </xdr:cNvPr>
        <xdr:cNvCxnSpPr/>
      </xdr:nvCxnSpPr>
      <xdr:spPr>
        <a:xfrm flipV="1">
          <a:off x="42545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24</xdr:row>
      <xdr:rowOff>133350</xdr:rowOff>
    </xdr:from>
    <xdr:to>
      <xdr:col>8</xdr:col>
      <xdr:colOff>266700</xdr:colOff>
      <xdr:row>25</xdr:row>
      <xdr:rowOff>6350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FE457308-22A2-4257-9AAC-C6E00FA986B6}"/>
            </a:ext>
          </a:extLst>
        </xdr:cNvPr>
        <xdr:cNvCxnSpPr/>
      </xdr:nvCxnSpPr>
      <xdr:spPr>
        <a:xfrm flipV="1">
          <a:off x="51435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24</xdr:row>
      <xdr:rowOff>133350</xdr:rowOff>
    </xdr:from>
    <xdr:to>
      <xdr:col>8</xdr:col>
      <xdr:colOff>266700</xdr:colOff>
      <xdr:row>24</xdr:row>
      <xdr:rowOff>133350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B2528760-D2A6-4CBF-8024-01F367167A60}"/>
            </a:ext>
          </a:extLst>
        </xdr:cNvPr>
        <xdr:cNvCxnSpPr/>
      </xdr:nvCxnSpPr>
      <xdr:spPr>
        <a:xfrm flipH="1">
          <a:off x="4254500" y="4762500"/>
          <a:ext cx="889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23</xdr:row>
      <xdr:rowOff>133350</xdr:rowOff>
    </xdr:from>
    <xdr:to>
      <xdr:col>6</xdr:col>
      <xdr:colOff>596900</xdr:colOff>
      <xdr:row>24</xdr:row>
      <xdr:rowOff>133350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91EB02D7-34CB-475C-A305-43812B89C430}"/>
            </a:ext>
          </a:extLst>
        </xdr:cNvPr>
        <xdr:cNvCxnSpPr/>
      </xdr:nvCxnSpPr>
      <xdr:spPr>
        <a:xfrm flipV="1">
          <a:off x="42545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28</xdr:row>
      <xdr:rowOff>133350</xdr:rowOff>
    </xdr:from>
    <xdr:to>
      <xdr:col>1</xdr:col>
      <xdr:colOff>533400</xdr:colOff>
      <xdr:row>29</xdr:row>
      <xdr:rowOff>133350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66C166B9-1DAC-4483-9F0E-031214A4ADFA}"/>
            </a:ext>
          </a:extLst>
        </xdr:cNvPr>
        <xdr:cNvCxnSpPr/>
      </xdr:nvCxnSpPr>
      <xdr:spPr>
        <a:xfrm flipV="1">
          <a:off x="1143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28</xdr:row>
      <xdr:rowOff>133350</xdr:rowOff>
    </xdr:from>
    <xdr:to>
      <xdr:col>2</xdr:col>
      <xdr:colOff>368300</xdr:colOff>
      <xdr:row>28</xdr:row>
      <xdr:rowOff>133350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D36FE3CC-5D28-4BC1-AA1D-9374E8422942}"/>
            </a:ext>
          </a:extLst>
        </xdr:cNvPr>
        <xdr:cNvCxnSpPr/>
      </xdr:nvCxnSpPr>
      <xdr:spPr>
        <a:xfrm>
          <a:off x="1143000" y="5524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368300</xdr:colOff>
      <xdr:row>27</xdr:row>
      <xdr:rowOff>133350</xdr:rowOff>
    </xdr:from>
    <xdr:to>
      <xdr:col>2</xdr:col>
      <xdr:colOff>368300</xdr:colOff>
      <xdr:row>28</xdr:row>
      <xdr:rowOff>133350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A46650AC-E85E-4CD8-8925-833C48089666}"/>
            </a:ext>
          </a:extLst>
        </xdr:cNvPr>
        <xdr:cNvCxnSpPr/>
      </xdr:nvCxnSpPr>
      <xdr:spPr>
        <a:xfrm flipV="1">
          <a:off x="15875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28</xdr:row>
      <xdr:rowOff>133350</xdr:rowOff>
    </xdr:from>
    <xdr:to>
      <xdr:col>3</xdr:col>
      <xdr:colOff>203200</xdr:colOff>
      <xdr:row>29</xdr:row>
      <xdr:rowOff>133350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9F47BEC5-FB59-4121-BEA3-171A4C4A950E}"/>
            </a:ext>
          </a:extLst>
        </xdr:cNvPr>
        <xdr:cNvCxnSpPr/>
      </xdr:nvCxnSpPr>
      <xdr:spPr>
        <a:xfrm flipV="1">
          <a:off x="2032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368300</xdr:colOff>
      <xdr:row>28</xdr:row>
      <xdr:rowOff>133350</xdr:rowOff>
    </xdr:from>
    <xdr:to>
      <xdr:col>3</xdr:col>
      <xdr:colOff>203200</xdr:colOff>
      <xdr:row>28</xdr:row>
      <xdr:rowOff>133350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8F024EF7-5F11-4FA0-8179-7FC098158459}"/>
            </a:ext>
          </a:extLst>
        </xdr:cNvPr>
        <xdr:cNvCxnSpPr/>
      </xdr:nvCxnSpPr>
      <xdr:spPr>
        <a:xfrm flipH="1">
          <a:off x="1587500" y="5524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368300</xdr:colOff>
      <xdr:row>27</xdr:row>
      <xdr:rowOff>133350</xdr:rowOff>
    </xdr:from>
    <xdr:to>
      <xdr:col>2</xdr:col>
      <xdr:colOff>368300</xdr:colOff>
      <xdr:row>28</xdr:row>
      <xdr:rowOff>133350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ADA03812-8FA8-4D54-AC23-E9FF9AF28E14}"/>
            </a:ext>
          </a:extLst>
        </xdr:cNvPr>
        <xdr:cNvCxnSpPr/>
      </xdr:nvCxnSpPr>
      <xdr:spPr>
        <a:xfrm flipV="1">
          <a:off x="15875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28</xdr:row>
      <xdr:rowOff>133350</xdr:rowOff>
    </xdr:from>
    <xdr:to>
      <xdr:col>4</xdr:col>
      <xdr:colOff>482600</xdr:colOff>
      <xdr:row>29</xdr:row>
      <xdr:rowOff>133350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47440CA1-E3D0-46CC-9DB3-B02D52452ABA}"/>
            </a:ext>
          </a:extLst>
        </xdr:cNvPr>
        <xdr:cNvCxnSpPr/>
      </xdr:nvCxnSpPr>
      <xdr:spPr>
        <a:xfrm flipV="1">
          <a:off x="2921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28</xdr:row>
      <xdr:rowOff>133350</xdr:rowOff>
    </xdr:from>
    <xdr:to>
      <xdr:col>5</xdr:col>
      <xdr:colOff>317500</xdr:colOff>
      <xdr:row>28</xdr:row>
      <xdr:rowOff>133350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879DFED0-0A6D-4258-B50E-8A7B50A663CA}"/>
            </a:ext>
          </a:extLst>
        </xdr:cNvPr>
        <xdr:cNvCxnSpPr/>
      </xdr:nvCxnSpPr>
      <xdr:spPr>
        <a:xfrm>
          <a:off x="2921000" y="5524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27</xdr:row>
      <xdr:rowOff>133350</xdr:rowOff>
    </xdr:from>
    <xdr:to>
      <xdr:col>5</xdr:col>
      <xdr:colOff>317500</xdr:colOff>
      <xdr:row>28</xdr:row>
      <xdr:rowOff>133350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9AAB79A2-D41E-489E-895A-B476EF52021D}"/>
            </a:ext>
          </a:extLst>
        </xdr:cNvPr>
        <xdr:cNvCxnSpPr/>
      </xdr:nvCxnSpPr>
      <xdr:spPr>
        <a:xfrm flipV="1">
          <a:off x="33655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28</xdr:row>
      <xdr:rowOff>133350</xdr:rowOff>
    </xdr:from>
    <xdr:to>
      <xdr:col>6</xdr:col>
      <xdr:colOff>152400</xdr:colOff>
      <xdr:row>29</xdr:row>
      <xdr:rowOff>133350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97BC76DF-FF2B-4C5D-B287-741462F07C22}"/>
            </a:ext>
          </a:extLst>
        </xdr:cNvPr>
        <xdr:cNvCxnSpPr/>
      </xdr:nvCxnSpPr>
      <xdr:spPr>
        <a:xfrm flipV="1">
          <a:off x="3810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28</xdr:row>
      <xdr:rowOff>133350</xdr:rowOff>
    </xdr:from>
    <xdr:to>
      <xdr:col>6</xdr:col>
      <xdr:colOff>152400</xdr:colOff>
      <xdr:row>28</xdr:row>
      <xdr:rowOff>133350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A3E55253-5C8B-4598-8AEF-1F53BA01BCC7}"/>
            </a:ext>
          </a:extLst>
        </xdr:cNvPr>
        <xdr:cNvCxnSpPr/>
      </xdr:nvCxnSpPr>
      <xdr:spPr>
        <a:xfrm flipH="1">
          <a:off x="3365500" y="5524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27</xdr:row>
      <xdr:rowOff>133350</xdr:rowOff>
    </xdr:from>
    <xdr:to>
      <xdr:col>5</xdr:col>
      <xdr:colOff>317500</xdr:colOff>
      <xdr:row>28</xdr:row>
      <xdr:rowOff>133350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931BE9C5-F39F-46E2-BF54-F4FC120BFC87}"/>
            </a:ext>
          </a:extLst>
        </xdr:cNvPr>
        <xdr:cNvCxnSpPr/>
      </xdr:nvCxnSpPr>
      <xdr:spPr>
        <a:xfrm flipV="1">
          <a:off x="33655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431800</xdr:colOff>
      <xdr:row>28</xdr:row>
      <xdr:rowOff>133350</xdr:rowOff>
    </xdr:from>
    <xdr:to>
      <xdr:col>7</xdr:col>
      <xdr:colOff>431800</xdr:colOff>
      <xdr:row>29</xdr:row>
      <xdr:rowOff>133350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45AC8752-E04B-47A4-B8D2-CFBFD7318475}"/>
            </a:ext>
          </a:extLst>
        </xdr:cNvPr>
        <xdr:cNvCxnSpPr/>
      </xdr:nvCxnSpPr>
      <xdr:spPr>
        <a:xfrm flipV="1">
          <a:off x="4699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431800</xdr:colOff>
      <xdr:row>28</xdr:row>
      <xdr:rowOff>133350</xdr:rowOff>
    </xdr:from>
    <xdr:to>
      <xdr:col>8</xdr:col>
      <xdr:colOff>266700</xdr:colOff>
      <xdr:row>28</xdr:row>
      <xdr:rowOff>133350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4BB8B808-0B64-4585-B0F5-EF7941B9D266}"/>
            </a:ext>
          </a:extLst>
        </xdr:cNvPr>
        <xdr:cNvCxnSpPr/>
      </xdr:nvCxnSpPr>
      <xdr:spPr>
        <a:xfrm>
          <a:off x="4699000" y="5524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27</xdr:row>
      <xdr:rowOff>133350</xdr:rowOff>
    </xdr:from>
    <xdr:to>
      <xdr:col>8</xdr:col>
      <xdr:colOff>266700</xdr:colOff>
      <xdr:row>28</xdr:row>
      <xdr:rowOff>133350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E668F9BC-91CE-4333-A03A-65F9D776E5DC}"/>
            </a:ext>
          </a:extLst>
        </xdr:cNvPr>
        <xdr:cNvCxnSpPr/>
      </xdr:nvCxnSpPr>
      <xdr:spPr>
        <a:xfrm flipV="1">
          <a:off x="51435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28</xdr:row>
      <xdr:rowOff>133350</xdr:rowOff>
    </xdr:from>
    <xdr:to>
      <xdr:col>9</xdr:col>
      <xdr:colOff>101600</xdr:colOff>
      <xdr:row>29</xdr:row>
      <xdr:rowOff>6350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BEF54B31-1A3B-41DE-B442-FEA87C3705C0}"/>
            </a:ext>
          </a:extLst>
        </xdr:cNvPr>
        <xdr:cNvCxnSpPr/>
      </xdr:nvCxnSpPr>
      <xdr:spPr>
        <a:xfrm flipV="1">
          <a:off x="5588000" y="5524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28</xdr:row>
      <xdr:rowOff>133350</xdr:rowOff>
    </xdr:from>
    <xdr:to>
      <xdr:col>9</xdr:col>
      <xdr:colOff>101600</xdr:colOff>
      <xdr:row>28</xdr:row>
      <xdr:rowOff>133350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0D695A29-50F7-4643-BEFE-4992377A635A}"/>
            </a:ext>
          </a:extLst>
        </xdr:cNvPr>
        <xdr:cNvCxnSpPr/>
      </xdr:nvCxnSpPr>
      <xdr:spPr>
        <a:xfrm flipH="1">
          <a:off x="5143500" y="5524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27</xdr:row>
      <xdr:rowOff>133350</xdr:rowOff>
    </xdr:from>
    <xdr:to>
      <xdr:col>8</xdr:col>
      <xdr:colOff>266700</xdr:colOff>
      <xdr:row>28</xdr:row>
      <xdr:rowOff>133350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AE68CE37-FA48-4307-9583-166E7C4C0D3A}"/>
            </a:ext>
          </a:extLst>
        </xdr:cNvPr>
        <xdr:cNvCxnSpPr/>
      </xdr:nvCxnSpPr>
      <xdr:spPr>
        <a:xfrm flipV="1">
          <a:off x="51435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32</xdr:row>
      <xdr:rowOff>133350</xdr:rowOff>
    </xdr:from>
    <xdr:to>
      <xdr:col>8</xdr:col>
      <xdr:colOff>266700</xdr:colOff>
      <xdr:row>33</xdr:row>
      <xdr:rowOff>133350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50A1175A-719C-44E4-AC23-0A2778D55C7B}"/>
            </a:ext>
          </a:extLst>
        </xdr:cNvPr>
        <xdr:cNvCxnSpPr/>
      </xdr:nvCxnSpPr>
      <xdr:spPr>
        <a:xfrm flipV="1">
          <a:off x="5143500" y="628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32</xdr:row>
      <xdr:rowOff>133350</xdr:rowOff>
    </xdr:from>
    <xdr:to>
      <xdr:col>9</xdr:col>
      <xdr:colOff>101600</xdr:colOff>
      <xdr:row>32</xdr:row>
      <xdr:rowOff>133350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A70ED95-BC33-4F08-961D-13A8A314E43D}"/>
            </a:ext>
          </a:extLst>
        </xdr:cNvPr>
        <xdr:cNvCxnSpPr/>
      </xdr:nvCxnSpPr>
      <xdr:spPr>
        <a:xfrm>
          <a:off x="5143500" y="6286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31</xdr:row>
      <xdr:rowOff>133350</xdr:rowOff>
    </xdr:from>
    <xdr:to>
      <xdr:col>9</xdr:col>
      <xdr:colOff>101600</xdr:colOff>
      <xdr:row>32</xdr:row>
      <xdr:rowOff>133350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60163DAB-4E48-4DB7-AEFA-378C9B304237}"/>
            </a:ext>
          </a:extLst>
        </xdr:cNvPr>
        <xdr:cNvCxnSpPr/>
      </xdr:nvCxnSpPr>
      <xdr:spPr>
        <a:xfrm flipV="1">
          <a:off x="5588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546100</xdr:colOff>
      <xdr:row>32</xdr:row>
      <xdr:rowOff>133350</xdr:rowOff>
    </xdr:from>
    <xdr:to>
      <xdr:col>9</xdr:col>
      <xdr:colOff>546100</xdr:colOff>
      <xdr:row>33</xdr:row>
      <xdr:rowOff>133350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83A04A77-1B48-4BFE-ACE7-1600F989DEAC}"/>
            </a:ext>
          </a:extLst>
        </xdr:cNvPr>
        <xdr:cNvCxnSpPr/>
      </xdr:nvCxnSpPr>
      <xdr:spPr>
        <a:xfrm flipV="1">
          <a:off x="6032500" y="628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32</xdr:row>
      <xdr:rowOff>133350</xdr:rowOff>
    </xdr:from>
    <xdr:to>
      <xdr:col>9</xdr:col>
      <xdr:colOff>546100</xdr:colOff>
      <xdr:row>32</xdr:row>
      <xdr:rowOff>133350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B60F8A4B-660F-4F67-9A71-CF8C535E9A83}"/>
            </a:ext>
          </a:extLst>
        </xdr:cNvPr>
        <xdr:cNvCxnSpPr/>
      </xdr:nvCxnSpPr>
      <xdr:spPr>
        <a:xfrm flipH="1">
          <a:off x="5588000" y="6286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31</xdr:row>
      <xdr:rowOff>133350</xdr:rowOff>
    </xdr:from>
    <xdr:to>
      <xdr:col>9</xdr:col>
      <xdr:colOff>101600</xdr:colOff>
      <xdr:row>32</xdr:row>
      <xdr:rowOff>133350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2AF121A7-B49D-4D3D-B1D4-6DD61DD64F80}"/>
            </a:ext>
          </a:extLst>
        </xdr:cNvPr>
        <xdr:cNvCxnSpPr/>
      </xdr:nvCxnSpPr>
      <xdr:spPr>
        <a:xfrm flipV="1">
          <a:off x="5588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133441</xdr:rowOff>
    </xdr:from>
    <xdr:to>
      <xdr:col>7</xdr:col>
      <xdr:colOff>304800</xdr:colOff>
      <xdr:row>26</xdr:row>
      <xdr:rowOff>69941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2071A-B0FD-4B22-B001-2E7487084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9</xdr:row>
      <xdr:rowOff>133441</xdr:rowOff>
    </xdr:from>
    <xdr:to>
      <xdr:col>14</xdr:col>
      <xdr:colOff>333375</xdr:colOff>
      <xdr:row>26</xdr:row>
      <xdr:rowOff>69941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31AED8-4675-4D9A-A9EE-52384600F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29</xdr:row>
      <xdr:rowOff>133624</xdr:rowOff>
    </xdr:from>
    <xdr:to>
      <xdr:col>7</xdr:col>
      <xdr:colOff>304800</xdr:colOff>
      <xdr:row>46</xdr:row>
      <xdr:rowOff>70124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50933C-E1F3-4CA1-8C0B-049AB5EED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133459</xdr:rowOff>
    </xdr:from>
    <xdr:to>
      <xdr:col>7</xdr:col>
      <xdr:colOff>304800</xdr:colOff>
      <xdr:row>28</xdr:row>
      <xdr:rowOff>69959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A03AA-B313-40E3-AAEE-789D10AEA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11</xdr:row>
      <xdr:rowOff>133459</xdr:rowOff>
    </xdr:from>
    <xdr:to>
      <xdr:col>14</xdr:col>
      <xdr:colOff>476250</xdr:colOff>
      <xdr:row>28</xdr:row>
      <xdr:rowOff>69959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6E0382-4078-4F43-8CF0-5A304E51A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31</xdr:row>
      <xdr:rowOff>133642</xdr:rowOff>
    </xdr:from>
    <xdr:to>
      <xdr:col>7</xdr:col>
      <xdr:colOff>304800</xdr:colOff>
      <xdr:row>48</xdr:row>
      <xdr:rowOff>70142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EF7BEF-C0EB-4623-851E-5E5D14771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9</xdr:row>
      <xdr:rowOff>133350</xdr:rowOff>
    </xdr:from>
    <xdr:to>
      <xdr:col>5</xdr:col>
      <xdr:colOff>476250</xdr:colOff>
      <xdr:row>11</xdr:row>
      <xdr:rowOff>133350</xdr:rowOff>
    </xdr:to>
    <xdr:sp macro="" textlink="">
      <xdr:nvSpPr>
        <xdr:cNvPr id="2" name="Oval 1">
          <a:hlinkClick xmlns:r="http://schemas.openxmlformats.org/officeDocument/2006/relationships" r:id="" tooltip="Go left if Sonata &lt; 69.71"/>
          <a:extLst>
            <a:ext uri="{FF2B5EF4-FFF2-40B4-BE49-F238E27FC236}">
              <a16:creationId xmlns:a16="http://schemas.microsoft.com/office/drawing/2014/main" id="{A7ABC81D-E625-4078-A27C-FD3681D65D83}"/>
            </a:ext>
          </a:extLst>
        </xdr:cNvPr>
        <xdr:cNvSpPr/>
      </xdr:nvSpPr>
      <xdr:spPr>
        <a:xfrm>
          <a:off x="2762250" y="190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69.71</a:t>
          </a:r>
        </a:p>
      </xdr:txBody>
    </xdr:sp>
    <xdr:clientData/>
  </xdr:twoCellAnchor>
  <xdr:twoCellAnchor>
    <xdr:from>
      <xdr:col>4</xdr:col>
      <xdr:colOff>323850</xdr:colOff>
      <xdr:row>9</xdr:row>
      <xdr:rowOff>6350</xdr:rowOff>
    </xdr:from>
    <xdr:to>
      <xdr:col>5</xdr:col>
      <xdr:colOff>476250</xdr:colOff>
      <xdr:row>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3E1497B-1B46-46FB-A851-6BFD9A881A2D}"/>
            </a:ext>
          </a:extLst>
        </xdr:cNvPr>
        <xdr:cNvSpPr txBox="1"/>
      </xdr:nvSpPr>
      <xdr:spPr>
        <a:xfrm>
          <a:off x="2762250" y="177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Sonata</a:t>
          </a:r>
        </a:p>
      </xdr:txBody>
    </xdr:sp>
    <xdr:clientData/>
  </xdr:twoCellAnchor>
  <xdr:twoCellAnchor>
    <xdr:from>
      <xdr:col>2</xdr:col>
      <xdr:colOff>114300</xdr:colOff>
      <xdr:row>13</xdr:row>
      <xdr:rowOff>133350</xdr:rowOff>
    </xdr:from>
    <xdr:to>
      <xdr:col>3</xdr:col>
      <xdr:colOff>266700</xdr:colOff>
      <xdr:row>15</xdr:row>
      <xdr:rowOff>133350</xdr:rowOff>
    </xdr:to>
    <xdr:sp macro="" textlink="">
      <xdr:nvSpPr>
        <xdr:cNvPr id="4" name="Oval 3">
          <a:hlinkClick xmlns:r="http://schemas.openxmlformats.org/officeDocument/2006/relationships" r:id="" tooltip="Go left if Traumerei &lt; 11.88"/>
          <a:extLst>
            <a:ext uri="{FF2B5EF4-FFF2-40B4-BE49-F238E27FC236}">
              <a16:creationId xmlns:a16="http://schemas.microsoft.com/office/drawing/2014/main" id="{B02B9465-4E52-44C6-A1AA-94DE8E7003DB}"/>
            </a:ext>
          </a:extLst>
        </xdr:cNvPr>
        <xdr:cNvSpPr/>
      </xdr:nvSpPr>
      <xdr:spPr>
        <a:xfrm>
          <a:off x="133350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11.88</a:t>
          </a:r>
        </a:p>
      </xdr:txBody>
    </xdr:sp>
    <xdr:clientData/>
  </xdr:twoCellAnchor>
  <xdr:twoCellAnchor>
    <xdr:from>
      <xdr:col>2</xdr:col>
      <xdr:colOff>114300</xdr:colOff>
      <xdr:row>13</xdr:row>
      <xdr:rowOff>6350</xdr:rowOff>
    </xdr:from>
    <xdr:to>
      <xdr:col>3</xdr:col>
      <xdr:colOff>266700</xdr:colOff>
      <xdr:row>13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4DC7DEF-01DB-4563-ACB0-B0716B6F3051}"/>
            </a:ext>
          </a:extLst>
        </xdr:cNvPr>
        <xdr:cNvSpPr txBox="1"/>
      </xdr:nvSpPr>
      <xdr:spPr>
        <a:xfrm>
          <a:off x="133350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Traumerei</a:t>
          </a:r>
        </a:p>
      </xdr:txBody>
    </xdr:sp>
    <xdr:clientData/>
  </xdr:twoCellAnchor>
  <xdr:twoCellAnchor>
    <xdr:from>
      <xdr:col>2</xdr:col>
      <xdr:colOff>495300</xdr:colOff>
      <xdr:row>12</xdr:row>
      <xdr:rowOff>6350</xdr:rowOff>
    </xdr:from>
    <xdr:to>
      <xdr:col>4</xdr:col>
      <xdr:colOff>292100</xdr:colOff>
      <xdr:row>12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B37460F-0FEA-47CC-A946-A2F1EE87029C}"/>
            </a:ext>
          </a:extLst>
        </xdr:cNvPr>
        <xdr:cNvSpPr txBox="1"/>
      </xdr:nvSpPr>
      <xdr:spPr>
        <a:xfrm>
          <a:off x="17145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21</a:t>
          </a:r>
        </a:p>
      </xdr:txBody>
    </xdr:sp>
    <xdr:clientData/>
  </xdr:twoCellAnchor>
  <xdr:twoCellAnchor>
    <xdr:from>
      <xdr:col>6</xdr:col>
      <xdr:colOff>533400</xdr:colOff>
      <xdr:row>13</xdr:row>
      <xdr:rowOff>133350</xdr:rowOff>
    </xdr:from>
    <xdr:to>
      <xdr:col>8</xdr:col>
      <xdr:colOff>76200</xdr:colOff>
      <xdr:row>15</xdr:row>
      <xdr:rowOff>133350</xdr:rowOff>
    </xdr:to>
    <xdr:sp macro="" textlink="">
      <xdr:nvSpPr>
        <xdr:cNvPr id="7" name="Oval 6">
          <a:hlinkClick xmlns:r="http://schemas.openxmlformats.org/officeDocument/2006/relationships" r:id="" tooltip="Go left if Nocturne &lt; 8.84"/>
          <a:extLst>
            <a:ext uri="{FF2B5EF4-FFF2-40B4-BE49-F238E27FC236}">
              <a16:creationId xmlns:a16="http://schemas.microsoft.com/office/drawing/2014/main" id="{AD011C9C-409B-49F6-B6FF-295EF719F3CF}"/>
            </a:ext>
          </a:extLst>
        </xdr:cNvPr>
        <xdr:cNvSpPr/>
      </xdr:nvSpPr>
      <xdr:spPr>
        <a:xfrm>
          <a:off x="419100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8.84</a:t>
          </a:r>
        </a:p>
      </xdr:txBody>
    </xdr:sp>
    <xdr:clientData/>
  </xdr:twoCellAnchor>
  <xdr:twoCellAnchor>
    <xdr:from>
      <xdr:col>6</xdr:col>
      <xdr:colOff>533400</xdr:colOff>
      <xdr:row>13</xdr:row>
      <xdr:rowOff>6350</xdr:rowOff>
    </xdr:from>
    <xdr:to>
      <xdr:col>8</xdr:col>
      <xdr:colOff>76200</xdr:colOff>
      <xdr:row>13</xdr:row>
      <xdr:rowOff>133350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6A4F030-0FEF-434D-9A2A-C2DD831B71DB}"/>
            </a:ext>
          </a:extLst>
        </xdr:cNvPr>
        <xdr:cNvSpPr txBox="1"/>
      </xdr:nvSpPr>
      <xdr:spPr>
        <a:xfrm>
          <a:off x="419100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Nocturne</a:t>
          </a:r>
        </a:p>
      </xdr:txBody>
    </xdr:sp>
    <xdr:clientData/>
  </xdr:twoCellAnchor>
  <xdr:twoCellAnchor>
    <xdr:from>
      <xdr:col>6</xdr:col>
      <xdr:colOff>533400</xdr:colOff>
      <xdr:row>12</xdr:row>
      <xdr:rowOff>6350</xdr:rowOff>
    </xdr:from>
    <xdr:to>
      <xdr:col>8</xdr:col>
      <xdr:colOff>330200</xdr:colOff>
      <xdr:row>12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7EEF20C-9A50-4EE6-BC4C-9C640DE2D609}"/>
            </a:ext>
          </a:extLst>
        </xdr:cNvPr>
        <xdr:cNvSpPr txBox="1"/>
      </xdr:nvSpPr>
      <xdr:spPr>
        <a:xfrm>
          <a:off x="41910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10</a:t>
          </a:r>
        </a:p>
      </xdr:txBody>
    </xdr:sp>
    <xdr:clientData/>
  </xdr:twoCellAnchor>
  <xdr:twoCellAnchor>
    <xdr:from>
      <xdr:col>1</xdr:col>
      <xdr:colOff>215900</xdr:colOff>
      <xdr:row>17</xdr:row>
      <xdr:rowOff>133350</xdr:rowOff>
    </xdr:from>
    <xdr:to>
      <xdr:col>2</xdr:col>
      <xdr:colOff>241300</xdr:colOff>
      <xdr:row>19</xdr:row>
      <xdr:rowOff>133350</xdr:rowOff>
    </xdr:to>
    <xdr:sp macro="" textlink="">
      <xdr:nvSpPr>
        <xdr:cNvPr id="10" name="Rectangle 9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EE7573C1-2559-494A-A609-EBE1C4A26CD7}"/>
            </a:ext>
          </a:extLst>
        </xdr:cNvPr>
        <xdr:cNvSpPr/>
      </xdr:nvSpPr>
      <xdr:spPr>
        <a:xfrm>
          <a:off x="825500" y="3429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1.67</a:t>
          </a:r>
        </a:p>
      </xdr:txBody>
    </xdr:sp>
    <xdr:clientData/>
  </xdr:twoCellAnchor>
  <xdr:twoCellAnchor>
    <xdr:from>
      <xdr:col>1</xdr:col>
      <xdr:colOff>533400</xdr:colOff>
      <xdr:row>16</xdr:row>
      <xdr:rowOff>6350</xdr:rowOff>
    </xdr:from>
    <xdr:to>
      <xdr:col>3</xdr:col>
      <xdr:colOff>330200</xdr:colOff>
      <xdr:row>16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79B4B6C-EECA-413A-BE63-506368E9BB76}"/>
            </a:ext>
          </a:extLst>
        </xdr:cNvPr>
        <xdr:cNvSpPr txBox="1"/>
      </xdr:nvSpPr>
      <xdr:spPr>
        <a:xfrm>
          <a:off x="1143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3</xdr:col>
      <xdr:colOff>76200</xdr:colOff>
      <xdr:row>17</xdr:row>
      <xdr:rowOff>133350</xdr:rowOff>
    </xdr:from>
    <xdr:to>
      <xdr:col>4</xdr:col>
      <xdr:colOff>228600</xdr:colOff>
      <xdr:row>19</xdr:row>
      <xdr:rowOff>133350</xdr:rowOff>
    </xdr:to>
    <xdr:sp macro="" textlink="">
      <xdr:nvSpPr>
        <xdr:cNvPr id="12" name="Oval 11">
          <a:hlinkClick xmlns:r="http://schemas.openxmlformats.org/officeDocument/2006/relationships" r:id="" tooltip="Go left if Chord Error &lt; 0.95"/>
          <a:extLst>
            <a:ext uri="{FF2B5EF4-FFF2-40B4-BE49-F238E27FC236}">
              <a16:creationId xmlns:a16="http://schemas.microsoft.com/office/drawing/2014/main" id="{49729AA5-F6F0-450E-9AAD-10705E3BCD9E}"/>
            </a:ext>
          </a:extLst>
        </xdr:cNvPr>
        <xdr:cNvSpPr/>
      </xdr:nvSpPr>
      <xdr:spPr>
        <a:xfrm>
          <a:off x="19050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0.95</a:t>
          </a:r>
        </a:p>
      </xdr:txBody>
    </xdr:sp>
    <xdr:clientData/>
  </xdr:twoCellAnchor>
  <xdr:twoCellAnchor>
    <xdr:from>
      <xdr:col>3</xdr:col>
      <xdr:colOff>76200</xdr:colOff>
      <xdr:row>17</xdr:row>
      <xdr:rowOff>6350</xdr:rowOff>
    </xdr:from>
    <xdr:to>
      <xdr:col>4</xdr:col>
      <xdr:colOff>228600</xdr:colOff>
      <xdr:row>17</xdr:row>
      <xdr:rowOff>133350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1B4E6A7-F54E-4217-B16E-B66E7084B470}"/>
            </a:ext>
          </a:extLst>
        </xdr:cNvPr>
        <xdr:cNvSpPr txBox="1"/>
      </xdr:nvSpPr>
      <xdr:spPr>
        <a:xfrm>
          <a:off x="19050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Chord Error</a:t>
          </a:r>
        </a:p>
      </xdr:txBody>
    </xdr:sp>
    <xdr:clientData/>
  </xdr:twoCellAnchor>
  <xdr:twoCellAnchor>
    <xdr:from>
      <xdr:col>3</xdr:col>
      <xdr:colOff>76200</xdr:colOff>
      <xdr:row>16</xdr:row>
      <xdr:rowOff>6350</xdr:rowOff>
    </xdr:from>
    <xdr:to>
      <xdr:col>4</xdr:col>
      <xdr:colOff>482600</xdr:colOff>
      <xdr:row>16</xdr:row>
      <xdr:rowOff>133350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4B78992-D9B1-4599-8B02-3E5237539A7C}"/>
            </a:ext>
          </a:extLst>
        </xdr:cNvPr>
        <xdr:cNvSpPr txBox="1"/>
      </xdr:nvSpPr>
      <xdr:spPr>
        <a:xfrm>
          <a:off x="1905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18</a:t>
          </a:r>
        </a:p>
      </xdr:txBody>
    </xdr:sp>
    <xdr:clientData/>
  </xdr:twoCellAnchor>
  <xdr:twoCellAnchor>
    <xdr:from>
      <xdr:col>6</xdr:col>
      <xdr:colOff>215900</xdr:colOff>
      <xdr:row>17</xdr:row>
      <xdr:rowOff>133350</xdr:rowOff>
    </xdr:from>
    <xdr:to>
      <xdr:col>7</xdr:col>
      <xdr:colOff>241300</xdr:colOff>
      <xdr:row>19</xdr:row>
      <xdr:rowOff>133350</xdr:rowOff>
    </xdr:to>
    <xdr:sp macro="" textlink="">
      <xdr:nvSpPr>
        <xdr:cNvPr id="15" name="Rectangle 14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44EB173B-7D2B-42D0-AC35-28BA20A9D467}"/>
            </a:ext>
          </a:extLst>
        </xdr:cNvPr>
        <xdr:cNvSpPr/>
      </xdr:nvSpPr>
      <xdr:spPr>
        <a:xfrm>
          <a:off x="3873500" y="3429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5.00</a:t>
          </a:r>
        </a:p>
      </xdr:txBody>
    </xdr:sp>
    <xdr:clientData/>
  </xdr:twoCellAnchor>
  <xdr:twoCellAnchor>
    <xdr:from>
      <xdr:col>6</xdr:col>
      <xdr:colOff>533400</xdr:colOff>
      <xdr:row>16</xdr:row>
      <xdr:rowOff>6350</xdr:rowOff>
    </xdr:from>
    <xdr:to>
      <xdr:col>8</xdr:col>
      <xdr:colOff>330200</xdr:colOff>
      <xdr:row>16</xdr:row>
      <xdr:rowOff>133350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232E4B6-738D-4BDB-A334-F451246515AA}"/>
            </a:ext>
          </a:extLst>
        </xdr:cNvPr>
        <xdr:cNvSpPr txBox="1"/>
      </xdr:nvSpPr>
      <xdr:spPr>
        <a:xfrm>
          <a:off x="4191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7</xdr:col>
      <xdr:colOff>304800</xdr:colOff>
      <xdr:row>17</xdr:row>
      <xdr:rowOff>133350</xdr:rowOff>
    </xdr:from>
    <xdr:to>
      <xdr:col>8</xdr:col>
      <xdr:colOff>457200</xdr:colOff>
      <xdr:row>19</xdr:row>
      <xdr:rowOff>133350</xdr:rowOff>
    </xdr:to>
    <xdr:sp macro="" textlink="">
      <xdr:nvSpPr>
        <xdr:cNvPr id="17" name="Oval 16">
          <a:hlinkClick xmlns:r="http://schemas.openxmlformats.org/officeDocument/2006/relationships" r:id="" tooltip="Go left if Traumerei &lt; 26.28"/>
          <a:extLst>
            <a:ext uri="{FF2B5EF4-FFF2-40B4-BE49-F238E27FC236}">
              <a16:creationId xmlns:a16="http://schemas.microsoft.com/office/drawing/2014/main" id="{DF6F1D99-A358-4876-A73E-453CF8DA81BC}"/>
            </a:ext>
          </a:extLst>
        </xdr:cNvPr>
        <xdr:cNvSpPr/>
      </xdr:nvSpPr>
      <xdr:spPr>
        <a:xfrm>
          <a:off x="45720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26.28</a:t>
          </a:r>
        </a:p>
      </xdr:txBody>
    </xdr:sp>
    <xdr:clientData/>
  </xdr:twoCellAnchor>
  <xdr:twoCellAnchor>
    <xdr:from>
      <xdr:col>7</xdr:col>
      <xdr:colOff>304800</xdr:colOff>
      <xdr:row>17</xdr:row>
      <xdr:rowOff>6350</xdr:rowOff>
    </xdr:from>
    <xdr:to>
      <xdr:col>8</xdr:col>
      <xdr:colOff>457200</xdr:colOff>
      <xdr:row>17</xdr:row>
      <xdr:rowOff>133350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0FF53B6-32A5-491A-B5D3-A0CFE57DDC4F}"/>
            </a:ext>
          </a:extLst>
        </xdr:cNvPr>
        <xdr:cNvSpPr txBox="1"/>
      </xdr:nvSpPr>
      <xdr:spPr>
        <a:xfrm>
          <a:off x="45720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Traumerei</a:t>
          </a:r>
        </a:p>
      </xdr:txBody>
    </xdr:sp>
    <xdr:clientData/>
  </xdr:twoCellAnchor>
  <xdr:twoCellAnchor>
    <xdr:from>
      <xdr:col>7</xdr:col>
      <xdr:colOff>304800</xdr:colOff>
      <xdr:row>16</xdr:row>
      <xdr:rowOff>6350</xdr:rowOff>
    </xdr:from>
    <xdr:to>
      <xdr:col>9</xdr:col>
      <xdr:colOff>101600</xdr:colOff>
      <xdr:row>16</xdr:row>
      <xdr:rowOff>133350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5004047-98A9-432D-BB28-CD8346C6491C}"/>
            </a:ext>
          </a:extLst>
        </xdr:cNvPr>
        <xdr:cNvSpPr txBox="1"/>
      </xdr:nvSpPr>
      <xdr:spPr>
        <a:xfrm>
          <a:off x="4572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9</a:t>
          </a:r>
        </a:p>
      </xdr:txBody>
    </xdr:sp>
    <xdr:clientData/>
  </xdr:twoCellAnchor>
  <xdr:twoCellAnchor>
    <xdr:from>
      <xdr:col>2</xdr:col>
      <xdr:colOff>304800</xdr:colOff>
      <xdr:row>21</xdr:row>
      <xdr:rowOff>133350</xdr:rowOff>
    </xdr:from>
    <xdr:to>
      <xdr:col>3</xdr:col>
      <xdr:colOff>457200</xdr:colOff>
      <xdr:row>23</xdr:row>
      <xdr:rowOff>133350</xdr:rowOff>
    </xdr:to>
    <xdr:sp macro="" textlink="">
      <xdr:nvSpPr>
        <xdr:cNvPr id="20" name="Oval 19">
          <a:hlinkClick xmlns:r="http://schemas.openxmlformats.org/officeDocument/2006/relationships" r:id="" tooltip="Go left if Amazing Grace &lt; 25.02"/>
          <a:extLst>
            <a:ext uri="{FF2B5EF4-FFF2-40B4-BE49-F238E27FC236}">
              <a16:creationId xmlns:a16="http://schemas.microsoft.com/office/drawing/2014/main" id="{61CD3D4E-2435-4270-A0F7-CBFEA36D6C35}"/>
            </a:ext>
          </a:extLst>
        </xdr:cNvPr>
        <xdr:cNvSpPr/>
      </xdr:nvSpPr>
      <xdr:spPr>
        <a:xfrm>
          <a:off x="1524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25.02</a:t>
          </a:r>
        </a:p>
      </xdr:txBody>
    </xdr:sp>
    <xdr:clientData/>
  </xdr:twoCellAnchor>
  <xdr:twoCellAnchor>
    <xdr:from>
      <xdr:col>2</xdr:col>
      <xdr:colOff>304800</xdr:colOff>
      <xdr:row>21</xdr:row>
      <xdr:rowOff>6350</xdr:rowOff>
    </xdr:from>
    <xdr:to>
      <xdr:col>3</xdr:col>
      <xdr:colOff>457200</xdr:colOff>
      <xdr:row>21</xdr:row>
      <xdr:rowOff>133350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B963804-A661-4528-AEAC-30C0E91990E7}"/>
            </a:ext>
          </a:extLst>
        </xdr:cNvPr>
        <xdr:cNvSpPr txBox="1"/>
      </xdr:nvSpPr>
      <xdr:spPr>
        <a:xfrm>
          <a:off x="1524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Amazing Grace</a:t>
          </a:r>
        </a:p>
      </xdr:txBody>
    </xdr:sp>
    <xdr:clientData/>
  </xdr:twoCellAnchor>
  <xdr:twoCellAnchor>
    <xdr:from>
      <xdr:col>3</xdr:col>
      <xdr:colOff>76200</xdr:colOff>
      <xdr:row>20</xdr:row>
      <xdr:rowOff>6350</xdr:rowOff>
    </xdr:from>
    <xdr:to>
      <xdr:col>4</xdr:col>
      <xdr:colOff>482600</xdr:colOff>
      <xdr:row>20</xdr:row>
      <xdr:rowOff>133350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2412DB5-C823-444C-9A0E-FF7432CB8363}"/>
            </a:ext>
          </a:extLst>
        </xdr:cNvPr>
        <xdr:cNvSpPr txBox="1"/>
      </xdr:nvSpPr>
      <xdr:spPr>
        <a:xfrm>
          <a:off x="1905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17</a:t>
          </a:r>
        </a:p>
      </xdr:txBody>
    </xdr:sp>
    <xdr:clientData/>
  </xdr:twoCellAnchor>
  <xdr:twoCellAnchor>
    <xdr:from>
      <xdr:col>3</xdr:col>
      <xdr:colOff>520700</xdr:colOff>
      <xdr:row>21</xdr:row>
      <xdr:rowOff>133350</xdr:rowOff>
    </xdr:from>
    <xdr:to>
      <xdr:col>4</xdr:col>
      <xdr:colOff>546100</xdr:colOff>
      <xdr:row>23</xdr:row>
      <xdr:rowOff>133350</xdr:rowOff>
    </xdr:to>
    <xdr:sp macro="" textlink="">
      <xdr:nvSpPr>
        <xdr:cNvPr id="23" name="Rectangle 22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42904CCF-B50A-44C9-8836-D4CAF73B74A7}"/>
            </a:ext>
          </a:extLst>
        </xdr:cNvPr>
        <xdr:cNvSpPr/>
      </xdr:nvSpPr>
      <xdr:spPr>
        <a:xfrm>
          <a:off x="2349500" y="4191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9.00</a:t>
          </a:r>
        </a:p>
      </xdr:txBody>
    </xdr:sp>
    <xdr:clientData/>
  </xdr:twoCellAnchor>
  <xdr:twoCellAnchor>
    <xdr:from>
      <xdr:col>3</xdr:col>
      <xdr:colOff>457200</xdr:colOff>
      <xdr:row>20</xdr:row>
      <xdr:rowOff>6350</xdr:rowOff>
    </xdr:from>
    <xdr:to>
      <xdr:col>5</xdr:col>
      <xdr:colOff>254000</xdr:colOff>
      <xdr:row>20</xdr:row>
      <xdr:rowOff>133350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074E0A6-BD32-42F3-A705-780ECEF9181B}"/>
            </a:ext>
          </a:extLst>
        </xdr:cNvPr>
        <xdr:cNvSpPr txBox="1"/>
      </xdr:nvSpPr>
      <xdr:spPr>
        <a:xfrm>
          <a:off x="2286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6</xdr:col>
      <xdr:colOff>596900</xdr:colOff>
      <xdr:row>21</xdr:row>
      <xdr:rowOff>133350</xdr:rowOff>
    </xdr:from>
    <xdr:to>
      <xdr:col>8</xdr:col>
      <xdr:colOff>12700</xdr:colOff>
      <xdr:row>23</xdr:row>
      <xdr:rowOff>133350</xdr:rowOff>
    </xdr:to>
    <xdr:sp macro="" textlink="">
      <xdr:nvSpPr>
        <xdr:cNvPr id="25" name="Rectangle 24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43E8CA44-6961-4B62-8824-29B952EBD2D2}"/>
            </a:ext>
          </a:extLst>
        </xdr:cNvPr>
        <xdr:cNvSpPr/>
      </xdr:nvSpPr>
      <xdr:spPr>
        <a:xfrm>
          <a:off x="4254500" y="4191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6.50</a:t>
          </a:r>
        </a:p>
      </xdr:txBody>
    </xdr:sp>
    <xdr:clientData/>
  </xdr:twoCellAnchor>
  <xdr:twoCellAnchor>
    <xdr:from>
      <xdr:col>7</xdr:col>
      <xdr:colOff>304800</xdr:colOff>
      <xdr:row>20</xdr:row>
      <xdr:rowOff>6350</xdr:rowOff>
    </xdr:from>
    <xdr:to>
      <xdr:col>9</xdr:col>
      <xdr:colOff>101600</xdr:colOff>
      <xdr:row>20</xdr:row>
      <xdr:rowOff>133350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C271B2C-CADE-479A-8803-56B5D58DFDBA}"/>
            </a:ext>
          </a:extLst>
        </xdr:cNvPr>
        <xdr:cNvSpPr txBox="1"/>
      </xdr:nvSpPr>
      <xdr:spPr>
        <a:xfrm>
          <a:off x="4572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8</xdr:col>
      <xdr:colOff>76200</xdr:colOff>
      <xdr:row>21</xdr:row>
      <xdr:rowOff>133350</xdr:rowOff>
    </xdr:from>
    <xdr:to>
      <xdr:col>9</xdr:col>
      <xdr:colOff>228600</xdr:colOff>
      <xdr:row>23</xdr:row>
      <xdr:rowOff>133350</xdr:rowOff>
    </xdr:to>
    <xdr:sp macro="" textlink="">
      <xdr:nvSpPr>
        <xdr:cNvPr id="27" name="Oval 26">
          <a:hlinkClick xmlns:r="http://schemas.openxmlformats.org/officeDocument/2006/relationships" r:id="" tooltip="Go left if Clavier &lt; 312.00"/>
          <a:extLst>
            <a:ext uri="{FF2B5EF4-FFF2-40B4-BE49-F238E27FC236}">
              <a16:creationId xmlns:a16="http://schemas.microsoft.com/office/drawing/2014/main" id="{50A83260-1A60-4A8F-858E-99173EF03D4D}"/>
            </a:ext>
          </a:extLst>
        </xdr:cNvPr>
        <xdr:cNvSpPr/>
      </xdr:nvSpPr>
      <xdr:spPr>
        <a:xfrm>
          <a:off x="4953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312.00</a:t>
          </a:r>
        </a:p>
      </xdr:txBody>
    </xdr:sp>
    <xdr:clientData/>
  </xdr:twoCellAnchor>
  <xdr:twoCellAnchor>
    <xdr:from>
      <xdr:col>8</xdr:col>
      <xdr:colOff>76200</xdr:colOff>
      <xdr:row>21</xdr:row>
      <xdr:rowOff>6350</xdr:rowOff>
    </xdr:from>
    <xdr:to>
      <xdr:col>9</xdr:col>
      <xdr:colOff>228600</xdr:colOff>
      <xdr:row>21</xdr:row>
      <xdr:rowOff>133350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81C3204-BB7A-45F6-8213-17D9C1529876}"/>
            </a:ext>
          </a:extLst>
        </xdr:cNvPr>
        <xdr:cNvSpPr txBox="1"/>
      </xdr:nvSpPr>
      <xdr:spPr>
        <a:xfrm>
          <a:off x="4953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Clavier</a:t>
          </a:r>
        </a:p>
      </xdr:txBody>
    </xdr:sp>
    <xdr:clientData/>
  </xdr:twoCellAnchor>
  <xdr:twoCellAnchor>
    <xdr:from>
      <xdr:col>8</xdr:col>
      <xdr:colOff>76200</xdr:colOff>
      <xdr:row>20</xdr:row>
      <xdr:rowOff>6350</xdr:rowOff>
    </xdr:from>
    <xdr:to>
      <xdr:col>9</xdr:col>
      <xdr:colOff>482600</xdr:colOff>
      <xdr:row>20</xdr:row>
      <xdr:rowOff>133350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50732A-63D1-498F-994C-9A3DAF36604D}"/>
            </a:ext>
          </a:extLst>
        </xdr:cNvPr>
        <xdr:cNvSpPr txBox="1"/>
      </xdr:nvSpPr>
      <xdr:spPr>
        <a:xfrm>
          <a:off x="4953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7</a:t>
          </a:r>
        </a:p>
      </xdr:txBody>
    </xdr:sp>
    <xdr:clientData/>
  </xdr:twoCellAnchor>
  <xdr:twoCellAnchor>
    <xdr:from>
      <xdr:col>1</xdr:col>
      <xdr:colOff>215900</xdr:colOff>
      <xdr:row>25</xdr:row>
      <xdr:rowOff>133350</xdr:rowOff>
    </xdr:from>
    <xdr:to>
      <xdr:col>2</xdr:col>
      <xdr:colOff>241300</xdr:colOff>
      <xdr:row>27</xdr:row>
      <xdr:rowOff>133350</xdr:rowOff>
    </xdr:to>
    <xdr:sp macro="" textlink="">
      <xdr:nvSpPr>
        <xdr:cNvPr id="30" name="Rectangle 29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F5A792A9-03E7-451C-9D04-EE64D9772421}"/>
            </a:ext>
          </a:extLst>
        </xdr:cNvPr>
        <xdr:cNvSpPr/>
      </xdr:nvSpPr>
      <xdr:spPr>
        <a:xfrm>
          <a:off x="825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3.00</a:t>
          </a:r>
        </a:p>
      </xdr:txBody>
    </xdr:sp>
    <xdr:clientData/>
  </xdr:twoCellAnchor>
  <xdr:twoCellAnchor>
    <xdr:from>
      <xdr:col>1</xdr:col>
      <xdr:colOff>533400</xdr:colOff>
      <xdr:row>24</xdr:row>
      <xdr:rowOff>6350</xdr:rowOff>
    </xdr:from>
    <xdr:to>
      <xdr:col>3</xdr:col>
      <xdr:colOff>330200</xdr:colOff>
      <xdr:row>24</xdr:row>
      <xdr:rowOff>133350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898E9D8-8282-4751-AC43-A43AC5511FD6}"/>
            </a:ext>
          </a:extLst>
        </xdr:cNvPr>
        <xdr:cNvSpPr txBox="1"/>
      </xdr:nvSpPr>
      <xdr:spPr>
        <a:xfrm>
          <a:off x="1143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3</xdr:col>
      <xdr:colOff>457200</xdr:colOff>
      <xdr:row>25</xdr:row>
      <xdr:rowOff>133350</xdr:rowOff>
    </xdr:from>
    <xdr:to>
      <xdr:col>5</xdr:col>
      <xdr:colOff>0</xdr:colOff>
      <xdr:row>27</xdr:row>
      <xdr:rowOff>133350</xdr:rowOff>
    </xdr:to>
    <xdr:sp macro="" textlink="">
      <xdr:nvSpPr>
        <xdr:cNvPr id="32" name="Oval 31">
          <a:hlinkClick xmlns:r="http://schemas.openxmlformats.org/officeDocument/2006/relationships" r:id="" tooltip="Go left if Amazing Grace &lt; 28.75"/>
          <a:extLst>
            <a:ext uri="{FF2B5EF4-FFF2-40B4-BE49-F238E27FC236}">
              <a16:creationId xmlns:a16="http://schemas.microsoft.com/office/drawing/2014/main" id="{579D82BE-7E17-4EDB-9C4A-59DFAEC5F9E7}"/>
            </a:ext>
          </a:extLst>
        </xdr:cNvPr>
        <xdr:cNvSpPr/>
      </xdr:nvSpPr>
      <xdr:spPr>
        <a:xfrm>
          <a:off x="22860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28.75</a:t>
          </a:r>
        </a:p>
      </xdr:txBody>
    </xdr:sp>
    <xdr:clientData/>
  </xdr:twoCellAnchor>
  <xdr:twoCellAnchor>
    <xdr:from>
      <xdr:col>3</xdr:col>
      <xdr:colOff>457200</xdr:colOff>
      <xdr:row>25</xdr:row>
      <xdr:rowOff>6350</xdr:rowOff>
    </xdr:from>
    <xdr:to>
      <xdr:col>5</xdr:col>
      <xdr:colOff>0</xdr:colOff>
      <xdr:row>25</xdr:row>
      <xdr:rowOff>133350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6ECE720-D313-47E2-BBE8-12352388159E}"/>
            </a:ext>
          </a:extLst>
        </xdr:cNvPr>
        <xdr:cNvSpPr txBox="1"/>
      </xdr:nvSpPr>
      <xdr:spPr>
        <a:xfrm>
          <a:off x="22860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Amazing Grace</a:t>
          </a:r>
        </a:p>
      </xdr:txBody>
    </xdr:sp>
    <xdr:clientData/>
  </xdr:twoCellAnchor>
  <xdr:twoCellAnchor>
    <xdr:from>
      <xdr:col>3</xdr:col>
      <xdr:colOff>457200</xdr:colOff>
      <xdr:row>24</xdr:row>
      <xdr:rowOff>6350</xdr:rowOff>
    </xdr:from>
    <xdr:to>
      <xdr:col>5</xdr:col>
      <xdr:colOff>254000</xdr:colOff>
      <xdr:row>24</xdr:row>
      <xdr:rowOff>133350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6F08076-78D1-4987-8A20-49FA077AE7EE}"/>
            </a:ext>
          </a:extLst>
        </xdr:cNvPr>
        <xdr:cNvSpPr txBox="1"/>
      </xdr:nvSpPr>
      <xdr:spPr>
        <a:xfrm>
          <a:off x="2286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15</a:t>
          </a:r>
        </a:p>
      </xdr:txBody>
    </xdr:sp>
    <xdr:clientData/>
  </xdr:twoCellAnchor>
  <xdr:twoCellAnchor>
    <xdr:from>
      <xdr:col>7</xdr:col>
      <xdr:colOff>304800</xdr:colOff>
      <xdr:row>25</xdr:row>
      <xdr:rowOff>133350</xdr:rowOff>
    </xdr:from>
    <xdr:to>
      <xdr:col>8</xdr:col>
      <xdr:colOff>457200</xdr:colOff>
      <xdr:row>27</xdr:row>
      <xdr:rowOff>133350</xdr:rowOff>
    </xdr:to>
    <xdr:sp macro="" textlink="">
      <xdr:nvSpPr>
        <xdr:cNvPr id="35" name="Oval 34">
          <a:hlinkClick xmlns:r="http://schemas.openxmlformats.org/officeDocument/2006/relationships" r:id="" tooltip="Go left if Opus &lt; 89.00"/>
          <a:extLst>
            <a:ext uri="{FF2B5EF4-FFF2-40B4-BE49-F238E27FC236}">
              <a16:creationId xmlns:a16="http://schemas.microsoft.com/office/drawing/2014/main" id="{DED459A9-2D0E-4F80-8D0D-88E2EDE7398D}"/>
            </a:ext>
          </a:extLst>
        </xdr:cNvPr>
        <xdr:cNvSpPr/>
      </xdr:nvSpPr>
      <xdr:spPr>
        <a:xfrm>
          <a:off x="45720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89.00</a:t>
          </a:r>
        </a:p>
      </xdr:txBody>
    </xdr:sp>
    <xdr:clientData/>
  </xdr:twoCellAnchor>
  <xdr:twoCellAnchor>
    <xdr:from>
      <xdr:col>7</xdr:col>
      <xdr:colOff>304800</xdr:colOff>
      <xdr:row>25</xdr:row>
      <xdr:rowOff>6350</xdr:rowOff>
    </xdr:from>
    <xdr:to>
      <xdr:col>8</xdr:col>
      <xdr:colOff>457200</xdr:colOff>
      <xdr:row>25</xdr:row>
      <xdr:rowOff>133350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35BD728-2395-411A-8785-E194589DA517}"/>
            </a:ext>
          </a:extLst>
        </xdr:cNvPr>
        <xdr:cNvSpPr txBox="1"/>
      </xdr:nvSpPr>
      <xdr:spPr>
        <a:xfrm>
          <a:off x="45720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Opus</a:t>
          </a:r>
        </a:p>
      </xdr:txBody>
    </xdr:sp>
    <xdr:clientData/>
  </xdr:twoCellAnchor>
  <xdr:twoCellAnchor>
    <xdr:from>
      <xdr:col>8</xdr:col>
      <xdr:colOff>76200</xdr:colOff>
      <xdr:row>24</xdr:row>
      <xdr:rowOff>6350</xdr:rowOff>
    </xdr:from>
    <xdr:to>
      <xdr:col>9</xdr:col>
      <xdr:colOff>482600</xdr:colOff>
      <xdr:row>24</xdr:row>
      <xdr:rowOff>133350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32B6A65-89EB-4B24-8BD9-3186D43B83EE}"/>
            </a:ext>
          </a:extLst>
        </xdr:cNvPr>
        <xdr:cNvSpPr txBox="1"/>
      </xdr:nvSpPr>
      <xdr:spPr>
        <a:xfrm>
          <a:off x="4953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5</a:t>
          </a:r>
        </a:p>
      </xdr:txBody>
    </xdr:sp>
    <xdr:clientData/>
  </xdr:twoCellAnchor>
  <xdr:twoCellAnchor>
    <xdr:from>
      <xdr:col>8</xdr:col>
      <xdr:colOff>520700</xdr:colOff>
      <xdr:row>25</xdr:row>
      <xdr:rowOff>133350</xdr:rowOff>
    </xdr:from>
    <xdr:to>
      <xdr:col>9</xdr:col>
      <xdr:colOff>546100</xdr:colOff>
      <xdr:row>27</xdr:row>
      <xdr:rowOff>133350</xdr:rowOff>
    </xdr:to>
    <xdr:sp macro="" textlink="">
      <xdr:nvSpPr>
        <xdr:cNvPr id="38" name="Rectangle 37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8C11C73C-DD9F-42E3-B578-FB3F14C5B545}"/>
            </a:ext>
          </a:extLst>
        </xdr:cNvPr>
        <xdr:cNvSpPr/>
      </xdr:nvSpPr>
      <xdr:spPr>
        <a:xfrm>
          <a:off x="5397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9.50</a:t>
          </a:r>
        </a:p>
      </xdr:txBody>
    </xdr:sp>
    <xdr:clientData/>
  </xdr:twoCellAnchor>
  <xdr:twoCellAnchor>
    <xdr:from>
      <xdr:col>8</xdr:col>
      <xdr:colOff>457200</xdr:colOff>
      <xdr:row>24</xdr:row>
      <xdr:rowOff>6350</xdr:rowOff>
    </xdr:from>
    <xdr:to>
      <xdr:col>10</xdr:col>
      <xdr:colOff>254000</xdr:colOff>
      <xdr:row>24</xdr:row>
      <xdr:rowOff>133350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7C5E9E1-67D8-4F15-A693-184C17B45DAB}"/>
            </a:ext>
          </a:extLst>
        </xdr:cNvPr>
        <xdr:cNvSpPr txBox="1"/>
      </xdr:nvSpPr>
      <xdr:spPr>
        <a:xfrm>
          <a:off x="5334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1</xdr:col>
      <xdr:colOff>533400</xdr:colOff>
      <xdr:row>29</xdr:row>
      <xdr:rowOff>133350</xdr:rowOff>
    </xdr:from>
    <xdr:to>
      <xdr:col>3</xdr:col>
      <xdr:colOff>76200</xdr:colOff>
      <xdr:row>31</xdr:row>
      <xdr:rowOff>133350</xdr:rowOff>
    </xdr:to>
    <xdr:sp macro="" textlink="">
      <xdr:nvSpPr>
        <xdr:cNvPr id="40" name="Oval 39">
          <a:hlinkClick xmlns:r="http://schemas.openxmlformats.org/officeDocument/2006/relationships" r:id="" tooltip="Go left if Chord Error &lt; 0.25"/>
          <a:extLst>
            <a:ext uri="{FF2B5EF4-FFF2-40B4-BE49-F238E27FC236}">
              <a16:creationId xmlns:a16="http://schemas.microsoft.com/office/drawing/2014/main" id="{5BDFE5B0-2995-4B84-BDC1-4C3C3905B061}"/>
            </a:ext>
          </a:extLst>
        </xdr:cNvPr>
        <xdr:cNvSpPr/>
      </xdr:nvSpPr>
      <xdr:spPr>
        <a:xfrm>
          <a:off x="1143000" y="571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0.25</a:t>
          </a:r>
        </a:p>
      </xdr:txBody>
    </xdr:sp>
    <xdr:clientData/>
  </xdr:twoCellAnchor>
  <xdr:twoCellAnchor>
    <xdr:from>
      <xdr:col>1</xdr:col>
      <xdr:colOff>533400</xdr:colOff>
      <xdr:row>29</xdr:row>
      <xdr:rowOff>6350</xdr:rowOff>
    </xdr:from>
    <xdr:to>
      <xdr:col>3</xdr:col>
      <xdr:colOff>76200</xdr:colOff>
      <xdr:row>29</xdr:row>
      <xdr:rowOff>133350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3D003D8-CAA2-4A4F-B766-FF889FF0E2BF}"/>
            </a:ext>
          </a:extLst>
        </xdr:cNvPr>
        <xdr:cNvSpPr txBox="1"/>
      </xdr:nvSpPr>
      <xdr:spPr>
        <a:xfrm>
          <a:off x="1143000" y="558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Chord Error</a:t>
          </a:r>
        </a:p>
      </xdr:txBody>
    </xdr:sp>
    <xdr:clientData/>
  </xdr:twoCellAnchor>
  <xdr:twoCellAnchor>
    <xdr:from>
      <xdr:col>2</xdr:col>
      <xdr:colOff>304800</xdr:colOff>
      <xdr:row>28</xdr:row>
      <xdr:rowOff>6350</xdr:rowOff>
    </xdr:from>
    <xdr:to>
      <xdr:col>4</xdr:col>
      <xdr:colOff>101600</xdr:colOff>
      <xdr:row>28</xdr:row>
      <xdr:rowOff>133350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95A5022-2E87-47AB-A3BC-DED544712F38}"/>
            </a:ext>
          </a:extLst>
        </xdr:cNvPr>
        <xdr:cNvSpPr txBox="1"/>
      </xdr:nvSpPr>
      <xdr:spPr>
        <a:xfrm>
          <a:off x="1524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9</a:t>
          </a:r>
        </a:p>
      </xdr:txBody>
    </xdr:sp>
    <xdr:clientData/>
  </xdr:twoCellAnchor>
  <xdr:twoCellAnchor>
    <xdr:from>
      <xdr:col>5</xdr:col>
      <xdr:colOff>381000</xdr:colOff>
      <xdr:row>29</xdr:row>
      <xdr:rowOff>133350</xdr:rowOff>
    </xdr:from>
    <xdr:to>
      <xdr:col>6</xdr:col>
      <xdr:colOff>533400</xdr:colOff>
      <xdr:row>31</xdr:row>
      <xdr:rowOff>133350</xdr:rowOff>
    </xdr:to>
    <xdr:sp macro="" textlink="">
      <xdr:nvSpPr>
        <xdr:cNvPr id="43" name="Oval 42">
          <a:hlinkClick xmlns:r="http://schemas.openxmlformats.org/officeDocument/2006/relationships" r:id="" tooltip="Go left if Opus &lt; 107.00"/>
          <a:extLst>
            <a:ext uri="{FF2B5EF4-FFF2-40B4-BE49-F238E27FC236}">
              <a16:creationId xmlns:a16="http://schemas.microsoft.com/office/drawing/2014/main" id="{60FE590E-84D0-435C-961C-C91782C50BF7}"/>
            </a:ext>
          </a:extLst>
        </xdr:cNvPr>
        <xdr:cNvSpPr/>
      </xdr:nvSpPr>
      <xdr:spPr>
        <a:xfrm>
          <a:off x="3429000" y="571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107.00</a:t>
          </a:r>
        </a:p>
      </xdr:txBody>
    </xdr:sp>
    <xdr:clientData/>
  </xdr:twoCellAnchor>
  <xdr:twoCellAnchor>
    <xdr:from>
      <xdr:col>5</xdr:col>
      <xdr:colOff>381000</xdr:colOff>
      <xdr:row>29</xdr:row>
      <xdr:rowOff>6350</xdr:rowOff>
    </xdr:from>
    <xdr:to>
      <xdr:col>6</xdr:col>
      <xdr:colOff>533400</xdr:colOff>
      <xdr:row>29</xdr:row>
      <xdr:rowOff>133350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248AEC3-D7F5-4709-8E3A-84AD12DDCC97}"/>
            </a:ext>
          </a:extLst>
        </xdr:cNvPr>
        <xdr:cNvSpPr txBox="1"/>
      </xdr:nvSpPr>
      <xdr:spPr>
        <a:xfrm>
          <a:off x="3429000" y="558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Opus</a:t>
          </a:r>
        </a:p>
      </xdr:txBody>
    </xdr:sp>
    <xdr:clientData/>
  </xdr:twoCellAnchor>
  <xdr:twoCellAnchor>
    <xdr:from>
      <xdr:col>5</xdr:col>
      <xdr:colOff>381000</xdr:colOff>
      <xdr:row>28</xdr:row>
      <xdr:rowOff>6350</xdr:rowOff>
    </xdr:from>
    <xdr:to>
      <xdr:col>7</xdr:col>
      <xdr:colOff>177800</xdr:colOff>
      <xdr:row>28</xdr:row>
      <xdr:rowOff>133350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86EC66AE-773A-4E1E-A4EC-4BBC4DAB17BF}"/>
            </a:ext>
          </a:extLst>
        </xdr:cNvPr>
        <xdr:cNvSpPr txBox="1"/>
      </xdr:nvSpPr>
      <xdr:spPr>
        <a:xfrm>
          <a:off x="3429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6</xdr:col>
      <xdr:colOff>596900</xdr:colOff>
      <xdr:row>29</xdr:row>
      <xdr:rowOff>133350</xdr:rowOff>
    </xdr:from>
    <xdr:to>
      <xdr:col>8</xdr:col>
      <xdr:colOff>12700</xdr:colOff>
      <xdr:row>31</xdr:row>
      <xdr:rowOff>133350</xdr:rowOff>
    </xdr:to>
    <xdr:sp macro="" textlink="">
      <xdr:nvSpPr>
        <xdr:cNvPr id="46" name="Rectangle 45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3767B146-7372-4DF3-B60F-7F41684402C4}"/>
            </a:ext>
          </a:extLst>
        </xdr:cNvPr>
        <xdr:cNvSpPr/>
      </xdr:nvSpPr>
      <xdr:spPr>
        <a:xfrm>
          <a:off x="4254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9.00</a:t>
          </a:r>
        </a:p>
      </xdr:txBody>
    </xdr:sp>
    <xdr:clientData/>
  </xdr:twoCellAnchor>
  <xdr:twoCellAnchor>
    <xdr:from>
      <xdr:col>7</xdr:col>
      <xdr:colOff>304800</xdr:colOff>
      <xdr:row>28</xdr:row>
      <xdr:rowOff>6350</xdr:rowOff>
    </xdr:from>
    <xdr:to>
      <xdr:col>9</xdr:col>
      <xdr:colOff>101600</xdr:colOff>
      <xdr:row>28</xdr:row>
      <xdr:rowOff>133350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2DA84068-D0B4-41CD-9784-ED86AD60F948}"/>
            </a:ext>
          </a:extLst>
        </xdr:cNvPr>
        <xdr:cNvSpPr txBox="1"/>
      </xdr:nvSpPr>
      <xdr:spPr>
        <a:xfrm>
          <a:off x="4572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8</xdr:col>
      <xdr:colOff>139700</xdr:colOff>
      <xdr:row>29</xdr:row>
      <xdr:rowOff>133350</xdr:rowOff>
    </xdr:from>
    <xdr:to>
      <xdr:col>9</xdr:col>
      <xdr:colOff>165100</xdr:colOff>
      <xdr:row>31</xdr:row>
      <xdr:rowOff>133350</xdr:rowOff>
    </xdr:to>
    <xdr:sp macro="" textlink="">
      <xdr:nvSpPr>
        <xdr:cNvPr id="48" name="Rectangle 47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7AECB982-19C3-4116-872C-88EEFE485E9B}"/>
            </a:ext>
          </a:extLst>
        </xdr:cNvPr>
        <xdr:cNvSpPr/>
      </xdr:nvSpPr>
      <xdr:spPr>
        <a:xfrm>
          <a:off x="5016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8.00</a:t>
          </a:r>
        </a:p>
      </xdr:txBody>
    </xdr:sp>
    <xdr:clientData/>
  </xdr:twoCellAnchor>
  <xdr:twoCellAnchor>
    <xdr:from>
      <xdr:col>8</xdr:col>
      <xdr:colOff>76200</xdr:colOff>
      <xdr:row>28</xdr:row>
      <xdr:rowOff>6350</xdr:rowOff>
    </xdr:from>
    <xdr:to>
      <xdr:col>9</xdr:col>
      <xdr:colOff>482600</xdr:colOff>
      <xdr:row>28</xdr:row>
      <xdr:rowOff>133350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B863190C-C867-4FCC-A774-96BE765DD1BB}"/>
            </a:ext>
          </a:extLst>
        </xdr:cNvPr>
        <xdr:cNvSpPr txBox="1"/>
      </xdr:nvSpPr>
      <xdr:spPr>
        <a:xfrm>
          <a:off x="4953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1</xdr:col>
      <xdr:colOff>215900</xdr:colOff>
      <xdr:row>33</xdr:row>
      <xdr:rowOff>133350</xdr:rowOff>
    </xdr:from>
    <xdr:to>
      <xdr:col>2</xdr:col>
      <xdr:colOff>241300</xdr:colOff>
      <xdr:row>35</xdr:row>
      <xdr:rowOff>133350</xdr:rowOff>
    </xdr:to>
    <xdr:sp macro="" textlink="">
      <xdr:nvSpPr>
        <xdr:cNvPr id="50" name="Rectangle 49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E3AC312E-823F-41DB-BA4F-CBEABA59F39C}"/>
            </a:ext>
          </a:extLst>
        </xdr:cNvPr>
        <xdr:cNvSpPr/>
      </xdr:nvSpPr>
      <xdr:spPr>
        <a:xfrm>
          <a:off x="825500" y="6477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5.00</a:t>
          </a:r>
        </a:p>
      </xdr:txBody>
    </xdr:sp>
    <xdr:clientData/>
  </xdr:twoCellAnchor>
  <xdr:twoCellAnchor>
    <xdr:from>
      <xdr:col>1</xdr:col>
      <xdr:colOff>533400</xdr:colOff>
      <xdr:row>32</xdr:row>
      <xdr:rowOff>6350</xdr:rowOff>
    </xdr:from>
    <xdr:to>
      <xdr:col>3</xdr:col>
      <xdr:colOff>330200</xdr:colOff>
      <xdr:row>32</xdr:row>
      <xdr:rowOff>133350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1FD97EEC-C251-4658-94B6-BF089DE6BE11}"/>
            </a:ext>
          </a:extLst>
        </xdr:cNvPr>
        <xdr:cNvSpPr txBox="1"/>
      </xdr:nvSpPr>
      <xdr:spPr>
        <a:xfrm>
          <a:off x="11430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2</xdr:col>
      <xdr:colOff>304800</xdr:colOff>
      <xdr:row>33</xdr:row>
      <xdr:rowOff>133350</xdr:rowOff>
    </xdr:from>
    <xdr:to>
      <xdr:col>3</xdr:col>
      <xdr:colOff>457200</xdr:colOff>
      <xdr:row>35</xdr:row>
      <xdr:rowOff>133350</xdr:rowOff>
    </xdr:to>
    <xdr:sp macro="" textlink="">
      <xdr:nvSpPr>
        <xdr:cNvPr id="52" name="Oval 51">
          <a:hlinkClick xmlns:r="http://schemas.openxmlformats.org/officeDocument/2006/relationships" r:id="" tooltip="Go left if Chord Error &lt; 0.55"/>
          <a:extLst>
            <a:ext uri="{FF2B5EF4-FFF2-40B4-BE49-F238E27FC236}">
              <a16:creationId xmlns:a16="http://schemas.microsoft.com/office/drawing/2014/main" id="{26A658D0-74B1-4943-AA55-3B294BF07A97}"/>
            </a:ext>
          </a:extLst>
        </xdr:cNvPr>
        <xdr:cNvSpPr/>
      </xdr:nvSpPr>
      <xdr:spPr>
        <a:xfrm>
          <a:off x="1524000" y="647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0.55</a:t>
          </a:r>
        </a:p>
      </xdr:txBody>
    </xdr:sp>
    <xdr:clientData/>
  </xdr:twoCellAnchor>
  <xdr:twoCellAnchor>
    <xdr:from>
      <xdr:col>2</xdr:col>
      <xdr:colOff>304800</xdr:colOff>
      <xdr:row>33</xdr:row>
      <xdr:rowOff>6350</xdr:rowOff>
    </xdr:from>
    <xdr:to>
      <xdr:col>3</xdr:col>
      <xdr:colOff>457200</xdr:colOff>
      <xdr:row>33</xdr:row>
      <xdr:rowOff>133350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4488952E-5DC3-48B1-88F1-337F9DBA7CC4}"/>
            </a:ext>
          </a:extLst>
        </xdr:cNvPr>
        <xdr:cNvSpPr txBox="1"/>
      </xdr:nvSpPr>
      <xdr:spPr>
        <a:xfrm>
          <a:off x="1524000" y="635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Chord Error</a:t>
          </a:r>
        </a:p>
      </xdr:txBody>
    </xdr:sp>
    <xdr:clientData/>
  </xdr:twoCellAnchor>
  <xdr:twoCellAnchor>
    <xdr:from>
      <xdr:col>2</xdr:col>
      <xdr:colOff>304800</xdr:colOff>
      <xdr:row>32</xdr:row>
      <xdr:rowOff>6350</xdr:rowOff>
    </xdr:from>
    <xdr:to>
      <xdr:col>4</xdr:col>
      <xdr:colOff>101600</xdr:colOff>
      <xdr:row>32</xdr:row>
      <xdr:rowOff>133350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1D1D951A-B088-49E7-A9FB-A477BA162B69}"/>
            </a:ext>
          </a:extLst>
        </xdr:cNvPr>
        <xdr:cNvSpPr txBox="1"/>
      </xdr:nvSpPr>
      <xdr:spPr>
        <a:xfrm>
          <a:off x="15240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7</a:t>
          </a:r>
        </a:p>
      </xdr:txBody>
    </xdr:sp>
    <xdr:clientData/>
  </xdr:twoCellAnchor>
  <xdr:twoCellAnchor>
    <xdr:from>
      <xdr:col>5</xdr:col>
      <xdr:colOff>0</xdr:colOff>
      <xdr:row>33</xdr:row>
      <xdr:rowOff>133350</xdr:rowOff>
    </xdr:from>
    <xdr:to>
      <xdr:col>6</xdr:col>
      <xdr:colOff>152400</xdr:colOff>
      <xdr:row>35</xdr:row>
      <xdr:rowOff>133350</xdr:rowOff>
    </xdr:to>
    <xdr:sp macro="" textlink="">
      <xdr:nvSpPr>
        <xdr:cNvPr id="55" name="Oval 54">
          <a:hlinkClick xmlns:r="http://schemas.openxmlformats.org/officeDocument/2006/relationships" r:id="" tooltip="Go left if Note Error &lt; 0.12"/>
          <a:extLst>
            <a:ext uri="{FF2B5EF4-FFF2-40B4-BE49-F238E27FC236}">
              <a16:creationId xmlns:a16="http://schemas.microsoft.com/office/drawing/2014/main" id="{2C91271C-980F-475F-B020-A9DC15C1FC3A}"/>
            </a:ext>
          </a:extLst>
        </xdr:cNvPr>
        <xdr:cNvSpPr/>
      </xdr:nvSpPr>
      <xdr:spPr>
        <a:xfrm>
          <a:off x="3048000" y="647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0.12</a:t>
          </a:r>
        </a:p>
      </xdr:txBody>
    </xdr:sp>
    <xdr:clientData/>
  </xdr:twoCellAnchor>
  <xdr:twoCellAnchor>
    <xdr:from>
      <xdr:col>5</xdr:col>
      <xdr:colOff>0</xdr:colOff>
      <xdr:row>33</xdr:row>
      <xdr:rowOff>6350</xdr:rowOff>
    </xdr:from>
    <xdr:to>
      <xdr:col>6</xdr:col>
      <xdr:colOff>152400</xdr:colOff>
      <xdr:row>33</xdr:row>
      <xdr:rowOff>133350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85B181A8-325F-4A44-9637-6D1AD44AB37B}"/>
            </a:ext>
          </a:extLst>
        </xdr:cNvPr>
        <xdr:cNvSpPr txBox="1"/>
      </xdr:nvSpPr>
      <xdr:spPr>
        <a:xfrm>
          <a:off x="3048000" y="635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Note Error</a:t>
          </a:r>
        </a:p>
      </xdr:txBody>
    </xdr:sp>
    <xdr:clientData/>
  </xdr:twoCellAnchor>
  <xdr:twoCellAnchor>
    <xdr:from>
      <xdr:col>5</xdr:col>
      <xdr:colOff>381000</xdr:colOff>
      <xdr:row>32</xdr:row>
      <xdr:rowOff>6350</xdr:rowOff>
    </xdr:from>
    <xdr:to>
      <xdr:col>7</xdr:col>
      <xdr:colOff>177800</xdr:colOff>
      <xdr:row>32</xdr:row>
      <xdr:rowOff>133350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8D223EDF-1D60-4CAA-A29E-8EA488583A2B}"/>
            </a:ext>
          </a:extLst>
        </xdr:cNvPr>
        <xdr:cNvSpPr txBox="1"/>
      </xdr:nvSpPr>
      <xdr:spPr>
        <a:xfrm>
          <a:off x="34290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5</a:t>
          </a:r>
        </a:p>
      </xdr:txBody>
    </xdr:sp>
    <xdr:clientData/>
  </xdr:twoCellAnchor>
  <xdr:twoCellAnchor>
    <xdr:from>
      <xdr:col>6</xdr:col>
      <xdr:colOff>215900</xdr:colOff>
      <xdr:row>33</xdr:row>
      <xdr:rowOff>133350</xdr:rowOff>
    </xdr:from>
    <xdr:to>
      <xdr:col>7</xdr:col>
      <xdr:colOff>241300</xdr:colOff>
      <xdr:row>35</xdr:row>
      <xdr:rowOff>133350</xdr:rowOff>
    </xdr:to>
    <xdr:sp macro="" textlink="">
      <xdr:nvSpPr>
        <xdr:cNvPr id="58" name="Rectangle 57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8A131B3-CE8D-44BF-B2A2-1EC4A81256E6}"/>
            </a:ext>
          </a:extLst>
        </xdr:cNvPr>
        <xdr:cNvSpPr/>
      </xdr:nvSpPr>
      <xdr:spPr>
        <a:xfrm>
          <a:off x="3873500" y="6477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6.00</a:t>
          </a:r>
        </a:p>
      </xdr:txBody>
    </xdr:sp>
    <xdr:clientData/>
  </xdr:twoCellAnchor>
  <xdr:twoCellAnchor>
    <xdr:from>
      <xdr:col>6</xdr:col>
      <xdr:colOff>152400</xdr:colOff>
      <xdr:row>32</xdr:row>
      <xdr:rowOff>6350</xdr:rowOff>
    </xdr:from>
    <xdr:to>
      <xdr:col>7</xdr:col>
      <xdr:colOff>558800</xdr:colOff>
      <xdr:row>32</xdr:row>
      <xdr:rowOff>133350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9A8D17B1-3B98-485B-88A3-DD6A79984AE8}"/>
            </a:ext>
          </a:extLst>
        </xdr:cNvPr>
        <xdr:cNvSpPr txBox="1"/>
      </xdr:nvSpPr>
      <xdr:spPr>
        <a:xfrm>
          <a:off x="38100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1</xdr:col>
      <xdr:colOff>596900</xdr:colOff>
      <xdr:row>37</xdr:row>
      <xdr:rowOff>133350</xdr:rowOff>
    </xdr:from>
    <xdr:to>
      <xdr:col>3</xdr:col>
      <xdr:colOff>12700</xdr:colOff>
      <xdr:row>39</xdr:row>
      <xdr:rowOff>133350</xdr:rowOff>
    </xdr:to>
    <xdr:sp macro="" textlink="">
      <xdr:nvSpPr>
        <xdr:cNvPr id="60" name="Rectangle 59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5BEF581F-9D5A-4832-9729-016A7E4C18D1}"/>
            </a:ext>
          </a:extLst>
        </xdr:cNvPr>
        <xdr:cNvSpPr/>
      </xdr:nvSpPr>
      <xdr:spPr>
        <a:xfrm>
          <a:off x="1206500" y="7239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6.00</a:t>
          </a:r>
        </a:p>
      </xdr:txBody>
    </xdr:sp>
    <xdr:clientData/>
  </xdr:twoCellAnchor>
  <xdr:twoCellAnchor>
    <xdr:from>
      <xdr:col>2</xdr:col>
      <xdr:colOff>304800</xdr:colOff>
      <xdr:row>36</xdr:row>
      <xdr:rowOff>6350</xdr:rowOff>
    </xdr:from>
    <xdr:to>
      <xdr:col>4</xdr:col>
      <xdr:colOff>101600</xdr:colOff>
      <xdr:row>36</xdr:row>
      <xdr:rowOff>133350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B042E6B6-1B26-4D5E-81F0-82A64991250F}"/>
            </a:ext>
          </a:extLst>
        </xdr:cNvPr>
        <xdr:cNvSpPr txBox="1"/>
      </xdr:nvSpPr>
      <xdr:spPr>
        <a:xfrm>
          <a:off x="1524000" y="692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3</xdr:col>
      <xdr:colOff>139700</xdr:colOff>
      <xdr:row>37</xdr:row>
      <xdr:rowOff>133350</xdr:rowOff>
    </xdr:from>
    <xdr:to>
      <xdr:col>4</xdr:col>
      <xdr:colOff>165100</xdr:colOff>
      <xdr:row>39</xdr:row>
      <xdr:rowOff>133350</xdr:rowOff>
    </xdr:to>
    <xdr:sp macro="" textlink="">
      <xdr:nvSpPr>
        <xdr:cNvPr id="62" name="Rectangle 61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92AD1303-7754-4786-AAAA-E84648B5715C}"/>
            </a:ext>
          </a:extLst>
        </xdr:cNvPr>
        <xdr:cNvSpPr/>
      </xdr:nvSpPr>
      <xdr:spPr>
        <a:xfrm>
          <a:off x="1968500" y="7239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6.67</a:t>
          </a:r>
        </a:p>
      </xdr:txBody>
    </xdr:sp>
    <xdr:clientData/>
  </xdr:twoCellAnchor>
  <xdr:twoCellAnchor>
    <xdr:from>
      <xdr:col>3</xdr:col>
      <xdr:colOff>76200</xdr:colOff>
      <xdr:row>36</xdr:row>
      <xdr:rowOff>6350</xdr:rowOff>
    </xdr:from>
    <xdr:to>
      <xdr:col>4</xdr:col>
      <xdr:colOff>482600</xdr:colOff>
      <xdr:row>36</xdr:row>
      <xdr:rowOff>133350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CE1ADD3D-0120-4FC2-A268-F2F7288A93B9}"/>
            </a:ext>
          </a:extLst>
        </xdr:cNvPr>
        <xdr:cNvSpPr txBox="1"/>
      </xdr:nvSpPr>
      <xdr:spPr>
        <a:xfrm>
          <a:off x="1905000" y="692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4</xdr:col>
      <xdr:colOff>292100</xdr:colOff>
      <xdr:row>37</xdr:row>
      <xdr:rowOff>133350</xdr:rowOff>
    </xdr:from>
    <xdr:to>
      <xdr:col>5</xdr:col>
      <xdr:colOff>317500</xdr:colOff>
      <xdr:row>39</xdr:row>
      <xdr:rowOff>133350</xdr:rowOff>
    </xdr:to>
    <xdr:sp macro="" textlink="">
      <xdr:nvSpPr>
        <xdr:cNvPr id="64" name="Rectangle 63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6AAF98DE-BBF9-4030-B601-981CABBE097E}"/>
            </a:ext>
          </a:extLst>
        </xdr:cNvPr>
        <xdr:cNvSpPr/>
      </xdr:nvSpPr>
      <xdr:spPr>
        <a:xfrm>
          <a:off x="2730500" y="7239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5.00</a:t>
          </a:r>
        </a:p>
      </xdr:txBody>
    </xdr:sp>
    <xdr:clientData/>
  </xdr:twoCellAnchor>
  <xdr:twoCellAnchor>
    <xdr:from>
      <xdr:col>5</xdr:col>
      <xdr:colOff>0</xdr:colOff>
      <xdr:row>36</xdr:row>
      <xdr:rowOff>6350</xdr:rowOff>
    </xdr:from>
    <xdr:to>
      <xdr:col>6</xdr:col>
      <xdr:colOff>406400</xdr:colOff>
      <xdr:row>36</xdr:row>
      <xdr:rowOff>133350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BCA46729-3B01-44D9-8F35-3E5EE3D50C67}"/>
            </a:ext>
          </a:extLst>
        </xdr:cNvPr>
        <xdr:cNvSpPr txBox="1"/>
      </xdr:nvSpPr>
      <xdr:spPr>
        <a:xfrm>
          <a:off x="3048000" y="692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5</xdr:col>
      <xdr:colOff>444500</xdr:colOff>
      <xdr:row>37</xdr:row>
      <xdr:rowOff>133350</xdr:rowOff>
    </xdr:from>
    <xdr:to>
      <xdr:col>6</xdr:col>
      <xdr:colOff>469900</xdr:colOff>
      <xdr:row>39</xdr:row>
      <xdr:rowOff>133350</xdr:rowOff>
    </xdr:to>
    <xdr:sp macro="" textlink="">
      <xdr:nvSpPr>
        <xdr:cNvPr id="66" name="Rectangle 65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1775948C-FE11-4902-856E-C2FC0A4F44B6}"/>
            </a:ext>
          </a:extLst>
        </xdr:cNvPr>
        <xdr:cNvSpPr/>
      </xdr:nvSpPr>
      <xdr:spPr>
        <a:xfrm>
          <a:off x="3492500" y="7239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4.00</a:t>
          </a:r>
        </a:p>
      </xdr:txBody>
    </xdr:sp>
    <xdr:clientData/>
  </xdr:twoCellAnchor>
  <xdr:twoCellAnchor>
    <xdr:from>
      <xdr:col>5</xdr:col>
      <xdr:colOff>381000</xdr:colOff>
      <xdr:row>36</xdr:row>
      <xdr:rowOff>6350</xdr:rowOff>
    </xdr:from>
    <xdr:to>
      <xdr:col>7</xdr:col>
      <xdr:colOff>177800</xdr:colOff>
      <xdr:row>36</xdr:row>
      <xdr:rowOff>133350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9B9420C6-9EF3-454F-9C57-39A8A530FDCA}"/>
            </a:ext>
          </a:extLst>
        </xdr:cNvPr>
        <xdr:cNvSpPr txBox="1"/>
      </xdr:nvSpPr>
      <xdr:spPr>
        <a:xfrm>
          <a:off x="3429000" y="692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2</xdr:col>
      <xdr:colOff>495300</xdr:colOff>
      <xdr:row>12</xdr:row>
      <xdr:rowOff>133350</xdr:rowOff>
    </xdr:from>
    <xdr:to>
      <xdr:col>2</xdr:col>
      <xdr:colOff>495300</xdr:colOff>
      <xdr:row>13</xdr:row>
      <xdr:rowOff>6350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22B786BD-26D2-41EC-AF20-592D2F5933C1}"/>
            </a:ext>
          </a:extLst>
        </xdr:cNvPr>
        <xdr:cNvCxnSpPr/>
      </xdr:nvCxnSpPr>
      <xdr:spPr>
        <a:xfrm flipV="1">
          <a:off x="171450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12</xdr:row>
      <xdr:rowOff>133350</xdr:rowOff>
    </xdr:from>
    <xdr:to>
      <xdr:col>5</xdr:col>
      <xdr:colOff>95250</xdr:colOff>
      <xdr:row>12</xdr:row>
      <xdr:rowOff>133350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FF443ECD-B019-4DA4-A0D5-B9068FC77C8D}"/>
            </a:ext>
          </a:extLst>
        </xdr:cNvPr>
        <xdr:cNvCxnSpPr/>
      </xdr:nvCxnSpPr>
      <xdr:spPr>
        <a:xfrm>
          <a:off x="1714500" y="2476500"/>
          <a:ext cx="142875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11</xdr:row>
      <xdr:rowOff>133350</xdr:rowOff>
    </xdr:from>
    <xdr:to>
      <xdr:col>5</xdr:col>
      <xdr:colOff>95250</xdr:colOff>
      <xdr:row>12</xdr:row>
      <xdr:rowOff>133350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0F763FBF-BD5C-4BD0-B3AA-1FFEBB900B8E}"/>
            </a:ext>
          </a:extLst>
        </xdr:cNvPr>
        <xdr:cNvCxnSpPr/>
      </xdr:nvCxnSpPr>
      <xdr:spPr>
        <a:xfrm flipV="1">
          <a:off x="3143250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12</xdr:row>
      <xdr:rowOff>133350</xdr:rowOff>
    </xdr:from>
    <xdr:to>
      <xdr:col>7</xdr:col>
      <xdr:colOff>304800</xdr:colOff>
      <xdr:row>13</xdr:row>
      <xdr:rowOff>6350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1A1C747D-6116-4E1C-BF1A-6E391E147F69}"/>
            </a:ext>
          </a:extLst>
        </xdr:cNvPr>
        <xdr:cNvCxnSpPr/>
      </xdr:nvCxnSpPr>
      <xdr:spPr>
        <a:xfrm flipV="1">
          <a:off x="457200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12</xdr:row>
      <xdr:rowOff>133350</xdr:rowOff>
    </xdr:from>
    <xdr:to>
      <xdr:col>7</xdr:col>
      <xdr:colOff>304800</xdr:colOff>
      <xdr:row>12</xdr:row>
      <xdr:rowOff>133350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E319405D-7A35-42B5-83E7-9805FE80800D}"/>
            </a:ext>
          </a:extLst>
        </xdr:cNvPr>
        <xdr:cNvCxnSpPr/>
      </xdr:nvCxnSpPr>
      <xdr:spPr>
        <a:xfrm flipH="1">
          <a:off x="3143250" y="2476500"/>
          <a:ext cx="142875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11</xdr:row>
      <xdr:rowOff>133350</xdr:rowOff>
    </xdr:from>
    <xdr:to>
      <xdr:col>5</xdr:col>
      <xdr:colOff>95250</xdr:colOff>
      <xdr:row>12</xdr:row>
      <xdr:rowOff>133350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5D3DC592-8A5E-444F-8468-2AEA7CD7E37A}"/>
            </a:ext>
          </a:extLst>
        </xdr:cNvPr>
        <xdr:cNvCxnSpPr/>
      </xdr:nvCxnSpPr>
      <xdr:spPr>
        <a:xfrm flipV="1">
          <a:off x="3143250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16</xdr:row>
      <xdr:rowOff>133350</xdr:rowOff>
    </xdr:from>
    <xdr:to>
      <xdr:col>1</xdr:col>
      <xdr:colOff>533400</xdr:colOff>
      <xdr:row>17</xdr:row>
      <xdr:rowOff>133350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EC1E05A1-DC23-4086-BC7E-F3D5A9707D08}"/>
            </a:ext>
          </a:extLst>
        </xdr:cNvPr>
        <xdr:cNvCxnSpPr/>
      </xdr:nvCxnSpPr>
      <xdr:spPr>
        <a:xfrm flipV="1">
          <a:off x="1143000" y="323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16</xdr:row>
      <xdr:rowOff>133350</xdr:rowOff>
    </xdr:from>
    <xdr:to>
      <xdr:col>2</xdr:col>
      <xdr:colOff>495300</xdr:colOff>
      <xdr:row>16</xdr:row>
      <xdr:rowOff>133350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7F27957E-FACB-4EFA-90C1-C90AF8483B12}"/>
            </a:ext>
          </a:extLst>
        </xdr:cNvPr>
        <xdr:cNvCxnSpPr/>
      </xdr:nvCxnSpPr>
      <xdr:spPr>
        <a:xfrm>
          <a:off x="1143000" y="3238500"/>
          <a:ext cx="571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15</xdr:row>
      <xdr:rowOff>133350</xdr:rowOff>
    </xdr:from>
    <xdr:to>
      <xdr:col>2</xdr:col>
      <xdr:colOff>495300</xdr:colOff>
      <xdr:row>16</xdr:row>
      <xdr:rowOff>133350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A1BD1F52-8BE3-4E59-AE77-1D74439313C4}"/>
            </a:ext>
          </a:extLst>
        </xdr:cNvPr>
        <xdr:cNvCxnSpPr/>
      </xdr:nvCxnSpPr>
      <xdr:spPr>
        <a:xfrm flipV="1">
          <a:off x="17145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16</xdr:row>
      <xdr:rowOff>133350</xdr:rowOff>
    </xdr:from>
    <xdr:to>
      <xdr:col>3</xdr:col>
      <xdr:colOff>457200</xdr:colOff>
      <xdr:row>17</xdr:row>
      <xdr:rowOff>6350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0E3798CA-DCF6-4C28-88F5-5DD52A45CE8E}"/>
            </a:ext>
          </a:extLst>
        </xdr:cNvPr>
        <xdr:cNvCxnSpPr/>
      </xdr:nvCxnSpPr>
      <xdr:spPr>
        <a:xfrm flipV="1">
          <a:off x="22860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16</xdr:row>
      <xdr:rowOff>133350</xdr:rowOff>
    </xdr:from>
    <xdr:to>
      <xdr:col>3</xdr:col>
      <xdr:colOff>457200</xdr:colOff>
      <xdr:row>16</xdr:row>
      <xdr:rowOff>133350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C11338F7-D382-413A-84F9-B45213642650}"/>
            </a:ext>
          </a:extLst>
        </xdr:cNvPr>
        <xdr:cNvCxnSpPr/>
      </xdr:nvCxnSpPr>
      <xdr:spPr>
        <a:xfrm flipH="1">
          <a:off x="1714500" y="3238500"/>
          <a:ext cx="571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15</xdr:row>
      <xdr:rowOff>133350</xdr:rowOff>
    </xdr:from>
    <xdr:to>
      <xdr:col>2</xdr:col>
      <xdr:colOff>495300</xdr:colOff>
      <xdr:row>16</xdr:row>
      <xdr:rowOff>133350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A9C00356-C9D9-44BD-B668-91CFE290B0D0}"/>
            </a:ext>
          </a:extLst>
        </xdr:cNvPr>
        <xdr:cNvCxnSpPr/>
      </xdr:nvCxnSpPr>
      <xdr:spPr>
        <a:xfrm flipV="1">
          <a:off x="17145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16</xdr:row>
      <xdr:rowOff>133350</xdr:rowOff>
    </xdr:from>
    <xdr:to>
      <xdr:col>6</xdr:col>
      <xdr:colOff>533400</xdr:colOff>
      <xdr:row>17</xdr:row>
      <xdr:rowOff>133350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83A9C9E7-EF32-4A56-AC14-9932426B3799}"/>
            </a:ext>
          </a:extLst>
        </xdr:cNvPr>
        <xdr:cNvCxnSpPr/>
      </xdr:nvCxnSpPr>
      <xdr:spPr>
        <a:xfrm flipV="1">
          <a:off x="4191000" y="323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16</xdr:row>
      <xdr:rowOff>133350</xdr:rowOff>
    </xdr:from>
    <xdr:to>
      <xdr:col>7</xdr:col>
      <xdr:colOff>304800</xdr:colOff>
      <xdr:row>16</xdr:row>
      <xdr:rowOff>133350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5333DCA3-6517-46EB-9CDC-41DBB9011933}"/>
            </a:ext>
          </a:extLst>
        </xdr:cNvPr>
        <xdr:cNvCxnSpPr/>
      </xdr:nvCxnSpPr>
      <xdr:spPr>
        <a:xfrm>
          <a:off x="4191000" y="3238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15</xdr:row>
      <xdr:rowOff>133350</xdr:rowOff>
    </xdr:from>
    <xdr:to>
      <xdr:col>7</xdr:col>
      <xdr:colOff>304800</xdr:colOff>
      <xdr:row>16</xdr:row>
      <xdr:rowOff>133350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85003A2A-BDA5-440F-8F9D-84B59054516E}"/>
            </a:ext>
          </a:extLst>
        </xdr:cNvPr>
        <xdr:cNvCxnSpPr/>
      </xdr:nvCxnSpPr>
      <xdr:spPr>
        <a:xfrm flipV="1">
          <a:off x="45720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16</xdr:row>
      <xdr:rowOff>133350</xdr:rowOff>
    </xdr:from>
    <xdr:to>
      <xdr:col>8</xdr:col>
      <xdr:colOff>76200</xdr:colOff>
      <xdr:row>17</xdr:row>
      <xdr:rowOff>6350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4B55C597-6DBE-47EB-B21F-2C93CBDAA055}"/>
            </a:ext>
          </a:extLst>
        </xdr:cNvPr>
        <xdr:cNvCxnSpPr/>
      </xdr:nvCxnSpPr>
      <xdr:spPr>
        <a:xfrm flipV="1">
          <a:off x="49530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16</xdr:row>
      <xdr:rowOff>133350</xdr:rowOff>
    </xdr:from>
    <xdr:to>
      <xdr:col>8</xdr:col>
      <xdr:colOff>76200</xdr:colOff>
      <xdr:row>16</xdr:row>
      <xdr:rowOff>133350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B74D4AB9-8F76-4965-967D-F3FEBAF5C92F}"/>
            </a:ext>
          </a:extLst>
        </xdr:cNvPr>
        <xdr:cNvCxnSpPr/>
      </xdr:nvCxnSpPr>
      <xdr:spPr>
        <a:xfrm flipH="1">
          <a:off x="4572000" y="3238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15</xdr:row>
      <xdr:rowOff>133350</xdr:rowOff>
    </xdr:from>
    <xdr:to>
      <xdr:col>7</xdr:col>
      <xdr:colOff>304800</xdr:colOff>
      <xdr:row>16</xdr:row>
      <xdr:rowOff>133350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B3D04DDB-9015-40B2-997F-CE29BFADF3F2}"/>
            </a:ext>
          </a:extLst>
        </xdr:cNvPr>
        <xdr:cNvCxnSpPr/>
      </xdr:nvCxnSpPr>
      <xdr:spPr>
        <a:xfrm flipV="1">
          <a:off x="45720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20</xdr:row>
      <xdr:rowOff>133350</xdr:rowOff>
    </xdr:from>
    <xdr:to>
      <xdr:col>3</xdr:col>
      <xdr:colOff>76200</xdr:colOff>
      <xdr:row>21</xdr:row>
      <xdr:rowOff>6350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9E6CF59E-9C42-4777-8622-9A4D9469DE32}"/>
            </a:ext>
          </a:extLst>
        </xdr:cNvPr>
        <xdr:cNvCxnSpPr/>
      </xdr:nvCxnSpPr>
      <xdr:spPr>
        <a:xfrm flipV="1">
          <a:off x="1905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20</xdr:row>
      <xdr:rowOff>133350</xdr:rowOff>
    </xdr:from>
    <xdr:to>
      <xdr:col>3</xdr:col>
      <xdr:colOff>457200</xdr:colOff>
      <xdr:row>20</xdr:row>
      <xdr:rowOff>133350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1301F3C3-DCCB-49C6-8D1B-A337A1EF379D}"/>
            </a:ext>
          </a:extLst>
        </xdr:cNvPr>
        <xdr:cNvCxnSpPr/>
      </xdr:nvCxnSpPr>
      <xdr:spPr>
        <a:xfrm>
          <a:off x="1905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19</xdr:row>
      <xdr:rowOff>133350</xdr:rowOff>
    </xdr:from>
    <xdr:to>
      <xdr:col>3</xdr:col>
      <xdr:colOff>457200</xdr:colOff>
      <xdr:row>20</xdr:row>
      <xdr:rowOff>133350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1B102340-09B3-4B5E-879A-B051B1AC8589}"/>
            </a:ext>
          </a:extLst>
        </xdr:cNvPr>
        <xdr:cNvCxnSpPr/>
      </xdr:nvCxnSpPr>
      <xdr:spPr>
        <a:xfrm flipV="1">
          <a:off x="2286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20</xdr:row>
      <xdr:rowOff>133350</xdr:rowOff>
    </xdr:from>
    <xdr:to>
      <xdr:col>4</xdr:col>
      <xdr:colOff>228600</xdr:colOff>
      <xdr:row>21</xdr:row>
      <xdr:rowOff>133350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53CBCFAF-F9E6-4141-9DF5-0CF969D1ED77}"/>
            </a:ext>
          </a:extLst>
        </xdr:cNvPr>
        <xdr:cNvCxnSpPr/>
      </xdr:nvCxnSpPr>
      <xdr:spPr>
        <a:xfrm flipV="1">
          <a:off x="2667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20</xdr:row>
      <xdr:rowOff>133350</xdr:rowOff>
    </xdr:from>
    <xdr:to>
      <xdr:col>4</xdr:col>
      <xdr:colOff>228600</xdr:colOff>
      <xdr:row>20</xdr:row>
      <xdr:rowOff>133350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2ECF1FDA-0D35-4E06-A698-8A6A1981CD2F}"/>
            </a:ext>
          </a:extLst>
        </xdr:cNvPr>
        <xdr:cNvCxnSpPr/>
      </xdr:nvCxnSpPr>
      <xdr:spPr>
        <a:xfrm flipH="1">
          <a:off x="2286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19</xdr:row>
      <xdr:rowOff>133350</xdr:rowOff>
    </xdr:from>
    <xdr:to>
      <xdr:col>3</xdr:col>
      <xdr:colOff>457200</xdr:colOff>
      <xdr:row>20</xdr:row>
      <xdr:rowOff>133350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21703038-6E40-4906-BB19-669A0BD8D337}"/>
            </a:ext>
          </a:extLst>
        </xdr:cNvPr>
        <xdr:cNvCxnSpPr/>
      </xdr:nvCxnSpPr>
      <xdr:spPr>
        <a:xfrm flipV="1">
          <a:off x="2286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20</xdr:row>
      <xdr:rowOff>133350</xdr:rowOff>
    </xdr:from>
    <xdr:to>
      <xdr:col>7</xdr:col>
      <xdr:colOff>304800</xdr:colOff>
      <xdr:row>21</xdr:row>
      <xdr:rowOff>133350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CE03E109-A667-4845-BCDE-D94F33F475F8}"/>
            </a:ext>
          </a:extLst>
        </xdr:cNvPr>
        <xdr:cNvCxnSpPr/>
      </xdr:nvCxnSpPr>
      <xdr:spPr>
        <a:xfrm flipV="1">
          <a:off x="4572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20</xdr:row>
      <xdr:rowOff>133350</xdr:rowOff>
    </xdr:from>
    <xdr:to>
      <xdr:col>8</xdr:col>
      <xdr:colOff>76200</xdr:colOff>
      <xdr:row>20</xdr:row>
      <xdr:rowOff>133350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2670FF61-AF37-4F30-A0ED-8B7E3A00AB65}"/>
            </a:ext>
          </a:extLst>
        </xdr:cNvPr>
        <xdr:cNvCxnSpPr/>
      </xdr:nvCxnSpPr>
      <xdr:spPr>
        <a:xfrm>
          <a:off x="4572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19</xdr:row>
      <xdr:rowOff>133350</xdr:rowOff>
    </xdr:from>
    <xdr:to>
      <xdr:col>8</xdr:col>
      <xdr:colOff>76200</xdr:colOff>
      <xdr:row>20</xdr:row>
      <xdr:rowOff>133350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3D58AEB2-3D5C-4CFF-AE2D-6ACE6E665198}"/>
            </a:ext>
          </a:extLst>
        </xdr:cNvPr>
        <xdr:cNvCxnSpPr/>
      </xdr:nvCxnSpPr>
      <xdr:spPr>
        <a:xfrm flipV="1">
          <a:off x="4953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20</xdr:row>
      <xdr:rowOff>133350</xdr:rowOff>
    </xdr:from>
    <xdr:to>
      <xdr:col>8</xdr:col>
      <xdr:colOff>457200</xdr:colOff>
      <xdr:row>21</xdr:row>
      <xdr:rowOff>6350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BC45761B-B1BC-4884-8D0D-08F9FB373448}"/>
            </a:ext>
          </a:extLst>
        </xdr:cNvPr>
        <xdr:cNvCxnSpPr/>
      </xdr:nvCxnSpPr>
      <xdr:spPr>
        <a:xfrm flipV="1">
          <a:off x="5334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20</xdr:row>
      <xdr:rowOff>133350</xdr:rowOff>
    </xdr:from>
    <xdr:to>
      <xdr:col>8</xdr:col>
      <xdr:colOff>457200</xdr:colOff>
      <xdr:row>20</xdr:row>
      <xdr:rowOff>133350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93C813DF-74FC-43D8-8BDF-69940D1D1B21}"/>
            </a:ext>
          </a:extLst>
        </xdr:cNvPr>
        <xdr:cNvCxnSpPr/>
      </xdr:nvCxnSpPr>
      <xdr:spPr>
        <a:xfrm flipH="1">
          <a:off x="4953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19</xdr:row>
      <xdr:rowOff>133350</xdr:rowOff>
    </xdr:from>
    <xdr:to>
      <xdr:col>8</xdr:col>
      <xdr:colOff>76200</xdr:colOff>
      <xdr:row>20</xdr:row>
      <xdr:rowOff>133350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6633ACC9-19F2-4898-8E0E-7FBD77289787}"/>
            </a:ext>
          </a:extLst>
        </xdr:cNvPr>
        <xdr:cNvCxnSpPr/>
      </xdr:nvCxnSpPr>
      <xdr:spPr>
        <a:xfrm flipV="1">
          <a:off x="4953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24</xdr:row>
      <xdr:rowOff>133350</xdr:rowOff>
    </xdr:from>
    <xdr:to>
      <xdr:col>1</xdr:col>
      <xdr:colOff>533400</xdr:colOff>
      <xdr:row>25</xdr:row>
      <xdr:rowOff>133350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C8E5EC58-8AB2-4151-A9D4-348853A35CF7}"/>
            </a:ext>
          </a:extLst>
        </xdr:cNvPr>
        <xdr:cNvCxnSpPr/>
      </xdr:nvCxnSpPr>
      <xdr:spPr>
        <a:xfrm flipV="1">
          <a:off x="1143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24</xdr:row>
      <xdr:rowOff>133350</xdr:rowOff>
    </xdr:from>
    <xdr:to>
      <xdr:col>3</xdr:col>
      <xdr:colOff>76200</xdr:colOff>
      <xdr:row>24</xdr:row>
      <xdr:rowOff>133350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5F05D7E4-90F2-48E6-B5CA-A2CFA61D0916}"/>
            </a:ext>
          </a:extLst>
        </xdr:cNvPr>
        <xdr:cNvCxnSpPr/>
      </xdr:nvCxnSpPr>
      <xdr:spPr>
        <a:xfrm>
          <a:off x="1143000" y="4762500"/>
          <a:ext cx="762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23</xdr:row>
      <xdr:rowOff>133350</xdr:rowOff>
    </xdr:from>
    <xdr:to>
      <xdr:col>3</xdr:col>
      <xdr:colOff>76200</xdr:colOff>
      <xdr:row>24</xdr:row>
      <xdr:rowOff>133350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9E8EF5D7-0ACE-4B5D-9391-27406E5D5608}"/>
            </a:ext>
          </a:extLst>
        </xdr:cNvPr>
        <xdr:cNvCxnSpPr/>
      </xdr:nvCxnSpPr>
      <xdr:spPr>
        <a:xfrm flipV="1">
          <a:off x="1905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24</xdr:row>
      <xdr:rowOff>133350</xdr:rowOff>
    </xdr:from>
    <xdr:to>
      <xdr:col>4</xdr:col>
      <xdr:colOff>228600</xdr:colOff>
      <xdr:row>25</xdr:row>
      <xdr:rowOff>6350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E1CED0BE-3911-4081-A722-2C5F1B21DD66}"/>
            </a:ext>
          </a:extLst>
        </xdr:cNvPr>
        <xdr:cNvCxnSpPr/>
      </xdr:nvCxnSpPr>
      <xdr:spPr>
        <a:xfrm flipV="1">
          <a:off x="26670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133350</xdr:rowOff>
    </xdr:from>
    <xdr:to>
      <xdr:col>4</xdr:col>
      <xdr:colOff>228600</xdr:colOff>
      <xdr:row>24</xdr:row>
      <xdr:rowOff>133350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E3CAC858-6881-4343-8161-DC95D444F569}"/>
            </a:ext>
          </a:extLst>
        </xdr:cNvPr>
        <xdr:cNvCxnSpPr/>
      </xdr:nvCxnSpPr>
      <xdr:spPr>
        <a:xfrm flipH="1">
          <a:off x="1905000" y="4762500"/>
          <a:ext cx="762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23</xdr:row>
      <xdr:rowOff>133350</xdr:rowOff>
    </xdr:from>
    <xdr:to>
      <xdr:col>3</xdr:col>
      <xdr:colOff>76200</xdr:colOff>
      <xdr:row>24</xdr:row>
      <xdr:rowOff>133350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1BD6EEF1-8CE4-4390-BFD9-3D2C409BDC94}"/>
            </a:ext>
          </a:extLst>
        </xdr:cNvPr>
        <xdr:cNvCxnSpPr/>
      </xdr:nvCxnSpPr>
      <xdr:spPr>
        <a:xfrm flipV="1">
          <a:off x="1905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133350</xdr:rowOff>
    </xdr:from>
    <xdr:to>
      <xdr:col>8</xdr:col>
      <xdr:colOff>76200</xdr:colOff>
      <xdr:row>25</xdr:row>
      <xdr:rowOff>6350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01678FC6-2C6E-4BB0-BE75-FCBBDA775E5E}"/>
            </a:ext>
          </a:extLst>
        </xdr:cNvPr>
        <xdr:cNvCxnSpPr/>
      </xdr:nvCxnSpPr>
      <xdr:spPr>
        <a:xfrm flipV="1">
          <a:off x="49530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133350</xdr:rowOff>
    </xdr:from>
    <xdr:to>
      <xdr:col>8</xdr:col>
      <xdr:colOff>457200</xdr:colOff>
      <xdr:row>24</xdr:row>
      <xdr:rowOff>133350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85FC4B4C-7C7B-4DF2-ACEF-EC45DF641961}"/>
            </a:ext>
          </a:extLst>
        </xdr:cNvPr>
        <xdr:cNvCxnSpPr/>
      </xdr:nvCxnSpPr>
      <xdr:spPr>
        <a:xfrm>
          <a:off x="4953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23</xdr:row>
      <xdr:rowOff>133350</xdr:rowOff>
    </xdr:from>
    <xdr:to>
      <xdr:col>8</xdr:col>
      <xdr:colOff>457200</xdr:colOff>
      <xdr:row>24</xdr:row>
      <xdr:rowOff>133350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BB9FAECA-3980-4713-9327-A0096754F2A4}"/>
            </a:ext>
          </a:extLst>
        </xdr:cNvPr>
        <xdr:cNvCxnSpPr/>
      </xdr:nvCxnSpPr>
      <xdr:spPr>
        <a:xfrm flipV="1">
          <a:off x="5334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24</xdr:row>
      <xdr:rowOff>133350</xdr:rowOff>
    </xdr:from>
    <xdr:to>
      <xdr:col>9</xdr:col>
      <xdr:colOff>228600</xdr:colOff>
      <xdr:row>25</xdr:row>
      <xdr:rowOff>133350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AA9FF2BF-5E75-475B-A9D8-A2E7C80E28F4}"/>
            </a:ext>
          </a:extLst>
        </xdr:cNvPr>
        <xdr:cNvCxnSpPr/>
      </xdr:nvCxnSpPr>
      <xdr:spPr>
        <a:xfrm flipV="1">
          <a:off x="5715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24</xdr:row>
      <xdr:rowOff>133350</xdr:rowOff>
    </xdr:from>
    <xdr:to>
      <xdr:col>9</xdr:col>
      <xdr:colOff>228600</xdr:colOff>
      <xdr:row>24</xdr:row>
      <xdr:rowOff>133350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C81924D6-33D5-44F4-A66C-BC4CC0840D90}"/>
            </a:ext>
          </a:extLst>
        </xdr:cNvPr>
        <xdr:cNvCxnSpPr/>
      </xdr:nvCxnSpPr>
      <xdr:spPr>
        <a:xfrm flipH="1">
          <a:off x="5334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23</xdr:row>
      <xdr:rowOff>133350</xdr:rowOff>
    </xdr:from>
    <xdr:to>
      <xdr:col>8</xdr:col>
      <xdr:colOff>457200</xdr:colOff>
      <xdr:row>24</xdr:row>
      <xdr:rowOff>133350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9FA035C7-E71A-4ED9-8042-ACED78486449}"/>
            </a:ext>
          </a:extLst>
        </xdr:cNvPr>
        <xdr:cNvCxnSpPr/>
      </xdr:nvCxnSpPr>
      <xdr:spPr>
        <a:xfrm flipV="1">
          <a:off x="5334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28</xdr:row>
      <xdr:rowOff>133350</xdr:rowOff>
    </xdr:from>
    <xdr:to>
      <xdr:col>2</xdr:col>
      <xdr:colOff>304800</xdr:colOff>
      <xdr:row>29</xdr:row>
      <xdr:rowOff>6350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A84DB8E7-B03E-4B9C-94FB-6BDB5108A40D}"/>
            </a:ext>
          </a:extLst>
        </xdr:cNvPr>
        <xdr:cNvCxnSpPr/>
      </xdr:nvCxnSpPr>
      <xdr:spPr>
        <a:xfrm flipV="1">
          <a:off x="1524000" y="5524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28</xdr:row>
      <xdr:rowOff>133350</xdr:rowOff>
    </xdr:from>
    <xdr:to>
      <xdr:col>4</xdr:col>
      <xdr:colOff>228600</xdr:colOff>
      <xdr:row>28</xdr:row>
      <xdr:rowOff>133350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368A9B0E-B8CA-405C-AB6F-BBBD97F0FA0B}"/>
            </a:ext>
          </a:extLst>
        </xdr:cNvPr>
        <xdr:cNvCxnSpPr/>
      </xdr:nvCxnSpPr>
      <xdr:spPr>
        <a:xfrm>
          <a:off x="1524000" y="5524500"/>
          <a:ext cx="1143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27</xdr:row>
      <xdr:rowOff>133350</xdr:rowOff>
    </xdr:from>
    <xdr:to>
      <xdr:col>4</xdr:col>
      <xdr:colOff>228600</xdr:colOff>
      <xdr:row>28</xdr:row>
      <xdr:rowOff>133350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C51AB135-70E0-4AA9-B0A1-E26AF357BC14}"/>
            </a:ext>
          </a:extLst>
        </xdr:cNvPr>
        <xdr:cNvCxnSpPr/>
      </xdr:nvCxnSpPr>
      <xdr:spPr>
        <a:xfrm flipV="1">
          <a:off x="2667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28</xdr:row>
      <xdr:rowOff>133350</xdr:rowOff>
    </xdr:from>
    <xdr:to>
      <xdr:col>6</xdr:col>
      <xdr:colOff>152400</xdr:colOff>
      <xdr:row>29</xdr:row>
      <xdr:rowOff>6350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5546C4CD-F927-49E8-98D6-99A8EE3D19D7}"/>
            </a:ext>
          </a:extLst>
        </xdr:cNvPr>
        <xdr:cNvCxnSpPr/>
      </xdr:nvCxnSpPr>
      <xdr:spPr>
        <a:xfrm flipV="1">
          <a:off x="3810000" y="5524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28</xdr:row>
      <xdr:rowOff>133350</xdr:rowOff>
    </xdr:from>
    <xdr:to>
      <xdr:col>6</xdr:col>
      <xdr:colOff>152400</xdr:colOff>
      <xdr:row>28</xdr:row>
      <xdr:rowOff>133350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6228F1FD-FBDE-4257-BA8E-1559C2E2F1A6}"/>
            </a:ext>
          </a:extLst>
        </xdr:cNvPr>
        <xdr:cNvCxnSpPr/>
      </xdr:nvCxnSpPr>
      <xdr:spPr>
        <a:xfrm flipH="1">
          <a:off x="2667000" y="5524500"/>
          <a:ext cx="1143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27</xdr:row>
      <xdr:rowOff>133350</xdr:rowOff>
    </xdr:from>
    <xdr:to>
      <xdr:col>4</xdr:col>
      <xdr:colOff>228600</xdr:colOff>
      <xdr:row>28</xdr:row>
      <xdr:rowOff>133350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96AEBB4B-7B44-4650-951A-88B187EB08E0}"/>
            </a:ext>
          </a:extLst>
        </xdr:cNvPr>
        <xdr:cNvCxnSpPr/>
      </xdr:nvCxnSpPr>
      <xdr:spPr>
        <a:xfrm flipV="1">
          <a:off x="2667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28</xdr:row>
      <xdr:rowOff>133350</xdr:rowOff>
    </xdr:from>
    <xdr:to>
      <xdr:col>7</xdr:col>
      <xdr:colOff>304800</xdr:colOff>
      <xdr:row>29</xdr:row>
      <xdr:rowOff>133350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FF101A6B-1E13-478C-A039-D40EC7067DD8}"/>
            </a:ext>
          </a:extLst>
        </xdr:cNvPr>
        <xdr:cNvCxnSpPr/>
      </xdr:nvCxnSpPr>
      <xdr:spPr>
        <a:xfrm flipV="1">
          <a:off x="4572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28</xdr:row>
      <xdr:rowOff>133350</xdr:rowOff>
    </xdr:from>
    <xdr:to>
      <xdr:col>8</xdr:col>
      <xdr:colOff>76200</xdr:colOff>
      <xdr:row>28</xdr:row>
      <xdr:rowOff>133350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AFB53554-43FC-4FDE-B866-026CF9B0D131}"/>
            </a:ext>
          </a:extLst>
        </xdr:cNvPr>
        <xdr:cNvCxnSpPr/>
      </xdr:nvCxnSpPr>
      <xdr:spPr>
        <a:xfrm>
          <a:off x="4572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27</xdr:row>
      <xdr:rowOff>133350</xdr:rowOff>
    </xdr:from>
    <xdr:to>
      <xdr:col>8</xdr:col>
      <xdr:colOff>76200</xdr:colOff>
      <xdr:row>28</xdr:row>
      <xdr:rowOff>133350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FE5941A3-DB1E-4699-8691-0DE1169461A5}"/>
            </a:ext>
          </a:extLst>
        </xdr:cNvPr>
        <xdr:cNvCxnSpPr/>
      </xdr:nvCxnSpPr>
      <xdr:spPr>
        <a:xfrm flipV="1">
          <a:off x="4953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28</xdr:row>
      <xdr:rowOff>133350</xdr:rowOff>
    </xdr:from>
    <xdr:to>
      <xdr:col>8</xdr:col>
      <xdr:colOff>457200</xdr:colOff>
      <xdr:row>29</xdr:row>
      <xdr:rowOff>133350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270DFA8A-F4AE-4C8C-891E-4CFB78C49FB1}"/>
            </a:ext>
          </a:extLst>
        </xdr:cNvPr>
        <xdr:cNvCxnSpPr/>
      </xdr:nvCxnSpPr>
      <xdr:spPr>
        <a:xfrm flipV="1">
          <a:off x="5334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28</xdr:row>
      <xdr:rowOff>133350</xdr:rowOff>
    </xdr:from>
    <xdr:to>
      <xdr:col>8</xdr:col>
      <xdr:colOff>457200</xdr:colOff>
      <xdr:row>28</xdr:row>
      <xdr:rowOff>133350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7C79AED6-3B2A-47E2-8563-7C2F1D74852E}"/>
            </a:ext>
          </a:extLst>
        </xdr:cNvPr>
        <xdr:cNvCxnSpPr/>
      </xdr:nvCxnSpPr>
      <xdr:spPr>
        <a:xfrm flipH="1">
          <a:off x="4953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27</xdr:row>
      <xdr:rowOff>133350</xdr:rowOff>
    </xdr:from>
    <xdr:to>
      <xdr:col>8</xdr:col>
      <xdr:colOff>76200</xdr:colOff>
      <xdr:row>28</xdr:row>
      <xdr:rowOff>133350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6D080E71-C1A0-465D-8E4C-5961F78584E7}"/>
            </a:ext>
          </a:extLst>
        </xdr:cNvPr>
        <xdr:cNvCxnSpPr/>
      </xdr:nvCxnSpPr>
      <xdr:spPr>
        <a:xfrm flipV="1">
          <a:off x="4953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32</xdr:row>
      <xdr:rowOff>133350</xdr:rowOff>
    </xdr:from>
    <xdr:to>
      <xdr:col>1</xdr:col>
      <xdr:colOff>533400</xdr:colOff>
      <xdr:row>33</xdr:row>
      <xdr:rowOff>133350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56BF9919-DC08-460B-A952-0FE8114A7E23}"/>
            </a:ext>
          </a:extLst>
        </xdr:cNvPr>
        <xdr:cNvCxnSpPr/>
      </xdr:nvCxnSpPr>
      <xdr:spPr>
        <a:xfrm flipV="1">
          <a:off x="1143000" y="628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32</xdr:row>
      <xdr:rowOff>133350</xdr:rowOff>
    </xdr:from>
    <xdr:to>
      <xdr:col>2</xdr:col>
      <xdr:colOff>304800</xdr:colOff>
      <xdr:row>32</xdr:row>
      <xdr:rowOff>133350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0489AC6F-D3EF-48BB-AF44-3831C898BEB1}"/>
            </a:ext>
          </a:extLst>
        </xdr:cNvPr>
        <xdr:cNvCxnSpPr/>
      </xdr:nvCxnSpPr>
      <xdr:spPr>
        <a:xfrm>
          <a:off x="1143000" y="628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31</xdr:row>
      <xdr:rowOff>133350</xdr:rowOff>
    </xdr:from>
    <xdr:to>
      <xdr:col>2</xdr:col>
      <xdr:colOff>304800</xdr:colOff>
      <xdr:row>32</xdr:row>
      <xdr:rowOff>133350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1AD8DD67-013F-49F8-A282-1D13B75ADD80}"/>
            </a:ext>
          </a:extLst>
        </xdr:cNvPr>
        <xdr:cNvCxnSpPr/>
      </xdr:nvCxnSpPr>
      <xdr:spPr>
        <a:xfrm flipV="1">
          <a:off x="1524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32</xdr:row>
      <xdr:rowOff>133350</xdr:rowOff>
    </xdr:from>
    <xdr:to>
      <xdr:col>3</xdr:col>
      <xdr:colOff>76200</xdr:colOff>
      <xdr:row>33</xdr:row>
      <xdr:rowOff>6350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5B937FD6-A479-4A5E-BAD2-75A0C7255B13}"/>
            </a:ext>
          </a:extLst>
        </xdr:cNvPr>
        <xdr:cNvCxnSpPr/>
      </xdr:nvCxnSpPr>
      <xdr:spPr>
        <a:xfrm flipV="1">
          <a:off x="1905000" y="628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32</xdr:row>
      <xdr:rowOff>133350</xdr:rowOff>
    </xdr:from>
    <xdr:to>
      <xdr:col>3</xdr:col>
      <xdr:colOff>76200</xdr:colOff>
      <xdr:row>32</xdr:row>
      <xdr:rowOff>133350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2A23F054-0AE4-4418-859C-1BA064DE7538}"/>
            </a:ext>
          </a:extLst>
        </xdr:cNvPr>
        <xdr:cNvCxnSpPr/>
      </xdr:nvCxnSpPr>
      <xdr:spPr>
        <a:xfrm flipH="1">
          <a:off x="1524000" y="628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31</xdr:row>
      <xdr:rowOff>133350</xdr:rowOff>
    </xdr:from>
    <xdr:to>
      <xdr:col>2</xdr:col>
      <xdr:colOff>304800</xdr:colOff>
      <xdr:row>32</xdr:row>
      <xdr:rowOff>133350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106B8E1F-893F-4A72-BA9A-249EF4208ED0}"/>
            </a:ext>
          </a:extLst>
        </xdr:cNvPr>
        <xdr:cNvCxnSpPr/>
      </xdr:nvCxnSpPr>
      <xdr:spPr>
        <a:xfrm flipV="1">
          <a:off x="1524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32</xdr:row>
      <xdr:rowOff>133350</xdr:rowOff>
    </xdr:from>
    <xdr:to>
      <xdr:col>5</xdr:col>
      <xdr:colOff>381000</xdr:colOff>
      <xdr:row>33</xdr:row>
      <xdr:rowOff>6350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F53B79F5-8A77-4CF8-9553-321DC436AFAC}"/>
            </a:ext>
          </a:extLst>
        </xdr:cNvPr>
        <xdr:cNvCxnSpPr/>
      </xdr:nvCxnSpPr>
      <xdr:spPr>
        <a:xfrm flipV="1">
          <a:off x="3429000" y="628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32</xdr:row>
      <xdr:rowOff>133350</xdr:rowOff>
    </xdr:from>
    <xdr:to>
      <xdr:col>6</xdr:col>
      <xdr:colOff>152400</xdr:colOff>
      <xdr:row>32</xdr:row>
      <xdr:rowOff>133350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54AF3D7C-9026-428F-B85A-D8635FB65BC7}"/>
            </a:ext>
          </a:extLst>
        </xdr:cNvPr>
        <xdr:cNvCxnSpPr/>
      </xdr:nvCxnSpPr>
      <xdr:spPr>
        <a:xfrm>
          <a:off x="3429000" y="628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31</xdr:row>
      <xdr:rowOff>133350</xdr:rowOff>
    </xdr:from>
    <xdr:to>
      <xdr:col>6</xdr:col>
      <xdr:colOff>152400</xdr:colOff>
      <xdr:row>32</xdr:row>
      <xdr:rowOff>133350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1B27A71F-29EF-4CB4-B440-78DA7A96C447}"/>
            </a:ext>
          </a:extLst>
        </xdr:cNvPr>
        <xdr:cNvCxnSpPr/>
      </xdr:nvCxnSpPr>
      <xdr:spPr>
        <a:xfrm flipV="1">
          <a:off x="3810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32</xdr:row>
      <xdr:rowOff>133350</xdr:rowOff>
    </xdr:from>
    <xdr:to>
      <xdr:col>6</xdr:col>
      <xdr:colOff>533400</xdr:colOff>
      <xdr:row>33</xdr:row>
      <xdr:rowOff>133350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05FCB969-CFCA-4098-9FA0-0AA3C3E57DC9}"/>
            </a:ext>
          </a:extLst>
        </xdr:cNvPr>
        <xdr:cNvCxnSpPr/>
      </xdr:nvCxnSpPr>
      <xdr:spPr>
        <a:xfrm flipV="1">
          <a:off x="4191000" y="628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32</xdr:row>
      <xdr:rowOff>133350</xdr:rowOff>
    </xdr:from>
    <xdr:to>
      <xdr:col>6</xdr:col>
      <xdr:colOff>533400</xdr:colOff>
      <xdr:row>32</xdr:row>
      <xdr:rowOff>133350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FD0D4999-E3CD-4DC3-82C0-5F9DC01AF304}"/>
            </a:ext>
          </a:extLst>
        </xdr:cNvPr>
        <xdr:cNvCxnSpPr/>
      </xdr:nvCxnSpPr>
      <xdr:spPr>
        <a:xfrm flipH="1">
          <a:off x="3810000" y="628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31</xdr:row>
      <xdr:rowOff>133350</xdr:rowOff>
    </xdr:from>
    <xdr:to>
      <xdr:col>6</xdr:col>
      <xdr:colOff>152400</xdr:colOff>
      <xdr:row>32</xdr:row>
      <xdr:rowOff>133350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74CBDB38-3D8D-4B87-8E15-5582A6C4D11D}"/>
            </a:ext>
          </a:extLst>
        </xdr:cNvPr>
        <xdr:cNvCxnSpPr/>
      </xdr:nvCxnSpPr>
      <xdr:spPr>
        <a:xfrm flipV="1">
          <a:off x="3810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36</xdr:row>
      <xdr:rowOff>133350</xdr:rowOff>
    </xdr:from>
    <xdr:to>
      <xdr:col>2</xdr:col>
      <xdr:colOff>304800</xdr:colOff>
      <xdr:row>37</xdr:row>
      <xdr:rowOff>133350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8A01877C-F92F-4A6C-A127-86A22D0D42B4}"/>
            </a:ext>
          </a:extLst>
        </xdr:cNvPr>
        <xdr:cNvCxnSpPr/>
      </xdr:nvCxnSpPr>
      <xdr:spPr>
        <a:xfrm flipV="1">
          <a:off x="1524000" y="704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36</xdr:row>
      <xdr:rowOff>133350</xdr:rowOff>
    </xdr:from>
    <xdr:to>
      <xdr:col>3</xdr:col>
      <xdr:colOff>76200</xdr:colOff>
      <xdr:row>36</xdr:row>
      <xdr:rowOff>133350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7427D56B-A48B-4EEF-8F84-A1B25B567788}"/>
            </a:ext>
          </a:extLst>
        </xdr:cNvPr>
        <xdr:cNvCxnSpPr/>
      </xdr:nvCxnSpPr>
      <xdr:spPr>
        <a:xfrm>
          <a:off x="1524000" y="7048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35</xdr:row>
      <xdr:rowOff>133350</xdr:rowOff>
    </xdr:from>
    <xdr:to>
      <xdr:col>3</xdr:col>
      <xdr:colOff>76200</xdr:colOff>
      <xdr:row>36</xdr:row>
      <xdr:rowOff>133350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85C33ABC-082F-438F-BC1C-93EA8C170F51}"/>
            </a:ext>
          </a:extLst>
        </xdr:cNvPr>
        <xdr:cNvCxnSpPr/>
      </xdr:nvCxnSpPr>
      <xdr:spPr>
        <a:xfrm flipV="1">
          <a:off x="1905000" y="685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36</xdr:row>
      <xdr:rowOff>133350</xdr:rowOff>
    </xdr:from>
    <xdr:to>
      <xdr:col>3</xdr:col>
      <xdr:colOff>457200</xdr:colOff>
      <xdr:row>37</xdr:row>
      <xdr:rowOff>133350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324806B7-F61C-4E72-9912-FD68C0A6DA0A}"/>
            </a:ext>
          </a:extLst>
        </xdr:cNvPr>
        <xdr:cNvCxnSpPr/>
      </xdr:nvCxnSpPr>
      <xdr:spPr>
        <a:xfrm flipV="1">
          <a:off x="2286000" y="704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36</xdr:row>
      <xdr:rowOff>133350</xdr:rowOff>
    </xdr:from>
    <xdr:to>
      <xdr:col>3</xdr:col>
      <xdr:colOff>457200</xdr:colOff>
      <xdr:row>36</xdr:row>
      <xdr:rowOff>133350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192A3030-2D08-4E0E-B4B6-332FEB86839E}"/>
            </a:ext>
          </a:extLst>
        </xdr:cNvPr>
        <xdr:cNvCxnSpPr/>
      </xdr:nvCxnSpPr>
      <xdr:spPr>
        <a:xfrm flipH="1">
          <a:off x="1905000" y="7048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35</xdr:row>
      <xdr:rowOff>133350</xdr:rowOff>
    </xdr:from>
    <xdr:to>
      <xdr:col>3</xdr:col>
      <xdr:colOff>76200</xdr:colOff>
      <xdr:row>36</xdr:row>
      <xdr:rowOff>133350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F76D67E9-E422-4866-AAFF-D4D27E762458}"/>
            </a:ext>
          </a:extLst>
        </xdr:cNvPr>
        <xdr:cNvCxnSpPr/>
      </xdr:nvCxnSpPr>
      <xdr:spPr>
        <a:xfrm flipV="1">
          <a:off x="1905000" y="685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36</xdr:row>
      <xdr:rowOff>133350</xdr:rowOff>
    </xdr:from>
    <xdr:to>
      <xdr:col>5</xdr:col>
      <xdr:colOff>0</xdr:colOff>
      <xdr:row>37</xdr:row>
      <xdr:rowOff>133350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516FEA1B-CAEC-4503-8165-AABE41A51D03}"/>
            </a:ext>
          </a:extLst>
        </xdr:cNvPr>
        <xdr:cNvCxnSpPr/>
      </xdr:nvCxnSpPr>
      <xdr:spPr>
        <a:xfrm flipV="1">
          <a:off x="3048000" y="704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36</xdr:row>
      <xdr:rowOff>133350</xdr:rowOff>
    </xdr:from>
    <xdr:to>
      <xdr:col>5</xdr:col>
      <xdr:colOff>381000</xdr:colOff>
      <xdr:row>36</xdr:row>
      <xdr:rowOff>133350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7BF9307B-7418-4F88-A045-4E7F0112AD09}"/>
            </a:ext>
          </a:extLst>
        </xdr:cNvPr>
        <xdr:cNvCxnSpPr/>
      </xdr:nvCxnSpPr>
      <xdr:spPr>
        <a:xfrm>
          <a:off x="3048000" y="7048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35</xdr:row>
      <xdr:rowOff>133350</xdr:rowOff>
    </xdr:from>
    <xdr:to>
      <xdr:col>5</xdr:col>
      <xdr:colOff>381000</xdr:colOff>
      <xdr:row>36</xdr:row>
      <xdr:rowOff>133350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E68D718B-D2C2-4E02-BC86-B3EC75D64C2D}"/>
            </a:ext>
          </a:extLst>
        </xdr:cNvPr>
        <xdr:cNvCxnSpPr/>
      </xdr:nvCxnSpPr>
      <xdr:spPr>
        <a:xfrm flipV="1">
          <a:off x="3429000" y="685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36</xdr:row>
      <xdr:rowOff>133350</xdr:rowOff>
    </xdr:from>
    <xdr:to>
      <xdr:col>6</xdr:col>
      <xdr:colOff>152400</xdr:colOff>
      <xdr:row>37</xdr:row>
      <xdr:rowOff>133350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A445F990-7E6C-47BD-9EF9-27105611D38E}"/>
            </a:ext>
          </a:extLst>
        </xdr:cNvPr>
        <xdr:cNvCxnSpPr/>
      </xdr:nvCxnSpPr>
      <xdr:spPr>
        <a:xfrm flipV="1">
          <a:off x="3810000" y="704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36</xdr:row>
      <xdr:rowOff>133350</xdr:rowOff>
    </xdr:from>
    <xdr:to>
      <xdr:col>6</xdr:col>
      <xdr:colOff>152400</xdr:colOff>
      <xdr:row>36</xdr:row>
      <xdr:rowOff>133350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7B367E1E-443B-447C-B3AD-465CB54D6FD5}"/>
            </a:ext>
          </a:extLst>
        </xdr:cNvPr>
        <xdr:cNvCxnSpPr/>
      </xdr:nvCxnSpPr>
      <xdr:spPr>
        <a:xfrm flipH="1">
          <a:off x="3429000" y="7048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35</xdr:row>
      <xdr:rowOff>133350</xdr:rowOff>
    </xdr:from>
    <xdr:to>
      <xdr:col>5</xdr:col>
      <xdr:colOff>381000</xdr:colOff>
      <xdr:row>36</xdr:row>
      <xdr:rowOff>133350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8FFC3C40-A0AD-4681-A435-C5ACED43B340}"/>
            </a:ext>
          </a:extLst>
        </xdr:cNvPr>
        <xdr:cNvCxnSpPr/>
      </xdr:nvCxnSpPr>
      <xdr:spPr>
        <a:xfrm flipV="1">
          <a:off x="3429000" y="685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133459</xdr:rowOff>
    </xdr:from>
    <xdr:to>
      <xdr:col>7</xdr:col>
      <xdr:colOff>304800</xdr:colOff>
      <xdr:row>28</xdr:row>
      <xdr:rowOff>69959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3E366-F970-4AD3-9BEC-FFA583D24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11</xdr:row>
      <xdr:rowOff>133459</xdr:rowOff>
    </xdr:from>
    <xdr:to>
      <xdr:col>15</xdr:col>
      <xdr:colOff>0</xdr:colOff>
      <xdr:row>28</xdr:row>
      <xdr:rowOff>69959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99146E-3592-4C2E-8ED5-8C7062A7A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31</xdr:row>
      <xdr:rowOff>133642</xdr:rowOff>
    </xdr:from>
    <xdr:to>
      <xdr:col>7</xdr:col>
      <xdr:colOff>304800</xdr:colOff>
      <xdr:row>48</xdr:row>
      <xdr:rowOff>70142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1C3111-3A7C-411B-A0CD-763F90AD8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_Sc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L_eye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Sheet22"/>
      <sheetName val="Sheet1"/>
      <sheetName val="RT_Output"/>
      <sheetName val="RT_TrainingScore"/>
      <sheetName val="RT_ValidationScore"/>
      <sheetName val="RT_PruneLog"/>
      <sheetName val="RT_FullTree"/>
      <sheetName val="RT_ValidationLiftChart"/>
      <sheetName val="RT_Stored"/>
      <sheetName val="RT_Output1"/>
      <sheetName val="RT_TrainingScore1"/>
      <sheetName val="RT_ValidationScore1"/>
      <sheetName val="RT_PruneLog1"/>
      <sheetName val="RT_ValidationLiftChart1"/>
      <sheetName val="RT_NewScore1"/>
      <sheetName val="RT_Stored1"/>
      <sheetName val="scales"/>
      <sheetName val="arpeggio"/>
    </sheetNames>
    <sheetDataSet>
      <sheetData sheetId="0" refreshError="1"/>
      <sheetData sheetId="1" refreshError="1"/>
      <sheetData sheetId="2">
        <row r="1">
          <cell r="C1" t="str">
            <v>Scales</v>
          </cell>
          <cell r="D1" t="str">
            <v>Arpeggio</v>
          </cell>
          <cell r="E1" t="str">
            <v>Combined</v>
          </cell>
        </row>
        <row r="2">
          <cell r="B2">
            <v>5</v>
          </cell>
          <cell r="C2">
            <v>0</v>
          </cell>
          <cell r="D2">
            <v>21</v>
          </cell>
          <cell r="E2">
            <v>21</v>
          </cell>
        </row>
        <row r="3">
          <cell r="B3">
            <v>5</v>
          </cell>
          <cell r="C3">
            <v>45</v>
          </cell>
          <cell r="D3">
            <v>21</v>
          </cell>
          <cell r="E3">
            <v>66</v>
          </cell>
        </row>
        <row r="4">
          <cell r="B4">
            <v>9</v>
          </cell>
          <cell r="C4">
            <v>30</v>
          </cell>
          <cell r="D4">
            <v>28</v>
          </cell>
          <cell r="E4">
            <v>58</v>
          </cell>
        </row>
        <row r="5">
          <cell r="B5">
            <v>8</v>
          </cell>
          <cell r="C5">
            <v>15</v>
          </cell>
          <cell r="D5">
            <v>28</v>
          </cell>
          <cell r="E5">
            <v>43</v>
          </cell>
        </row>
        <row r="6">
          <cell r="B6">
            <v>4</v>
          </cell>
          <cell r="C6">
            <v>60</v>
          </cell>
          <cell r="D6">
            <v>14</v>
          </cell>
          <cell r="E6">
            <v>74</v>
          </cell>
        </row>
        <row r="7">
          <cell r="B7">
            <v>8</v>
          </cell>
          <cell r="C7">
            <v>75</v>
          </cell>
          <cell r="D7">
            <v>28</v>
          </cell>
          <cell r="E7">
            <v>103</v>
          </cell>
        </row>
        <row r="8">
          <cell r="B8">
            <v>9</v>
          </cell>
          <cell r="C8">
            <v>15</v>
          </cell>
          <cell r="D8">
            <v>28</v>
          </cell>
          <cell r="E8">
            <v>43</v>
          </cell>
        </row>
        <row r="9">
          <cell r="B9">
            <v>2</v>
          </cell>
          <cell r="C9">
            <v>60</v>
          </cell>
          <cell r="D9">
            <v>35</v>
          </cell>
          <cell r="E9">
            <v>95</v>
          </cell>
        </row>
        <row r="10">
          <cell r="B10">
            <v>5</v>
          </cell>
          <cell r="C10">
            <v>15</v>
          </cell>
          <cell r="D10">
            <v>14</v>
          </cell>
          <cell r="E10">
            <v>29</v>
          </cell>
        </row>
        <row r="11">
          <cell r="B11">
            <v>6</v>
          </cell>
          <cell r="C11">
            <v>180</v>
          </cell>
          <cell r="D11">
            <v>28</v>
          </cell>
          <cell r="E11">
            <v>208</v>
          </cell>
        </row>
        <row r="12">
          <cell r="B12">
            <v>7</v>
          </cell>
          <cell r="C12">
            <v>180</v>
          </cell>
          <cell r="D12">
            <v>35</v>
          </cell>
          <cell r="E12">
            <v>215</v>
          </cell>
        </row>
        <row r="13">
          <cell r="B13">
            <v>6</v>
          </cell>
          <cell r="C13">
            <v>15</v>
          </cell>
          <cell r="D13">
            <v>21</v>
          </cell>
          <cell r="E13">
            <v>36</v>
          </cell>
        </row>
        <row r="14">
          <cell r="B14">
            <v>9</v>
          </cell>
          <cell r="C14">
            <v>105</v>
          </cell>
          <cell r="D14">
            <v>35</v>
          </cell>
          <cell r="E14">
            <v>140</v>
          </cell>
        </row>
        <row r="15">
          <cell r="B15">
            <v>7</v>
          </cell>
          <cell r="C15">
            <v>75</v>
          </cell>
          <cell r="D15">
            <v>14</v>
          </cell>
          <cell r="E15">
            <v>89</v>
          </cell>
        </row>
        <row r="16">
          <cell r="B16">
            <v>6</v>
          </cell>
          <cell r="C16">
            <v>30</v>
          </cell>
          <cell r="D16">
            <v>42</v>
          </cell>
          <cell r="E16">
            <v>72</v>
          </cell>
        </row>
        <row r="17">
          <cell r="B17">
            <v>6</v>
          </cell>
          <cell r="C17">
            <v>180</v>
          </cell>
          <cell r="D17">
            <v>28</v>
          </cell>
          <cell r="E17">
            <v>208</v>
          </cell>
        </row>
        <row r="18">
          <cell r="B18">
            <v>4</v>
          </cell>
          <cell r="C18">
            <v>75</v>
          </cell>
          <cell r="D18">
            <v>21</v>
          </cell>
          <cell r="E18">
            <v>96</v>
          </cell>
        </row>
        <row r="19">
          <cell r="B19">
            <v>3</v>
          </cell>
          <cell r="C19">
            <v>120</v>
          </cell>
          <cell r="D19">
            <v>42</v>
          </cell>
          <cell r="E19">
            <v>162</v>
          </cell>
        </row>
        <row r="20">
          <cell r="B20">
            <v>2</v>
          </cell>
          <cell r="C20">
            <v>180</v>
          </cell>
          <cell r="D20">
            <v>42</v>
          </cell>
          <cell r="E20">
            <v>222</v>
          </cell>
        </row>
        <row r="21">
          <cell r="B21">
            <v>10</v>
          </cell>
          <cell r="C21">
            <v>180</v>
          </cell>
          <cell r="D21">
            <v>21</v>
          </cell>
          <cell r="E21">
            <v>201</v>
          </cell>
        </row>
        <row r="22">
          <cell r="B22">
            <v>5</v>
          </cell>
          <cell r="C22">
            <v>180</v>
          </cell>
          <cell r="D22">
            <v>42</v>
          </cell>
          <cell r="E22">
            <v>222</v>
          </cell>
        </row>
        <row r="23">
          <cell r="B23">
            <v>6</v>
          </cell>
          <cell r="C23">
            <v>165</v>
          </cell>
          <cell r="D23">
            <v>35</v>
          </cell>
          <cell r="E23">
            <v>200</v>
          </cell>
        </row>
        <row r="24">
          <cell r="B24">
            <v>8</v>
          </cell>
          <cell r="C24">
            <v>0</v>
          </cell>
          <cell r="D24">
            <v>21</v>
          </cell>
          <cell r="E24">
            <v>21</v>
          </cell>
        </row>
        <row r="25">
          <cell r="B25">
            <v>6</v>
          </cell>
          <cell r="C25">
            <v>180</v>
          </cell>
          <cell r="D25">
            <v>42</v>
          </cell>
          <cell r="E25">
            <v>222</v>
          </cell>
        </row>
        <row r="26">
          <cell r="B26">
            <v>6</v>
          </cell>
          <cell r="C26">
            <v>150</v>
          </cell>
          <cell r="D26">
            <v>28</v>
          </cell>
          <cell r="E26">
            <v>178</v>
          </cell>
        </row>
        <row r="27">
          <cell r="B27">
            <v>8</v>
          </cell>
          <cell r="C27">
            <v>180</v>
          </cell>
          <cell r="D27">
            <v>28</v>
          </cell>
          <cell r="E27">
            <v>208</v>
          </cell>
        </row>
        <row r="28">
          <cell r="B28">
            <v>5</v>
          </cell>
          <cell r="C28">
            <v>120</v>
          </cell>
          <cell r="D28">
            <v>21</v>
          </cell>
          <cell r="E28">
            <v>141</v>
          </cell>
        </row>
        <row r="29">
          <cell r="B29">
            <v>3</v>
          </cell>
          <cell r="C29">
            <v>30</v>
          </cell>
          <cell r="D29">
            <v>28</v>
          </cell>
          <cell r="E29">
            <v>58</v>
          </cell>
        </row>
        <row r="30">
          <cell r="B30">
            <v>7</v>
          </cell>
          <cell r="C30">
            <v>30</v>
          </cell>
          <cell r="D30">
            <v>28</v>
          </cell>
          <cell r="E30">
            <v>58</v>
          </cell>
        </row>
        <row r="31">
          <cell r="B31">
            <v>1</v>
          </cell>
          <cell r="C31">
            <v>105</v>
          </cell>
          <cell r="D31">
            <v>42</v>
          </cell>
          <cell r="E31">
            <v>147</v>
          </cell>
        </row>
        <row r="32">
          <cell r="B32">
            <v>7</v>
          </cell>
          <cell r="C32">
            <v>60</v>
          </cell>
          <cell r="D32">
            <v>35</v>
          </cell>
          <cell r="E32">
            <v>95</v>
          </cell>
        </row>
        <row r="33">
          <cell r="B33">
            <v>5</v>
          </cell>
          <cell r="C33">
            <v>45</v>
          </cell>
          <cell r="D33">
            <v>21</v>
          </cell>
          <cell r="E33">
            <v>66</v>
          </cell>
        </row>
        <row r="34">
          <cell r="B34">
            <v>6</v>
          </cell>
          <cell r="C34">
            <v>45</v>
          </cell>
          <cell r="D34">
            <v>35</v>
          </cell>
          <cell r="E34">
            <v>80</v>
          </cell>
        </row>
        <row r="35">
          <cell r="B35">
            <v>9</v>
          </cell>
          <cell r="C35">
            <v>180</v>
          </cell>
          <cell r="D35">
            <v>28</v>
          </cell>
          <cell r="E35">
            <v>208</v>
          </cell>
        </row>
        <row r="36">
          <cell r="B36">
            <v>9</v>
          </cell>
          <cell r="C36">
            <v>15</v>
          </cell>
          <cell r="D36">
            <v>21</v>
          </cell>
          <cell r="E36">
            <v>36</v>
          </cell>
        </row>
        <row r="37">
          <cell r="B37">
            <v>3</v>
          </cell>
          <cell r="C37">
            <v>15</v>
          </cell>
          <cell r="D37">
            <v>21</v>
          </cell>
          <cell r="E37">
            <v>36</v>
          </cell>
        </row>
        <row r="38">
          <cell r="B38">
            <v>7</v>
          </cell>
          <cell r="C38">
            <v>165</v>
          </cell>
          <cell r="D38">
            <v>28</v>
          </cell>
          <cell r="E38">
            <v>193</v>
          </cell>
        </row>
        <row r="39">
          <cell r="B39">
            <v>8</v>
          </cell>
          <cell r="C39">
            <v>30</v>
          </cell>
          <cell r="D39">
            <v>14</v>
          </cell>
          <cell r="E39">
            <v>44</v>
          </cell>
        </row>
        <row r="40">
          <cell r="B40">
            <v>1</v>
          </cell>
          <cell r="C40">
            <v>90</v>
          </cell>
          <cell r="D40">
            <v>7</v>
          </cell>
          <cell r="E40">
            <v>97</v>
          </cell>
        </row>
        <row r="41">
          <cell r="B41">
            <v>9</v>
          </cell>
          <cell r="C41">
            <v>75</v>
          </cell>
          <cell r="D41">
            <v>21</v>
          </cell>
          <cell r="E41">
            <v>96</v>
          </cell>
        </row>
        <row r="42">
          <cell r="B42">
            <v>6</v>
          </cell>
          <cell r="C42">
            <v>120</v>
          </cell>
          <cell r="D42">
            <v>35</v>
          </cell>
          <cell r="E42">
            <v>155</v>
          </cell>
        </row>
        <row r="43">
          <cell r="B43">
            <v>6</v>
          </cell>
          <cell r="C43">
            <v>180</v>
          </cell>
          <cell r="D43">
            <v>42</v>
          </cell>
          <cell r="E43">
            <v>222</v>
          </cell>
        </row>
        <row r="44">
          <cell r="B44">
            <v>3</v>
          </cell>
          <cell r="C44">
            <v>60</v>
          </cell>
          <cell r="D44">
            <v>28</v>
          </cell>
          <cell r="E44">
            <v>88</v>
          </cell>
        </row>
        <row r="45">
          <cell r="B45">
            <v>5</v>
          </cell>
          <cell r="C45">
            <v>120</v>
          </cell>
          <cell r="D45">
            <v>28</v>
          </cell>
          <cell r="E45">
            <v>148</v>
          </cell>
        </row>
        <row r="46">
          <cell r="B46">
            <v>1</v>
          </cell>
          <cell r="C46">
            <v>75</v>
          </cell>
          <cell r="D46">
            <v>28</v>
          </cell>
          <cell r="E46">
            <v>103</v>
          </cell>
        </row>
        <row r="47">
          <cell r="B47">
            <v>4</v>
          </cell>
          <cell r="C47">
            <v>120</v>
          </cell>
          <cell r="D47">
            <v>21</v>
          </cell>
          <cell r="E47">
            <v>141</v>
          </cell>
        </row>
        <row r="48">
          <cell r="B48">
            <v>1</v>
          </cell>
          <cell r="C48">
            <v>180</v>
          </cell>
          <cell r="D48">
            <v>42</v>
          </cell>
          <cell r="E48">
            <v>222</v>
          </cell>
        </row>
        <row r="49">
          <cell r="B49">
            <v>8</v>
          </cell>
          <cell r="C49">
            <v>75</v>
          </cell>
          <cell r="D49">
            <v>21</v>
          </cell>
          <cell r="E49">
            <v>96</v>
          </cell>
        </row>
        <row r="50">
          <cell r="B50">
            <v>5</v>
          </cell>
          <cell r="C50">
            <v>60</v>
          </cell>
          <cell r="D50">
            <v>28</v>
          </cell>
          <cell r="E50">
            <v>88</v>
          </cell>
        </row>
        <row r="51">
          <cell r="B51">
            <v>10</v>
          </cell>
          <cell r="C51">
            <v>0</v>
          </cell>
          <cell r="D51">
            <v>28</v>
          </cell>
          <cell r="E51">
            <v>28</v>
          </cell>
        </row>
        <row r="52">
          <cell r="B52">
            <v>6</v>
          </cell>
          <cell r="C52">
            <v>75</v>
          </cell>
          <cell r="D52">
            <v>21</v>
          </cell>
          <cell r="E52">
            <v>96</v>
          </cell>
        </row>
        <row r="53">
          <cell r="B53">
            <v>2</v>
          </cell>
          <cell r="C53">
            <v>60</v>
          </cell>
          <cell r="D53">
            <v>28</v>
          </cell>
          <cell r="E53">
            <v>88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>
            <v>1</v>
          </cell>
        </row>
      </sheetData>
      <sheetData sheetId="18">
        <row r="1">
          <cell r="A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s"/>
      <sheetName val="eyeTrackingData"/>
      <sheetName val="eyeFn"/>
      <sheetName val="RT_Output1"/>
      <sheetName val="RT_ValidationScore1"/>
      <sheetName val="RT_PruneLog1"/>
      <sheetName val="RT_MinErrorTree1"/>
      <sheetName val="RT_FullTree1"/>
      <sheetName val="RT_ValidationLiftChart1"/>
      <sheetName val="RT_Stored1"/>
      <sheetName val="RT_Output"/>
      <sheetName val="RT_PruneLog"/>
      <sheetName val="RT_MinErrorTree"/>
      <sheetName val="RT_FullTree"/>
      <sheetName val="RT_ValidationLiftChart"/>
      <sheetName val="RT_Stored"/>
      <sheetName val="KNNP_Output1"/>
      <sheetName val="KNNP_ValidationLiftChart1"/>
      <sheetName val="KNNP_Stored1"/>
      <sheetName val="MLR_Output2"/>
      <sheetName val="MLR_ValidationLiftChart2"/>
      <sheetName val="MLR_Stored2"/>
      <sheetName val="MLR_Output1"/>
      <sheetName val="MLR_Stored1"/>
      <sheetName val="MLR_Output"/>
      <sheetName val="MLR_ValidationLiftChart"/>
      <sheetName val="MLR_Stored"/>
      <sheetName val="NNP_Output1"/>
      <sheetName val="NNP_TrainLog1"/>
      <sheetName val="NNP_ValidationLiftChart1"/>
      <sheetName val="NNP_Stored1"/>
      <sheetName val="NNP_Output"/>
      <sheetName val="NNP_TrainLog"/>
      <sheetName val="NNP_ValidationLiftChart"/>
      <sheetName val="NNP_Stored"/>
      <sheetName val="NNPAuto_Output1"/>
      <sheetName val="NNPAuto_Output"/>
      <sheetName val="KNNP_Output"/>
      <sheetName val="KNNP_TrainingLiftChart"/>
      <sheetName val="KNNP_Stored"/>
      <sheetName val="PCA_Summary1"/>
      <sheetName val="PCA_Scores1"/>
      <sheetName val="PCA_Components1"/>
      <sheetName val="AmazingGrace"/>
      <sheetName val="PCA_Summary"/>
      <sheetName val="PCA_Scores"/>
      <sheetName val="PCA_Components"/>
    </sheetNames>
    <sheetDataSet>
      <sheetData sheetId="0">
        <row r="1">
          <cell r="A1" t="str">
            <v>Subject ID</v>
          </cell>
          <cell r="B1" t="str">
            <v>Reported Level</v>
          </cell>
          <cell r="C1" t="str">
            <v>Level/2</v>
          </cell>
        </row>
        <row r="2">
          <cell r="A2">
            <v>1</v>
          </cell>
          <cell r="B2">
            <v>4</v>
          </cell>
          <cell r="C2">
            <v>2</v>
          </cell>
        </row>
        <row r="3">
          <cell r="A3">
            <v>2</v>
          </cell>
          <cell r="B3">
            <v>2</v>
          </cell>
          <cell r="C3">
            <v>1</v>
          </cell>
        </row>
        <row r="4">
          <cell r="A4">
            <v>3</v>
          </cell>
          <cell r="B4">
            <v>5</v>
          </cell>
          <cell r="C4">
            <v>3</v>
          </cell>
        </row>
        <row r="5">
          <cell r="A5">
            <v>4</v>
          </cell>
          <cell r="B5">
            <v>10</v>
          </cell>
          <cell r="C5">
            <v>5</v>
          </cell>
        </row>
        <row r="6">
          <cell r="A6">
            <v>5</v>
          </cell>
          <cell r="B6">
            <v>6</v>
          </cell>
          <cell r="C6">
            <v>3</v>
          </cell>
        </row>
        <row r="7">
          <cell r="A7">
            <v>6</v>
          </cell>
          <cell r="B7">
            <v>5</v>
          </cell>
          <cell r="C7">
            <v>3</v>
          </cell>
        </row>
        <row r="8">
          <cell r="A8">
            <v>7</v>
          </cell>
          <cell r="B8">
            <v>7</v>
          </cell>
          <cell r="C8">
            <v>4</v>
          </cell>
        </row>
        <row r="9">
          <cell r="A9">
            <v>8</v>
          </cell>
          <cell r="B9">
            <v>8</v>
          </cell>
          <cell r="C9">
            <v>4</v>
          </cell>
        </row>
        <row r="10">
          <cell r="A10">
            <v>9</v>
          </cell>
          <cell r="B10">
            <v>4</v>
          </cell>
          <cell r="C10">
            <v>2</v>
          </cell>
        </row>
        <row r="11">
          <cell r="A11">
            <v>10</v>
          </cell>
          <cell r="B11">
            <v>8</v>
          </cell>
          <cell r="C11">
            <v>4</v>
          </cell>
        </row>
        <row r="12">
          <cell r="A12">
            <v>11</v>
          </cell>
          <cell r="B12">
            <v>9</v>
          </cell>
          <cell r="C12">
            <v>5</v>
          </cell>
        </row>
        <row r="13">
          <cell r="A13">
            <v>12</v>
          </cell>
          <cell r="B13">
            <v>7</v>
          </cell>
          <cell r="C13">
            <v>4</v>
          </cell>
        </row>
        <row r="14">
          <cell r="A14">
            <v>13</v>
          </cell>
          <cell r="B14">
            <v>5</v>
          </cell>
          <cell r="C14">
            <v>3</v>
          </cell>
        </row>
        <row r="15">
          <cell r="A15">
            <v>14</v>
          </cell>
          <cell r="B15">
            <v>2</v>
          </cell>
          <cell r="C15">
            <v>1</v>
          </cell>
        </row>
        <row r="16">
          <cell r="A16">
            <v>15</v>
          </cell>
          <cell r="B16">
            <v>7</v>
          </cell>
          <cell r="C16">
            <v>4</v>
          </cell>
        </row>
        <row r="17">
          <cell r="A17">
            <v>16</v>
          </cell>
          <cell r="B17">
            <v>6</v>
          </cell>
          <cell r="C17">
            <v>3</v>
          </cell>
        </row>
        <row r="18">
          <cell r="A18">
            <v>17</v>
          </cell>
          <cell r="B18">
            <v>7</v>
          </cell>
          <cell r="C18">
            <v>4</v>
          </cell>
        </row>
        <row r="19">
          <cell r="A19">
            <v>18</v>
          </cell>
          <cell r="B19">
            <v>6</v>
          </cell>
          <cell r="C19">
            <v>3</v>
          </cell>
        </row>
        <row r="20">
          <cell r="A20">
            <v>19</v>
          </cell>
          <cell r="B20">
            <v>9</v>
          </cell>
          <cell r="C20">
            <v>5</v>
          </cell>
        </row>
        <row r="21">
          <cell r="A21">
            <v>20</v>
          </cell>
          <cell r="B21">
            <v>9</v>
          </cell>
          <cell r="C21">
            <v>5</v>
          </cell>
        </row>
        <row r="22">
          <cell r="A22">
            <v>21</v>
          </cell>
          <cell r="B22">
            <v>3</v>
          </cell>
          <cell r="C22">
            <v>2</v>
          </cell>
        </row>
        <row r="23">
          <cell r="A23">
            <v>22</v>
          </cell>
          <cell r="B23">
            <v>6</v>
          </cell>
          <cell r="C23">
            <v>3</v>
          </cell>
        </row>
        <row r="24">
          <cell r="A24">
            <v>23</v>
          </cell>
          <cell r="B24">
            <v>6</v>
          </cell>
          <cell r="C24">
            <v>3</v>
          </cell>
        </row>
        <row r="25">
          <cell r="A25">
            <v>24</v>
          </cell>
          <cell r="B25">
            <v>8</v>
          </cell>
          <cell r="C25">
            <v>4</v>
          </cell>
        </row>
        <row r="26">
          <cell r="A26">
            <v>25</v>
          </cell>
          <cell r="B26">
            <v>5</v>
          </cell>
          <cell r="C26">
            <v>3</v>
          </cell>
        </row>
        <row r="27">
          <cell r="A27">
            <v>26</v>
          </cell>
          <cell r="B27">
            <v>6</v>
          </cell>
          <cell r="C27">
            <v>3</v>
          </cell>
        </row>
        <row r="28">
          <cell r="A28">
            <v>27</v>
          </cell>
          <cell r="B28">
            <v>6</v>
          </cell>
          <cell r="C28">
            <v>3</v>
          </cell>
        </row>
        <row r="29">
          <cell r="A29">
            <v>28</v>
          </cell>
          <cell r="B29">
            <v>8</v>
          </cell>
          <cell r="C29">
            <v>4</v>
          </cell>
        </row>
        <row r="30">
          <cell r="A30">
            <v>29</v>
          </cell>
          <cell r="B30">
            <v>8</v>
          </cell>
          <cell r="C30">
            <v>4</v>
          </cell>
        </row>
        <row r="31">
          <cell r="A31">
            <v>30</v>
          </cell>
          <cell r="B31">
            <v>9</v>
          </cell>
          <cell r="C31">
            <v>5</v>
          </cell>
        </row>
        <row r="32">
          <cell r="A32">
            <v>31</v>
          </cell>
          <cell r="B32">
            <v>9</v>
          </cell>
          <cell r="C32">
            <v>5</v>
          </cell>
        </row>
        <row r="33">
          <cell r="A33">
            <v>32</v>
          </cell>
          <cell r="B33">
            <v>9</v>
          </cell>
          <cell r="C33">
            <v>5</v>
          </cell>
        </row>
        <row r="34">
          <cell r="A34">
            <v>33</v>
          </cell>
          <cell r="B34">
            <v>6</v>
          </cell>
          <cell r="C34">
            <v>3</v>
          </cell>
        </row>
        <row r="35">
          <cell r="A35">
            <v>34</v>
          </cell>
          <cell r="B35">
            <v>3</v>
          </cell>
          <cell r="C35">
            <v>2</v>
          </cell>
        </row>
        <row r="36">
          <cell r="A36">
            <v>35</v>
          </cell>
          <cell r="B36">
            <v>1</v>
          </cell>
          <cell r="C36">
            <v>1</v>
          </cell>
        </row>
        <row r="37">
          <cell r="A37">
            <v>36</v>
          </cell>
          <cell r="B37">
            <v>5</v>
          </cell>
          <cell r="C37">
            <v>3</v>
          </cell>
        </row>
        <row r="38">
          <cell r="A38">
            <v>37</v>
          </cell>
          <cell r="B38">
            <v>4</v>
          </cell>
          <cell r="C38">
            <v>2</v>
          </cell>
        </row>
        <row r="39">
          <cell r="A39">
            <v>38</v>
          </cell>
          <cell r="B39">
            <v>6</v>
          </cell>
          <cell r="C39">
            <v>3</v>
          </cell>
        </row>
        <row r="40">
          <cell r="A40">
            <v>39</v>
          </cell>
          <cell r="B40">
            <v>7</v>
          </cell>
          <cell r="C40">
            <v>4</v>
          </cell>
        </row>
        <row r="41">
          <cell r="A41">
            <v>40</v>
          </cell>
          <cell r="B41">
            <v>7</v>
          </cell>
          <cell r="C41">
            <v>4</v>
          </cell>
        </row>
        <row r="42">
          <cell r="A42">
            <v>41</v>
          </cell>
          <cell r="B42">
            <v>7</v>
          </cell>
          <cell r="C42">
            <v>4</v>
          </cell>
        </row>
        <row r="43">
          <cell r="A43">
            <v>42</v>
          </cell>
          <cell r="B43">
            <v>8</v>
          </cell>
          <cell r="C43">
            <v>4</v>
          </cell>
        </row>
        <row r="44">
          <cell r="A44">
            <v>43</v>
          </cell>
          <cell r="B44">
            <v>3</v>
          </cell>
          <cell r="C44">
            <v>2</v>
          </cell>
        </row>
        <row r="45">
          <cell r="A45">
            <v>44</v>
          </cell>
          <cell r="B45">
            <v>6</v>
          </cell>
          <cell r="C45">
            <v>3</v>
          </cell>
        </row>
        <row r="46">
          <cell r="A46">
            <v>45</v>
          </cell>
          <cell r="B46">
            <v>5</v>
          </cell>
          <cell r="C46">
            <v>3</v>
          </cell>
        </row>
        <row r="47">
          <cell r="A47">
            <v>46</v>
          </cell>
          <cell r="B47">
            <v>1</v>
          </cell>
          <cell r="C47">
            <v>1</v>
          </cell>
        </row>
        <row r="48">
          <cell r="A48">
            <v>47</v>
          </cell>
          <cell r="B48">
            <v>1</v>
          </cell>
          <cell r="C48">
            <v>1</v>
          </cell>
        </row>
        <row r="49">
          <cell r="A49">
            <v>48</v>
          </cell>
          <cell r="B49">
            <v>3</v>
          </cell>
          <cell r="C49">
            <v>2</v>
          </cell>
        </row>
        <row r="50">
          <cell r="A50">
            <v>49</v>
          </cell>
          <cell r="B50">
            <v>1</v>
          </cell>
          <cell r="C50">
            <v>1</v>
          </cell>
        </row>
        <row r="51">
          <cell r="A51">
            <v>50</v>
          </cell>
          <cell r="B51">
            <v>5</v>
          </cell>
          <cell r="C51">
            <v>3</v>
          </cell>
        </row>
        <row r="52">
          <cell r="A52">
            <v>51</v>
          </cell>
          <cell r="B52">
            <v>10</v>
          </cell>
          <cell r="C52">
            <v>5</v>
          </cell>
        </row>
        <row r="53">
          <cell r="A53">
            <v>52</v>
          </cell>
          <cell r="B53">
            <v>5</v>
          </cell>
          <cell r="C53">
            <v>3</v>
          </cell>
        </row>
        <row r="54">
          <cell r="A54">
            <v>53</v>
          </cell>
          <cell r="B54">
            <v>6</v>
          </cell>
          <cell r="C54">
            <v>3</v>
          </cell>
        </row>
        <row r="55">
          <cell r="A55">
            <v>54</v>
          </cell>
          <cell r="B55">
            <v>2</v>
          </cell>
          <cell r="C55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3"/>
  <sheetViews>
    <sheetView workbookViewId="0">
      <selection activeCell="I4" sqref="I4"/>
    </sheetView>
  </sheetViews>
  <sheetFormatPr defaultRowHeight="15" x14ac:dyDescent="0.25"/>
  <cols>
    <col min="2" max="2" width="9.140625" style="7"/>
    <col min="3" max="3" width="14.140625" bestFit="1" customWidth="1"/>
    <col min="4" max="4" width="7.140625" bestFit="1" customWidth="1"/>
    <col min="5" max="5" width="5.5703125" bestFit="1" customWidth="1"/>
    <col min="6" max="6" width="7" bestFit="1" customWidth="1"/>
    <col min="7" max="7" width="10.140625" bestFit="1" customWidth="1"/>
  </cols>
  <sheetData>
    <row r="1" spans="1:9" ht="27" thickBot="1" x14ac:dyDescent="0.3">
      <c r="A1" s="1" t="s">
        <v>0</v>
      </c>
      <c r="B1" s="2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9</v>
      </c>
    </row>
    <row r="2" spans="1:9" ht="15.75" thickBot="1" x14ac:dyDescent="0.3">
      <c r="A2" s="3">
        <v>12</v>
      </c>
      <c r="B2" s="4">
        <v>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EVEN(B2)/2</f>
        <v>4</v>
      </c>
    </row>
    <row r="3" spans="1:9" ht="15.75" thickBot="1" x14ac:dyDescent="0.3">
      <c r="A3" s="3">
        <v>25</v>
      </c>
      <c r="B3" s="4">
        <v>5</v>
      </c>
      <c r="C3">
        <v>29.25</v>
      </c>
      <c r="D3">
        <v>328.5</v>
      </c>
      <c r="E3">
        <v>0</v>
      </c>
      <c r="F3">
        <v>38.546875</v>
      </c>
      <c r="G3">
        <v>28.5625</v>
      </c>
      <c r="H3">
        <v>0</v>
      </c>
      <c r="I3">
        <f t="shared" ref="I3:I55" si="0">EVEN(B3)/2</f>
        <v>3</v>
      </c>
    </row>
    <row r="4" spans="1:9" ht="15.75" thickBot="1" x14ac:dyDescent="0.3">
      <c r="A4" s="3">
        <v>6</v>
      </c>
      <c r="B4" s="4">
        <v>5</v>
      </c>
      <c r="C4">
        <v>29.125</v>
      </c>
      <c r="D4">
        <v>256.75</v>
      </c>
      <c r="E4">
        <v>81</v>
      </c>
      <c r="F4">
        <v>0</v>
      </c>
      <c r="G4">
        <v>13.5</v>
      </c>
      <c r="H4">
        <v>0</v>
      </c>
      <c r="I4">
        <f t="shared" si="0"/>
        <v>3</v>
      </c>
    </row>
    <row r="5" spans="1:9" ht="15.75" thickBot="1" x14ac:dyDescent="0.3">
      <c r="A5" s="3">
        <v>15</v>
      </c>
      <c r="B5" s="4">
        <v>7</v>
      </c>
      <c r="C5">
        <v>28.75</v>
      </c>
      <c r="D5">
        <v>229.75</v>
      </c>
      <c r="E5">
        <v>95.5</v>
      </c>
      <c r="F5">
        <v>0</v>
      </c>
      <c r="G5">
        <v>22.875</v>
      </c>
      <c r="H5">
        <v>96.5859375</v>
      </c>
      <c r="I5">
        <f t="shared" si="0"/>
        <v>4</v>
      </c>
    </row>
    <row r="6" spans="1:9" ht="15.75" thickBot="1" x14ac:dyDescent="0.3">
      <c r="A6" s="3">
        <v>11</v>
      </c>
      <c r="B6" s="4">
        <v>9</v>
      </c>
      <c r="C6">
        <v>24.625</v>
      </c>
      <c r="D6">
        <v>280</v>
      </c>
      <c r="E6">
        <v>104.25</v>
      </c>
      <c r="F6">
        <v>103.853515625</v>
      </c>
      <c r="G6">
        <v>40.5</v>
      </c>
      <c r="H6">
        <v>167.4765625</v>
      </c>
      <c r="I6">
        <f t="shared" si="0"/>
        <v>5</v>
      </c>
    </row>
    <row r="7" spans="1:9" ht="15.75" thickBot="1" x14ac:dyDescent="0.3">
      <c r="A7" s="3">
        <v>10</v>
      </c>
      <c r="B7" s="4">
        <v>8</v>
      </c>
      <c r="C7">
        <v>23.5</v>
      </c>
      <c r="D7">
        <v>230.5</v>
      </c>
      <c r="E7">
        <v>122.25</v>
      </c>
      <c r="F7">
        <v>77.3515625</v>
      </c>
      <c r="G7">
        <v>25.0625</v>
      </c>
      <c r="H7">
        <v>57.765625</v>
      </c>
      <c r="I7">
        <f t="shared" si="0"/>
        <v>4</v>
      </c>
    </row>
    <row r="8" spans="1:9" ht="15.75" thickBot="1" x14ac:dyDescent="0.3">
      <c r="A8" s="3">
        <v>9</v>
      </c>
      <c r="B8" s="4">
        <v>4</v>
      </c>
      <c r="C8">
        <v>34.25</v>
      </c>
      <c r="D8">
        <v>239.25</v>
      </c>
      <c r="E8">
        <v>0</v>
      </c>
      <c r="F8">
        <v>0</v>
      </c>
      <c r="G8">
        <v>28.1875</v>
      </c>
      <c r="H8">
        <v>0</v>
      </c>
      <c r="I8">
        <f t="shared" si="0"/>
        <v>2</v>
      </c>
    </row>
    <row r="9" spans="1:9" ht="15.75" thickBot="1" x14ac:dyDescent="0.3">
      <c r="A9" s="3">
        <v>8</v>
      </c>
      <c r="B9" s="4">
        <v>8</v>
      </c>
      <c r="C9">
        <v>25.15625</v>
      </c>
      <c r="D9">
        <v>300.5</v>
      </c>
      <c r="E9">
        <v>87</v>
      </c>
      <c r="F9">
        <v>47.6875</v>
      </c>
      <c r="G9">
        <v>23.125</v>
      </c>
      <c r="H9">
        <v>0</v>
      </c>
      <c r="I9">
        <f t="shared" si="0"/>
        <v>4</v>
      </c>
    </row>
    <row r="10" spans="1:9" ht="15.75" thickBot="1" x14ac:dyDescent="0.3">
      <c r="A10" s="3">
        <v>20</v>
      </c>
      <c r="B10" s="4">
        <v>9</v>
      </c>
      <c r="C10">
        <v>28</v>
      </c>
      <c r="D10">
        <v>320.5</v>
      </c>
      <c r="E10">
        <v>91.875</v>
      </c>
      <c r="F10">
        <v>92.76953125</v>
      </c>
      <c r="G10">
        <v>21.75</v>
      </c>
      <c r="H10">
        <v>124.5390625</v>
      </c>
      <c r="I10">
        <f t="shared" si="0"/>
        <v>5</v>
      </c>
    </row>
    <row r="11" spans="1:9" ht="15.75" thickBot="1" x14ac:dyDescent="0.3">
      <c r="A11" s="3">
        <v>2</v>
      </c>
      <c r="B11" s="4">
        <v>2</v>
      </c>
      <c r="C11">
        <v>31.125</v>
      </c>
      <c r="D11">
        <v>0</v>
      </c>
      <c r="E11">
        <v>0</v>
      </c>
      <c r="F11">
        <v>0</v>
      </c>
      <c r="G11">
        <v>10.25</v>
      </c>
      <c r="H11">
        <v>0</v>
      </c>
      <c r="I11">
        <f t="shared" si="0"/>
        <v>1</v>
      </c>
    </row>
    <row r="12" spans="1:9" ht="15.75" thickBot="1" x14ac:dyDescent="0.3">
      <c r="A12" s="3">
        <v>3</v>
      </c>
      <c r="B12" s="4">
        <v>5</v>
      </c>
      <c r="C12">
        <v>31.75</v>
      </c>
      <c r="D12">
        <v>109</v>
      </c>
      <c r="E12">
        <v>99.75</v>
      </c>
      <c r="F12">
        <v>29.453125</v>
      </c>
      <c r="G12">
        <v>26.1875</v>
      </c>
      <c r="H12">
        <v>0</v>
      </c>
      <c r="I12">
        <f t="shared" si="0"/>
        <v>3</v>
      </c>
    </row>
    <row r="13" spans="1:9" ht="15.75" thickBot="1" x14ac:dyDescent="0.3">
      <c r="A13" s="3">
        <v>16</v>
      </c>
      <c r="B13" s="4">
        <v>6</v>
      </c>
      <c r="C13">
        <v>30.75</v>
      </c>
      <c r="D13">
        <v>286.25</v>
      </c>
      <c r="E13">
        <v>98</v>
      </c>
      <c r="F13">
        <v>100.978515625</v>
      </c>
      <c r="G13">
        <v>29.5625</v>
      </c>
      <c r="H13">
        <v>89.9921875</v>
      </c>
      <c r="I13">
        <f t="shared" si="0"/>
        <v>3</v>
      </c>
    </row>
    <row r="14" spans="1:9" ht="15.75" thickBot="1" x14ac:dyDescent="0.3">
      <c r="A14" s="3">
        <v>17</v>
      </c>
      <c r="B14" s="4">
        <v>7</v>
      </c>
      <c r="C14">
        <v>34</v>
      </c>
      <c r="D14">
        <v>267.25</v>
      </c>
      <c r="E14">
        <v>95.5</v>
      </c>
      <c r="F14">
        <v>76.458984375</v>
      </c>
      <c r="G14">
        <v>25.8125</v>
      </c>
      <c r="H14">
        <v>102.78125</v>
      </c>
      <c r="I14">
        <f t="shared" si="0"/>
        <v>4</v>
      </c>
    </row>
    <row r="15" spans="1:9" ht="15.75" thickBot="1" x14ac:dyDescent="0.3">
      <c r="A15" s="3">
        <v>18</v>
      </c>
      <c r="B15" s="4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3</v>
      </c>
    </row>
    <row r="16" spans="1:9" ht="15.75" thickBot="1" x14ac:dyDescent="0.3">
      <c r="A16" s="3">
        <v>19</v>
      </c>
      <c r="B16" s="4">
        <v>9</v>
      </c>
      <c r="C16">
        <v>26.75</v>
      </c>
      <c r="D16">
        <v>314.75</v>
      </c>
      <c r="E16">
        <v>41.125</v>
      </c>
      <c r="F16">
        <v>0</v>
      </c>
      <c r="G16">
        <v>13.875</v>
      </c>
      <c r="H16">
        <v>0</v>
      </c>
      <c r="I16">
        <f t="shared" si="0"/>
        <v>5</v>
      </c>
    </row>
    <row r="17" spans="1:9" ht="15.75" thickBot="1" x14ac:dyDescent="0.3">
      <c r="A17" s="3">
        <v>7</v>
      </c>
      <c r="B17" s="4">
        <v>7</v>
      </c>
      <c r="C17">
        <v>28.25</v>
      </c>
      <c r="D17">
        <v>278.75</v>
      </c>
      <c r="E17">
        <v>76.25</v>
      </c>
      <c r="F17">
        <v>44.0859375</v>
      </c>
      <c r="G17">
        <v>20.875</v>
      </c>
      <c r="H17">
        <v>23.359375</v>
      </c>
      <c r="I17">
        <f t="shared" si="0"/>
        <v>4</v>
      </c>
    </row>
    <row r="18" spans="1:9" ht="15.75" thickBot="1" x14ac:dyDescent="0.3">
      <c r="A18" s="3">
        <v>5</v>
      </c>
      <c r="B18" s="4">
        <v>6</v>
      </c>
      <c r="C18">
        <v>25.6875</v>
      </c>
      <c r="D18">
        <v>82.75</v>
      </c>
      <c r="E18">
        <v>82.5</v>
      </c>
      <c r="F18">
        <v>68.8828125</v>
      </c>
      <c r="G18">
        <v>17.25</v>
      </c>
      <c r="H18">
        <v>0</v>
      </c>
      <c r="I18">
        <f t="shared" si="0"/>
        <v>3</v>
      </c>
    </row>
    <row r="19" spans="1:9" ht="15.75" thickBot="1" x14ac:dyDescent="0.3">
      <c r="A19" s="3">
        <v>23</v>
      </c>
      <c r="B19" s="4">
        <v>6</v>
      </c>
      <c r="C19">
        <v>28.375</v>
      </c>
      <c r="D19">
        <v>303.25</v>
      </c>
      <c r="E19">
        <v>93.625</v>
      </c>
      <c r="F19">
        <v>66.580078125</v>
      </c>
      <c r="G19">
        <v>26.5625</v>
      </c>
      <c r="H19">
        <v>204.6796875</v>
      </c>
      <c r="I19">
        <f t="shared" si="0"/>
        <v>3</v>
      </c>
    </row>
    <row r="20" spans="1:9" ht="15.75" thickBot="1" x14ac:dyDescent="0.3">
      <c r="A20" s="3">
        <v>1</v>
      </c>
      <c r="B20" s="4">
        <v>4</v>
      </c>
      <c r="C20">
        <v>29.5</v>
      </c>
      <c r="D20">
        <v>286.5</v>
      </c>
      <c r="E20">
        <v>86</v>
      </c>
      <c r="F20">
        <v>0</v>
      </c>
      <c r="G20">
        <v>28.75</v>
      </c>
      <c r="H20">
        <v>0</v>
      </c>
      <c r="I20">
        <f t="shared" si="0"/>
        <v>2</v>
      </c>
    </row>
    <row r="21" spans="1:9" ht="15.75" thickBot="1" x14ac:dyDescent="0.3">
      <c r="A21" s="3">
        <v>21</v>
      </c>
      <c r="B21" s="4">
        <v>3</v>
      </c>
      <c r="C21">
        <v>22.25</v>
      </c>
      <c r="D21">
        <v>0</v>
      </c>
      <c r="E21">
        <v>0</v>
      </c>
      <c r="F21">
        <v>0</v>
      </c>
      <c r="G21">
        <v>11.375</v>
      </c>
      <c r="H21">
        <v>0</v>
      </c>
      <c r="I21">
        <f t="shared" si="0"/>
        <v>2</v>
      </c>
    </row>
    <row r="22" spans="1:9" ht="15.75" thickBot="1" x14ac:dyDescent="0.3">
      <c r="A22" s="3">
        <v>14</v>
      </c>
      <c r="B22" s="4">
        <v>2</v>
      </c>
      <c r="C22">
        <v>22.40625</v>
      </c>
      <c r="D22">
        <v>112.25</v>
      </c>
      <c r="E22">
        <v>0</v>
      </c>
      <c r="F22">
        <v>0</v>
      </c>
      <c r="G22">
        <v>7.6875</v>
      </c>
      <c r="H22">
        <v>0</v>
      </c>
      <c r="I22">
        <f t="shared" si="0"/>
        <v>1</v>
      </c>
    </row>
    <row r="23" spans="1:9" ht="15.75" thickBot="1" x14ac:dyDescent="0.3">
      <c r="A23" s="3">
        <v>4</v>
      </c>
      <c r="B23" s="4">
        <v>10</v>
      </c>
      <c r="C23">
        <v>29.5</v>
      </c>
      <c r="D23">
        <v>299.25</v>
      </c>
      <c r="E23">
        <v>209.125</v>
      </c>
      <c r="F23">
        <v>172.478515625</v>
      </c>
      <c r="G23">
        <v>31.6875</v>
      </c>
      <c r="H23">
        <v>189.4609375</v>
      </c>
      <c r="I23">
        <f t="shared" si="0"/>
        <v>5</v>
      </c>
    </row>
    <row r="24" spans="1:9" ht="15.75" thickBot="1" x14ac:dyDescent="0.3">
      <c r="A24" s="3">
        <v>13</v>
      </c>
      <c r="B24" s="4">
        <v>5</v>
      </c>
      <c r="C24">
        <v>28.125</v>
      </c>
      <c r="D24">
        <v>295</v>
      </c>
      <c r="E24">
        <v>106</v>
      </c>
      <c r="F24">
        <v>66.03515625</v>
      </c>
      <c r="G24">
        <v>35.375</v>
      </c>
      <c r="H24">
        <v>126.2734375</v>
      </c>
      <c r="I24">
        <f t="shared" si="0"/>
        <v>3</v>
      </c>
    </row>
    <row r="25" spans="1:9" ht="15.75" thickBot="1" x14ac:dyDescent="0.3">
      <c r="A25" s="3">
        <v>22</v>
      </c>
      <c r="B25" s="4">
        <v>6</v>
      </c>
      <c r="C25">
        <v>30.25</v>
      </c>
      <c r="D25">
        <v>94.25</v>
      </c>
      <c r="E25">
        <v>128</v>
      </c>
      <c r="F25">
        <v>0</v>
      </c>
      <c r="G25">
        <v>20.125</v>
      </c>
      <c r="H25">
        <v>0</v>
      </c>
      <c r="I25">
        <f t="shared" si="0"/>
        <v>3</v>
      </c>
    </row>
    <row r="26" spans="1:9" ht="15.75" thickBot="1" x14ac:dyDescent="0.3">
      <c r="A26" s="3">
        <v>24</v>
      </c>
      <c r="B26" s="4">
        <v>8</v>
      </c>
      <c r="C26">
        <v>28.875</v>
      </c>
      <c r="D26">
        <v>143.5</v>
      </c>
      <c r="E26">
        <v>90</v>
      </c>
      <c r="F26">
        <v>160.806640625</v>
      </c>
      <c r="G26">
        <v>27.6875</v>
      </c>
      <c r="H26">
        <v>172.6171875</v>
      </c>
      <c r="I26">
        <f t="shared" si="0"/>
        <v>4</v>
      </c>
    </row>
    <row r="27" spans="1:9" ht="15.75" thickBot="1" x14ac:dyDescent="0.3">
      <c r="A27" s="3">
        <v>26</v>
      </c>
      <c r="B27" s="4">
        <v>6</v>
      </c>
      <c r="C27">
        <v>28.25</v>
      </c>
      <c r="D27">
        <v>105.75</v>
      </c>
      <c r="E27">
        <v>34</v>
      </c>
      <c r="F27">
        <v>0</v>
      </c>
      <c r="G27">
        <v>18.1875</v>
      </c>
      <c r="H27">
        <v>0</v>
      </c>
      <c r="I27">
        <f t="shared" si="0"/>
        <v>3</v>
      </c>
    </row>
    <row r="28" spans="1:9" ht="15.75" thickBot="1" x14ac:dyDescent="0.3">
      <c r="A28" s="3">
        <v>27</v>
      </c>
      <c r="B28" s="4">
        <v>6</v>
      </c>
      <c r="C28">
        <v>29.125</v>
      </c>
      <c r="D28">
        <v>82.5</v>
      </c>
      <c r="E28">
        <v>77.375</v>
      </c>
      <c r="F28">
        <v>94.970703125</v>
      </c>
      <c r="G28">
        <v>14.5625</v>
      </c>
      <c r="H28">
        <v>138.6953125</v>
      </c>
      <c r="I28">
        <f t="shared" si="0"/>
        <v>3</v>
      </c>
    </row>
    <row r="29" spans="1:9" ht="15.75" thickBot="1" x14ac:dyDescent="0.3">
      <c r="A29" s="3">
        <v>28</v>
      </c>
      <c r="B29" s="4">
        <v>8</v>
      </c>
      <c r="C29">
        <v>34</v>
      </c>
      <c r="D29">
        <v>169.75</v>
      </c>
      <c r="E29">
        <v>107.75</v>
      </c>
      <c r="F29">
        <v>126.537109375</v>
      </c>
      <c r="G29">
        <v>40.0625</v>
      </c>
      <c r="H29">
        <v>112.9375</v>
      </c>
      <c r="I29">
        <f t="shared" si="0"/>
        <v>4</v>
      </c>
    </row>
    <row r="30" spans="1:9" ht="15.75" thickBot="1" x14ac:dyDescent="0.3">
      <c r="A30" s="3">
        <v>45</v>
      </c>
      <c r="B30" s="4">
        <v>5</v>
      </c>
      <c r="C30">
        <v>26.4375</v>
      </c>
      <c r="D30">
        <v>306.5</v>
      </c>
      <c r="E30">
        <v>110</v>
      </c>
      <c r="F30">
        <v>62.890625</v>
      </c>
      <c r="G30">
        <v>23.875</v>
      </c>
      <c r="H30">
        <v>0</v>
      </c>
      <c r="I30">
        <f t="shared" si="0"/>
        <v>3</v>
      </c>
    </row>
    <row r="31" spans="1:9" ht="15.75" thickBot="1" x14ac:dyDescent="0.3">
      <c r="A31" s="3">
        <v>43</v>
      </c>
      <c r="B31" s="4">
        <v>3</v>
      </c>
      <c r="C31">
        <v>31.5</v>
      </c>
      <c r="D31">
        <v>173.5</v>
      </c>
      <c r="E31">
        <v>0</v>
      </c>
      <c r="F31">
        <v>0</v>
      </c>
      <c r="G31">
        <v>0</v>
      </c>
      <c r="H31">
        <v>0</v>
      </c>
      <c r="I31">
        <f t="shared" si="0"/>
        <v>2</v>
      </c>
    </row>
    <row r="32" spans="1:9" ht="15.75" thickBot="1" x14ac:dyDescent="0.3">
      <c r="A32" s="3">
        <v>40</v>
      </c>
      <c r="B32" s="4">
        <v>7</v>
      </c>
      <c r="C32">
        <v>26.875</v>
      </c>
      <c r="D32">
        <v>186.25</v>
      </c>
      <c r="E32">
        <v>79.75</v>
      </c>
      <c r="F32">
        <v>24.09375</v>
      </c>
      <c r="G32">
        <v>24.6875</v>
      </c>
      <c r="H32">
        <v>0</v>
      </c>
      <c r="I32">
        <f t="shared" si="0"/>
        <v>4</v>
      </c>
    </row>
    <row r="33" spans="1:9" ht="15.75" thickBot="1" x14ac:dyDescent="0.3">
      <c r="A33" s="3">
        <v>49</v>
      </c>
      <c r="B33" s="4">
        <v>1</v>
      </c>
      <c r="C33">
        <v>15.8125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1</v>
      </c>
    </row>
    <row r="34" spans="1:9" ht="15.75" thickBot="1" x14ac:dyDescent="0.3">
      <c r="A34" s="3">
        <v>39</v>
      </c>
      <c r="B34" s="4">
        <v>7</v>
      </c>
      <c r="C34">
        <v>30</v>
      </c>
      <c r="D34">
        <v>323</v>
      </c>
      <c r="E34">
        <v>98.75</v>
      </c>
      <c r="F34">
        <v>83.427734375</v>
      </c>
      <c r="G34">
        <v>23.5625</v>
      </c>
      <c r="H34">
        <v>177.1640625</v>
      </c>
      <c r="I34">
        <f t="shared" si="0"/>
        <v>4</v>
      </c>
    </row>
    <row r="35" spans="1:9" ht="15.75" thickBot="1" x14ac:dyDescent="0.3">
      <c r="A35" s="3">
        <v>50</v>
      </c>
      <c r="B35" s="4">
        <v>5</v>
      </c>
      <c r="C35">
        <v>26.875</v>
      </c>
      <c r="D35">
        <v>211</v>
      </c>
      <c r="E35">
        <v>97.75</v>
      </c>
      <c r="F35">
        <v>56.083984375</v>
      </c>
      <c r="G35">
        <v>26.0625</v>
      </c>
      <c r="H35">
        <v>0</v>
      </c>
      <c r="I35">
        <f t="shared" si="0"/>
        <v>3</v>
      </c>
    </row>
    <row r="36" spans="1:9" ht="15.75" thickBot="1" x14ac:dyDescent="0.3">
      <c r="A36" s="3">
        <v>44</v>
      </c>
      <c r="B36" s="4">
        <v>6</v>
      </c>
      <c r="C36">
        <v>25.40625</v>
      </c>
      <c r="D36">
        <v>257.75</v>
      </c>
      <c r="E36">
        <v>111.25</v>
      </c>
      <c r="F36">
        <v>63.15234375</v>
      </c>
      <c r="G36">
        <v>33</v>
      </c>
      <c r="H36">
        <v>0</v>
      </c>
      <c r="I36">
        <f t="shared" si="0"/>
        <v>3</v>
      </c>
    </row>
    <row r="37" spans="1:9" ht="15.75" thickBot="1" x14ac:dyDescent="0.3">
      <c r="A37" s="3">
        <v>31</v>
      </c>
      <c r="B37" s="4">
        <v>9</v>
      </c>
      <c r="C37">
        <v>27.875</v>
      </c>
      <c r="D37">
        <v>263.5</v>
      </c>
      <c r="E37">
        <v>88</v>
      </c>
      <c r="F37">
        <v>72.0078125</v>
      </c>
      <c r="G37">
        <v>26.75</v>
      </c>
      <c r="H37">
        <v>79.109375</v>
      </c>
      <c r="I37">
        <f t="shared" si="0"/>
        <v>5</v>
      </c>
    </row>
    <row r="38" spans="1:9" ht="15.75" thickBot="1" x14ac:dyDescent="0.3">
      <c r="A38" s="3">
        <v>30</v>
      </c>
      <c r="B38" s="4">
        <v>9</v>
      </c>
      <c r="C38">
        <v>28.125</v>
      </c>
      <c r="D38">
        <v>319.75</v>
      </c>
      <c r="E38">
        <v>115.125</v>
      </c>
      <c r="F38">
        <v>85.427734375</v>
      </c>
      <c r="G38">
        <v>32.6875</v>
      </c>
      <c r="H38">
        <v>107.3515625</v>
      </c>
      <c r="I38">
        <f t="shared" si="0"/>
        <v>5</v>
      </c>
    </row>
    <row r="39" spans="1:9" ht="15.75" thickBot="1" x14ac:dyDescent="0.3">
      <c r="A39" s="3">
        <v>34</v>
      </c>
      <c r="B39" s="4">
        <v>3</v>
      </c>
      <c r="C39">
        <v>20</v>
      </c>
      <c r="D39">
        <v>199.5</v>
      </c>
      <c r="E39">
        <v>66.125</v>
      </c>
      <c r="F39">
        <v>0</v>
      </c>
      <c r="G39">
        <v>25.0625</v>
      </c>
      <c r="H39">
        <v>0</v>
      </c>
      <c r="I39">
        <f t="shared" si="0"/>
        <v>2</v>
      </c>
    </row>
    <row r="40" spans="1:9" ht="15.75" thickBot="1" x14ac:dyDescent="0.3">
      <c r="A40" s="3">
        <v>41</v>
      </c>
      <c r="B40" s="4">
        <v>7</v>
      </c>
      <c r="C40">
        <v>29.875</v>
      </c>
      <c r="D40">
        <v>168</v>
      </c>
      <c r="E40">
        <v>92.75</v>
      </c>
      <c r="F40">
        <v>62.2734375</v>
      </c>
      <c r="G40">
        <v>25.375</v>
      </c>
      <c r="H40">
        <v>39.40625</v>
      </c>
      <c r="I40">
        <f t="shared" si="0"/>
        <v>4</v>
      </c>
    </row>
    <row r="41" spans="1:9" ht="15.75" thickBot="1" x14ac:dyDescent="0.3">
      <c r="A41" s="3">
        <v>42</v>
      </c>
      <c r="B41" s="4">
        <v>8</v>
      </c>
      <c r="C41">
        <v>23.125</v>
      </c>
      <c r="D41">
        <v>291</v>
      </c>
      <c r="E41">
        <v>90.75</v>
      </c>
      <c r="F41">
        <v>97.16015625</v>
      </c>
      <c r="G41">
        <v>37.875</v>
      </c>
      <c r="H41">
        <v>170.2421875</v>
      </c>
      <c r="I41">
        <f t="shared" si="0"/>
        <v>4</v>
      </c>
    </row>
    <row r="42" spans="1:9" ht="15.75" thickBot="1" x14ac:dyDescent="0.3">
      <c r="A42" s="3">
        <v>35</v>
      </c>
      <c r="B42" s="4">
        <v>1</v>
      </c>
      <c r="C42">
        <v>28.25</v>
      </c>
      <c r="D42">
        <v>0</v>
      </c>
      <c r="E42">
        <v>0</v>
      </c>
      <c r="F42">
        <v>0</v>
      </c>
      <c r="G42">
        <v>26.125</v>
      </c>
      <c r="H42">
        <v>0</v>
      </c>
      <c r="I42">
        <f t="shared" si="0"/>
        <v>1</v>
      </c>
    </row>
    <row r="43" spans="1:9" ht="15.75" thickBot="1" x14ac:dyDescent="0.3">
      <c r="A43" s="3">
        <v>32</v>
      </c>
      <c r="B43" s="4">
        <v>9</v>
      </c>
      <c r="C43">
        <v>26.875</v>
      </c>
      <c r="D43">
        <v>353.5</v>
      </c>
      <c r="E43">
        <v>104.75</v>
      </c>
      <c r="F43">
        <v>70.041015625</v>
      </c>
      <c r="G43">
        <v>28.875</v>
      </c>
      <c r="H43">
        <v>17.6875</v>
      </c>
      <c r="I43">
        <f t="shared" si="0"/>
        <v>5</v>
      </c>
    </row>
    <row r="44" spans="1:9" ht="15.75" thickBot="1" x14ac:dyDescent="0.3">
      <c r="A44" s="3">
        <v>33</v>
      </c>
      <c r="B44" s="4">
        <v>6</v>
      </c>
      <c r="C44">
        <v>35</v>
      </c>
      <c r="D44">
        <v>287.5</v>
      </c>
      <c r="E44">
        <v>125.75</v>
      </c>
      <c r="F44">
        <v>0</v>
      </c>
      <c r="G44">
        <v>58.25</v>
      </c>
      <c r="H44">
        <v>0</v>
      </c>
      <c r="I44">
        <f t="shared" si="0"/>
        <v>3</v>
      </c>
    </row>
    <row r="45" spans="1:9" ht="15.75" thickBot="1" x14ac:dyDescent="0.3">
      <c r="A45" s="3">
        <v>38</v>
      </c>
      <c r="B45" s="4">
        <v>6</v>
      </c>
      <c r="C45">
        <v>27.75</v>
      </c>
      <c r="D45">
        <v>303.75</v>
      </c>
      <c r="E45">
        <v>89</v>
      </c>
      <c r="F45">
        <v>49.943359375</v>
      </c>
      <c r="G45">
        <v>20.1875</v>
      </c>
      <c r="H45">
        <v>0</v>
      </c>
      <c r="I45">
        <f t="shared" si="0"/>
        <v>3</v>
      </c>
    </row>
    <row r="46" spans="1:9" ht="15.75" thickBot="1" x14ac:dyDescent="0.3">
      <c r="A46" s="3">
        <v>48</v>
      </c>
      <c r="B46" s="4">
        <v>3</v>
      </c>
      <c r="C46">
        <v>24.625</v>
      </c>
      <c r="D46">
        <v>135.25</v>
      </c>
      <c r="E46">
        <v>69.5</v>
      </c>
      <c r="F46">
        <v>39.56640625</v>
      </c>
      <c r="G46">
        <v>17.625</v>
      </c>
      <c r="H46">
        <v>0</v>
      </c>
      <c r="I46">
        <f t="shared" si="0"/>
        <v>2</v>
      </c>
    </row>
    <row r="47" spans="1:9" ht="15.75" thickBot="1" x14ac:dyDescent="0.3">
      <c r="A47" s="3">
        <v>36</v>
      </c>
      <c r="B47" s="4">
        <v>5</v>
      </c>
      <c r="C47">
        <v>25.0625</v>
      </c>
      <c r="D47">
        <v>90</v>
      </c>
      <c r="E47">
        <v>0</v>
      </c>
      <c r="F47">
        <v>0</v>
      </c>
      <c r="G47">
        <v>19.1875</v>
      </c>
      <c r="H47">
        <v>0</v>
      </c>
      <c r="I47">
        <f t="shared" si="0"/>
        <v>3</v>
      </c>
    </row>
    <row r="48" spans="1:9" ht="15.75" thickBot="1" x14ac:dyDescent="0.3">
      <c r="A48" s="3">
        <v>47</v>
      </c>
      <c r="B48" s="4">
        <v>1</v>
      </c>
      <c r="C48">
        <v>21.25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0"/>
        <v>1</v>
      </c>
    </row>
    <row r="49" spans="1:9" ht="15.75" thickBot="1" x14ac:dyDescent="0.3">
      <c r="A49" s="3">
        <v>37</v>
      </c>
      <c r="B49" s="4">
        <v>4</v>
      </c>
      <c r="C49">
        <v>30.25</v>
      </c>
      <c r="D49">
        <v>74</v>
      </c>
      <c r="E49">
        <v>84.5</v>
      </c>
      <c r="F49">
        <v>41.30859375</v>
      </c>
      <c r="G49">
        <v>18.0625</v>
      </c>
      <c r="H49">
        <v>43.7734375</v>
      </c>
      <c r="I49">
        <f t="shared" si="0"/>
        <v>2</v>
      </c>
    </row>
    <row r="50" spans="1:9" ht="15.75" thickBot="1" x14ac:dyDescent="0.3">
      <c r="A50" s="3">
        <v>46</v>
      </c>
      <c r="B50" s="4">
        <v>1</v>
      </c>
      <c r="C50">
        <v>18.4375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0"/>
        <v>1</v>
      </c>
    </row>
    <row r="51" spans="1:9" ht="15.75" thickBot="1" x14ac:dyDescent="0.3">
      <c r="A51" s="3">
        <v>29</v>
      </c>
      <c r="B51" s="4">
        <v>8</v>
      </c>
      <c r="C51">
        <v>22.53125</v>
      </c>
      <c r="D51">
        <v>286.25</v>
      </c>
      <c r="E51">
        <v>124.5</v>
      </c>
      <c r="F51">
        <v>83.9609375</v>
      </c>
      <c r="G51">
        <v>42.375</v>
      </c>
      <c r="H51">
        <v>219.796875</v>
      </c>
      <c r="I51">
        <f t="shared" si="0"/>
        <v>4</v>
      </c>
    </row>
    <row r="52" spans="1:9" ht="15.75" thickBot="1" x14ac:dyDescent="0.3">
      <c r="A52" s="3">
        <v>52</v>
      </c>
      <c r="B52" s="4">
        <v>5</v>
      </c>
      <c r="C52">
        <v>26.28125</v>
      </c>
      <c r="D52">
        <v>285.25</v>
      </c>
      <c r="E52">
        <v>150.875</v>
      </c>
      <c r="F52">
        <v>99.177734375</v>
      </c>
      <c r="G52">
        <v>30.25</v>
      </c>
      <c r="H52">
        <v>0</v>
      </c>
      <c r="I52">
        <f t="shared" si="0"/>
        <v>3</v>
      </c>
    </row>
    <row r="53" spans="1:9" ht="15.75" thickBot="1" x14ac:dyDescent="0.3">
      <c r="A53" s="3">
        <v>51</v>
      </c>
      <c r="B53" s="4">
        <v>10</v>
      </c>
      <c r="C53">
        <v>23.375</v>
      </c>
      <c r="D53">
        <v>333</v>
      </c>
      <c r="E53">
        <v>211.875</v>
      </c>
      <c r="F53">
        <v>204.892578125</v>
      </c>
      <c r="G53">
        <v>30.6875</v>
      </c>
      <c r="H53">
        <v>256.1640625</v>
      </c>
      <c r="I53">
        <f t="shared" si="0"/>
        <v>5</v>
      </c>
    </row>
    <row r="54" spans="1:9" ht="15.75" thickBot="1" x14ac:dyDescent="0.3">
      <c r="A54" s="3">
        <v>53</v>
      </c>
      <c r="B54" s="4">
        <v>6</v>
      </c>
      <c r="C54">
        <v>27</v>
      </c>
      <c r="D54">
        <v>296.25</v>
      </c>
      <c r="E54">
        <v>107.75</v>
      </c>
      <c r="F54">
        <v>69.37890625</v>
      </c>
      <c r="G54">
        <v>34.9375</v>
      </c>
      <c r="H54">
        <v>197.1015625</v>
      </c>
      <c r="I54">
        <f t="shared" si="0"/>
        <v>3</v>
      </c>
    </row>
    <row r="55" spans="1:9" ht="15.75" thickBot="1" x14ac:dyDescent="0.3">
      <c r="A55" s="3">
        <v>54</v>
      </c>
      <c r="B55" s="4">
        <v>2</v>
      </c>
      <c r="C55">
        <v>23.65625</v>
      </c>
      <c r="D55">
        <v>126.25</v>
      </c>
      <c r="E55">
        <v>68.75</v>
      </c>
      <c r="F55">
        <v>30.90625</v>
      </c>
      <c r="G55">
        <v>13.5</v>
      </c>
      <c r="H55">
        <v>0</v>
      </c>
      <c r="I55">
        <f t="shared" si="0"/>
        <v>1</v>
      </c>
    </row>
    <row r="56" spans="1:9" ht="15.75" thickBot="1" x14ac:dyDescent="0.3">
      <c r="A56" s="5"/>
      <c r="B56" s="6"/>
    </row>
    <row r="57" spans="1:9" ht="15.75" thickBot="1" x14ac:dyDescent="0.3">
      <c r="A57" s="5"/>
      <c r="B57" s="6"/>
    </row>
    <row r="58" spans="1:9" ht="15.75" thickBot="1" x14ac:dyDescent="0.3">
      <c r="A58" s="5"/>
      <c r="B58" s="6"/>
    </row>
    <row r="59" spans="1:9" ht="15.75" thickBot="1" x14ac:dyDescent="0.3">
      <c r="A59" s="5"/>
      <c r="B59" s="6"/>
    </row>
    <row r="60" spans="1:9" ht="15.75" thickBot="1" x14ac:dyDescent="0.3">
      <c r="A60" s="5"/>
      <c r="B60" s="6"/>
    </row>
    <row r="61" spans="1:9" ht="15.75" thickBot="1" x14ac:dyDescent="0.3">
      <c r="A61" s="5"/>
      <c r="B61" s="6"/>
    </row>
    <row r="62" spans="1:9" ht="15.75" thickBot="1" x14ac:dyDescent="0.3">
      <c r="A62" s="5"/>
      <c r="B62" s="6"/>
    </row>
    <row r="63" spans="1:9" ht="15.75" thickBot="1" x14ac:dyDescent="0.3">
      <c r="A63" s="5"/>
      <c r="B63" s="6"/>
    </row>
    <row r="64" spans="1:9" ht="15.75" thickBot="1" x14ac:dyDescent="0.3">
      <c r="A64" s="5"/>
      <c r="B64" s="6"/>
    </row>
    <row r="65" spans="1:2" ht="15.75" thickBot="1" x14ac:dyDescent="0.3">
      <c r="A65" s="5"/>
      <c r="B65" s="6"/>
    </row>
    <row r="66" spans="1:2" ht="15.75" thickBot="1" x14ac:dyDescent="0.3">
      <c r="A66" s="5"/>
      <c r="B66" s="6"/>
    </row>
    <row r="67" spans="1:2" ht="15.75" thickBot="1" x14ac:dyDescent="0.3">
      <c r="A67" s="5"/>
      <c r="B67" s="6"/>
    </row>
    <row r="68" spans="1:2" ht="15.75" thickBot="1" x14ac:dyDescent="0.3">
      <c r="A68" s="5"/>
      <c r="B68" s="6"/>
    </row>
    <row r="69" spans="1:2" ht="15.75" thickBot="1" x14ac:dyDescent="0.3">
      <c r="A69" s="5"/>
      <c r="B69" s="6"/>
    </row>
    <row r="70" spans="1:2" ht="15.75" thickBot="1" x14ac:dyDescent="0.3">
      <c r="A70" s="5"/>
      <c r="B70" s="6"/>
    </row>
    <row r="71" spans="1:2" ht="15.75" thickBot="1" x14ac:dyDescent="0.3">
      <c r="A71" s="5"/>
      <c r="B71" s="6"/>
    </row>
    <row r="72" spans="1:2" ht="15.75" thickBot="1" x14ac:dyDescent="0.3">
      <c r="A72" s="5"/>
      <c r="B72" s="6"/>
    </row>
    <row r="73" spans="1:2" ht="15.75" thickBot="1" x14ac:dyDescent="0.3">
      <c r="A73" s="5"/>
      <c r="B73" s="6"/>
    </row>
    <row r="74" spans="1:2" ht="15.75" thickBot="1" x14ac:dyDescent="0.3">
      <c r="A74" s="5"/>
      <c r="B74" s="6"/>
    </row>
    <row r="75" spans="1:2" ht="15.75" thickBot="1" x14ac:dyDescent="0.3">
      <c r="A75" s="5"/>
      <c r="B75" s="6"/>
    </row>
    <row r="76" spans="1:2" ht="15.75" thickBot="1" x14ac:dyDescent="0.3">
      <c r="A76" s="5"/>
      <c r="B76" s="6"/>
    </row>
    <row r="77" spans="1:2" ht="15.75" thickBot="1" x14ac:dyDescent="0.3">
      <c r="A77" s="5"/>
      <c r="B77" s="6"/>
    </row>
    <row r="78" spans="1:2" ht="15.75" thickBot="1" x14ac:dyDescent="0.3">
      <c r="A78" s="5"/>
      <c r="B78" s="6"/>
    </row>
    <row r="79" spans="1:2" ht="15.75" thickBot="1" x14ac:dyDescent="0.3">
      <c r="A79" s="5"/>
      <c r="B79" s="6"/>
    </row>
    <row r="80" spans="1:2" ht="15.75" thickBot="1" x14ac:dyDescent="0.3">
      <c r="A80" s="5"/>
      <c r="B80" s="6"/>
    </row>
    <row r="81" spans="1:2" ht="15.75" thickBot="1" x14ac:dyDescent="0.3">
      <c r="A81" s="5"/>
      <c r="B81" s="6"/>
    </row>
    <row r="82" spans="1:2" ht="15.75" thickBot="1" x14ac:dyDescent="0.3">
      <c r="A82" s="5"/>
      <c r="B82" s="6"/>
    </row>
    <row r="83" spans="1:2" ht="15.75" thickBot="1" x14ac:dyDescent="0.3">
      <c r="A83" s="5"/>
      <c r="B83" s="6"/>
    </row>
    <row r="84" spans="1:2" ht="15.75" thickBot="1" x14ac:dyDescent="0.3">
      <c r="A84" s="5"/>
      <c r="B84" s="6"/>
    </row>
    <row r="85" spans="1:2" ht="15.75" thickBot="1" x14ac:dyDescent="0.3">
      <c r="A85" s="5"/>
      <c r="B85" s="6"/>
    </row>
    <row r="86" spans="1:2" ht="15.75" thickBot="1" x14ac:dyDescent="0.3">
      <c r="A86" s="5"/>
      <c r="B86" s="6"/>
    </row>
    <row r="87" spans="1:2" ht="15.75" thickBot="1" x14ac:dyDescent="0.3">
      <c r="A87" s="5"/>
      <c r="B87" s="6"/>
    </row>
    <row r="88" spans="1:2" ht="15.75" thickBot="1" x14ac:dyDescent="0.3">
      <c r="A88" s="5"/>
      <c r="B88" s="6"/>
    </row>
    <row r="89" spans="1:2" ht="15.75" thickBot="1" x14ac:dyDescent="0.3">
      <c r="A89" s="5"/>
      <c r="B89" s="6"/>
    </row>
    <row r="90" spans="1:2" ht="15.75" thickBot="1" x14ac:dyDescent="0.3">
      <c r="A90" s="5"/>
      <c r="B90" s="6"/>
    </row>
    <row r="91" spans="1:2" ht="15.75" thickBot="1" x14ac:dyDescent="0.3">
      <c r="A91" s="5"/>
      <c r="B91" s="6"/>
    </row>
    <row r="92" spans="1:2" ht="15.75" thickBot="1" x14ac:dyDescent="0.3">
      <c r="A92" s="5"/>
      <c r="B92" s="6"/>
    </row>
    <row r="93" spans="1:2" ht="15.75" thickBot="1" x14ac:dyDescent="0.3">
      <c r="A93" s="5"/>
      <c r="B93" s="6"/>
    </row>
    <row r="94" spans="1:2" ht="15.75" thickBot="1" x14ac:dyDescent="0.3">
      <c r="A94" s="5"/>
      <c r="B94" s="6"/>
    </row>
    <row r="95" spans="1:2" ht="15.75" thickBot="1" x14ac:dyDescent="0.3">
      <c r="A95" s="5"/>
      <c r="B95" s="6"/>
    </row>
    <row r="96" spans="1:2" ht="15.75" thickBot="1" x14ac:dyDescent="0.3">
      <c r="A96" s="5"/>
      <c r="B96" s="6"/>
    </row>
    <row r="97" spans="1:2" ht="15.75" thickBot="1" x14ac:dyDescent="0.3">
      <c r="A97" s="5"/>
      <c r="B97" s="6"/>
    </row>
    <row r="98" spans="1:2" ht="15.75" thickBot="1" x14ac:dyDescent="0.3">
      <c r="A98" s="5"/>
      <c r="B98" s="6"/>
    </row>
    <row r="99" spans="1:2" ht="15.75" thickBot="1" x14ac:dyDescent="0.3">
      <c r="A99" s="5"/>
      <c r="B99" s="6"/>
    </row>
    <row r="100" spans="1:2" ht="15.75" thickBot="1" x14ac:dyDescent="0.3">
      <c r="A100" s="5"/>
      <c r="B100" s="6"/>
    </row>
    <row r="101" spans="1:2" ht="15.75" thickBot="1" x14ac:dyDescent="0.3">
      <c r="A101" s="5"/>
      <c r="B101" s="6"/>
    </row>
    <row r="102" spans="1:2" ht="15.75" thickBot="1" x14ac:dyDescent="0.3">
      <c r="A102" s="5"/>
      <c r="B102" s="6"/>
    </row>
    <row r="103" spans="1:2" ht="15.75" thickBot="1" x14ac:dyDescent="0.3">
      <c r="A103" s="5"/>
      <c r="B103" s="6"/>
    </row>
    <row r="104" spans="1:2" ht="15.75" thickBot="1" x14ac:dyDescent="0.3">
      <c r="A104" s="5"/>
      <c r="B104" s="6"/>
    </row>
    <row r="105" spans="1:2" ht="15.75" thickBot="1" x14ac:dyDescent="0.3">
      <c r="A105" s="5"/>
      <c r="B105" s="6"/>
    </row>
    <row r="106" spans="1:2" ht="15.75" thickBot="1" x14ac:dyDescent="0.3">
      <c r="A106" s="5"/>
      <c r="B106" s="6"/>
    </row>
    <row r="107" spans="1:2" ht="15.75" thickBot="1" x14ac:dyDescent="0.3">
      <c r="A107" s="5"/>
      <c r="B107" s="6"/>
    </row>
    <row r="108" spans="1:2" ht="15.75" thickBot="1" x14ac:dyDescent="0.3">
      <c r="A108" s="5"/>
      <c r="B108" s="6"/>
    </row>
    <row r="109" spans="1:2" ht="15.75" thickBot="1" x14ac:dyDescent="0.3">
      <c r="A109" s="5"/>
      <c r="B109" s="6"/>
    </row>
    <row r="110" spans="1:2" ht="15.75" thickBot="1" x14ac:dyDescent="0.3">
      <c r="A110" s="5"/>
      <c r="B110" s="6"/>
    </row>
    <row r="111" spans="1:2" ht="15.75" thickBot="1" x14ac:dyDescent="0.3">
      <c r="A111" s="5"/>
      <c r="B111" s="6"/>
    </row>
    <row r="112" spans="1:2" ht="15.75" thickBot="1" x14ac:dyDescent="0.3">
      <c r="A112" s="5"/>
      <c r="B112" s="6"/>
    </row>
    <row r="113" spans="1:2" ht="15.75" thickBot="1" x14ac:dyDescent="0.3">
      <c r="A113" s="5"/>
      <c r="B113" s="6"/>
    </row>
    <row r="114" spans="1:2" ht="15.75" thickBot="1" x14ac:dyDescent="0.3">
      <c r="A114" s="5"/>
      <c r="B114" s="6"/>
    </row>
    <row r="115" spans="1:2" ht="15.75" thickBot="1" x14ac:dyDescent="0.3">
      <c r="A115" s="5"/>
      <c r="B115" s="6"/>
    </row>
    <row r="116" spans="1:2" ht="15.75" thickBot="1" x14ac:dyDescent="0.3">
      <c r="A116" s="5"/>
      <c r="B116" s="6"/>
    </row>
    <row r="117" spans="1:2" ht="15.75" thickBot="1" x14ac:dyDescent="0.3">
      <c r="A117" s="5"/>
      <c r="B117" s="6"/>
    </row>
    <row r="118" spans="1:2" ht="15.75" thickBot="1" x14ac:dyDescent="0.3">
      <c r="A118" s="5"/>
      <c r="B118" s="6"/>
    </row>
    <row r="119" spans="1:2" ht="15.75" thickBot="1" x14ac:dyDescent="0.3">
      <c r="A119" s="5"/>
      <c r="B119" s="6"/>
    </row>
    <row r="120" spans="1:2" ht="15.75" thickBot="1" x14ac:dyDescent="0.3">
      <c r="A120" s="5"/>
      <c r="B120" s="6"/>
    </row>
    <row r="121" spans="1:2" ht="15.75" thickBot="1" x14ac:dyDescent="0.3">
      <c r="A121" s="5"/>
      <c r="B121" s="6"/>
    </row>
    <row r="122" spans="1:2" ht="15.75" thickBot="1" x14ac:dyDescent="0.3">
      <c r="A122" s="5"/>
      <c r="B122" s="6"/>
    </row>
    <row r="123" spans="1:2" ht="15.75" thickBot="1" x14ac:dyDescent="0.3">
      <c r="A123" s="5"/>
      <c r="B123" s="6"/>
    </row>
    <row r="124" spans="1:2" ht="15.75" thickBot="1" x14ac:dyDescent="0.3">
      <c r="A124" s="5"/>
      <c r="B124" s="6"/>
    </row>
    <row r="125" spans="1:2" ht="15.75" thickBot="1" x14ac:dyDescent="0.3">
      <c r="A125" s="5"/>
      <c r="B125" s="6"/>
    </row>
    <row r="126" spans="1:2" ht="15.75" thickBot="1" x14ac:dyDescent="0.3">
      <c r="A126" s="5"/>
      <c r="B126" s="6"/>
    </row>
    <row r="127" spans="1:2" ht="15.75" thickBot="1" x14ac:dyDescent="0.3">
      <c r="A127" s="5"/>
      <c r="B127" s="6"/>
    </row>
    <row r="128" spans="1:2" ht="15.75" thickBot="1" x14ac:dyDescent="0.3">
      <c r="A128" s="5"/>
      <c r="B128" s="6"/>
    </row>
    <row r="129" spans="1:2" ht="15.75" thickBot="1" x14ac:dyDescent="0.3">
      <c r="A129" s="5"/>
      <c r="B129" s="6"/>
    </row>
    <row r="130" spans="1:2" ht="15.75" thickBot="1" x14ac:dyDescent="0.3">
      <c r="A130" s="5"/>
      <c r="B130" s="6"/>
    </row>
    <row r="131" spans="1:2" ht="15.75" thickBot="1" x14ac:dyDescent="0.3">
      <c r="A131" s="5"/>
      <c r="B131" s="6"/>
    </row>
    <row r="132" spans="1:2" ht="15.75" thickBot="1" x14ac:dyDescent="0.3">
      <c r="A132" s="5"/>
      <c r="B132" s="6"/>
    </row>
    <row r="133" spans="1:2" ht="15.75" thickBot="1" x14ac:dyDescent="0.3">
      <c r="A133" s="5"/>
      <c r="B133" s="6"/>
    </row>
    <row r="134" spans="1:2" ht="15.75" thickBot="1" x14ac:dyDescent="0.3">
      <c r="A134" s="5"/>
      <c r="B134" s="6"/>
    </row>
    <row r="135" spans="1:2" ht="15.75" thickBot="1" x14ac:dyDescent="0.3">
      <c r="A135" s="5"/>
      <c r="B135" s="6"/>
    </row>
    <row r="136" spans="1:2" ht="15.75" thickBot="1" x14ac:dyDescent="0.3">
      <c r="A136" s="5"/>
      <c r="B136" s="6"/>
    </row>
    <row r="137" spans="1:2" ht="15.75" thickBot="1" x14ac:dyDescent="0.3">
      <c r="A137" s="5"/>
      <c r="B137" s="6"/>
    </row>
    <row r="138" spans="1:2" ht="15.75" thickBot="1" x14ac:dyDescent="0.3">
      <c r="A138" s="5"/>
      <c r="B138" s="6"/>
    </row>
    <row r="139" spans="1:2" ht="15.75" thickBot="1" x14ac:dyDescent="0.3">
      <c r="A139" s="5"/>
      <c r="B139" s="6"/>
    </row>
    <row r="140" spans="1:2" ht="15.75" thickBot="1" x14ac:dyDescent="0.3">
      <c r="A140" s="5"/>
      <c r="B140" s="6"/>
    </row>
    <row r="141" spans="1:2" ht="15.75" thickBot="1" x14ac:dyDescent="0.3">
      <c r="A141" s="5"/>
      <c r="B141" s="6"/>
    </row>
    <row r="142" spans="1:2" ht="15.75" thickBot="1" x14ac:dyDescent="0.3">
      <c r="A142" s="5"/>
      <c r="B142" s="6"/>
    </row>
    <row r="143" spans="1:2" ht="15.75" thickBot="1" x14ac:dyDescent="0.3">
      <c r="A143" s="5"/>
      <c r="B143" s="6"/>
    </row>
    <row r="144" spans="1:2" ht="15.75" thickBot="1" x14ac:dyDescent="0.3">
      <c r="A144" s="5"/>
      <c r="B144" s="6"/>
    </row>
    <row r="145" spans="1:2" ht="15.75" thickBot="1" x14ac:dyDescent="0.3">
      <c r="A145" s="5"/>
      <c r="B145" s="6"/>
    </row>
    <row r="146" spans="1:2" ht="15.75" thickBot="1" x14ac:dyDescent="0.3">
      <c r="A146" s="5"/>
      <c r="B146" s="6"/>
    </row>
    <row r="147" spans="1:2" ht="15.75" thickBot="1" x14ac:dyDescent="0.3">
      <c r="A147" s="5"/>
      <c r="B147" s="6"/>
    </row>
    <row r="148" spans="1:2" ht="15.75" thickBot="1" x14ac:dyDescent="0.3">
      <c r="A148" s="5"/>
      <c r="B148" s="6"/>
    </row>
    <row r="149" spans="1:2" ht="15.75" thickBot="1" x14ac:dyDescent="0.3">
      <c r="A149" s="5"/>
      <c r="B149" s="6"/>
    </row>
    <row r="150" spans="1:2" ht="15.75" thickBot="1" x14ac:dyDescent="0.3">
      <c r="A150" s="5"/>
      <c r="B150" s="6"/>
    </row>
    <row r="151" spans="1:2" ht="15.75" thickBot="1" x14ac:dyDescent="0.3">
      <c r="A151" s="5"/>
      <c r="B151" s="6"/>
    </row>
    <row r="152" spans="1:2" ht="15.75" thickBot="1" x14ac:dyDescent="0.3">
      <c r="A152" s="5"/>
      <c r="B152" s="6"/>
    </row>
    <row r="153" spans="1:2" ht="15.75" thickBot="1" x14ac:dyDescent="0.3">
      <c r="A153" s="5"/>
      <c r="B153" s="6"/>
    </row>
    <row r="154" spans="1:2" ht="15.75" thickBot="1" x14ac:dyDescent="0.3">
      <c r="A154" s="5"/>
      <c r="B154" s="6"/>
    </row>
    <row r="155" spans="1:2" ht="15.75" thickBot="1" x14ac:dyDescent="0.3">
      <c r="A155" s="5"/>
      <c r="B155" s="6"/>
    </row>
    <row r="156" spans="1:2" ht="15.75" thickBot="1" x14ac:dyDescent="0.3">
      <c r="A156" s="5"/>
      <c r="B156" s="6"/>
    </row>
    <row r="157" spans="1:2" ht="15.75" thickBot="1" x14ac:dyDescent="0.3">
      <c r="A157" s="5"/>
      <c r="B157" s="6"/>
    </row>
    <row r="158" spans="1:2" ht="15.75" thickBot="1" x14ac:dyDescent="0.3">
      <c r="A158" s="5"/>
      <c r="B158" s="6"/>
    </row>
    <row r="159" spans="1:2" ht="15.75" thickBot="1" x14ac:dyDescent="0.3">
      <c r="A159" s="5"/>
      <c r="B159" s="6"/>
    </row>
    <row r="160" spans="1:2" ht="15.75" thickBot="1" x14ac:dyDescent="0.3">
      <c r="A160" s="5"/>
      <c r="B160" s="6"/>
    </row>
    <row r="161" spans="1:2" ht="15.75" thickBot="1" x14ac:dyDescent="0.3">
      <c r="A161" s="5"/>
      <c r="B161" s="6"/>
    </row>
    <row r="162" spans="1:2" ht="15.75" thickBot="1" x14ac:dyDescent="0.3">
      <c r="A162" s="5"/>
      <c r="B162" s="6"/>
    </row>
    <row r="163" spans="1:2" ht="15.75" thickBot="1" x14ac:dyDescent="0.3">
      <c r="A163" s="5"/>
      <c r="B163" s="6"/>
    </row>
    <row r="164" spans="1:2" ht="15.75" thickBot="1" x14ac:dyDescent="0.3">
      <c r="A164" s="5"/>
      <c r="B164" s="6"/>
    </row>
    <row r="165" spans="1:2" ht="15.75" thickBot="1" x14ac:dyDescent="0.3">
      <c r="A165" s="5"/>
      <c r="B165" s="6"/>
    </row>
    <row r="166" spans="1:2" ht="15.75" thickBot="1" x14ac:dyDescent="0.3">
      <c r="A166" s="5"/>
      <c r="B166" s="6"/>
    </row>
    <row r="167" spans="1:2" ht="15.75" thickBot="1" x14ac:dyDescent="0.3">
      <c r="A167" s="5"/>
      <c r="B167" s="6"/>
    </row>
    <row r="168" spans="1:2" ht="15.75" thickBot="1" x14ac:dyDescent="0.3">
      <c r="A168" s="5"/>
      <c r="B168" s="6"/>
    </row>
    <row r="169" spans="1:2" ht="15.75" thickBot="1" x14ac:dyDescent="0.3">
      <c r="A169" s="5"/>
      <c r="B169" s="6"/>
    </row>
    <row r="170" spans="1:2" ht="15.75" thickBot="1" x14ac:dyDescent="0.3">
      <c r="A170" s="5"/>
      <c r="B170" s="6"/>
    </row>
    <row r="171" spans="1:2" ht="15.75" thickBot="1" x14ac:dyDescent="0.3">
      <c r="A171" s="5"/>
      <c r="B171" s="6"/>
    </row>
    <row r="172" spans="1:2" ht="15.75" thickBot="1" x14ac:dyDescent="0.3">
      <c r="A172" s="5"/>
      <c r="B172" s="6"/>
    </row>
    <row r="173" spans="1:2" ht="15.75" thickBot="1" x14ac:dyDescent="0.3">
      <c r="A173" s="5"/>
      <c r="B173" s="6"/>
    </row>
    <row r="174" spans="1:2" ht="15.75" thickBot="1" x14ac:dyDescent="0.3">
      <c r="A174" s="5"/>
      <c r="B174" s="6"/>
    </row>
    <row r="175" spans="1:2" ht="15.75" thickBot="1" x14ac:dyDescent="0.3">
      <c r="A175" s="5"/>
      <c r="B175" s="6"/>
    </row>
    <row r="176" spans="1:2" ht="15.75" thickBot="1" x14ac:dyDescent="0.3">
      <c r="A176" s="5"/>
      <c r="B176" s="6"/>
    </row>
    <row r="177" spans="1:2" ht="15.75" thickBot="1" x14ac:dyDescent="0.3">
      <c r="A177" s="5"/>
      <c r="B177" s="6"/>
    </row>
    <row r="178" spans="1:2" ht="15.75" thickBot="1" x14ac:dyDescent="0.3">
      <c r="A178" s="5"/>
      <c r="B178" s="6"/>
    </row>
    <row r="179" spans="1:2" ht="15.75" thickBot="1" x14ac:dyDescent="0.3">
      <c r="A179" s="5"/>
      <c r="B179" s="6"/>
    </row>
    <row r="180" spans="1:2" ht="15.75" thickBot="1" x14ac:dyDescent="0.3">
      <c r="A180" s="5"/>
      <c r="B180" s="6"/>
    </row>
    <row r="181" spans="1:2" ht="15.75" thickBot="1" x14ac:dyDescent="0.3">
      <c r="A181" s="5"/>
      <c r="B181" s="6"/>
    </row>
    <row r="182" spans="1:2" ht="15.75" thickBot="1" x14ac:dyDescent="0.3">
      <c r="A182" s="5"/>
      <c r="B182" s="6"/>
    </row>
    <row r="183" spans="1:2" ht="15.75" thickBot="1" x14ac:dyDescent="0.3">
      <c r="A183" s="5"/>
      <c r="B183" s="6"/>
    </row>
    <row r="184" spans="1:2" ht="15.75" thickBot="1" x14ac:dyDescent="0.3">
      <c r="A184" s="5"/>
      <c r="B184" s="6"/>
    </row>
    <row r="185" spans="1:2" ht="15.75" thickBot="1" x14ac:dyDescent="0.3">
      <c r="A185" s="5"/>
      <c r="B185" s="6"/>
    </row>
    <row r="186" spans="1:2" ht="15.75" thickBot="1" x14ac:dyDescent="0.3">
      <c r="A186" s="5"/>
      <c r="B186" s="6"/>
    </row>
    <row r="187" spans="1:2" ht="15.75" thickBot="1" x14ac:dyDescent="0.3">
      <c r="A187" s="5"/>
      <c r="B187" s="6"/>
    </row>
    <row r="188" spans="1:2" ht="15.75" thickBot="1" x14ac:dyDescent="0.3">
      <c r="A188" s="5"/>
      <c r="B188" s="6"/>
    </row>
    <row r="189" spans="1:2" ht="15.75" thickBot="1" x14ac:dyDescent="0.3">
      <c r="A189" s="5"/>
      <c r="B189" s="6"/>
    </row>
    <row r="190" spans="1:2" ht="15.75" thickBot="1" x14ac:dyDescent="0.3">
      <c r="A190" s="5"/>
      <c r="B190" s="6"/>
    </row>
    <row r="191" spans="1:2" ht="15.75" thickBot="1" x14ac:dyDescent="0.3">
      <c r="A191" s="5"/>
      <c r="B191" s="6"/>
    </row>
    <row r="192" spans="1:2" ht="15.75" thickBot="1" x14ac:dyDescent="0.3">
      <c r="A192" s="5"/>
      <c r="B192" s="6"/>
    </row>
    <row r="193" spans="1:2" ht="15.75" thickBot="1" x14ac:dyDescent="0.3">
      <c r="A193" s="5"/>
      <c r="B193" s="6"/>
    </row>
    <row r="194" spans="1:2" ht="15.75" thickBot="1" x14ac:dyDescent="0.3">
      <c r="A194" s="5"/>
      <c r="B194" s="6"/>
    </row>
    <row r="195" spans="1:2" ht="15.75" thickBot="1" x14ac:dyDescent="0.3">
      <c r="A195" s="5"/>
      <c r="B195" s="6"/>
    </row>
    <row r="196" spans="1:2" ht="15.75" thickBot="1" x14ac:dyDescent="0.3">
      <c r="A196" s="5"/>
      <c r="B196" s="6"/>
    </row>
    <row r="197" spans="1:2" ht="15.75" thickBot="1" x14ac:dyDescent="0.3">
      <c r="A197" s="5"/>
      <c r="B197" s="6"/>
    </row>
    <row r="198" spans="1:2" ht="15.75" thickBot="1" x14ac:dyDescent="0.3">
      <c r="A198" s="5"/>
      <c r="B198" s="6"/>
    </row>
    <row r="199" spans="1:2" ht="15.75" thickBot="1" x14ac:dyDescent="0.3">
      <c r="A199" s="5"/>
      <c r="B199" s="6"/>
    </row>
    <row r="200" spans="1:2" ht="15.75" thickBot="1" x14ac:dyDescent="0.3">
      <c r="A200" s="5"/>
      <c r="B200" s="6"/>
    </row>
    <row r="201" spans="1:2" ht="15.75" thickBot="1" x14ac:dyDescent="0.3">
      <c r="A201" s="5"/>
      <c r="B201" s="6"/>
    </row>
    <row r="202" spans="1:2" ht="15.75" thickBot="1" x14ac:dyDescent="0.3">
      <c r="A202" s="5"/>
      <c r="B202" s="6"/>
    </row>
    <row r="203" spans="1:2" ht="15.75" thickBot="1" x14ac:dyDescent="0.3">
      <c r="A203" s="5"/>
      <c r="B203" s="6"/>
    </row>
    <row r="204" spans="1:2" ht="15.75" thickBot="1" x14ac:dyDescent="0.3">
      <c r="A204" s="5"/>
      <c r="B204" s="6"/>
    </row>
    <row r="205" spans="1:2" ht="15.75" thickBot="1" x14ac:dyDescent="0.3">
      <c r="A205" s="5"/>
      <c r="B205" s="6"/>
    </row>
    <row r="206" spans="1:2" ht="15.75" thickBot="1" x14ac:dyDescent="0.3">
      <c r="A206" s="5"/>
      <c r="B206" s="6"/>
    </row>
    <row r="207" spans="1:2" ht="15.75" thickBot="1" x14ac:dyDescent="0.3">
      <c r="A207" s="5"/>
      <c r="B207" s="6"/>
    </row>
    <row r="208" spans="1:2" ht="15.75" thickBot="1" x14ac:dyDescent="0.3">
      <c r="A208" s="5"/>
      <c r="B208" s="6"/>
    </row>
    <row r="209" spans="1:2" ht="15.75" thickBot="1" x14ac:dyDescent="0.3">
      <c r="A209" s="5"/>
      <c r="B209" s="6"/>
    </row>
    <row r="210" spans="1:2" ht="15.75" thickBot="1" x14ac:dyDescent="0.3">
      <c r="A210" s="5"/>
      <c r="B210" s="6"/>
    </row>
    <row r="211" spans="1:2" ht="15.75" thickBot="1" x14ac:dyDescent="0.3">
      <c r="A211" s="5"/>
      <c r="B211" s="6"/>
    </row>
    <row r="212" spans="1:2" ht="15.75" thickBot="1" x14ac:dyDescent="0.3">
      <c r="A212" s="5"/>
      <c r="B212" s="6"/>
    </row>
    <row r="213" spans="1:2" ht="15.75" thickBot="1" x14ac:dyDescent="0.3">
      <c r="A213" s="5"/>
      <c r="B213" s="6"/>
    </row>
    <row r="214" spans="1:2" ht="15.75" thickBot="1" x14ac:dyDescent="0.3">
      <c r="A214" s="5"/>
      <c r="B214" s="6"/>
    </row>
    <row r="215" spans="1:2" ht="15.75" thickBot="1" x14ac:dyDescent="0.3">
      <c r="A215" s="5"/>
      <c r="B215" s="6"/>
    </row>
    <row r="216" spans="1:2" ht="15.75" thickBot="1" x14ac:dyDescent="0.3">
      <c r="A216" s="5"/>
      <c r="B216" s="6"/>
    </row>
    <row r="217" spans="1:2" ht="15.75" thickBot="1" x14ac:dyDescent="0.3">
      <c r="A217" s="5"/>
      <c r="B217" s="6"/>
    </row>
    <row r="218" spans="1:2" ht="15.75" thickBot="1" x14ac:dyDescent="0.3">
      <c r="A218" s="5"/>
      <c r="B218" s="6"/>
    </row>
    <row r="219" spans="1:2" ht="15.75" thickBot="1" x14ac:dyDescent="0.3">
      <c r="A219" s="5"/>
      <c r="B219" s="6"/>
    </row>
    <row r="220" spans="1:2" ht="15.75" thickBot="1" x14ac:dyDescent="0.3">
      <c r="A220" s="5"/>
      <c r="B220" s="6"/>
    </row>
    <row r="221" spans="1:2" ht="15.75" thickBot="1" x14ac:dyDescent="0.3">
      <c r="A221" s="5"/>
      <c r="B221" s="6"/>
    </row>
    <row r="222" spans="1:2" ht="15.75" thickBot="1" x14ac:dyDescent="0.3">
      <c r="A222" s="5"/>
      <c r="B222" s="6"/>
    </row>
    <row r="223" spans="1:2" ht="15.75" thickBot="1" x14ac:dyDescent="0.3">
      <c r="A223" s="5"/>
      <c r="B223" s="6"/>
    </row>
    <row r="224" spans="1:2" ht="15.75" thickBot="1" x14ac:dyDescent="0.3">
      <c r="A224" s="5"/>
      <c r="B224" s="6"/>
    </row>
    <row r="225" spans="1:2" ht="15.75" thickBot="1" x14ac:dyDescent="0.3">
      <c r="A225" s="5"/>
      <c r="B225" s="6"/>
    </row>
    <row r="226" spans="1:2" ht="15.75" thickBot="1" x14ac:dyDescent="0.3">
      <c r="A226" s="5"/>
      <c r="B226" s="6"/>
    </row>
    <row r="227" spans="1:2" ht="15.75" thickBot="1" x14ac:dyDescent="0.3">
      <c r="A227" s="5"/>
      <c r="B227" s="6"/>
    </row>
    <row r="228" spans="1:2" ht="15.75" thickBot="1" x14ac:dyDescent="0.3">
      <c r="A228" s="5"/>
      <c r="B228" s="6"/>
    </row>
    <row r="229" spans="1:2" ht="15.75" thickBot="1" x14ac:dyDescent="0.3">
      <c r="A229" s="5"/>
      <c r="B229" s="6"/>
    </row>
    <row r="230" spans="1:2" ht="15.75" thickBot="1" x14ac:dyDescent="0.3">
      <c r="A230" s="5"/>
      <c r="B230" s="6"/>
    </row>
    <row r="231" spans="1:2" ht="15.75" thickBot="1" x14ac:dyDescent="0.3">
      <c r="A231" s="5"/>
      <c r="B231" s="6"/>
    </row>
    <row r="232" spans="1:2" ht="15.75" thickBot="1" x14ac:dyDescent="0.3">
      <c r="A232" s="5"/>
      <c r="B232" s="6"/>
    </row>
    <row r="233" spans="1:2" ht="15.75" thickBot="1" x14ac:dyDescent="0.3">
      <c r="A233" s="5"/>
      <c r="B233" s="6"/>
    </row>
    <row r="234" spans="1:2" ht="15.75" thickBot="1" x14ac:dyDescent="0.3">
      <c r="A234" s="5"/>
      <c r="B234" s="6"/>
    </row>
    <row r="235" spans="1:2" ht="15.75" thickBot="1" x14ac:dyDescent="0.3">
      <c r="A235" s="5"/>
      <c r="B235" s="6"/>
    </row>
    <row r="236" spans="1:2" ht="15.75" thickBot="1" x14ac:dyDescent="0.3">
      <c r="A236" s="5"/>
      <c r="B236" s="6"/>
    </row>
    <row r="237" spans="1:2" ht="15.75" thickBot="1" x14ac:dyDescent="0.3">
      <c r="A237" s="5"/>
      <c r="B237" s="6"/>
    </row>
    <row r="238" spans="1:2" ht="15.75" thickBot="1" x14ac:dyDescent="0.3">
      <c r="A238" s="5"/>
      <c r="B238" s="6"/>
    </row>
    <row r="239" spans="1:2" ht="15.75" thickBot="1" x14ac:dyDescent="0.3">
      <c r="A239" s="5"/>
      <c r="B239" s="6"/>
    </row>
    <row r="240" spans="1:2" ht="15.75" thickBot="1" x14ac:dyDescent="0.3">
      <c r="A240" s="5"/>
      <c r="B240" s="6"/>
    </row>
    <row r="241" spans="1:2" ht="15.75" thickBot="1" x14ac:dyDescent="0.3">
      <c r="A241" s="5"/>
      <c r="B241" s="6"/>
    </row>
    <row r="242" spans="1:2" ht="15.75" thickBot="1" x14ac:dyDescent="0.3">
      <c r="A242" s="5"/>
      <c r="B242" s="6"/>
    </row>
    <row r="243" spans="1:2" ht="15.75" thickBot="1" x14ac:dyDescent="0.3">
      <c r="A243" s="5"/>
      <c r="B243" s="6"/>
    </row>
    <row r="244" spans="1:2" ht="15.75" thickBot="1" x14ac:dyDescent="0.3">
      <c r="A244" s="5"/>
      <c r="B244" s="6"/>
    </row>
    <row r="245" spans="1:2" ht="15.75" thickBot="1" x14ac:dyDescent="0.3">
      <c r="A245" s="5"/>
      <c r="B245" s="6"/>
    </row>
    <row r="246" spans="1:2" ht="15.75" thickBot="1" x14ac:dyDescent="0.3">
      <c r="A246" s="5"/>
      <c r="B246" s="6"/>
    </row>
    <row r="247" spans="1:2" ht="15.75" thickBot="1" x14ac:dyDescent="0.3">
      <c r="A247" s="5"/>
      <c r="B247" s="6"/>
    </row>
    <row r="248" spans="1:2" ht="15.75" thickBot="1" x14ac:dyDescent="0.3">
      <c r="A248" s="5"/>
      <c r="B248" s="6"/>
    </row>
    <row r="249" spans="1:2" ht="15.75" thickBot="1" x14ac:dyDescent="0.3">
      <c r="A249" s="5"/>
      <c r="B249" s="6"/>
    </row>
    <row r="250" spans="1:2" ht="15.75" thickBot="1" x14ac:dyDescent="0.3">
      <c r="A250" s="5"/>
      <c r="B250" s="6"/>
    </row>
    <row r="251" spans="1:2" ht="15.75" thickBot="1" x14ac:dyDescent="0.3">
      <c r="A251" s="5"/>
      <c r="B251" s="6"/>
    </row>
    <row r="252" spans="1:2" ht="15.75" thickBot="1" x14ac:dyDescent="0.3">
      <c r="A252" s="5"/>
      <c r="B252" s="6"/>
    </row>
    <row r="253" spans="1:2" ht="15.75" thickBot="1" x14ac:dyDescent="0.3">
      <c r="A253" s="5"/>
      <c r="B253" s="6"/>
    </row>
    <row r="254" spans="1:2" ht="15.75" thickBot="1" x14ac:dyDescent="0.3">
      <c r="A254" s="5"/>
      <c r="B254" s="6"/>
    </row>
    <row r="255" spans="1:2" ht="15.75" thickBot="1" x14ac:dyDescent="0.3">
      <c r="A255" s="5"/>
      <c r="B255" s="6"/>
    </row>
    <row r="256" spans="1:2" ht="15.75" thickBot="1" x14ac:dyDescent="0.3">
      <c r="A256" s="5"/>
      <c r="B256" s="6"/>
    </row>
    <row r="257" spans="1:2" ht="15.75" thickBot="1" x14ac:dyDescent="0.3">
      <c r="A257" s="5"/>
      <c r="B257" s="6"/>
    </row>
    <row r="258" spans="1:2" ht="15.75" thickBot="1" x14ac:dyDescent="0.3">
      <c r="A258" s="5"/>
      <c r="B258" s="6"/>
    </row>
    <row r="259" spans="1:2" ht="15.75" thickBot="1" x14ac:dyDescent="0.3">
      <c r="A259" s="5"/>
      <c r="B259" s="6"/>
    </row>
    <row r="260" spans="1:2" ht="15.75" thickBot="1" x14ac:dyDescent="0.3">
      <c r="A260" s="5"/>
      <c r="B260" s="6"/>
    </row>
    <row r="261" spans="1:2" ht="15.75" thickBot="1" x14ac:dyDescent="0.3">
      <c r="A261" s="5"/>
      <c r="B261" s="6"/>
    </row>
    <row r="262" spans="1:2" ht="15.75" thickBot="1" x14ac:dyDescent="0.3">
      <c r="A262" s="5"/>
      <c r="B262" s="6"/>
    </row>
    <row r="263" spans="1:2" ht="15.75" thickBot="1" x14ac:dyDescent="0.3">
      <c r="A263" s="5"/>
      <c r="B263" s="6"/>
    </row>
    <row r="264" spans="1:2" ht="15.75" thickBot="1" x14ac:dyDescent="0.3">
      <c r="A264" s="5"/>
      <c r="B264" s="6"/>
    </row>
    <row r="265" spans="1:2" ht="15.75" thickBot="1" x14ac:dyDescent="0.3">
      <c r="A265" s="5"/>
      <c r="B265" s="6"/>
    </row>
    <row r="266" spans="1:2" ht="15.75" thickBot="1" x14ac:dyDescent="0.3">
      <c r="A266" s="5"/>
      <c r="B266" s="6"/>
    </row>
    <row r="267" spans="1:2" ht="15.75" thickBot="1" x14ac:dyDescent="0.3">
      <c r="A267" s="5"/>
      <c r="B267" s="6"/>
    </row>
    <row r="268" spans="1:2" ht="15.75" thickBot="1" x14ac:dyDescent="0.3">
      <c r="A268" s="5"/>
      <c r="B268" s="6"/>
    </row>
    <row r="269" spans="1:2" ht="15.75" thickBot="1" x14ac:dyDescent="0.3">
      <c r="A269" s="5"/>
      <c r="B269" s="6"/>
    </row>
    <row r="270" spans="1:2" ht="15.75" thickBot="1" x14ac:dyDescent="0.3">
      <c r="A270" s="5"/>
      <c r="B270" s="6"/>
    </row>
    <row r="271" spans="1:2" ht="15.75" thickBot="1" x14ac:dyDescent="0.3">
      <c r="A271" s="5"/>
      <c r="B271" s="6"/>
    </row>
    <row r="272" spans="1:2" ht="15.75" thickBot="1" x14ac:dyDescent="0.3">
      <c r="A272" s="5"/>
      <c r="B272" s="6"/>
    </row>
    <row r="273" spans="1:2" ht="15.75" thickBot="1" x14ac:dyDescent="0.3">
      <c r="A273" s="5"/>
      <c r="B273" s="6"/>
    </row>
    <row r="274" spans="1:2" ht="15.75" thickBot="1" x14ac:dyDescent="0.3">
      <c r="A274" s="5"/>
      <c r="B274" s="6"/>
    </row>
    <row r="275" spans="1:2" ht="15.75" thickBot="1" x14ac:dyDescent="0.3">
      <c r="A275" s="5"/>
      <c r="B275" s="6"/>
    </row>
    <row r="276" spans="1:2" ht="15.75" thickBot="1" x14ac:dyDescent="0.3">
      <c r="A276" s="5"/>
      <c r="B276" s="6"/>
    </row>
    <row r="277" spans="1:2" ht="15.75" thickBot="1" x14ac:dyDescent="0.3">
      <c r="A277" s="5"/>
      <c r="B277" s="6"/>
    </row>
    <row r="278" spans="1:2" ht="15.75" thickBot="1" x14ac:dyDescent="0.3">
      <c r="A278" s="5"/>
      <c r="B278" s="6"/>
    </row>
    <row r="279" spans="1:2" ht="15.75" thickBot="1" x14ac:dyDescent="0.3">
      <c r="A279" s="5"/>
      <c r="B279" s="6"/>
    </row>
    <row r="280" spans="1:2" ht="15.75" thickBot="1" x14ac:dyDescent="0.3">
      <c r="A280" s="5"/>
      <c r="B280" s="6"/>
    </row>
    <row r="281" spans="1:2" ht="15.75" thickBot="1" x14ac:dyDescent="0.3">
      <c r="A281" s="5"/>
      <c r="B281" s="6"/>
    </row>
    <row r="282" spans="1:2" ht="15.75" thickBot="1" x14ac:dyDescent="0.3">
      <c r="A282" s="5"/>
      <c r="B282" s="6"/>
    </row>
    <row r="283" spans="1:2" ht="15.75" thickBot="1" x14ac:dyDescent="0.3">
      <c r="A283" s="5"/>
      <c r="B283" s="6"/>
    </row>
    <row r="284" spans="1:2" ht="15.75" thickBot="1" x14ac:dyDescent="0.3">
      <c r="A284" s="5"/>
      <c r="B284" s="6"/>
    </row>
    <row r="285" spans="1:2" ht="15.75" thickBot="1" x14ac:dyDescent="0.3">
      <c r="A285" s="5"/>
      <c r="B285" s="6"/>
    </row>
    <row r="286" spans="1:2" ht="15.75" thickBot="1" x14ac:dyDescent="0.3">
      <c r="A286" s="5"/>
      <c r="B286" s="6"/>
    </row>
    <row r="287" spans="1:2" ht="15.75" thickBot="1" x14ac:dyDescent="0.3">
      <c r="A287" s="5"/>
      <c r="B287" s="6"/>
    </row>
    <row r="288" spans="1:2" ht="15.75" thickBot="1" x14ac:dyDescent="0.3">
      <c r="A288" s="5"/>
      <c r="B288" s="6"/>
    </row>
    <row r="289" spans="1:2" ht="15.75" thickBot="1" x14ac:dyDescent="0.3">
      <c r="A289" s="5"/>
      <c r="B289" s="6"/>
    </row>
    <row r="290" spans="1:2" ht="15.75" thickBot="1" x14ac:dyDescent="0.3">
      <c r="A290" s="5"/>
      <c r="B290" s="6"/>
    </row>
    <row r="291" spans="1:2" ht="15.75" thickBot="1" x14ac:dyDescent="0.3">
      <c r="A291" s="5"/>
      <c r="B291" s="6"/>
    </row>
    <row r="292" spans="1:2" ht="15.75" thickBot="1" x14ac:dyDescent="0.3">
      <c r="A292" s="5"/>
      <c r="B292" s="6"/>
    </row>
    <row r="293" spans="1:2" ht="15.75" thickBot="1" x14ac:dyDescent="0.3">
      <c r="A293" s="5"/>
      <c r="B293" s="6"/>
    </row>
    <row r="294" spans="1:2" ht="15.75" thickBot="1" x14ac:dyDescent="0.3">
      <c r="A294" s="5"/>
      <c r="B294" s="6"/>
    </row>
    <row r="295" spans="1:2" ht="15.75" thickBot="1" x14ac:dyDescent="0.3">
      <c r="A295" s="5"/>
      <c r="B295" s="6"/>
    </row>
    <row r="296" spans="1:2" ht="15.75" thickBot="1" x14ac:dyDescent="0.3">
      <c r="A296" s="5"/>
      <c r="B296" s="6"/>
    </row>
    <row r="297" spans="1:2" ht="15.75" thickBot="1" x14ac:dyDescent="0.3">
      <c r="A297" s="5"/>
      <c r="B297" s="6"/>
    </row>
    <row r="298" spans="1:2" ht="15.75" thickBot="1" x14ac:dyDescent="0.3">
      <c r="A298" s="5"/>
      <c r="B298" s="6"/>
    </row>
    <row r="299" spans="1:2" ht="15.75" thickBot="1" x14ac:dyDescent="0.3">
      <c r="A299" s="5"/>
      <c r="B299" s="6"/>
    </row>
    <row r="300" spans="1:2" ht="15.75" thickBot="1" x14ac:dyDescent="0.3">
      <c r="A300" s="5"/>
      <c r="B300" s="6"/>
    </row>
    <row r="301" spans="1:2" ht="15.75" thickBot="1" x14ac:dyDescent="0.3">
      <c r="A301" s="5"/>
      <c r="B301" s="6"/>
    </row>
    <row r="302" spans="1:2" ht="15.75" thickBot="1" x14ac:dyDescent="0.3">
      <c r="A302" s="5"/>
      <c r="B302" s="6"/>
    </row>
    <row r="303" spans="1:2" ht="15.75" thickBot="1" x14ac:dyDescent="0.3">
      <c r="A303" s="5"/>
      <c r="B303" s="6"/>
    </row>
    <row r="304" spans="1:2" ht="15.75" thickBot="1" x14ac:dyDescent="0.3">
      <c r="A304" s="5"/>
      <c r="B304" s="6"/>
    </row>
    <row r="305" spans="1:2" ht="15.75" thickBot="1" x14ac:dyDescent="0.3">
      <c r="A305" s="5"/>
      <c r="B305" s="6"/>
    </row>
    <row r="306" spans="1:2" ht="15.75" thickBot="1" x14ac:dyDescent="0.3">
      <c r="A306" s="5"/>
      <c r="B306" s="6"/>
    </row>
    <row r="307" spans="1:2" ht="15.75" thickBot="1" x14ac:dyDescent="0.3">
      <c r="A307" s="5"/>
      <c r="B307" s="6"/>
    </row>
    <row r="308" spans="1:2" ht="15.75" thickBot="1" x14ac:dyDescent="0.3">
      <c r="A308" s="5"/>
      <c r="B308" s="6"/>
    </row>
    <row r="309" spans="1:2" ht="15.75" thickBot="1" x14ac:dyDescent="0.3">
      <c r="A309" s="5"/>
      <c r="B309" s="6"/>
    </row>
    <row r="310" spans="1:2" ht="15.75" thickBot="1" x14ac:dyDescent="0.3">
      <c r="A310" s="5"/>
      <c r="B310" s="6"/>
    </row>
    <row r="311" spans="1:2" ht="15.75" thickBot="1" x14ac:dyDescent="0.3">
      <c r="A311" s="5"/>
      <c r="B311" s="6"/>
    </row>
    <row r="312" spans="1:2" ht="15.75" thickBot="1" x14ac:dyDescent="0.3">
      <c r="A312" s="5"/>
      <c r="B312" s="6"/>
    </row>
    <row r="313" spans="1:2" ht="15.75" thickBot="1" x14ac:dyDescent="0.3">
      <c r="A313" s="5"/>
      <c r="B313" s="6"/>
    </row>
    <row r="314" spans="1:2" ht="15.75" thickBot="1" x14ac:dyDescent="0.3">
      <c r="A314" s="5"/>
      <c r="B314" s="6"/>
    </row>
    <row r="315" spans="1:2" ht="15.75" thickBot="1" x14ac:dyDescent="0.3">
      <c r="A315" s="5"/>
      <c r="B315" s="6"/>
    </row>
    <row r="316" spans="1:2" ht="15.75" thickBot="1" x14ac:dyDescent="0.3">
      <c r="A316" s="5"/>
      <c r="B316" s="6"/>
    </row>
    <row r="317" spans="1:2" ht="15.75" thickBot="1" x14ac:dyDescent="0.3">
      <c r="A317" s="5"/>
      <c r="B317" s="6"/>
    </row>
    <row r="318" spans="1:2" ht="15.75" thickBot="1" x14ac:dyDescent="0.3">
      <c r="A318" s="5"/>
      <c r="B318" s="6"/>
    </row>
    <row r="319" spans="1:2" ht="15.75" thickBot="1" x14ac:dyDescent="0.3">
      <c r="A319" s="5"/>
      <c r="B319" s="6"/>
    </row>
    <row r="320" spans="1:2" ht="15.75" thickBot="1" x14ac:dyDescent="0.3">
      <c r="A320" s="5"/>
      <c r="B320" s="6"/>
    </row>
    <row r="321" spans="1:2" ht="15.75" thickBot="1" x14ac:dyDescent="0.3">
      <c r="A321" s="5"/>
      <c r="B321" s="6"/>
    </row>
    <row r="322" spans="1:2" ht="15.75" thickBot="1" x14ac:dyDescent="0.3">
      <c r="A322" s="5"/>
      <c r="B322" s="6"/>
    </row>
    <row r="323" spans="1:2" ht="15.75" thickBot="1" x14ac:dyDescent="0.3">
      <c r="A323" s="5"/>
      <c r="B323" s="6"/>
    </row>
    <row r="324" spans="1:2" ht="15.75" thickBot="1" x14ac:dyDescent="0.3">
      <c r="A324" s="5"/>
      <c r="B324" s="6"/>
    </row>
    <row r="325" spans="1:2" ht="15.75" thickBot="1" x14ac:dyDescent="0.3">
      <c r="A325" s="5"/>
      <c r="B325" s="6"/>
    </row>
    <row r="326" spans="1:2" ht="15.75" thickBot="1" x14ac:dyDescent="0.3">
      <c r="A326" s="5"/>
      <c r="B326" s="6"/>
    </row>
    <row r="327" spans="1:2" ht="15.75" thickBot="1" x14ac:dyDescent="0.3">
      <c r="A327" s="5"/>
      <c r="B327" s="6"/>
    </row>
    <row r="328" spans="1:2" ht="15.75" thickBot="1" x14ac:dyDescent="0.3">
      <c r="A328" s="5"/>
      <c r="B328" s="6"/>
    </row>
    <row r="329" spans="1:2" ht="15.75" thickBot="1" x14ac:dyDescent="0.3">
      <c r="A329" s="5"/>
      <c r="B329" s="6"/>
    </row>
    <row r="330" spans="1:2" ht="15.75" thickBot="1" x14ac:dyDescent="0.3">
      <c r="A330" s="5"/>
      <c r="B330" s="6"/>
    </row>
    <row r="331" spans="1:2" ht="15.75" thickBot="1" x14ac:dyDescent="0.3">
      <c r="A331" s="5"/>
      <c r="B331" s="6"/>
    </row>
    <row r="332" spans="1:2" ht="15.75" thickBot="1" x14ac:dyDescent="0.3">
      <c r="A332" s="5"/>
      <c r="B332" s="6"/>
    </row>
    <row r="333" spans="1:2" ht="15.75" thickBot="1" x14ac:dyDescent="0.3">
      <c r="A333" s="5"/>
      <c r="B333" s="6"/>
    </row>
    <row r="334" spans="1:2" ht="15.75" thickBot="1" x14ac:dyDescent="0.3">
      <c r="A334" s="5"/>
      <c r="B334" s="6"/>
    </row>
    <row r="335" spans="1:2" ht="15.75" thickBot="1" x14ac:dyDescent="0.3">
      <c r="A335" s="5"/>
      <c r="B335" s="6"/>
    </row>
    <row r="336" spans="1:2" ht="15.75" thickBot="1" x14ac:dyDescent="0.3">
      <c r="A336" s="5"/>
      <c r="B336" s="6"/>
    </row>
    <row r="337" spans="1:2" ht="15.75" thickBot="1" x14ac:dyDescent="0.3">
      <c r="A337" s="5"/>
      <c r="B337" s="6"/>
    </row>
    <row r="338" spans="1:2" ht="15.75" thickBot="1" x14ac:dyDescent="0.3">
      <c r="A338" s="5"/>
      <c r="B338" s="6"/>
    </row>
    <row r="339" spans="1:2" ht="15.75" thickBot="1" x14ac:dyDescent="0.3">
      <c r="A339" s="5"/>
      <c r="B339" s="6"/>
    </row>
    <row r="340" spans="1:2" ht="15.75" thickBot="1" x14ac:dyDescent="0.3">
      <c r="A340" s="5"/>
      <c r="B340" s="6"/>
    </row>
    <row r="341" spans="1:2" ht="15.75" thickBot="1" x14ac:dyDescent="0.3">
      <c r="A341" s="5"/>
      <c r="B341" s="6"/>
    </row>
    <row r="342" spans="1:2" ht="15.75" thickBot="1" x14ac:dyDescent="0.3">
      <c r="A342" s="5"/>
      <c r="B342" s="6"/>
    </row>
    <row r="343" spans="1:2" ht="15.75" thickBot="1" x14ac:dyDescent="0.3">
      <c r="A343" s="5"/>
      <c r="B343" s="6"/>
    </row>
    <row r="344" spans="1:2" ht="15.75" thickBot="1" x14ac:dyDescent="0.3">
      <c r="A344" s="5"/>
      <c r="B344" s="6"/>
    </row>
    <row r="345" spans="1:2" ht="15.75" thickBot="1" x14ac:dyDescent="0.3">
      <c r="A345" s="5"/>
      <c r="B345" s="6"/>
    </row>
    <row r="346" spans="1:2" ht="15.75" thickBot="1" x14ac:dyDescent="0.3">
      <c r="A346" s="5"/>
      <c r="B346" s="6"/>
    </row>
    <row r="347" spans="1:2" ht="15.75" thickBot="1" x14ac:dyDescent="0.3">
      <c r="A347" s="5"/>
      <c r="B347" s="6"/>
    </row>
    <row r="348" spans="1:2" ht="15.75" thickBot="1" x14ac:dyDescent="0.3">
      <c r="A348" s="5"/>
      <c r="B348" s="6"/>
    </row>
    <row r="349" spans="1:2" ht="15.75" thickBot="1" x14ac:dyDescent="0.3">
      <c r="A349" s="5"/>
      <c r="B349" s="6"/>
    </row>
    <row r="350" spans="1:2" ht="15.75" thickBot="1" x14ac:dyDescent="0.3">
      <c r="A350" s="5"/>
      <c r="B350" s="6"/>
    </row>
    <row r="351" spans="1:2" ht="15.75" thickBot="1" x14ac:dyDescent="0.3">
      <c r="A351" s="5"/>
      <c r="B351" s="6"/>
    </row>
    <row r="352" spans="1:2" ht="15.75" thickBot="1" x14ac:dyDescent="0.3">
      <c r="A352" s="5"/>
      <c r="B352" s="6"/>
    </row>
    <row r="353" spans="1:2" ht="15.75" thickBot="1" x14ac:dyDescent="0.3">
      <c r="A353" s="5"/>
      <c r="B353" s="6"/>
    </row>
    <row r="354" spans="1:2" ht="15.75" thickBot="1" x14ac:dyDescent="0.3">
      <c r="A354" s="5"/>
      <c r="B354" s="6"/>
    </row>
    <row r="355" spans="1:2" ht="15.75" thickBot="1" x14ac:dyDescent="0.3">
      <c r="A355" s="5"/>
      <c r="B355" s="6"/>
    </row>
    <row r="356" spans="1:2" ht="15.75" thickBot="1" x14ac:dyDescent="0.3">
      <c r="A356" s="5"/>
      <c r="B356" s="6"/>
    </row>
    <row r="357" spans="1:2" ht="15.75" thickBot="1" x14ac:dyDescent="0.3">
      <c r="A357" s="5"/>
      <c r="B357" s="6"/>
    </row>
    <row r="358" spans="1:2" ht="15.75" thickBot="1" x14ac:dyDescent="0.3">
      <c r="A358" s="5"/>
      <c r="B358" s="6"/>
    </row>
    <row r="359" spans="1:2" ht="15.75" thickBot="1" x14ac:dyDescent="0.3">
      <c r="A359" s="5"/>
      <c r="B359" s="6"/>
    </row>
    <row r="360" spans="1:2" ht="15.75" thickBot="1" x14ac:dyDescent="0.3">
      <c r="A360" s="5"/>
      <c r="B360" s="6"/>
    </row>
    <row r="361" spans="1:2" ht="15.75" thickBot="1" x14ac:dyDescent="0.3">
      <c r="A361" s="5"/>
      <c r="B361" s="6"/>
    </row>
    <row r="362" spans="1:2" ht="15.75" thickBot="1" x14ac:dyDescent="0.3">
      <c r="A362" s="5"/>
      <c r="B362" s="6"/>
    </row>
    <row r="363" spans="1:2" ht="15.75" thickBot="1" x14ac:dyDescent="0.3">
      <c r="A363" s="5"/>
      <c r="B363" s="6"/>
    </row>
    <row r="364" spans="1:2" ht="15.75" thickBot="1" x14ac:dyDescent="0.3">
      <c r="A364" s="5"/>
      <c r="B364" s="6"/>
    </row>
    <row r="365" spans="1:2" ht="15.75" thickBot="1" x14ac:dyDescent="0.3">
      <c r="A365" s="5"/>
      <c r="B365" s="6"/>
    </row>
    <row r="366" spans="1:2" ht="15.75" thickBot="1" x14ac:dyDescent="0.3">
      <c r="A366" s="5"/>
      <c r="B366" s="6"/>
    </row>
    <row r="367" spans="1:2" ht="15.75" thickBot="1" x14ac:dyDescent="0.3">
      <c r="A367" s="5"/>
      <c r="B367" s="6"/>
    </row>
    <row r="368" spans="1:2" ht="15.75" thickBot="1" x14ac:dyDescent="0.3">
      <c r="A368" s="5"/>
      <c r="B368" s="6"/>
    </row>
    <row r="369" spans="1:2" ht="15.75" thickBot="1" x14ac:dyDescent="0.3">
      <c r="A369" s="5"/>
      <c r="B369" s="6"/>
    </row>
    <row r="370" spans="1:2" ht="15.75" thickBot="1" x14ac:dyDescent="0.3">
      <c r="A370" s="5"/>
      <c r="B370" s="6"/>
    </row>
    <row r="371" spans="1:2" ht="15.75" thickBot="1" x14ac:dyDescent="0.3">
      <c r="A371" s="5"/>
      <c r="B371" s="6"/>
    </row>
    <row r="372" spans="1:2" ht="15.75" thickBot="1" x14ac:dyDescent="0.3">
      <c r="A372" s="5"/>
      <c r="B372" s="6"/>
    </row>
    <row r="373" spans="1:2" ht="15.75" thickBot="1" x14ac:dyDescent="0.3">
      <c r="A373" s="5"/>
      <c r="B373" s="6"/>
    </row>
    <row r="374" spans="1:2" ht="15.75" thickBot="1" x14ac:dyDescent="0.3">
      <c r="A374" s="5"/>
      <c r="B374" s="6"/>
    </row>
    <row r="375" spans="1:2" ht="15.75" thickBot="1" x14ac:dyDescent="0.3">
      <c r="A375" s="5"/>
      <c r="B375" s="6"/>
    </row>
    <row r="376" spans="1:2" ht="15.75" thickBot="1" x14ac:dyDescent="0.3">
      <c r="A376" s="5"/>
      <c r="B376" s="6"/>
    </row>
    <row r="377" spans="1:2" ht="15.75" thickBot="1" x14ac:dyDescent="0.3">
      <c r="A377" s="5"/>
      <c r="B377" s="6"/>
    </row>
    <row r="378" spans="1:2" ht="15.75" thickBot="1" x14ac:dyDescent="0.3">
      <c r="A378" s="5"/>
      <c r="B378" s="6"/>
    </row>
    <row r="379" spans="1:2" ht="15.75" thickBot="1" x14ac:dyDescent="0.3">
      <c r="A379" s="5"/>
      <c r="B379" s="6"/>
    </row>
    <row r="380" spans="1:2" ht="15.75" thickBot="1" x14ac:dyDescent="0.3">
      <c r="A380" s="5"/>
      <c r="B380" s="6"/>
    </row>
    <row r="381" spans="1:2" ht="15.75" thickBot="1" x14ac:dyDescent="0.3">
      <c r="A381" s="5"/>
      <c r="B381" s="6"/>
    </row>
    <row r="382" spans="1:2" ht="15.75" thickBot="1" x14ac:dyDescent="0.3">
      <c r="A382" s="5"/>
      <c r="B382" s="6"/>
    </row>
    <row r="383" spans="1:2" ht="15.75" thickBot="1" x14ac:dyDescent="0.3">
      <c r="A383" s="5"/>
      <c r="B383" s="6"/>
    </row>
    <row r="384" spans="1:2" ht="15.75" thickBot="1" x14ac:dyDescent="0.3">
      <c r="A384" s="5"/>
      <c r="B384" s="6"/>
    </row>
    <row r="385" spans="1:2" ht="15.75" thickBot="1" x14ac:dyDescent="0.3">
      <c r="A385" s="5"/>
      <c r="B385" s="6"/>
    </row>
    <row r="386" spans="1:2" ht="15.75" thickBot="1" x14ac:dyDescent="0.3">
      <c r="A386" s="5"/>
      <c r="B386" s="6"/>
    </row>
    <row r="387" spans="1:2" ht="15.75" thickBot="1" x14ac:dyDescent="0.3">
      <c r="A387" s="5"/>
      <c r="B387" s="6"/>
    </row>
    <row r="388" spans="1:2" ht="15.75" thickBot="1" x14ac:dyDescent="0.3">
      <c r="A388" s="5"/>
      <c r="B388" s="6"/>
    </row>
    <row r="389" spans="1:2" ht="15.75" thickBot="1" x14ac:dyDescent="0.3">
      <c r="A389" s="5"/>
      <c r="B389" s="6"/>
    </row>
    <row r="390" spans="1:2" ht="15.75" thickBot="1" x14ac:dyDescent="0.3">
      <c r="A390" s="5"/>
      <c r="B390" s="6"/>
    </row>
    <row r="391" spans="1:2" ht="15.75" thickBot="1" x14ac:dyDescent="0.3">
      <c r="A391" s="5"/>
      <c r="B391" s="6"/>
    </row>
    <row r="392" spans="1:2" ht="15.75" thickBot="1" x14ac:dyDescent="0.3">
      <c r="A392" s="5"/>
      <c r="B392" s="6"/>
    </row>
    <row r="393" spans="1:2" ht="15.75" thickBot="1" x14ac:dyDescent="0.3">
      <c r="A393" s="5"/>
      <c r="B393" s="6"/>
    </row>
    <row r="394" spans="1:2" ht="15.75" thickBot="1" x14ac:dyDescent="0.3">
      <c r="A394" s="5"/>
      <c r="B394" s="6"/>
    </row>
    <row r="395" spans="1:2" ht="15.75" thickBot="1" x14ac:dyDescent="0.3">
      <c r="A395" s="5"/>
      <c r="B395" s="6"/>
    </row>
    <row r="396" spans="1:2" ht="15.75" thickBot="1" x14ac:dyDescent="0.3">
      <c r="A396" s="5"/>
      <c r="B396" s="6"/>
    </row>
    <row r="397" spans="1:2" ht="15.75" thickBot="1" x14ac:dyDescent="0.3">
      <c r="A397" s="5"/>
      <c r="B397" s="6"/>
    </row>
    <row r="398" spans="1:2" ht="15.75" thickBot="1" x14ac:dyDescent="0.3">
      <c r="A398" s="5"/>
      <c r="B398" s="6"/>
    </row>
    <row r="399" spans="1:2" ht="15.75" thickBot="1" x14ac:dyDescent="0.3">
      <c r="A399" s="5"/>
      <c r="B399" s="6"/>
    </row>
    <row r="400" spans="1:2" ht="15.75" thickBot="1" x14ac:dyDescent="0.3">
      <c r="A400" s="5"/>
      <c r="B400" s="6"/>
    </row>
    <row r="401" spans="1:2" ht="15.75" thickBot="1" x14ac:dyDescent="0.3">
      <c r="A401" s="5"/>
      <c r="B401" s="6"/>
    </row>
    <row r="402" spans="1:2" ht="15.75" thickBot="1" x14ac:dyDescent="0.3">
      <c r="A402" s="5"/>
      <c r="B402" s="6"/>
    </row>
    <row r="403" spans="1:2" ht="15.75" thickBot="1" x14ac:dyDescent="0.3">
      <c r="A403" s="5"/>
      <c r="B403" s="6"/>
    </row>
    <row r="404" spans="1:2" ht="15.75" thickBot="1" x14ac:dyDescent="0.3">
      <c r="A404" s="5"/>
      <c r="B404" s="6"/>
    </row>
    <row r="405" spans="1:2" ht="15.75" thickBot="1" x14ac:dyDescent="0.3">
      <c r="A405" s="5"/>
      <c r="B405" s="6"/>
    </row>
    <row r="406" spans="1:2" ht="15.75" thickBot="1" x14ac:dyDescent="0.3">
      <c r="A406" s="5"/>
      <c r="B406" s="6"/>
    </row>
    <row r="407" spans="1:2" ht="15.75" thickBot="1" x14ac:dyDescent="0.3">
      <c r="A407" s="5"/>
      <c r="B407" s="6"/>
    </row>
    <row r="408" spans="1:2" ht="15.75" thickBot="1" x14ac:dyDescent="0.3">
      <c r="A408" s="5"/>
      <c r="B408" s="6"/>
    </row>
    <row r="409" spans="1:2" ht="15.75" thickBot="1" x14ac:dyDescent="0.3">
      <c r="A409" s="5"/>
      <c r="B409" s="6"/>
    </row>
    <row r="410" spans="1:2" ht="15.75" thickBot="1" x14ac:dyDescent="0.3">
      <c r="A410" s="5"/>
      <c r="B410" s="6"/>
    </row>
    <row r="411" spans="1:2" ht="15.75" thickBot="1" x14ac:dyDescent="0.3">
      <c r="A411" s="5"/>
      <c r="B411" s="6"/>
    </row>
    <row r="412" spans="1:2" ht="15.75" thickBot="1" x14ac:dyDescent="0.3">
      <c r="A412" s="5"/>
      <c r="B412" s="6"/>
    </row>
    <row r="413" spans="1:2" ht="15.75" thickBot="1" x14ac:dyDescent="0.3">
      <c r="A413" s="5"/>
      <c r="B413" s="6"/>
    </row>
    <row r="414" spans="1:2" ht="15.75" thickBot="1" x14ac:dyDescent="0.3">
      <c r="A414" s="5"/>
      <c r="B414" s="6"/>
    </row>
    <row r="415" spans="1:2" ht="15.75" thickBot="1" x14ac:dyDescent="0.3">
      <c r="A415" s="5"/>
      <c r="B415" s="6"/>
    </row>
    <row r="416" spans="1:2" ht="15.75" thickBot="1" x14ac:dyDescent="0.3">
      <c r="A416" s="5"/>
      <c r="B416" s="6"/>
    </row>
    <row r="417" spans="1:2" ht="15.75" thickBot="1" x14ac:dyDescent="0.3">
      <c r="A417" s="5"/>
      <c r="B417" s="6"/>
    </row>
    <row r="418" spans="1:2" ht="15.75" thickBot="1" x14ac:dyDescent="0.3">
      <c r="A418" s="5"/>
      <c r="B418" s="6"/>
    </row>
    <row r="419" spans="1:2" ht="15.75" thickBot="1" x14ac:dyDescent="0.3">
      <c r="A419" s="5"/>
      <c r="B419" s="6"/>
    </row>
    <row r="420" spans="1:2" ht="15.75" thickBot="1" x14ac:dyDescent="0.3">
      <c r="A420" s="5"/>
      <c r="B420" s="6"/>
    </row>
    <row r="421" spans="1:2" ht="15.75" thickBot="1" x14ac:dyDescent="0.3">
      <c r="A421" s="5"/>
      <c r="B421" s="6"/>
    </row>
    <row r="422" spans="1:2" ht="15.75" thickBot="1" x14ac:dyDescent="0.3">
      <c r="A422" s="5"/>
      <c r="B422" s="6"/>
    </row>
    <row r="423" spans="1:2" ht="15.75" thickBot="1" x14ac:dyDescent="0.3">
      <c r="A423" s="5"/>
      <c r="B423" s="6"/>
    </row>
    <row r="424" spans="1:2" ht="15.75" thickBot="1" x14ac:dyDescent="0.3">
      <c r="A424" s="5"/>
      <c r="B424" s="6"/>
    </row>
    <row r="425" spans="1:2" ht="15.75" thickBot="1" x14ac:dyDescent="0.3">
      <c r="A425" s="5"/>
      <c r="B425" s="6"/>
    </row>
    <row r="426" spans="1:2" ht="15.75" thickBot="1" x14ac:dyDescent="0.3">
      <c r="A426" s="5"/>
      <c r="B426" s="6"/>
    </row>
    <row r="427" spans="1:2" ht="15.75" thickBot="1" x14ac:dyDescent="0.3">
      <c r="A427" s="5"/>
      <c r="B427" s="6"/>
    </row>
    <row r="428" spans="1:2" ht="15.75" thickBot="1" x14ac:dyDescent="0.3">
      <c r="A428" s="5"/>
      <c r="B428" s="6"/>
    </row>
    <row r="429" spans="1:2" ht="15.75" thickBot="1" x14ac:dyDescent="0.3">
      <c r="A429" s="5"/>
      <c r="B429" s="6"/>
    </row>
    <row r="430" spans="1:2" ht="15.75" thickBot="1" x14ac:dyDescent="0.3">
      <c r="A430" s="5"/>
      <c r="B430" s="6"/>
    </row>
    <row r="431" spans="1:2" ht="15.75" thickBot="1" x14ac:dyDescent="0.3">
      <c r="A431" s="5"/>
      <c r="B431" s="6"/>
    </row>
    <row r="432" spans="1:2" ht="15.75" thickBot="1" x14ac:dyDescent="0.3">
      <c r="A432" s="5"/>
      <c r="B432" s="6"/>
    </row>
    <row r="433" spans="1:2" ht="15.75" thickBot="1" x14ac:dyDescent="0.3">
      <c r="A433" s="5"/>
      <c r="B433" s="6"/>
    </row>
    <row r="434" spans="1:2" ht="15.75" thickBot="1" x14ac:dyDescent="0.3">
      <c r="A434" s="5"/>
      <c r="B434" s="6"/>
    </row>
    <row r="435" spans="1:2" ht="15.75" thickBot="1" x14ac:dyDescent="0.3">
      <c r="A435" s="5"/>
      <c r="B435" s="6"/>
    </row>
    <row r="436" spans="1:2" ht="15.75" thickBot="1" x14ac:dyDescent="0.3">
      <c r="A436" s="5"/>
      <c r="B436" s="6"/>
    </row>
    <row r="437" spans="1:2" ht="15.75" thickBot="1" x14ac:dyDescent="0.3">
      <c r="A437" s="5"/>
      <c r="B437" s="6"/>
    </row>
    <row r="438" spans="1:2" ht="15.75" thickBot="1" x14ac:dyDescent="0.3">
      <c r="A438" s="5"/>
      <c r="B438" s="6"/>
    </row>
    <row r="439" spans="1:2" ht="15.75" thickBot="1" x14ac:dyDescent="0.3">
      <c r="A439" s="5"/>
      <c r="B439" s="6"/>
    </row>
    <row r="440" spans="1:2" ht="15.75" thickBot="1" x14ac:dyDescent="0.3">
      <c r="A440" s="5"/>
      <c r="B440" s="6"/>
    </row>
    <row r="441" spans="1:2" ht="15.75" thickBot="1" x14ac:dyDescent="0.3">
      <c r="A441" s="5"/>
      <c r="B441" s="6"/>
    </row>
    <row r="442" spans="1:2" ht="15.75" thickBot="1" x14ac:dyDescent="0.3">
      <c r="A442" s="5"/>
      <c r="B442" s="6"/>
    </row>
    <row r="443" spans="1:2" ht="15.75" thickBot="1" x14ac:dyDescent="0.3">
      <c r="A443" s="5"/>
      <c r="B443" s="6"/>
    </row>
    <row r="444" spans="1:2" ht="15.75" thickBot="1" x14ac:dyDescent="0.3">
      <c r="A444" s="5"/>
      <c r="B444" s="6"/>
    </row>
    <row r="445" spans="1:2" ht="15.75" thickBot="1" x14ac:dyDescent="0.3">
      <c r="A445" s="5"/>
      <c r="B445" s="6"/>
    </row>
    <row r="446" spans="1:2" ht="15.75" thickBot="1" x14ac:dyDescent="0.3">
      <c r="A446" s="5"/>
      <c r="B446" s="6"/>
    </row>
    <row r="447" spans="1:2" ht="15.75" thickBot="1" x14ac:dyDescent="0.3">
      <c r="A447" s="5"/>
      <c r="B447" s="6"/>
    </row>
    <row r="448" spans="1:2" ht="15.75" thickBot="1" x14ac:dyDescent="0.3">
      <c r="A448" s="5"/>
      <c r="B448" s="6"/>
    </row>
    <row r="449" spans="1:2" ht="15.75" thickBot="1" x14ac:dyDescent="0.3">
      <c r="A449" s="5"/>
      <c r="B449" s="6"/>
    </row>
    <row r="450" spans="1:2" ht="15.75" thickBot="1" x14ac:dyDescent="0.3">
      <c r="A450" s="5"/>
      <c r="B450" s="6"/>
    </row>
    <row r="451" spans="1:2" ht="15.75" thickBot="1" x14ac:dyDescent="0.3">
      <c r="A451" s="5"/>
      <c r="B451" s="6"/>
    </row>
    <row r="452" spans="1:2" ht="15.75" thickBot="1" x14ac:dyDescent="0.3">
      <c r="A452" s="5"/>
      <c r="B452" s="6"/>
    </row>
    <row r="453" spans="1:2" ht="15.75" thickBot="1" x14ac:dyDescent="0.3">
      <c r="A453" s="5"/>
      <c r="B453" s="6"/>
    </row>
    <row r="454" spans="1:2" ht="15.75" thickBot="1" x14ac:dyDescent="0.3">
      <c r="A454" s="5"/>
      <c r="B454" s="6"/>
    </row>
    <row r="455" spans="1:2" ht="15.75" thickBot="1" x14ac:dyDescent="0.3">
      <c r="A455" s="5"/>
      <c r="B455" s="6"/>
    </row>
    <row r="456" spans="1:2" ht="15.75" thickBot="1" x14ac:dyDescent="0.3">
      <c r="A456" s="5"/>
      <c r="B456" s="6"/>
    </row>
    <row r="457" spans="1:2" ht="15.75" thickBot="1" x14ac:dyDescent="0.3">
      <c r="A457" s="5"/>
      <c r="B457" s="6"/>
    </row>
    <row r="458" spans="1:2" ht="15.75" thickBot="1" x14ac:dyDescent="0.3">
      <c r="A458" s="5"/>
      <c r="B458" s="6"/>
    </row>
    <row r="459" spans="1:2" ht="15.75" thickBot="1" x14ac:dyDescent="0.3">
      <c r="A459" s="5"/>
      <c r="B459" s="6"/>
    </row>
    <row r="460" spans="1:2" ht="15.75" thickBot="1" x14ac:dyDescent="0.3">
      <c r="A460" s="5"/>
      <c r="B460" s="6"/>
    </row>
    <row r="461" spans="1:2" ht="15.75" thickBot="1" x14ac:dyDescent="0.3">
      <c r="A461" s="5"/>
      <c r="B461" s="6"/>
    </row>
    <row r="462" spans="1:2" ht="15.75" thickBot="1" x14ac:dyDescent="0.3">
      <c r="A462" s="5"/>
      <c r="B462" s="6"/>
    </row>
    <row r="463" spans="1:2" ht="15.75" thickBot="1" x14ac:dyDescent="0.3">
      <c r="A463" s="5"/>
      <c r="B463" s="6"/>
    </row>
    <row r="464" spans="1:2" ht="15.75" thickBot="1" x14ac:dyDescent="0.3">
      <c r="A464" s="5"/>
      <c r="B464" s="6"/>
    </row>
    <row r="465" spans="1:2" ht="15.75" thickBot="1" x14ac:dyDescent="0.3">
      <c r="A465" s="5"/>
      <c r="B465" s="6"/>
    </row>
    <row r="466" spans="1:2" ht="15.75" thickBot="1" x14ac:dyDescent="0.3">
      <c r="A466" s="5"/>
      <c r="B466" s="6"/>
    </row>
    <row r="467" spans="1:2" ht="15.75" thickBot="1" x14ac:dyDescent="0.3">
      <c r="A467" s="5"/>
      <c r="B467" s="6"/>
    </row>
    <row r="468" spans="1:2" ht="15.75" thickBot="1" x14ac:dyDescent="0.3">
      <c r="A468" s="5"/>
      <c r="B468" s="6"/>
    </row>
    <row r="469" spans="1:2" ht="15.75" thickBot="1" x14ac:dyDescent="0.3">
      <c r="A469" s="5"/>
      <c r="B469" s="6"/>
    </row>
    <row r="470" spans="1:2" ht="15.75" thickBot="1" x14ac:dyDescent="0.3">
      <c r="A470" s="5"/>
      <c r="B470" s="6"/>
    </row>
    <row r="471" spans="1:2" ht="15.75" thickBot="1" x14ac:dyDescent="0.3">
      <c r="A471" s="5"/>
      <c r="B471" s="6"/>
    </row>
    <row r="472" spans="1:2" ht="15.75" thickBot="1" x14ac:dyDescent="0.3">
      <c r="A472" s="5"/>
      <c r="B472" s="6"/>
    </row>
    <row r="473" spans="1:2" ht="15.75" thickBot="1" x14ac:dyDescent="0.3">
      <c r="A473" s="5"/>
      <c r="B473" s="6"/>
    </row>
    <row r="474" spans="1:2" ht="15.75" thickBot="1" x14ac:dyDescent="0.3">
      <c r="A474" s="5"/>
      <c r="B474" s="6"/>
    </row>
    <row r="475" spans="1:2" ht="15.75" thickBot="1" x14ac:dyDescent="0.3">
      <c r="A475" s="5"/>
      <c r="B475" s="6"/>
    </row>
    <row r="476" spans="1:2" ht="15.75" thickBot="1" x14ac:dyDescent="0.3">
      <c r="A476" s="5"/>
      <c r="B476" s="6"/>
    </row>
    <row r="477" spans="1:2" ht="15.75" thickBot="1" x14ac:dyDescent="0.3">
      <c r="A477" s="5"/>
      <c r="B477" s="6"/>
    </row>
    <row r="478" spans="1:2" ht="15.75" thickBot="1" x14ac:dyDescent="0.3">
      <c r="A478" s="5"/>
      <c r="B478" s="6"/>
    </row>
    <row r="479" spans="1:2" ht="15.75" thickBot="1" x14ac:dyDescent="0.3">
      <c r="A479" s="5"/>
      <c r="B479" s="6"/>
    </row>
    <row r="480" spans="1:2" ht="15.75" thickBot="1" x14ac:dyDescent="0.3">
      <c r="A480" s="5"/>
      <c r="B480" s="6"/>
    </row>
    <row r="481" spans="1:2" ht="15.75" thickBot="1" x14ac:dyDescent="0.3">
      <c r="A481" s="5"/>
      <c r="B481" s="6"/>
    </row>
    <row r="482" spans="1:2" ht="15.75" thickBot="1" x14ac:dyDescent="0.3">
      <c r="A482" s="5"/>
      <c r="B482" s="6"/>
    </row>
    <row r="483" spans="1:2" ht="15.75" thickBot="1" x14ac:dyDescent="0.3">
      <c r="A483" s="5"/>
      <c r="B483" s="6"/>
    </row>
    <row r="484" spans="1:2" ht="15.75" thickBot="1" x14ac:dyDescent="0.3">
      <c r="A484" s="5"/>
      <c r="B484" s="6"/>
    </row>
    <row r="485" spans="1:2" ht="15.75" thickBot="1" x14ac:dyDescent="0.3">
      <c r="A485" s="5"/>
      <c r="B485" s="6"/>
    </row>
    <row r="486" spans="1:2" ht="15.75" thickBot="1" x14ac:dyDescent="0.3">
      <c r="A486" s="5"/>
      <c r="B486" s="6"/>
    </row>
    <row r="487" spans="1:2" ht="15.75" thickBot="1" x14ac:dyDescent="0.3">
      <c r="A487" s="5"/>
      <c r="B487" s="6"/>
    </row>
    <row r="488" spans="1:2" ht="15.75" thickBot="1" x14ac:dyDescent="0.3">
      <c r="A488" s="5"/>
      <c r="B488" s="6"/>
    </row>
    <row r="489" spans="1:2" ht="15.75" thickBot="1" x14ac:dyDescent="0.3">
      <c r="A489" s="5"/>
      <c r="B489" s="6"/>
    </row>
    <row r="490" spans="1:2" ht="15.75" thickBot="1" x14ac:dyDescent="0.3">
      <c r="A490" s="5"/>
      <c r="B490" s="6"/>
    </row>
    <row r="491" spans="1:2" ht="15.75" thickBot="1" x14ac:dyDescent="0.3">
      <c r="A491" s="5"/>
      <c r="B491" s="6"/>
    </row>
    <row r="492" spans="1:2" ht="15.75" thickBot="1" x14ac:dyDescent="0.3">
      <c r="A492" s="5"/>
      <c r="B492" s="6"/>
    </row>
    <row r="493" spans="1:2" ht="15.75" thickBot="1" x14ac:dyDescent="0.3">
      <c r="A493" s="5"/>
      <c r="B493" s="6"/>
    </row>
    <row r="494" spans="1:2" ht="15.75" thickBot="1" x14ac:dyDescent="0.3">
      <c r="A494" s="5"/>
      <c r="B494" s="6"/>
    </row>
    <row r="495" spans="1:2" ht="15.75" thickBot="1" x14ac:dyDescent="0.3">
      <c r="A495" s="5"/>
      <c r="B495" s="6"/>
    </row>
    <row r="496" spans="1:2" ht="15.75" thickBot="1" x14ac:dyDescent="0.3">
      <c r="A496" s="5"/>
      <c r="B496" s="6"/>
    </row>
    <row r="497" spans="1:2" ht="15.75" thickBot="1" x14ac:dyDescent="0.3">
      <c r="A497" s="5"/>
      <c r="B497" s="6"/>
    </row>
    <row r="498" spans="1:2" ht="15.75" thickBot="1" x14ac:dyDescent="0.3">
      <c r="A498" s="5"/>
      <c r="B498" s="6"/>
    </row>
    <row r="499" spans="1:2" ht="15.75" thickBot="1" x14ac:dyDescent="0.3">
      <c r="A499" s="5"/>
      <c r="B499" s="6"/>
    </row>
    <row r="500" spans="1:2" ht="15.75" thickBot="1" x14ac:dyDescent="0.3">
      <c r="A500" s="5"/>
      <c r="B500" s="6"/>
    </row>
    <row r="501" spans="1:2" ht="15.75" thickBot="1" x14ac:dyDescent="0.3">
      <c r="A501" s="5"/>
      <c r="B501" s="6"/>
    </row>
    <row r="502" spans="1:2" ht="15.75" thickBot="1" x14ac:dyDescent="0.3">
      <c r="A502" s="5"/>
      <c r="B502" s="6"/>
    </row>
    <row r="503" spans="1:2" ht="15.75" thickBot="1" x14ac:dyDescent="0.3">
      <c r="A503" s="5"/>
      <c r="B503" s="6"/>
    </row>
    <row r="504" spans="1:2" ht="15.75" thickBot="1" x14ac:dyDescent="0.3">
      <c r="A504" s="5"/>
      <c r="B504" s="6"/>
    </row>
    <row r="505" spans="1:2" ht="15.75" thickBot="1" x14ac:dyDescent="0.3">
      <c r="A505" s="5"/>
      <c r="B505" s="6"/>
    </row>
    <row r="506" spans="1:2" ht="15.75" thickBot="1" x14ac:dyDescent="0.3">
      <c r="A506" s="5"/>
      <c r="B506" s="6"/>
    </row>
    <row r="507" spans="1:2" ht="15.75" thickBot="1" x14ac:dyDescent="0.3">
      <c r="A507" s="5"/>
      <c r="B507" s="6"/>
    </row>
    <row r="508" spans="1:2" ht="15.75" thickBot="1" x14ac:dyDescent="0.3">
      <c r="A508" s="5"/>
      <c r="B508" s="6"/>
    </row>
    <row r="509" spans="1:2" ht="15.75" thickBot="1" x14ac:dyDescent="0.3">
      <c r="A509" s="5"/>
      <c r="B509" s="6"/>
    </row>
    <row r="510" spans="1:2" ht="15.75" thickBot="1" x14ac:dyDescent="0.3">
      <c r="A510" s="5"/>
      <c r="B510" s="6"/>
    </row>
    <row r="511" spans="1:2" ht="15.75" thickBot="1" x14ac:dyDescent="0.3">
      <c r="A511" s="5"/>
      <c r="B511" s="6"/>
    </row>
    <row r="512" spans="1:2" ht="15.75" thickBot="1" x14ac:dyDescent="0.3">
      <c r="A512" s="5"/>
      <c r="B512" s="6"/>
    </row>
    <row r="513" spans="1:2" ht="15.75" thickBot="1" x14ac:dyDescent="0.3">
      <c r="A513" s="5"/>
      <c r="B513" s="6"/>
    </row>
    <row r="514" spans="1:2" ht="15.75" thickBot="1" x14ac:dyDescent="0.3">
      <c r="A514" s="5"/>
      <c r="B514" s="6"/>
    </row>
    <row r="515" spans="1:2" ht="15.75" thickBot="1" x14ac:dyDescent="0.3">
      <c r="A515" s="5"/>
      <c r="B515" s="6"/>
    </row>
    <row r="516" spans="1:2" ht="15.75" thickBot="1" x14ac:dyDescent="0.3">
      <c r="A516" s="5"/>
      <c r="B516" s="6"/>
    </row>
    <row r="517" spans="1:2" ht="15.75" thickBot="1" x14ac:dyDescent="0.3">
      <c r="A517" s="5"/>
      <c r="B517" s="6"/>
    </row>
    <row r="518" spans="1:2" ht="15.75" thickBot="1" x14ac:dyDescent="0.3">
      <c r="A518" s="5"/>
      <c r="B518" s="6"/>
    </row>
    <row r="519" spans="1:2" ht="15.75" thickBot="1" x14ac:dyDescent="0.3">
      <c r="A519" s="5"/>
      <c r="B519" s="6"/>
    </row>
    <row r="520" spans="1:2" ht="15.75" thickBot="1" x14ac:dyDescent="0.3">
      <c r="A520" s="5"/>
      <c r="B520" s="6"/>
    </row>
    <row r="521" spans="1:2" ht="15.75" thickBot="1" x14ac:dyDescent="0.3">
      <c r="A521" s="5"/>
      <c r="B521" s="6"/>
    </row>
    <row r="522" spans="1:2" ht="15.75" thickBot="1" x14ac:dyDescent="0.3">
      <c r="A522" s="5"/>
      <c r="B522" s="6"/>
    </row>
    <row r="523" spans="1:2" ht="15.75" thickBot="1" x14ac:dyDescent="0.3">
      <c r="A523" s="5"/>
      <c r="B523" s="6"/>
    </row>
    <row r="524" spans="1:2" ht="15.75" thickBot="1" x14ac:dyDescent="0.3">
      <c r="A524" s="5"/>
      <c r="B524" s="6"/>
    </row>
    <row r="525" spans="1:2" ht="15.75" thickBot="1" x14ac:dyDescent="0.3">
      <c r="A525" s="5"/>
      <c r="B525" s="6"/>
    </row>
    <row r="526" spans="1:2" ht="15.75" thickBot="1" x14ac:dyDescent="0.3">
      <c r="A526" s="5"/>
      <c r="B526" s="6"/>
    </row>
    <row r="527" spans="1:2" ht="15.75" thickBot="1" x14ac:dyDescent="0.3">
      <c r="A527" s="5"/>
      <c r="B527" s="6"/>
    </row>
    <row r="528" spans="1:2" ht="15.75" thickBot="1" x14ac:dyDescent="0.3">
      <c r="A528" s="5"/>
      <c r="B528" s="6"/>
    </row>
    <row r="529" spans="1:2" ht="15.75" thickBot="1" x14ac:dyDescent="0.3">
      <c r="A529" s="5"/>
      <c r="B529" s="6"/>
    </row>
    <row r="530" spans="1:2" ht="15.75" thickBot="1" x14ac:dyDescent="0.3">
      <c r="A530" s="5"/>
      <c r="B530" s="6"/>
    </row>
    <row r="531" spans="1:2" ht="15.75" thickBot="1" x14ac:dyDescent="0.3">
      <c r="A531" s="5"/>
      <c r="B531" s="6"/>
    </row>
    <row r="532" spans="1:2" ht="15.75" thickBot="1" x14ac:dyDescent="0.3">
      <c r="A532" s="5"/>
      <c r="B532" s="6"/>
    </row>
    <row r="533" spans="1:2" ht="15.75" thickBot="1" x14ac:dyDescent="0.3">
      <c r="A533" s="5"/>
      <c r="B533" s="6"/>
    </row>
    <row r="534" spans="1:2" ht="15.75" thickBot="1" x14ac:dyDescent="0.3">
      <c r="A534" s="5"/>
      <c r="B534" s="6"/>
    </row>
    <row r="535" spans="1:2" ht="15.75" thickBot="1" x14ac:dyDescent="0.3">
      <c r="A535" s="5"/>
      <c r="B535" s="6"/>
    </row>
    <row r="536" spans="1:2" ht="15.75" thickBot="1" x14ac:dyDescent="0.3">
      <c r="A536" s="5"/>
      <c r="B536" s="6"/>
    </row>
    <row r="537" spans="1:2" ht="15.75" thickBot="1" x14ac:dyDescent="0.3">
      <c r="A537" s="5"/>
      <c r="B537" s="6"/>
    </row>
    <row r="538" spans="1:2" ht="15.75" thickBot="1" x14ac:dyDescent="0.3">
      <c r="A538" s="5"/>
      <c r="B538" s="6"/>
    </row>
    <row r="539" spans="1:2" ht="15.75" thickBot="1" x14ac:dyDescent="0.3">
      <c r="A539" s="5"/>
      <c r="B539" s="6"/>
    </row>
    <row r="540" spans="1:2" ht="15.75" thickBot="1" x14ac:dyDescent="0.3">
      <c r="A540" s="5"/>
      <c r="B540" s="6"/>
    </row>
    <row r="541" spans="1:2" ht="15.75" thickBot="1" x14ac:dyDescent="0.3">
      <c r="A541" s="5"/>
      <c r="B541" s="6"/>
    </row>
    <row r="542" spans="1:2" ht="15.75" thickBot="1" x14ac:dyDescent="0.3">
      <c r="A542" s="5"/>
      <c r="B542" s="6"/>
    </row>
    <row r="543" spans="1:2" ht="15.75" thickBot="1" x14ac:dyDescent="0.3">
      <c r="A543" s="5"/>
      <c r="B543" s="6"/>
    </row>
    <row r="544" spans="1:2" ht="15.75" thickBot="1" x14ac:dyDescent="0.3">
      <c r="A544" s="5"/>
      <c r="B544" s="6"/>
    </row>
    <row r="545" spans="1:2" ht="15.75" thickBot="1" x14ac:dyDescent="0.3">
      <c r="A545" s="5"/>
      <c r="B545" s="6"/>
    </row>
    <row r="546" spans="1:2" ht="15.75" thickBot="1" x14ac:dyDescent="0.3">
      <c r="A546" s="5"/>
      <c r="B546" s="6"/>
    </row>
    <row r="547" spans="1:2" ht="15.75" thickBot="1" x14ac:dyDescent="0.3">
      <c r="A547" s="5"/>
      <c r="B547" s="6"/>
    </row>
    <row r="548" spans="1:2" ht="15.75" thickBot="1" x14ac:dyDescent="0.3">
      <c r="A548" s="5"/>
      <c r="B548" s="6"/>
    </row>
    <row r="549" spans="1:2" ht="15.75" thickBot="1" x14ac:dyDescent="0.3">
      <c r="A549" s="5"/>
      <c r="B549" s="6"/>
    </row>
    <row r="550" spans="1:2" ht="15.75" thickBot="1" x14ac:dyDescent="0.3">
      <c r="A550" s="5"/>
      <c r="B550" s="6"/>
    </row>
    <row r="551" spans="1:2" ht="15.75" thickBot="1" x14ac:dyDescent="0.3">
      <c r="A551" s="5"/>
      <c r="B551" s="6"/>
    </row>
    <row r="552" spans="1:2" ht="15.75" thickBot="1" x14ac:dyDescent="0.3">
      <c r="A552" s="5"/>
      <c r="B552" s="6"/>
    </row>
    <row r="553" spans="1:2" ht="15.75" thickBot="1" x14ac:dyDescent="0.3">
      <c r="A553" s="5"/>
      <c r="B553" s="6"/>
    </row>
    <row r="554" spans="1:2" ht="15.75" thickBot="1" x14ac:dyDescent="0.3">
      <c r="A554" s="5"/>
      <c r="B554" s="6"/>
    </row>
    <row r="555" spans="1:2" ht="15.75" thickBot="1" x14ac:dyDescent="0.3">
      <c r="A555" s="5"/>
      <c r="B555" s="6"/>
    </row>
    <row r="556" spans="1:2" ht="15.75" thickBot="1" x14ac:dyDescent="0.3">
      <c r="A556" s="5"/>
      <c r="B556" s="6"/>
    </row>
    <row r="557" spans="1:2" ht="15.75" thickBot="1" x14ac:dyDescent="0.3">
      <c r="A557" s="5"/>
      <c r="B557" s="6"/>
    </row>
    <row r="558" spans="1:2" ht="15.75" thickBot="1" x14ac:dyDescent="0.3">
      <c r="A558" s="5"/>
      <c r="B558" s="6"/>
    </row>
    <row r="559" spans="1:2" ht="15.75" thickBot="1" x14ac:dyDescent="0.3">
      <c r="A559" s="5"/>
      <c r="B559" s="6"/>
    </row>
    <row r="560" spans="1:2" ht="15.75" thickBot="1" x14ac:dyDescent="0.3">
      <c r="A560" s="5"/>
      <c r="B560" s="6"/>
    </row>
    <row r="561" spans="1:2" ht="15.75" thickBot="1" x14ac:dyDescent="0.3">
      <c r="A561" s="5"/>
      <c r="B561" s="6"/>
    </row>
    <row r="562" spans="1:2" ht="15.75" thickBot="1" x14ac:dyDescent="0.3">
      <c r="A562" s="5"/>
      <c r="B562" s="6"/>
    </row>
    <row r="563" spans="1:2" ht="15.75" thickBot="1" x14ac:dyDescent="0.3">
      <c r="A563" s="5"/>
      <c r="B563" s="6"/>
    </row>
    <row r="564" spans="1:2" ht="15.75" thickBot="1" x14ac:dyDescent="0.3">
      <c r="A564" s="5"/>
      <c r="B564" s="6"/>
    </row>
    <row r="565" spans="1:2" ht="15.75" thickBot="1" x14ac:dyDescent="0.3">
      <c r="A565" s="5"/>
      <c r="B565" s="6"/>
    </row>
    <row r="566" spans="1:2" ht="15.75" thickBot="1" x14ac:dyDescent="0.3">
      <c r="A566" s="5"/>
      <c r="B566" s="6"/>
    </row>
    <row r="567" spans="1:2" ht="15.75" thickBot="1" x14ac:dyDescent="0.3">
      <c r="A567" s="5"/>
      <c r="B567" s="6"/>
    </row>
    <row r="568" spans="1:2" ht="15.75" thickBot="1" x14ac:dyDescent="0.3">
      <c r="A568" s="5"/>
      <c r="B568" s="6"/>
    </row>
    <row r="569" spans="1:2" ht="15.75" thickBot="1" x14ac:dyDescent="0.3">
      <c r="A569" s="5"/>
      <c r="B569" s="6"/>
    </row>
    <row r="570" spans="1:2" ht="15.75" thickBot="1" x14ac:dyDescent="0.3">
      <c r="A570" s="5"/>
      <c r="B570" s="6"/>
    </row>
    <row r="571" spans="1:2" ht="15.75" thickBot="1" x14ac:dyDescent="0.3">
      <c r="A571" s="5"/>
      <c r="B571" s="6"/>
    </row>
    <row r="572" spans="1:2" ht="15.75" thickBot="1" x14ac:dyDescent="0.3">
      <c r="A572" s="5"/>
      <c r="B572" s="6"/>
    </row>
    <row r="573" spans="1:2" ht="15.75" thickBot="1" x14ac:dyDescent="0.3">
      <c r="A573" s="5"/>
      <c r="B573" s="6"/>
    </row>
    <row r="574" spans="1:2" ht="15.75" thickBot="1" x14ac:dyDescent="0.3">
      <c r="A574" s="5"/>
      <c r="B574" s="6"/>
    </row>
    <row r="575" spans="1:2" ht="15.75" thickBot="1" x14ac:dyDescent="0.3">
      <c r="A575" s="5"/>
      <c r="B575" s="6"/>
    </row>
    <row r="576" spans="1:2" ht="15.75" thickBot="1" x14ac:dyDescent="0.3">
      <c r="A576" s="5"/>
      <c r="B576" s="6"/>
    </row>
    <row r="577" spans="1:2" ht="15.75" thickBot="1" x14ac:dyDescent="0.3">
      <c r="A577" s="5"/>
      <c r="B577" s="6"/>
    </row>
    <row r="578" spans="1:2" ht="15.75" thickBot="1" x14ac:dyDescent="0.3">
      <c r="A578" s="5"/>
      <c r="B578" s="6"/>
    </row>
    <row r="579" spans="1:2" ht="15.75" thickBot="1" x14ac:dyDescent="0.3">
      <c r="A579" s="5"/>
      <c r="B579" s="6"/>
    </row>
    <row r="580" spans="1:2" ht="15.75" thickBot="1" x14ac:dyDescent="0.3">
      <c r="A580" s="5"/>
      <c r="B580" s="6"/>
    </row>
    <row r="581" spans="1:2" ht="15.75" thickBot="1" x14ac:dyDescent="0.3">
      <c r="A581" s="5"/>
      <c r="B581" s="6"/>
    </row>
    <row r="582" spans="1:2" ht="15.75" thickBot="1" x14ac:dyDescent="0.3">
      <c r="A582" s="5"/>
      <c r="B582" s="6"/>
    </row>
    <row r="583" spans="1:2" ht="15.75" thickBot="1" x14ac:dyDescent="0.3">
      <c r="A583" s="5"/>
      <c r="B583" s="6"/>
    </row>
    <row r="584" spans="1:2" ht="15.75" thickBot="1" x14ac:dyDescent="0.3">
      <c r="A584" s="5"/>
      <c r="B584" s="6"/>
    </row>
    <row r="585" spans="1:2" ht="15.75" thickBot="1" x14ac:dyDescent="0.3">
      <c r="A585" s="5"/>
      <c r="B585" s="6"/>
    </row>
    <row r="586" spans="1:2" ht="15.75" thickBot="1" x14ac:dyDescent="0.3">
      <c r="A586" s="5"/>
      <c r="B586" s="6"/>
    </row>
    <row r="587" spans="1:2" ht="15.75" thickBot="1" x14ac:dyDescent="0.3">
      <c r="A587" s="5"/>
      <c r="B587" s="6"/>
    </row>
    <row r="588" spans="1:2" ht="15.75" thickBot="1" x14ac:dyDescent="0.3">
      <c r="A588" s="5"/>
      <c r="B588" s="6"/>
    </row>
    <row r="589" spans="1:2" ht="15.75" thickBot="1" x14ac:dyDescent="0.3">
      <c r="A589" s="5"/>
      <c r="B589" s="6"/>
    </row>
    <row r="590" spans="1:2" ht="15.75" thickBot="1" x14ac:dyDescent="0.3">
      <c r="A590" s="5"/>
      <c r="B590" s="6"/>
    </row>
    <row r="591" spans="1:2" ht="15.75" thickBot="1" x14ac:dyDescent="0.3">
      <c r="A591" s="5"/>
      <c r="B591" s="6"/>
    </row>
    <row r="592" spans="1:2" ht="15.75" thickBot="1" x14ac:dyDescent="0.3">
      <c r="A592" s="5"/>
      <c r="B592" s="6"/>
    </row>
    <row r="593" spans="1:2" ht="15.75" thickBot="1" x14ac:dyDescent="0.3">
      <c r="A593" s="5"/>
      <c r="B593" s="6"/>
    </row>
    <row r="594" spans="1:2" ht="15.75" thickBot="1" x14ac:dyDescent="0.3">
      <c r="A594" s="5"/>
      <c r="B594" s="6"/>
    </row>
    <row r="595" spans="1:2" ht="15.75" thickBot="1" x14ac:dyDescent="0.3">
      <c r="A595" s="5"/>
      <c r="B595" s="6"/>
    </row>
    <row r="596" spans="1:2" ht="15.75" thickBot="1" x14ac:dyDescent="0.3">
      <c r="A596" s="5"/>
      <c r="B596" s="6"/>
    </row>
    <row r="597" spans="1:2" ht="15.75" thickBot="1" x14ac:dyDescent="0.3">
      <c r="A597" s="5"/>
      <c r="B597" s="6"/>
    </row>
    <row r="598" spans="1:2" ht="15.75" thickBot="1" x14ac:dyDescent="0.3">
      <c r="A598" s="5"/>
      <c r="B598" s="6"/>
    </row>
    <row r="599" spans="1:2" ht="15.75" thickBot="1" x14ac:dyDescent="0.3">
      <c r="A599" s="5"/>
      <c r="B599" s="6"/>
    </row>
    <row r="600" spans="1:2" ht="15.75" thickBot="1" x14ac:dyDescent="0.3">
      <c r="A600" s="5"/>
      <c r="B600" s="6"/>
    </row>
    <row r="601" spans="1:2" ht="15.75" thickBot="1" x14ac:dyDescent="0.3">
      <c r="A601" s="5"/>
      <c r="B601" s="6"/>
    </row>
    <row r="602" spans="1:2" ht="15.75" thickBot="1" x14ac:dyDescent="0.3">
      <c r="A602" s="5"/>
      <c r="B602" s="6"/>
    </row>
    <row r="603" spans="1:2" ht="15.75" thickBot="1" x14ac:dyDescent="0.3">
      <c r="A603" s="5"/>
      <c r="B603" s="6"/>
    </row>
    <row r="604" spans="1:2" ht="15.75" thickBot="1" x14ac:dyDescent="0.3">
      <c r="A604" s="5"/>
      <c r="B604" s="6"/>
    </row>
    <row r="605" spans="1:2" ht="15.75" thickBot="1" x14ac:dyDescent="0.3">
      <c r="A605" s="5"/>
      <c r="B605" s="6"/>
    </row>
    <row r="606" spans="1:2" ht="15.75" thickBot="1" x14ac:dyDescent="0.3">
      <c r="A606" s="5"/>
      <c r="B606" s="6"/>
    </row>
    <row r="607" spans="1:2" ht="15.75" thickBot="1" x14ac:dyDescent="0.3">
      <c r="A607" s="5"/>
      <c r="B607" s="6"/>
    </row>
    <row r="608" spans="1:2" ht="15.75" thickBot="1" x14ac:dyDescent="0.3">
      <c r="A608" s="5"/>
      <c r="B608" s="6"/>
    </row>
    <row r="609" spans="1:2" ht="15.75" thickBot="1" x14ac:dyDescent="0.3">
      <c r="A609" s="5"/>
      <c r="B609" s="6"/>
    </row>
    <row r="610" spans="1:2" ht="15.75" thickBot="1" x14ac:dyDescent="0.3">
      <c r="A610" s="5"/>
      <c r="B610" s="6"/>
    </row>
    <row r="611" spans="1:2" ht="15.75" thickBot="1" x14ac:dyDescent="0.3">
      <c r="A611" s="5"/>
      <c r="B611" s="6"/>
    </row>
    <row r="612" spans="1:2" ht="15.75" thickBot="1" x14ac:dyDescent="0.3">
      <c r="A612" s="5"/>
      <c r="B612" s="6"/>
    </row>
    <row r="613" spans="1:2" ht="15.75" thickBot="1" x14ac:dyDescent="0.3">
      <c r="A613" s="5"/>
      <c r="B613" s="6"/>
    </row>
    <row r="614" spans="1:2" ht="15.75" thickBot="1" x14ac:dyDescent="0.3">
      <c r="A614" s="5"/>
      <c r="B614" s="6"/>
    </row>
    <row r="615" spans="1:2" ht="15.75" thickBot="1" x14ac:dyDescent="0.3">
      <c r="A615" s="5"/>
      <c r="B615" s="6"/>
    </row>
    <row r="616" spans="1:2" ht="15.75" thickBot="1" x14ac:dyDescent="0.3">
      <c r="A616" s="5"/>
      <c r="B616" s="6"/>
    </row>
    <row r="617" spans="1:2" ht="15.75" thickBot="1" x14ac:dyDescent="0.3">
      <c r="A617" s="5"/>
      <c r="B617" s="6"/>
    </row>
    <row r="618" spans="1:2" ht="15.75" thickBot="1" x14ac:dyDescent="0.3">
      <c r="A618" s="5"/>
      <c r="B618" s="6"/>
    </row>
    <row r="619" spans="1:2" ht="15.75" thickBot="1" x14ac:dyDescent="0.3">
      <c r="A619" s="5"/>
      <c r="B619" s="6"/>
    </row>
    <row r="620" spans="1:2" ht="15.75" thickBot="1" x14ac:dyDescent="0.3">
      <c r="A620" s="5"/>
      <c r="B620" s="6"/>
    </row>
    <row r="621" spans="1:2" ht="15.75" thickBot="1" x14ac:dyDescent="0.3">
      <c r="A621" s="5"/>
      <c r="B621" s="6"/>
    </row>
    <row r="622" spans="1:2" ht="15.75" thickBot="1" x14ac:dyDescent="0.3">
      <c r="A622" s="5"/>
      <c r="B622" s="6"/>
    </row>
    <row r="623" spans="1:2" ht="15.75" thickBot="1" x14ac:dyDescent="0.3">
      <c r="A623" s="5"/>
      <c r="B623" s="6"/>
    </row>
    <row r="624" spans="1:2" ht="15.75" thickBot="1" x14ac:dyDescent="0.3">
      <c r="A624" s="5"/>
      <c r="B624" s="6"/>
    </row>
    <row r="625" spans="1:2" ht="15.75" thickBot="1" x14ac:dyDescent="0.3">
      <c r="A625" s="5"/>
      <c r="B625" s="6"/>
    </row>
    <row r="626" spans="1:2" ht="15.75" thickBot="1" x14ac:dyDescent="0.3">
      <c r="A626" s="5"/>
      <c r="B626" s="6"/>
    </row>
    <row r="627" spans="1:2" ht="15.75" thickBot="1" x14ac:dyDescent="0.3">
      <c r="A627" s="5"/>
      <c r="B627" s="6"/>
    </row>
    <row r="628" spans="1:2" ht="15.75" thickBot="1" x14ac:dyDescent="0.3">
      <c r="A628" s="5"/>
      <c r="B628" s="6"/>
    </row>
    <row r="629" spans="1:2" ht="15.75" thickBot="1" x14ac:dyDescent="0.3">
      <c r="A629" s="5"/>
      <c r="B629" s="6"/>
    </row>
    <row r="630" spans="1:2" ht="15.75" thickBot="1" x14ac:dyDescent="0.3">
      <c r="A630" s="5"/>
      <c r="B630" s="6"/>
    </row>
    <row r="631" spans="1:2" ht="15.75" thickBot="1" x14ac:dyDescent="0.3">
      <c r="A631" s="5"/>
      <c r="B631" s="6"/>
    </row>
    <row r="632" spans="1:2" ht="15.75" thickBot="1" x14ac:dyDescent="0.3">
      <c r="A632" s="5"/>
      <c r="B632" s="6"/>
    </row>
    <row r="633" spans="1:2" ht="15.75" thickBot="1" x14ac:dyDescent="0.3">
      <c r="A633" s="5"/>
      <c r="B633" s="6"/>
    </row>
    <row r="634" spans="1:2" ht="15.75" thickBot="1" x14ac:dyDescent="0.3">
      <c r="A634" s="5"/>
      <c r="B634" s="6"/>
    </row>
    <row r="635" spans="1:2" ht="15.75" thickBot="1" x14ac:dyDescent="0.3">
      <c r="A635" s="5"/>
      <c r="B635" s="6"/>
    </row>
    <row r="636" spans="1:2" ht="15.75" thickBot="1" x14ac:dyDescent="0.3">
      <c r="A636" s="5"/>
      <c r="B636" s="6"/>
    </row>
    <row r="637" spans="1:2" ht="15.75" thickBot="1" x14ac:dyDescent="0.3">
      <c r="A637" s="5"/>
      <c r="B637" s="6"/>
    </row>
    <row r="638" spans="1:2" ht="15.75" thickBot="1" x14ac:dyDescent="0.3">
      <c r="A638" s="5"/>
      <c r="B638" s="6"/>
    </row>
    <row r="639" spans="1:2" ht="15.75" thickBot="1" x14ac:dyDescent="0.3">
      <c r="A639" s="5"/>
      <c r="B639" s="6"/>
    </row>
    <row r="640" spans="1:2" ht="15.75" thickBot="1" x14ac:dyDescent="0.3">
      <c r="A640" s="5"/>
      <c r="B640" s="6"/>
    </row>
    <row r="641" spans="1:2" ht="15.75" thickBot="1" x14ac:dyDescent="0.3">
      <c r="A641" s="5"/>
      <c r="B641" s="6"/>
    </row>
    <row r="642" spans="1:2" ht="15.75" thickBot="1" x14ac:dyDescent="0.3">
      <c r="A642" s="5"/>
      <c r="B642" s="6"/>
    </row>
    <row r="643" spans="1:2" ht="15.75" thickBot="1" x14ac:dyDescent="0.3">
      <c r="A643" s="5"/>
      <c r="B643" s="6"/>
    </row>
    <row r="644" spans="1:2" ht="15.75" thickBot="1" x14ac:dyDescent="0.3">
      <c r="A644" s="5"/>
      <c r="B644" s="6"/>
    </row>
    <row r="645" spans="1:2" ht="15.75" thickBot="1" x14ac:dyDescent="0.3">
      <c r="A645" s="5"/>
      <c r="B645" s="6"/>
    </row>
    <row r="646" spans="1:2" ht="15.75" thickBot="1" x14ac:dyDescent="0.3">
      <c r="A646" s="5"/>
      <c r="B646" s="6"/>
    </row>
    <row r="647" spans="1:2" ht="15.75" thickBot="1" x14ac:dyDescent="0.3">
      <c r="A647" s="5"/>
      <c r="B647" s="6"/>
    </row>
    <row r="648" spans="1:2" ht="15.75" thickBot="1" x14ac:dyDescent="0.3">
      <c r="A648" s="5"/>
      <c r="B648" s="6"/>
    </row>
    <row r="649" spans="1:2" ht="15.75" thickBot="1" x14ac:dyDescent="0.3">
      <c r="A649" s="5"/>
      <c r="B649" s="6"/>
    </row>
    <row r="650" spans="1:2" ht="15.75" thickBot="1" x14ac:dyDescent="0.3">
      <c r="A650" s="5"/>
      <c r="B650" s="6"/>
    </row>
    <row r="651" spans="1:2" ht="15.75" thickBot="1" x14ac:dyDescent="0.3">
      <c r="A651" s="5"/>
      <c r="B651" s="6"/>
    </row>
    <row r="652" spans="1:2" ht="15.75" thickBot="1" x14ac:dyDescent="0.3">
      <c r="A652" s="5"/>
      <c r="B652" s="6"/>
    </row>
    <row r="653" spans="1:2" ht="15.75" thickBot="1" x14ac:dyDescent="0.3">
      <c r="A653" s="5"/>
      <c r="B653" s="6"/>
    </row>
    <row r="654" spans="1:2" ht="15.75" thickBot="1" x14ac:dyDescent="0.3">
      <c r="A654" s="5"/>
      <c r="B654" s="6"/>
    </row>
    <row r="655" spans="1:2" ht="15.75" thickBot="1" x14ac:dyDescent="0.3">
      <c r="A655" s="5"/>
      <c r="B655" s="6"/>
    </row>
    <row r="656" spans="1:2" ht="15.75" thickBot="1" x14ac:dyDescent="0.3">
      <c r="A656" s="5"/>
      <c r="B656" s="6"/>
    </row>
    <row r="657" spans="1:2" ht="15.75" thickBot="1" x14ac:dyDescent="0.3">
      <c r="A657" s="5"/>
      <c r="B657" s="6"/>
    </row>
    <row r="658" spans="1:2" ht="15.75" thickBot="1" x14ac:dyDescent="0.3">
      <c r="A658" s="5"/>
      <c r="B658" s="6"/>
    </row>
    <row r="659" spans="1:2" ht="15.75" thickBot="1" x14ac:dyDescent="0.3">
      <c r="A659" s="5"/>
      <c r="B659" s="6"/>
    </row>
    <row r="660" spans="1:2" ht="15.75" thickBot="1" x14ac:dyDescent="0.3">
      <c r="A660" s="5"/>
      <c r="B660" s="6"/>
    </row>
    <row r="661" spans="1:2" ht="15.75" thickBot="1" x14ac:dyDescent="0.3">
      <c r="A661" s="5"/>
      <c r="B661" s="6"/>
    </row>
    <row r="662" spans="1:2" ht="15.75" thickBot="1" x14ac:dyDescent="0.3">
      <c r="A662" s="5"/>
      <c r="B662" s="6"/>
    </row>
    <row r="663" spans="1:2" ht="15.75" thickBot="1" x14ac:dyDescent="0.3">
      <c r="A663" s="5"/>
      <c r="B663" s="6"/>
    </row>
    <row r="664" spans="1:2" ht="15.75" thickBot="1" x14ac:dyDescent="0.3">
      <c r="A664" s="5"/>
      <c r="B664" s="6"/>
    </row>
    <row r="665" spans="1:2" ht="15.75" thickBot="1" x14ac:dyDescent="0.3">
      <c r="A665" s="5"/>
      <c r="B665" s="6"/>
    </row>
    <row r="666" spans="1:2" ht="15.75" thickBot="1" x14ac:dyDescent="0.3">
      <c r="A666" s="5"/>
      <c r="B666" s="6"/>
    </row>
    <row r="667" spans="1:2" ht="15.75" thickBot="1" x14ac:dyDescent="0.3">
      <c r="A667" s="5"/>
      <c r="B667" s="6"/>
    </row>
    <row r="668" spans="1:2" ht="15.75" thickBot="1" x14ac:dyDescent="0.3">
      <c r="A668" s="5"/>
      <c r="B668" s="6"/>
    </row>
    <row r="669" spans="1:2" ht="15.75" thickBot="1" x14ac:dyDescent="0.3">
      <c r="A669" s="5"/>
      <c r="B669" s="6"/>
    </row>
    <row r="670" spans="1:2" ht="15.75" thickBot="1" x14ac:dyDescent="0.3">
      <c r="A670" s="5"/>
      <c r="B670" s="6"/>
    </row>
    <row r="671" spans="1:2" ht="15.75" thickBot="1" x14ac:dyDescent="0.3">
      <c r="A671" s="5"/>
      <c r="B671" s="6"/>
    </row>
    <row r="672" spans="1:2" ht="15.75" thickBot="1" x14ac:dyDescent="0.3">
      <c r="A672" s="5"/>
      <c r="B672" s="6"/>
    </row>
    <row r="673" spans="1:2" ht="15.75" thickBot="1" x14ac:dyDescent="0.3">
      <c r="A673" s="5"/>
      <c r="B673" s="6"/>
    </row>
    <row r="674" spans="1:2" ht="15.75" thickBot="1" x14ac:dyDescent="0.3">
      <c r="A674" s="5"/>
      <c r="B674" s="6"/>
    </row>
    <row r="675" spans="1:2" ht="15.75" thickBot="1" x14ac:dyDescent="0.3">
      <c r="A675" s="5"/>
      <c r="B675" s="6"/>
    </row>
    <row r="676" spans="1:2" ht="15.75" thickBot="1" x14ac:dyDescent="0.3">
      <c r="A676" s="5"/>
      <c r="B676" s="6"/>
    </row>
    <row r="677" spans="1:2" ht="15.75" thickBot="1" x14ac:dyDescent="0.3">
      <c r="A677" s="5"/>
      <c r="B677" s="6"/>
    </row>
    <row r="678" spans="1:2" ht="15.75" thickBot="1" x14ac:dyDescent="0.3">
      <c r="A678" s="5"/>
      <c r="B678" s="6"/>
    </row>
    <row r="679" spans="1:2" ht="15.75" thickBot="1" x14ac:dyDescent="0.3">
      <c r="A679" s="5"/>
      <c r="B679" s="6"/>
    </row>
    <row r="680" spans="1:2" ht="15.75" thickBot="1" x14ac:dyDescent="0.3">
      <c r="A680" s="5"/>
      <c r="B680" s="6"/>
    </row>
    <row r="681" spans="1:2" ht="15.75" thickBot="1" x14ac:dyDescent="0.3">
      <c r="A681" s="5"/>
      <c r="B681" s="6"/>
    </row>
    <row r="682" spans="1:2" ht="15.75" thickBot="1" x14ac:dyDescent="0.3">
      <c r="A682" s="5"/>
      <c r="B682" s="6"/>
    </row>
    <row r="683" spans="1:2" ht="15.75" thickBot="1" x14ac:dyDescent="0.3">
      <c r="A683" s="5"/>
      <c r="B683" s="6"/>
    </row>
    <row r="684" spans="1:2" ht="15.75" thickBot="1" x14ac:dyDescent="0.3">
      <c r="A684" s="5"/>
      <c r="B684" s="6"/>
    </row>
    <row r="685" spans="1:2" ht="15.75" thickBot="1" x14ac:dyDescent="0.3">
      <c r="A685" s="5"/>
      <c r="B685" s="6"/>
    </row>
    <row r="686" spans="1:2" ht="15.75" thickBot="1" x14ac:dyDescent="0.3">
      <c r="A686" s="5"/>
      <c r="B686" s="6"/>
    </row>
    <row r="687" spans="1:2" ht="15.75" thickBot="1" x14ac:dyDescent="0.3">
      <c r="A687" s="5"/>
      <c r="B687" s="6"/>
    </row>
    <row r="688" spans="1:2" ht="15.75" thickBot="1" x14ac:dyDescent="0.3">
      <c r="A688" s="5"/>
      <c r="B688" s="6"/>
    </row>
    <row r="689" spans="1:2" ht="15.75" thickBot="1" x14ac:dyDescent="0.3">
      <c r="A689" s="5"/>
      <c r="B689" s="6"/>
    </row>
    <row r="690" spans="1:2" ht="15.75" thickBot="1" x14ac:dyDescent="0.3">
      <c r="A690" s="5"/>
      <c r="B690" s="6"/>
    </row>
    <row r="691" spans="1:2" ht="15.75" thickBot="1" x14ac:dyDescent="0.3">
      <c r="A691" s="5"/>
      <c r="B691" s="6"/>
    </row>
    <row r="692" spans="1:2" ht="15.75" thickBot="1" x14ac:dyDescent="0.3">
      <c r="A692" s="5"/>
      <c r="B692" s="6"/>
    </row>
    <row r="693" spans="1:2" ht="15.75" thickBot="1" x14ac:dyDescent="0.3">
      <c r="A693" s="5"/>
      <c r="B693" s="6"/>
    </row>
    <row r="694" spans="1:2" ht="15.75" thickBot="1" x14ac:dyDescent="0.3">
      <c r="A694" s="5"/>
      <c r="B694" s="6"/>
    </row>
    <row r="695" spans="1:2" ht="15.75" thickBot="1" x14ac:dyDescent="0.3">
      <c r="A695" s="5"/>
      <c r="B695" s="6"/>
    </row>
    <row r="696" spans="1:2" ht="15.75" thickBot="1" x14ac:dyDescent="0.3">
      <c r="A696" s="5"/>
      <c r="B696" s="6"/>
    </row>
    <row r="697" spans="1:2" ht="15.75" thickBot="1" x14ac:dyDescent="0.3">
      <c r="A697" s="5"/>
      <c r="B697" s="6"/>
    </row>
    <row r="698" spans="1:2" ht="15.75" thickBot="1" x14ac:dyDescent="0.3">
      <c r="A698" s="5"/>
      <c r="B698" s="6"/>
    </row>
    <row r="699" spans="1:2" ht="15.75" thickBot="1" x14ac:dyDescent="0.3">
      <c r="A699" s="5"/>
      <c r="B699" s="6"/>
    </row>
    <row r="700" spans="1:2" ht="15.75" thickBot="1" x14ac:dyDescent="0.3">
      <c r="A700" s="5"/>
      <c r="B700" s="6"/>
    </row>
    <row r="701" spans="1:2" ht="15.75" thickBot="1" x14ac:dyDescent="0.3">
      <c r="A701" s="5"/>
      <c r="B701" s="6"/>
    </row>
    <row r="702" spans="1:2" ht="15.75" thickBot="1" x14ac:dyDescent="0.3">
      <c r="A702" s="5"/>
      <c r="B702" s="6"/>
    </row>
    <row r="703" spans="1:2" ht="15.75" thickBot="1" x14ac:dyDescent="0.3">
      <c r="A703" s="5"/>
      <c r="B703" s="6"/>
    </row>
    <row r="704" spans="1:2" ht="15.75" thickBot="1" x14ac:dyDescent="0.3">
      <c r="A704" s="5"/>
      <c r="B704" s="6"/>
    </row>
    <row r="705" spans="1:2" ht="15.75" thickBot="1" x14ac:dyDescent="0.3">
      <c r="A705" s="5"/>
      <c r="B705" s="6"/>
    </row>
    <row r="706" spans="1:2" ht="15.75" thickBot="1" x14ac:dyDescent="0.3">
      <c r="A706" s="5"/>
      <c r="B706" s="6"/>
    </row>
    <row r="707" spans="1:2" ht="15.75" thickBot="1" x14ac:dyDescent="0.3">
      <c r="A707" s="5"/>
      <c r="B707" s="6"/>
    </row>
    <row r="708" spans="1:2" ht="15.75" thickBot="1" x14ac:dyDescent="0.3">
      <c r="A708" s="5"/>
      <c r="B708" s="6"/>
    </row>
    <row r="709" spans="1:2" ht="15.75" thickBot="1" x14ac:dyDescent="0.3">
      <c r="A709" s="5"/>
      <c r="B709" s="6"/>
    </row>
    <row r="710" spans="1:2" ht="15.75" thickBot="1" x14ac:dyDescent="0.3">
      <c r="A710" s="5"/>
      <c r="B710" s="6"/>
    </row>
    <row r="711" spans="1:2" ht="15.75" thickBot="1" x14ac:dyDescent="0.3">
      <c r="A711" s="5"/>
      <c r="B711" s="6"/>
    </row>
    <row r="712" spans="1:2" ht="15.75" thickBot="1" x14ac:dyDescent="0.3">
      <c r="A712" s="5"/>
      <c r="B712" s="6"/>
    </row>
    <row r="713" spans="1:2" ht="15.75" thickBot="1" x14ac:dyDescent="0.3">
      <c r="A713" s="5"/>
      <c r="B713" s="6"/>
    </row>
    <row r="714" spans="1:2" ht="15.75" thickBot="1" x14ac:dyDescent="0.3">
      <c r="A714" s="5"/>
      <c r="B714" s="6"/>
    </row>
    <row r="715" spans="1:2" ht="15.75" thickBot="1" x14ac:dyDescent="0.3">
      <c r="A715" s="5"/>
      <c r="B715" s="6"/>
    </row>
    <row r="716" spans="1:2" ht="15.75" thickBot="1" x14ac:dyDescent="0.3">
      <c r="A716" s="5"/>
      <c r="B716" s="6"/>
    </row>
    <row r="717" spans="1:2" ht="15.75" thickBot="1" x14ac:dyDescent="0.3">
      <c r="A717" s="5"/>
      <c r="B717" s="6"/>
    </row>
    <row r="718" spans="1:2" ht="15.75" thickBot="1" x14ac:dyDescent="0.3">
      <c r="A718" s="5"/>
      <c r="B718" s="6"/>
    </row>
    <row r="719" spans="1:2" ht="15.75" thickBot="1" x14ac:dyDescent="0.3">
      <c r="A719" s="5"/>
      <c r="B719" s="6"/>
    </row>
    <row r="720" spans="1:2" ht="15.75" thickBot="1" x14ac:dyDescent="0.3">
      <c r="A720" s="5"/>
      <c r="B720" s="6"/>
    </row>
    <row r="721" spans="1:2" ht="15.75" thickBot="1" x14ac:dyDescent="0.3">
      <c r="A721" s="5"/>
      <c r="B721" s="6"/>
    </row>
    <row r="722" spans="1:2" ht="15.75" thickBot="1" x14ac:dyDescent="0.3">
      <c r="A722" s="5"/>
      <c r="B722" s="6"/>
    </row>
    <row r="723" spans="1:2" ht="15.75" thickBot="1" x14ac:dyDescent="0.3">
      <c r="A723" s="5"/>
      <c r="B723" s="6"/>
    </row>
    <row r="724" spans="1:2" ht="15.75" thickBot="1" x14ac:dyDescent="0.3">
      <c r="A724" s="5"/>
      <c r="B724" s="6"/>
    </row>
    <row r="725" spans="1:2" ht="15.75" thickBot="1" x14ac:dyDescent="0.3">
      <c r="A725" s="5"/>
      <c r="B725" s="6"/>
    </row>
    <row r="726" spans="1:2" ht="15.75" thickBot="1" x14ac:dyDescent="0.3">
      <c r="A726" s="5"/>
      <c r="B726" s="6"/>
    </row>
    <row r="727" spans="1:2" ht="15.75" thickBot="1" x14ac:dyDescent="0.3">
      <c r="A727" s="5"/>
      <c r="B727" s="6"/>
    </row>
    <row r="728" spans="1:2" ht="15.75" thickBot="1" x14ac:dyDescent="0.3">
      <c r="A728" s="5"/>
      <c r="B728" s="6"/>
    </row>
    <row r="729" spans="1:2" ht="15.75" thickBot="1" x14ac:dyDescent="0.3">
      <c r="A729" s="5"/>
      <c r="B729" s="6"/>
    </row>
    <row r="730" spans="1:2" ht="15.75" thickBot="1" x14ac:dyDescent="0.3">
      <c r="A730" s="5"/>
      <c r="B730" s="6"/>
    </row>
    <row r="731" spans="1:2" ht="15.75" thickBot="1" x14ac:dyDescent="0.3">
      <c r="A731" s="5"/>
      <c r="B731" s="6"/>
    </row>
    <row r="732" spans="1:2" ht="15.75" thickBot="1" x14ac:dyDescent="0.3">
      <c r="A732" s="5"/>
      <c r="B732" s="6"/>
    </row>
    <row r="733" spans="1:2" ht="15.75" thickBot="1" x14ac:dyDescent="0.3">
      <c r="A733" s="5"/>
      <c r="B733" s="6"/>
    </row>
    <row r="734" spans="1:2" ht="15.75" thickBot="1" x14ac:dyDescent="0.3">
      <c r="A734" s="5"/>
      <c r="B734" s="6"/>
    </row>
    <row r="735" spans="1:2" ht="15.75" thickBot="1" x14ac:dyDescent="0.3">
      <c r="A735" s="5"/>
      <c r="B735" s="6"/>
    </row>
    <row r="736" spans="1:2" ht="15.75" thickBot="1" x14ac:dyDescent="0.3">
      <c r="A736" s="5"/>
      <c r="B736" s="6"/>
    </row>
    <row r="737" spans="1:2" ht="15.75" thickBot="1" x14ac:dyDescent="0.3">
      <c r="A737" s="5"/>
      <c r="B737" s="6"/>
    </row>
    <row r="738" spans="1:2" ht="15.75" thickBot="1" x14ac:dyDescent="0.3">
      <c r="A738" s="5"/>
      <c r="B738" s="6"/>
    </row>
    <row r="739" spans="1:2" ht="15.75" thickBot="1" x14ac:dyDescent="0.3">
      <c r="A739" s="5"/>
      <c r="B739" s="6"/>
    </row>
    <row r="740" spans="1:2" ht="15.75" thickBot="1" x14ac:dyDescent="0.3">
      <c r="A740" s="5"/>
      <c r="B740" s="6"/>
    </row>
    <row r="741" spans="1:2" ht="15.75" thickBot="1" x14ac:dyDescent="0.3">
      <c r="A741" s="5"/>
      <c r="B741" s="6"/>
    </row>
    <row r="742" spans="1:2" ht="15.75" thickBot="1" x14ac:dyDescent="0.3">
      <c r="A742" s="5"/>
      <c r="B742" s="6"/>
    </row>
    <row r="743" spans="1:2" ht="15.75" thickBot="1" x14ac:dyDescent="0.3">
      <c r="A743" s="5"/>
      <c r="B743" s="6"/>
    </row>
    <row r="744" spans="1:2" ht="15.75" thickBot="1" x14ac:dyDescent="0.3">
      <c r="A744" s="5"/>
      <c r="B744" s="6"/>
    </row>
    <row r="745" spans="1:2" ht="15.75" thickBot="1" x14ac:dyDescent="0.3">
      <c r="A745" s="5"/>
      <c r="B745" s="6"/>
    </row>
    <row r="746" spans="1:2" ht="15.75" thickBot="1" x14ac:dyDescent="0.3">
      <c r="A746" s="5"/>
      <c r="B746" s="6"/>
    </row>
    <row r="747" spans="1:2" ht="15.75" thickBot="1" x14ac:dyDescent="0.3">
      <c r="A747" s="5"/>
      <c r="B747" s="6"/>
    </row>
    <row r="748" spans="1:2" ht="15.75" thickBot="1" x14ac:dyDescent="0.3">
      <c r="A748" s="5"/>
      <c r="B748" s="6"/>
    </row>
    <row r="749" spans="1:2" ht="15.75" thickBot="1" x14ac:dyDescent="0.3">
      <c r="A749" s="5"/>
      <c r="B749" s="6"/>
    </row>
    <row r="750" spans="1:2" ht="15.75" thickBot="1" x14ac:dyDescent="0.3">
      <c r="A750" s="5"/>
      <c r="B750" s="6"/>
    </row>
    <row r="751" spans="1:2" ht="15.75" thickBot="1" x14ac:dyDescent="0.3">
      <c r="A751" s="5"/>
      <c r="B751" s="6"/>
    </row>
    <row r="752" spans="1:2" ht="15.75" thickBot="1" x14ac:dyDescent="0.3">
      <c r="A752" s="5"/>
      <c r="B752" s="6"/>
    </row>
    <row r="753" spans="1:2" ht="15.75" thickBot="1" x14ac:dyDescent="0.3">
      <c r="A753" s="5"/>
      <c r="B753" s="6"/>
    </row>
    <row r="754" spans="1:2" ht="15.75" thickBot="1" x14ac:dyDescent="0.3">
      <c r="A754" s="5"/>
      <c r="B754" s="6"/>
    </row>
    <row r="755" spans="1:2" ht="15.75" thickBot="1" x14ac:dyDescent="0.3">
      <c r="A755" s="5"/>
      <c r="B755" s="6"/>
    </row>
    <row r="756" spans="1:2" ht="15.75" thickBot="1" x14ac:dyDescent="0.3">
      <c r="A756" s="5"/>
      <c r="B756" s="6"/>
    </row>
    <row r="757" spans="1:2" ht="15.75" thickBot="1" x14ac:dyDescent="0.3">
      <c r="A757" s="5"/>
      <c r="B757" s="6"/>
    </row>
    <row r="758" spans="1:2" ht="15.75" thickBot="1" x14ac:dyDescent="0.3">
      <c r="A758" s="5"/>
      <c r="B758" s="6"/>
    </row>
    <row r="759" spans="1:2" ht="15.75" thickBot="1" x14ac:dyDescent="0.3">
      <c r="A759" s="5"/>
      <c r="B759" s="6"/>
    </row>
    <row r="760" spans="1:2" ht="15.75" thickBot="1" x14ac:dyDescent="0.3">
      <c r="A760" s="5"/>
      <c r="B760" s="6"/>
    </row>
    <row r="761" spans="1:2" ht="15.75" thickBot="1" x14ac:dyDescent="0.3">
      <c r="A761" s="5"/>
      <c r="B761" s="6"/>
    </row>
    <row r="762" spans="1:2" ht="15.75" thickBot="1" x14ac:dyDescent="0.3">
      <c r="A762" s="5"/>
      <c r="B762" s="6"/>
    </row>
    <row r="763" spans="1:2" ht="15.75" thickBot="1" x14ac:dyDescent="0.3">
      <c r="A763" s="5"/>
      <c r="B763" s="6"/>
    </row>
    <row r="764" spans="1:2" ht="15.75" thickBot="1" x14ac:dyDescent="0.3">
      <c r="A764" s="5"/>
      <c r="B764" s="6"/>
    </row>
    <row r="765" spans="1:2" ht="15.75" thickBot="1" x14ac:dyDescent="0.3">
      <c r="A765" s="5"/>
      <c r="B765" s="6"/>
    </row>
    <row r="766" spans="1:2" ht="15.75" thickBot="1" x14ac:dyDescent="0.3">
      <c r="A766" s="5"/>
      <c r="B766" s="6"/>
    </row>
    <row r="767" spans="1:2" ht="15.75" thickBot="1" x14ac:dyDescent="0.3">
      <c r="A767" s="5"/>
      <c r="B767" s="6"/>
    </row>
    <row r="768" spans="1:2" ht="15.75" thickBot="1" x14ac:dyDescent="0.3">
      <c r="A768" s="5"/>
      <c r="B768" s="6"/>
    </row>
    <row r="769" spans="1:2" ht="15.75" thickBot="1" x14ac:dyDescent="0.3">
      <c r="A769" s="5"/>
      <c r="B769" s="6"/>
    </row>
    <row r="770" spans="1:2" ht="15.75" thickBot="1" x14ac:dyDescent="0.3">
      <c r="A770" s="5"/>
      <c r="B770" s="6"/>
    </row>
    <row r="771" spans="1:2" ht="15.75" thickBot="1" x14ac:dyDescent="0.3">
      <c r="A771" s="5"/>
      <c r="B771" s="6"/>
    </row>
    <row r="772" spans="1:2" ht="15.75" thickBot="1" x14ac:dyDescent="0.3">
      <c r="A772" s="5"/>
      <c r="B772" s="6"/>
    </row>
    <row r="773" spans="1:2" ht="15.75" thickBot="1" x14ac:dyDescent="0.3">
      <c r="A773" s="5"/>
      <c r="B773" s="6"/>
    </row>
    <row r="774" spans="1:2" ht="15.75" thickBot="1" x14ac:dyDescent="0.3">
      <c r="A774" s="5"/>
      <c r="B774" s="6"/>
    </row>
    <row r="775" spans="1:2" ht="15.75" thickBot="1" x14ac:dyDescent="0.3">
      <c r="A775" s="5"/>
      <c r="B775" s="6"/>
    </row>
    <row r="776" spans="1:2" ht="15.75" thickBot="1" x14ac:dyDescent="0.3">
      <c r="A776" s="5"/>
      <c r="B776" s="6"/>
    </row>
    <row r="777" spans="1:2" ht="15.75" thickBot="1" x14ac:dyDescent="0.3">
      <c r="A777" s="5"/>
      <c r="B777" s="6"/>
    </row>
    <row r="778" spans="1:2" ht="15.75" thickBot="1" x14ac:dyDescent="0.3">
      <c r="A778" s="5"/>
      <c r="B778" s="6"/>
    </row>
    <row r="779" spans="1:2" ht="15.75" thickBot="1" x14ac:dyDescent="0.3">
      <c r="A779" s="5"/>
      <c r="B779" s="6"/>
    </row>
    <row r="780" spans="1:2" ht="15.75" thickBot="1" x14ac:dyDescent="0.3">
      <c r="A780" s="5"/>
      <c r="B780" s="6"/>
    </row>
    <row r="781" spans="1:2" ht="15.75" thickBot="1" x14ac:dyDescent="0.3">
      <c r="A781" s="5"/>
      <c r="B781" s="6"/>
    </row>
    <row r="782" spans="1:2" ht="15.75" thickBot="1" x14ac:dyDescent="0.3">
      <c r="A782" s="5"/>
      <c r="B782" s="6"/>
    </row>
    <row r="783" spans="1:2" ht="15.75" thickBot="1" x14ac:dyDescent="0.3">
      <c r="A783" s="5"/>
      <c r="B783" s="6"/>
    </row>
    <row r="784" spans="1:2" ht="15.75" thickBot="1" x14ac:dyDescent="0.3">
      <c r="A784" s="5"/>
      <c r="B784" s="6"/>
    </row>
    <row r="785" spans="1:2" ht="15.75" thickBot="1" x14ac:dyDescent="0.3">
      <c r="A785" s="5"/>
      <c r="B785" s="6"/>
    </row>
    <row r="786" spans="1:2" ht="15.75" thickBot="1" x14ac:dyDescent="0.3">
      <c r="A786" s="5"/>
      <c r="B786" s="6"/>
    </row>
    <row r="787" spans="1:2" ht="15.75" thickBot="1" x14ac:dyDescent="0.3">
      <c r="A787" s="5"/>
      <c r="B787" s="6"/>
    </row>
    <row r="788" spans="1:2" ht="15.75" thickBot="1" x14ac:dyDescent="0.3">
      <c r="A788" s="5"/>
      <c r="B788" s="6"/>
    </row>
    <row r="789" spans="1:2" ht="15.75" thickBot="1" x14ac:dyDescent="0.3">
      <c r="A789" s="5"/>
      <c r="B789" s="6"/>
    </row>
    <row r="790" spans="1:2" ht="15.75" thickBot="1" x14ac:dyDescent="0.3">
      <c r="A790" s="5"/>
      <c r="B790" s="6"/>
    </row>
    <row r="791" spans="1:2" ht="15.75" thickBot="1" x14ac:dyDescent="0.3">
      <c r="A791" s="5"/>
      <c r="B791" s="6"/>
    </row>
    <row r="792" spans="1:2" ht="15.75" thickBot="1" x14ac:dyDescent="0.3">
      <c r="A792" s="5"/>
      <c r="B792" s="6"/>
    </row>
    <row r="793" spans="1:2" ht="15.75" thickBot="1" x14ac:dyDescent="0.3">
      <c r="A793" s="5"/>
      <c r="B793" s="6"/>
    </row>
    <row r="794" spans="1:2" ht="15.75" thickBot="1" x14ac:dyDescent="0.3">
      <c r="A794" s="5"/>
      <c r="B794" s="6"/>
    </row>
    <row r="795" spans="1:2" ht="15.75" thickBot="1" x14ac:dyDescent="0.3">
      <c r="A795" s="5"/>
      <c r="B795" s="6"/>
    </row>
    <row r="796" spans="1:2" ht="15.75" thickBot="1" x14ac:dyDescent="0.3">
      <c r="A796" s="5"/>
      <c r="B796" s="6"/>
    </row>
    <row r="797" spans="1:2" ht="15.75" thickBot="1" x14ac:dyDescent="0.3">
      <c r="A797" s="5"/>
      <c r="B797" s="6"/>
    </row>
    <row r="798" spans="1:2" ht="15.75" thickBot="1" x14ac:dyDescent="0.3">
      <c r="A798" s="5"/>
      <c r="B798" s="6"/>
    </row>
    <row r="799" spans="1:2" ht="15.75" thickBot="1" x14ac:dyDescent="0.3">
      <c r="A799" s="5"/>
      <c r="B799" s="6"/>
    </row>
    <row r="800" spans="1:2" ht="15.75" thickBot="1" x14ac:dyDescent="0.3">
      <c r="A800" s="5"/>
      <c r="B800" s="6"/>
    </row>
    <row r="801" spans="1:2" ht="15.75" thickBot="1" x14ac:dyDescent="0.3">
      <c r="A801" s="5"/>
      <c r="B801" s="6"/>
    </row>
    <row r="802" spans="1:2" ht="15.75" thickBot="1" x14ac:dyDescent="0.3">
      <c r="A802" s="5"/>
      <c r="B802" s="6"/>
    </row>
    <row r="803" spans="1:2" ht="15.75" thickBot="1" x14ac:dyDescent="0.3">
      <c r="A803" s="5"/>
      <c r="B803" s="6"/>
    </row>
    <row r="804" spans="1:2" ht="15.75" thickBot="1" x14ac:dyDescent="0.3">
      <c r="A804" s="5"/>
      <c r="B804" s="6"/>
    </row>
    <row r="805" spans="1:2" ht="15.75" thickBot="1" x14ac:dyDescent="0.3">
      <c r="A805" s="5"/>
      <c r="B805" s="6"/>
    </row>
    <row r="806" spans="1:2" ht="15.75" thickBot="1" x14ac:dyDescent="0.3">
      <c r="A806" s="5"/>
      <c r="B806" s="6"/>
    </row>
    <row r="807" spans="1:2" ht="15.75" thickBot="1" x14ac:dyDescent="0.3">
      <c r="A807" s="5"/>
      <c r="B807" s="6"/>
    </row>
    <row r="808" spans="1:2" ht="15.75" thickBot="1" x14ac:dyDescent="0.3">
      <c r="A808" s="5"/>
      <c r="B808" s="6"/>
    </row>
    <row r="809" spans="1:2" ht="15.75" thickBot="1" x14ac:dyDescent="0.3">
      <c r="A809" s="5"/>
      <c r="B809" s="6"/>
    </row>
    <row r="810" spans="1:2" ht="15.75" thickBot="1" x14ac:dyDescent="0.3">
      <c r="A810" s="5"/>
      <c r="B810" s="6"/>
    </row>
    <row r="811" spans="1:2" ht="15.75" thickBot="1" x14ac:dyDescent="0.3">
      <c r="A811" s="5"/>
      <c r="B811" s="6"/>
    </row>
    <row r="812" spans="1:2" ht="15.75" thickBot="1" x14ac:dyDescent="0.3">
      <c r="A812" s="5"/>
      <c r="B812" s="6"/>
    </row>
    <row r="813" spans="1:2" ht="15.75" thickBot="1" x14ac:dyDescent="0.3">
      <c r="A813" s="5"/>
      <c r="B813" s="6"/>
    </row>
    <row r="814" spans="1:2" ht="15.75" thickBot="1" x14ac:dyDescent="0.3">
      <c r="A814" s="5"/>
      <c r="B814" s="6"/>
    </row>
    <row r="815" spans="1:2" ht="15.75" thickBot="1" x14ac:dyDescent="0.3">
      <c r="A815" s="5"/>
      <c r="B815" s="6"/>
    </row>
    <row r="816" spans="1:2" ht="15.75" thickBot="1" x14ac:dyDescent="0.3">
      <c r="A816" s="5"/>
      <c r="B816" s="6"/>
    </row>
    <row r="817" spans="1:2" ht="15.75" thickBot="1" x14ac:dyDescent="0.3">
      <c r="A817" s="5"/>
      <c r="B817" s="6"/>
    </row>
    <row r="818" spans="1:2" ht="15.75" thickBot="1" x14ac:dyDescent="0.3">
      <c r="A818" s="5"/>
      <c r="B818" s="6"/>
    </row>
    <row r="819" spans="1:2" ht="15.75" thickBot="1" x14ac:dyDescent="0.3">
      <c r="A819" s="5"/>
      <c r="B819" s="6"/>
    </row>
    <row r="820" spans="1:2" ht="15.75" thickBot="1" x14ac:dyDescent="0.3">
      <c r="A820" s="5"/>
      <c r="B820" s="6"/>
    </row>
    <row r="821" spans="1:2" ht="15.75" thickBot="1" x14ac:dyDescent="0.3">
      <c r="A821" s="5"/>
      <c r="B821" s="6"/>
    </row>
    <row r="822" spans="1:2" ht="15.75" thickBot="1" x14ac:dyDescent="0.3">
      <c r="A822" s="5"/>
      <c r="B822" s="6"/>
    </row>
    <row r="823" spans="1:2" ht="15.75" thickBot="1" x14ac:dyDescent="0.3">
      <c r="A823" s="5"/>
      <c r="B823" s="6"/>
    </row>
    <row r="824" spans="1:2" ht="15.75" thickBot="1" x14ac:dyDescent="0.3">
      <c r="A824" s="5"/>
      <c r="B824" s="6"/>
    </row>
    <row r="825" spans="1:2" ht="15.75" thickBot="1" x14ac:dyDescent="0.3">
      <c r="A825" s="5"/>
      <c r="B825" s="6"/>
    </row>
    <row r="826" spans="1:2" ht="15.75" thickBot="1" x14ac:dyDescent="0.3">
      <c r="A826" s="5"/>
      <c r="B826" s="6"/>
    </row>
    <row r="827" spans="1:2" ht="15.75" thickBot="1" x14ac:dyDescent="0.3">
      <c r="A827" s="5"/>
      <c r="B827" s="6"/>
    </row>
    <row r="828" spans="1:2" ht="15.75" thickBot="1" x14ac:dyDescent="0.3">
      <c r="A828" s="5"/>
      <c r="B828" s="6"/>
    </row>
    <row r="829" spans="1:2" ht="15.75" thickBot="1" x14ac:dyDescent="0.3">
      <c r="A829" s="5"/>
      <c r="B829" s="6"/>
    </row>
    <row r="830" spans="1:2" ht="15.75" thickBot="1" x14ac:dyDescent="0.3">
      <c r="A830" s="5"/>
      <c r="B830" s="6"/>
    </row>
    <row r="831" spans="1:2" ht="15.75" thickBot="1" x14ac:dyDescent="0.3">
      <c r="A831" s="5"/>
      <c r="B831" s="6"/>
    </row>
    <row r="832" spans="1:2" ht="15.75" thickBot="1" x14ac:dyDescent="0.3">
      <c r="A832" s="5"/>
      <c r="B832" s="6"/>
    </row>
    <row r="833" spans="1:2" ht="15.75" thickBot="1" x14ac:dyDescent="0.3">
      <c r="A833" s="5"/>
      <c r="B833" s="6"/>
    </row>
    <row r="834" spans="1:2" ht="15.75" thickBot="1" x14ac:dyDescent="0.3">
      <c r="A834" s="5"/>
      <c r="B834" s="6"/>
    </row>
    <row r="835" spans="1:2" ht="15.75" thickBot="1" x14ac:dyDescent="0.3">
      <c r="A835" s="5"/>
      <c r="B835" s="6"/>
    </row>
    <row r="836" spans="1:2" ht="15.75" thickBot="1" x14ac:dyDescent="0.3">
      <c r="A836" s="5"/>
      <c r="B836" s="6"/>
    </row>
    <row r="837" spans="1:2" ht="15.75" thickBot="1" x14ac:dyDescent="0.3">
      <c r="A837" s="5"/>
      <c r="B837" s="6"/>
    </row>
    <row r="838" spans="1:2" ht="15.75" thickBot="1" x14ac:dyDescent="0.3">
      <c r="A838" s="5"/>
      <c r="B838" s="6"/>
    </row>
    <row r="839" spans="1:2" ht="15.75" thickBot="1" x14ac:dyDescent="0.3">
      <c r="A839" s="5"/>
      <c r="B839" s="6"/>
    </row>
    <row r="840" spans="1:2" ht="15.75" thickBot="1" x14ac:dyDescent="0.3">
      <c r="A840" s="5"/>
      <c r="B840" s="6"/>
    </row>
    <row r="841" spans="1:2" ht="15.75" thickBot="1" x14ac:dyDescent="0.3">
      <c r="A841" s="5"/>
      <c r="B841" s="6"/>
    </row>
    <row r="842" spans="1:2" ht="15.75" thickBot="1" x14ac:dyDescent="0.3">
      <c r="A842" s="5"/>
      <c r="B842" s="6"/>
    </row>
    <row r="843" spans="1:2" ht="15.75" thickBot="1" x14ac:dyDescent="0.3">
      <c r="A843" s="5"/>
      <c r="B843" s="6"/>
    </row>
    <row r="844" spans="1:2" ht="15.75" thickBot="1" x14ac:dyDescent="0.3">
      <c r="A844" s="5"/>
      <c r="B844" s="6"/>
    </row>
    <row r="845" spans="1:2" ht="15.75" thickBot="1" x14ac:dyDescent="0.3">
      <c r="A845" s="5"/>
      <c r="B845" s="6"/>
    </row>
    <row r="846" spans="1:2" ht="15.75" thickBot="1" x14ac:dyDescent="0.3">
      <c r="A846" s="5"/>
      <c r="B846" s="6"/>
    </row>
    <row r="847" spans="1:2" ht="15.75" thickBot="1" x14ac:dyDescent="0.3">
      <c r="A847" s="5"/>
      <c r="B847" s="6"/>
    </row>
    <row r="848" spans="1:2" ht="15.75" thickBot="1" x14ac:dyDescent="0.3">
      <c r="A848" s="5"/>
      <c r="B848" s="6"/>
    </row>
    <row r="849" spans="1:2" ht="15.75" thickBot="1" x14ac:dyDescent="0.3">
      <c r="A849" s="5"/>
      <c r="B849" s="6"/>
    </row>
    <row r="850" spans="1:2" ht="15.75" thickBot="1" x14ac:dyDescent="0.3">
      <c r="A850" s="5"/>
      <c r="B850" s="6"/>
    </row>
    <row r="851" spans="1:2" ht="15.75" thickBot="1" x14ac:dyDescent="0.3">
      <c r="A851" s="5"/>
      <c r="B851" s="6"/>
    </row>
    <row r="852" spans="1:2" ht="15.75" thickBot="1" x14ac:dyDescent="0.3">
      <c r="A852" s="5"/>
      <c r="B852" s="6"/>
    </row>
    <row r="853" spans="1:2" ht="15.75" thickBot="1" x14ac:dyDescent="0.3">
      <c r="A853" s="5"/>
      <c r="B853" s="6"/>
    </row>
    <row r="854" spans="1:2" ht="15.75" thickBot="1" x14ac:dyDescent="0.3">
      <c r="A854" s="5"/>
      <c r="B854" s="6"/>
    </row>
    <row r="855" spans="1:2" ht="15.75" thickBot="1" x14ac:dyDescent="0.3">
      <c r="A855" s="5"/>
      <c r="B855" s="6"/>
    </row>
    <row r="856" spans="1:2" ht="15.75" thickBot="1" x14ac:dyDescent="0.3">
      <c r="A856" s="5"/>
      <c r="B856" s="6"/>
    </row>
    <row r="857" spans="1:2" ht="15.75" thickBot="1" x14ac:dyDescent="0.3">
      <c r="A857" s="5"/>
      <c r="B857" s="6"/>
    </row>
    <row r="858" spans="1:2" ht="15.75" thickBot="1" x14ac:dyDescent="0.3">
      <c r="A858" s="5"/>
      <c r="B858" s="6"/>
    </row>
    <row r="859" spans="1:2" ht="15.75" thickBot="1" x14ac:dyDescent="0.3">
      <c r="A859" s="5"/>
      <c r="B859" s="6"/>
    </row>
    <row r="860" spans="1:2" ht="15.75" thickBot="1" x14ac:dyDescent="0.3">
      <c r="A860" s="5"/>
      <c r="B860" s="6"/>
    </row>
    <row r="861" spans="1:2" ht="15.75" thickBot="1" x14ac:dyDescent="0.3">
      <c r="A861" s="5"/>
      <c r="B861" s="6"/>
    </row>
    <row r="862" spans="1:2" ht="15.75" thickBot="1" x14ac:dyDescent="0.3">
      <c r="A862" s="5"/>
      <c r="B862" s="6"/>
    </row>
    <row r="863" spans="1:2" ht="15.75" thickBot="1" x14ac:dyDescent="0.3">
      <c r="A863" s="5"/>
      <c r="B863" s="6"/>
    </row>
    <row r="864" spans="1:2" ht="15.75" thickBot="1" x14ac:dyDescent="0.3">
      <c r="A864" s="5"/>
      <c r="B864" s="6"/>
    </row>
    <row r="865" spans="1:2" ht="15.75" thickBot="1" x14ac:dyDescent="0.3">
      <c r="A865" s="5"/>
      <c r="B865" s="6"/>
    </row>
    <row r="866" spans="1:2" ht="15.75" thickBot="1" x14ac:dyDescent="0.3">
      <c r="A866" s="5"/>
      <c r="B866" s="6"/>
    </row>
    <row r="867" spans="1:2" ht="15.75" thickBot="1" x14ac:dyDescent="0.3">
      <c r="A867" s="5"/>
      <c r="B867" s="6"/>
    </row>
    <row r="868" spans="1:2" ht="15.75" thickBot="1" x14ac:dyDescent="0.3">
      <c r="A868" s="5"/>
      <c r="B868" s="6"/>
    </row>
    <row r="869" spans="1:2" ht="15.75" thickBot="1" x14ac:dyDescent="0.3">
      <c r="A869" s="5"/>
      <c r="B869" s="6"/>
    </row>
    <row r="870" spans="1:2" ht="15.75" thickBot="1" x14ac:dyDescent="0.3">
      <c r="A870" s="5"/>
      <c r="B870" s="6"/>
    </row>
    <row r="871" spans="1:2" ht="15.75" thickBot="1" x14ac:dyDescent="0.3">
      <c r="A871" s="5"/>
      <c r="B871" s="6"/>
    </row>
    <row r="872" spans="1:2" ht="15.75" thickBot="1" x14ac:dyDescent="0.3">
      <c r="A872" s="5"/>
      <c r="B872" s="6"/>
    </row>
    <row r="873" spans="1:2" ht="15.75" thickBot="1" x14ac:dyDescent="0.3">
      <c r="A873" s="5"/>
      <c r="B873" s="6"/>
    </row>
    <row r="874" spans="1:2" ht="15.75" thickBot="1" x14ac:dyDescent="0.3">
      <c r="A874" s="5"/>
      <c r="B874" s="6"/>
    </row>
    <row r="875" spans="1:2" ht="15.75" thickBot="1" x14ac:dyDescent="0.3">
      <c r="A875" s="5"/>
      <c r="B875" s="6"/>
    </row>
    <row r="876" spans="1:2" ht="15.75" thickBot="1" x14ac:dyDescent="0.3">
      <c r="A876" s="5"/>
      <c r="B876" s="6"/>
    </row>
    <row r="877" spans="1:2" ht="15.75" thickBot="1" x14ac:dyDescent="0.3">
      <c r="A877" s="5"/>
      <c r="B877" s="6"/>
    </row>
    <row r="878" spans="1:2" ht="15.75" thickBot="1" x14ac:dyDescent="0.3">
      <c r="A878" s="5"/>
      <c r="B878" s="6"/>
    </row>
    <row r="879" spans="1:2" ht="15.75" thickBot="1" x14ac:dyDescent="0.3">
      <c r="A879" s="5"/>
      <c r="B879" s="6"/>
    </row>
    <row r="880" spans="1:2" ht="15.75" thickBot="1" x14ac:dyDescent="0.3">
      <c r="A880" s="5"/>
      <c r="B880" s="6"/>
    </row>
    <row r="881" spans="1:2" ht="15.75" thickBot="1" x14ac:dyDescent="0.3">
      <c r="A881" s="5"/>
      <c r="B881" s="6"/>
    </row>
    <row r="882" spans="1:2" ht="15.75" thickBot="1" x14ac:dyDescent="0.3">
      <c r="A882" s="5"/>
      <c r="B882" s="6"/>
    </row>
    <row r="883" spans="1:2" ht="15.75" thickBot="1" x14ac:dyDescent="0.3">
      <c r="A883" s="5"/>
      <c r="B883" s="6"/>
    </row>
    <row r="884" spans="1:2" ht="15.75" thickBot="1" x14ac:dyDescent="0.3">
      <c r="A884" s="5"/>
      <c r="B884" s="6"/>
    </row>
    <row r="885" spans="1:2" ht="15.75" thickBot="1" x14ac:dyDescent="0.3">
      <c r="A885" s="5"/>
      <c r="B885" s="6"/>
    </row>
    <row r="886" spans="1:2" ht="15.75" thickBot="1" x14ac:dyDescent="0.3">
      <c r="A886" s="5"/>
      <c r="B886" s="6"/>
    </row>
    <row r="887" spans="1:2" ht="15.75" thickBot="1" x14ac:dyDescent="0.3">
      <c r="A887" s="5"/>
      <c r="B887" s="6"/>
    </row>
    <row r="888" spans="1:2" ht="15.75" thickBot="1" x14ac:dyDescent="0.3">
      <c r="A888" s="5"/>
      <c r="B888" s="6"/>
    </row>
    <row r="889" spans="1:2" ht="15.75" thickBot="1" x14ac:dyDescent="0.3">
      <c r="A889" s="5"/>
      <c r="B889" s="6"/>
    </row>
    <row r="890" spans="1:2" ht="15.75" thickBot="1" x14ac:dyDescent="0.3">
      <c r="A890" s="5"/>
      <c r="B890" s="6"/>
    </row>
    <row r="891" spans="1:2" ht="15.75" thickBot="1" x14ac:dyDescent="0.3">
      <c r="A891" s="5"/>
      <c r="B891" s="6"/>
    </row>
    <row r="892" spans="1:2" ht="15.75" thickBot="1" x14ac:dyDescent="0.3">
      <c r="A892" s="5"/>
      <c r="B892" s="6"/>
    </row>
    <row r="893" spans="1:2" ht="15.75" thickBot="1" x14ac:dyDescent="0.3">
      <c r="A893" s="5"/>
      <c r="B893" s="6"/>
    </row>
    <row r="894" spans="1:2" ht="15.75" thickBot="1" x14ac:dyDescent="0.3">
      <c r="A894" s="5"/>
      <c r="B894" s="6"/>
    </row>
    <row r="895" spans="1:2" ht="15.75" thickBot="1" x14ac:dyDescent="0.3">
      <c r="A895" s="5"/>
      <c r="B895" s="6"/>
    </row>
    <row r="896" spans="1:2" ht="15.75" thickBot="1" x14ac:dyDescent="0.3">
      <c r="A896" s="5"/>
      <c r="B896" s="6"/>
    </row>
    <row r="897" spans="1:2" ht="15.75" thickBot="1" x14ac:dyDescent="0.3">
      <c r="A897" s="5"/>
      <c r="B897" s="6"/>
    </row>
    <row r="898" spans="1:2" ht="15.75" thickBot="1" x14ac:dyDescent="0.3">
      <c r="A898" s="5"/>
      <c r="B898" s="6"/>
    </row>
    <row r="899" spans="1:2" ht="15.75" thickBot="1" x14ac:dyDescent="0.3">
      <c r="A899" s="5"/>
      <c r="B899" s="6"/>
    </row>
    <row r="900" spans="1:2" ht="15.75" thickBot="1" x14ac:dyDescent="0.3">
      <c r="A900" s="5"/>
      <c r="B900" s="6"/>
    </row>
    <row r="901" spans="1:2" ht="15.75" thickBot="1" x14ac:dyDescent="0.3">
      <c r="A901" s="5"/>
      <c r="B901" s="6"/>
    </row>
    <row r="902" spans="1:2" ht="15.75" thickBot="1" x14ac:dyDescent="0.3">
      <c r="A902" s="5"/>
      <c r="B902" s="6"/>
    </row>
    <row r="903" spans="1:2" ht="15.75" thickBot="1" x14ac:dyDescent="0.3">
      <c r="A903" s="5"/>
      <c r="B903" s="6"/>
    </row>
    <row r="904" spans="1:2" ht="15.75" thickBot="1" x14ac:dyDescent="0.3">
      <c r="A904" s="5"/>
      <c r="B904" s="6"/>
    </row>
    <row r="905" spans="1:2" ht="15.75" thickBot="1" x14ac:dyDescent="0.3">
      <c r="A905" s="5"/>
      <c r="B905" s="6"/>
    </row>
    <row r="906" spans="1:2" ht="15.75" thickBot="1" x14ac:dyDescent="0.3">
      <c r="A906" s="5"/>
      <c r="B906" s="6"/>
    </row>
    <row r="907" spans="1:2" ht="15.75" thickBot="1" x14ac:dyDescent="0.3">
      <c r="A907" s="5"/>
      <c r="B907" s="6"/>
    </row>
    <row r="908" spans="1:2" ht="15.75" thickBot="1" x14ac:dyDescent="0.3">
      <c r="A908" s="5"/>
      <c r="B908" s="6"/>
    </row>
    <row r="909" spans="1:2" ht="15.75" thickBot="1" x14ac:dyDescent="0.3">
      <c r="A909" s="5"/>
      <c r="B909" s="6"/>
    </row>
    <row r="910" spans="1:2" ht="15.75" thickBot="1" x14ac:dyDescent="0.3">
      <c r="A910" s="5"/>
      <c r="B910" s="6"/>
    </row>
    <row r="911" spans="1:2" ht="15.75" thickBot="1" x14ac:dyDescent="0.3">
      <c r="A911" s="5"/>
      <c r="B911" s="6"/>
    </row>
    <row r="912" spans="1:2" ht="15.75" thickBot="1" x14ac:dyDescent="0.3">
      <c r="A912" s="5"/>
      <c r="B912" s="6"/>
    </row>
    <row r="913" spans="1:2" ht="15.75" thickBot="1" x14ac:dyDescent="0.3">
      <c r="A913" s="5"/>
      <c r="B913" s="6"/>
    </row>
    <row r="914" spans="1:2" ht="15.75" thickBot="1" x14ac:dyDescent="0.3">
      <c r="A914" s="5"/>
      <c r="B914" s="6"/>
    </row>
    <row r="915" spans="1:2" ht="15.75" thickBot="1" x14ac:dyDescent="0.3">
      <c r="A915" s="5"/>
      <c r="B915" s="6"/>
    </row>
    <row r="916" spans="1:2" ht="15.75" thickBot="1" x14ac:dyDescent="0.3">
      <c r="A916" s="5"/>
      <c r="B916" s="6"/>
    </row>
    <row r="917" spans="1:2" ht="15.75" thickBot="1" x14ac:dyDescent="0.3">
      <c r="A917" s="5"/>
      <c r="B917" s="6"/>
    </row>
    <row r="918" spans="1:2" ht="15.75" thickBot="1" x14ac:dyDescent="0.3">
      <c r="A918" s="5"/>
      <c r="B918" s="6"/>
    </row>
    <row r="919" spans="1:2" ht="15.75" thickBot="1" x14ac:dyDescent="0.3">
      <c r="A919" s="5"/>
      <c r="B919" s="6"/>
    </row>
    <row r="920" spans="1:2" ht="15.75" thickBot="1" x14ac:dyDescent="0.3">
      <c r="A920" s="5"/>
      <c r="B920" s="6"/>
    </row>
    <row r="921" spans="1:2" ht="15.75" thickBot="1" x14ac:dyDescent="0.3">
      <c r="A921" s="5"/>
      <c r="B921" s="6"/>
    </row>
    <row r="922" spans="1:2" ht="15.75" thickBot="1" x14ac:dyDescent="0.3">
      <c r="A922" s="5"/>
      <c r="B922" s="6"/>
    </row>
    <row r="923" spans="1:2" ht="15.75" thickBot="1" x14ac:dyDescent="0.3">
      <c r="A923" s="5"/>
      <c r="B923" s="6"/>
    </row>
    <row r="924" spans="1:2" ht="15.75" thickBot="1" x14ac:dyDescent="0.3">
      <c r="A924" s="5"/>
      <c r="B924" s="6"/>
    </row>
    <row r="925" spans="1:2" ht="15.75" thickBot="1" x14ac:dyDescent="0.3">
      <c r="A925" s="5"/>
      <c r="B925" s="6"/>
    </row>
    <row r="926" spans="1:2" ht="15.75" thickBot="1" x14ac:dyDescent="0.3">
      <c r="A926" s="5"/>
      <c r="B926" s="6"/>
    </row>
    <row r="927" spans="1:2" ht="15.75" thickBot="1" x14ac:dyDescent="0.3">
      <c r="A927" s="5"/>
      <c r="B927" s="6"/>
    </row>
    <row r="928" spans="1:2" ht="15.75" thickBot="1" x14ac:dyDescent="0.3">
      <c r="A928" s="5"/>
      <c r="B928" s="6"/>
    </row>
    <row r="929" spans="1:2" ht="15.75" thickBot="1" x14ac:dyDescent="0.3">
      <c r="A929" s="5"/>
      <c r="B929" s="6"/>
    </row>
    <row r="930" spans="1:2" ht="15.75" thickBot="1" x14ac:dyDescent="0.3">
      <c r="A930" s="5"/>
      <c r="B930" s="6"/>
    </row>
    <row r="931" spans="1:2" ht="15.75" thickBot="1" x14ac:dyDescent="0.3">
      <c r="A931" s="5"/>
      <c r="B931" s="6"/>
    </row>
    <row r="932" spans="1:2" ht="15.75" thickBot="1" x14ac:dyDescent="0.3">
      <c r="A932" s="5"/>
      <c r="B932" s="6"/>
    </row>
    <row r="933" spans="1:2" ht="15.75" thickBot="1" x14ac:dyDescent="0.3">
      <c r="A933" s="5"/>
      <c r="B933" s="6"/>
    </row>
    <row r="934" spans="1:2" ht="15.75" thickBot="1" x14ac:dyDescent="0.3">
      <c r="A934" s="5"/>
      <c r="B934" s="6"/>
    </row>
    <row r="935" spans="1:2" ht="15.75" thickBot="1" x14ac:dyDescent="0.3">
      <c r="A935" s="5"/>
      <c r="B935" s="6"/>
    </row>
    <row r="936" spans="1:2" ht="15.75" thickBot="1" x14ac:dyDescent="0.3">
      <c r="A936" s="5"/>
      <c r="B936" s="6"/>
    </row>
    <row r="937" spans="1:2" ht="15.75" thickBot="1" x14ac:dyDescent="0.3">
      <c r="A937" s="5"/>
      <c r="B937" s="6"/>
    </row>
    <row r="938" spans="1:2" ht="15.75" thickBot="1" x14ac:dyDescent="0.3">
      <c r="A938" s="5"/>
      <c r="B938" s="6"/>
    </row>
    <row r="939" spans="1:2" ht="15.75" thickBot="1" x14ac:dyDescent="0.3">
      <c r="A939" s="5"/>
      <c r="B939" s="6"/>
    </row>
    <row r="940" spans="1:2" ht="15.75" thickBot="1" x14ac:dyDescent="0.3">
      <c r="A940" s="5"/>
      <c r="B940" s="6"/>
    </row>
    <row r="941" spans="1:2" ht="15.75" thickBot="1" x14ac:dyDescent="0.3">
      <c r="A941" s="5"/>
      <c r="B941" s="6"/>
    </row>
    <row r="942" spans="1:2" ht="15.75" thickBot="1" x14ac:dyDescent="0.3">
      <c r="A942" s="5"/>
      <c r="B942" s="6"/>
    </row>
    <row r="943" spans="1:2" ht="15.75" thickBot="1" x14ac:dyDescent="0.3">
      <c r="A943" s="5"/>
      <c r="B943" s="6"/>
    </row>
    <row r="944" spans="1:2" ht="15.75" thickBot="1" x14ac:dyDescent="0.3">
      <c r="A944" s="5"/>
      <c r="B944" s="6"/>
    </row>
    <row r="945" spans="1:2" ht="15.75" thickBot="1" x14ac:dyDescent="0.3">
      <c r="A945" s="5"/>
      <c r="B945" s="6"/>
    </row>
    <row r="946" spans="1:2" ht="15.75" thickBot="1" x14ac:dyDescent="0.3">
      <c r="A946" s="5"/>
      <c r="B946" s="6"/>
    </row>
    <row r="947" spans="1:2" ht="15.75" thickBot="1" x14ac:dyDescent="0.3">
      <c r="A947" s="5"/>
      <c r="B947" s="6"/>
    </row>
    <row r="948" spans="1:2" ht="15.75" thickBot="1" x14ac:dyDescent="0.3">
      <c r="A948" s="5"/>
      <c r="B948" s="6"/>
    </row>
    <row r="949" spans="1:2" ht="15.75" thickBot="1" x14ac:dyDescent="0.3">
      <c r="A949" s="5"/>
      <c r="B949" s="6"/>
    </row>
    <row r="950" spans="1:2" ht="15.75" thickBot="1" x14ac:dyDescent="0.3">
      <c r="A950" s="5"/>
      <c r="B950" s="6"/>
    </row>
    <row r="951" spans="1:2" ht="15.75" thickBot="1" x14ac:dyDescent="0.3">
      <c r="A951" s="5"/>
      <c r="B951" s="6"/>
    </row>
    <row r="952" spans="1:2" ht="15.75" thickBot="1" x14ac:dyDescent="0.3">
      <c r="A952" s="5"/>
      <c r="B952" s="6"/>
    </row>
    <row r="953" spans="1:2" ht="15.75" thickBot="1" x14ac:dyDescent="0.3">
      <c r="A953" s="5"/>
      <c r="B953" s="6"/>
    </row>
    <row r="954" spans="1:2" ht="15.75" thickBot="1" x14ac:dyDescent="0.3">
      <c r="A954" s="5"/>
      <c r="B954" s="6"/>
    </row>
    <row r="955" spans="1:2" ht="15.75" thickBot="1" x14ac:dyDescent="0.3">
      <c r="A955" s="5"/>
      <c r="B955" s="6"/>
    </row>
    <row r="956" spans="1:2" ht="15.75" thickBot="1" x14ac:dyDescent="0.3">
      <c r="A956" s="5"/>
      <c r="B956" s="6"/>
    </row>
    <row r="957" spans="1:2" ht="15.75" thickBot="1" x14ac:dyDescent="0.3">
      <c r="A957" s="5"/>
      <c r="B957" s="6"/>
    </row>
    <row r="958" spans="1:2" ht="15.75" thickBot="1" x14ac:dyDescent="0.3">
      <c r="A958" s="5"/>
      <c r="B958" s="6"/>
    </row>
    <row r="959" spans="1:2" ht="15.75" thickBot="1" x14ac:dyDescent="0.3">
      <c r="A959" s="5"/>
      <c r="B959" s="6"/>
    </row>
    <row r="960" spans="1:2" ht="15.75" thickBot="1" x14ac:dyDescent="0.3">
      <c r="A960" s="5"/>
      <c r="B960" s="6"/>
    </row>
    <row r="961" spans="1:2" ht="15.75" thickBot="1" x14ac:dyDescent="0.3">
      <c r="A961" s="5"/>
      <c r="B961" s="6"/>
    </row>
    <row r="962" spans="1:2" ht="15.75" thickBot="1" x14ac:dyDescent="0.3">
      <c r="A962" s="5"/>
      <c r="B962" s="6"/>
    </row>
    <row r="963" spans="1:2" ht="15.75" thickBot="1" x14ac:dyDescent="0.3">
      <c r="A963" s="5"/>
      <c r="B963" s="6"/>
    </row>
    <row r="964" spans="1:2" ht="15.75" thickBot="1" x14ac:dyDescent="0.3">
      <c r="A964" s="5"/>
      <c r="B964" s="6"/>
    </row>
    <row r="965" spans="1:2" ht="15.75" thickBot="1" x14ac:dyDescent="0.3">
      <c r="A965" s="5"/>
      <c r="B965" s="6"/>
    </row>
    <row r="966" spans="1:2" ht="15.75" thickBot="1" x14ac:dyDescent="0.3">
      <c r="A966" s="5"/>
      <c r="B966" s="6"/>
    </row>
    <row r="967" spans="1:2" ht="15.75" thickBot="1" x14ac:dyDescent="0.3">
      <c r="A967" s="5"/>
      <c r="B967" s="6"/>
    </row>
    <row r="968" spans="1:2" ht="15.75" thickBot="1" x14ac:dyDescent="0.3">
      <c r="A968" s="5"/>
      <c r="B968" s="6"/>
    </row>
    <row r="969" spans="1:2" ht="15.75" thickBot="1" x14ac:dyDescent="0.3">
      <c r="A969" s="5"/>
      <c r="B969" s="6"/>
    </row>
    <row r="970" spans="1:2" ht="15.75" thickBot="1" x14ac:dyDescent="0.3">
      <c r="A970" s="5"/>
      <c r="B970" s="6"/>
    </row>
    <row r="971" spans="1:2" ht="15.75" thickBot="1" x14ac:dyDescent="0.3">
      <c r="A971" s="5"/>
      <c r="B971" s="6"/>
    </row>
    <row r="972" spans="1:2" ht="15.75" thickBot="1" x14ac:dyDescent="0.3">
      <c r="A972" s="5"/>
      <c r="B972" s="6"/>
    </row>
    <row r="973" spans="1:2" ht="15.75" thickBot="1" x14ac:dyDescent="0.3">
      <c r="A973" s="5"/>
      <c r="B973" s="6"/>
    </row>
    <row r="974" spans="1:2" ht="15.75" thickBot="1" x14ac:dyDescent="0.3">
      <c r="A974" s="5"/>
      <c r="B974" s="6"/>
    </row>
    <row r="975" spans="1:2" ht="15.75" thickBot="1" x14ac:dyDescent="0.3">
      <c r="A975" s="5"/>
      <c r="B975" s="6"/>
    </row>
    <row r="976" spans="1:2" ht="15.75" thickBot="1" x14ac:dyDescent="0.3">
      <c r="A976" s="5"/>
      <c r="B976" s="6"/>
    </row>
    <row r="977" spans="1:2" ht="15.75" thickBot="1" x14ac:dyDescent="0.3">
      <c r="A977" s="5"/>
      <c r="B977" s="6"/>
    </row>
    <row r="978" spans="1:2" ht="15.75" thickBot="1" x14ac:dyDescent="0.3">
      <c r="A978" s="5"/>
      <c r="B978" s="6"/>
    </row>
    <row r="979" spans="1:2" ht="15.75" thickBot="1" x14ac:dyDescent="0.3">
      <c r="A979" s="5"/>
      <c r="B979" s="6"/>
    </row>
    <row r="980" spans="1:2" ht="15.75" thickBot="1" x14ac:dyDescent="0.3">
      <c r="A980" s="5"/>
      <c r="B980" s="6"/>
    </row>
    <row r="981" spans="1:2" ht="15.75" thickBot="1" x14ac:dyDescent="0.3">
      <c r="A981" s="5"/>
      <c r="B981" s="6"/>
    </row>
    <row r="982" spans="1:2" ht="15.75" thickBot="1" x14ac:dyDescent="0.3">
      <c r="A982" s="5"/>
      <c r="B982" s="6"/>
    </row>
    <row r="983" spans="1:2" ht="15.75" thickBot="1" x14ac:dyDescent="0.3">
      <c r="A983" s="5"/>
      <c r="B983" s="6"/>
    </row>
    <row r="984" spans="1:2" ht="15.75" thickBot="1" x14ac:dyDescent="0.3">
      <c r="A984" s="5"/>
      <c r="B984" s="6"/>
    </row>
    <row r="985" spans="1:2" ht="15.75" thickBot="1" x14ac:dyDescent="0.3">
      <c r="A985" s="5"/>
      <c r="B985" s="6"/>
    </row>
    <row r="986" spans="1:2" ht="15.75" thickBot="1" x14ac:dyDescent="0.3">
      <c r="A986" s="5"/>
      <c r="B986" s="6"/>
    </row>
    <row r="987" spans="1:2" ht="15.75" thickBot="1" x14ac:dyDescent="0.3">
      <c r="A987" s="5"/>
      <c r="B987" s="6"/>
    </row>
    <row r="988" spans="1:2" ht="15.75" thickBot="1" x14ac:dyDescent="0.3">
      <c r="A988" s="5"/>
      <c r="B988" s="6"/>
    </row>
    <row r="989" spans="1:2" ht="15.75" thickBot="1" x14ac:dyDescent="0.3">
      <c r="A989" s="5"/>
      <c r="B989" s="6"/>
    </row>
    <row r="990" spans="1:2" ht="15.75" thickBot="1" x14ac:dyDescent="0.3">
      <c r="A990" s="5"/>
      <c r="B990" s="6"/>
    </row>
    <row r="991" spans="1:2" ht="15.75" thickBot="1" x14ac:dyDescent="0.3">
      <c r="A991" s="5"/>
      <c r="B991" s="6"/>
    </row>
    <row r="992" spans="1:2" ht="15.75" thickBot="1" x14ac:dyDescent="0.3">
      <c r="A992" s="5"/>
      <c r="B992" s="6"/>
    </row>
    <row r="993" spans="1:2" ht="15.75" thickBot="1" x14ac:dyDescent="0.3">
      <c r="A993" s="5"/>
      <c r="B993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32"/>
  <sheetViews>
    <sheetView showGridLines="0" workbookViewId="0"/>
  </sheetViews>
  <sheetFormatPr defaultRowHeight="15" x14ac:dyDescent="0.25"/>
  <cols>
    <col min="4" max="4" width="12.7109375" bestFit="1" customWidth="1"/>
    <col min="14" max="14" width="11.140625" bestFit="1" customWidth="1"/>
  </cols>
  <sheetData>
    <row r="2" spans="2:17" ht="18.75" x14ac:dyDescent="0.3">
      <c r="B2" s="13" t="s">
        <v>325</v>
      </c>
      <c r="N2" t="s">
        <v>287</v>
      </c>
    </row>
    <row r="4" spans="2:17" ht="15.75" x14ac:dyDescent="0.25">
      <c r="B4" s="18" t="s">
        <v>75</v>
      </c>
      <c r="C4" s="19"/>
      <c r="D4" s="19"/>
      <c r="E4" s="19"/>
      <c r="F4" s="19"/>
      <c r="G4" s="19"/>
      <c r="H4" s="19"/>
      <c r="I4" s="19"/>
      <c r="J4" s="19"/>
      <c r="K4" s="20"/>
      <c r="N4" s="18" t="s">
        <v>76</v>
      </c>
      <c r="O4" s="19"/>
      <c r="P4" s="19"/>
      <c r="Q4" s="20"/>
    </row>
    <row r="5" spans="2:17" x14ac:dyDescent="0.25">
      <c r="B5" s="21" t="s">
        <v>96</v>
      </c>
      <c r="C5" s="17"/>
      <c r="D5" s="21" t="s">
        <v>97</v>
      </c>
      <c r="E5" s="17"/>
      <c r="F5" s="21" t="s">
        <v>312</v>
      </c>
      <c r="G5" s="17"/>
      <c r="H5" s="21" t="s">
        <v>313</v>
      </c>
      <c r="I5" s="17"/>
      <c r="J5" s="21" t="s">
        <v>98</v>
      </c>
      <c r="K5" s="17"/>
      <c r="N5" s="11" t="s">
        <v>77</v>
      </c>
      <c r="O5" s="11" t="s">
        <v>78</v>
      </c>
      <c r="P5" s="11" t="s">
        <v>79</v>
      </c>
      <c r="Q5" s="11" t="s">
        <v>80</v>
      </c>
    </row>
    <row r="6" spans="2:17" x14ac:dyDescent="0.25">
      <c r="B6" s="21" t="s">
        <v>314</v>
      </c>
      <c r="C6" s="17"/>
      <c r="D6" s="21" t="s">
        <v>315</v>
      </c>
      <c r="E6" s="17"/>
      <c r="F6" s="21" t="s">
        <v>104</v>
      </c>
      <c r="G6" s="17"/>
      <c r="H6" s="21" t="s">
        <v>106</v>
      </c>
      <c r="I6" s="17"/>
      <c r="J6" s="16"/>
      <c r="K6" s="17"/>
      <c r="N6" s="10">
        <v>2</v>
      </c>
      <c r="O6" s="10">
        <v>25</v>
      </c>
      <c r="P6" s="10">
        <v>12</v>
      </c>
      <c r="Q6" s="10">
        <v>39</v>
      </c>
    </row>
    <row r="12" spans="2:17" ht="18.75" x14ac:dyDescent="0.3">
      <c r="B12" s="27" t="s">
        <v>97</v>
      </c>
    </row>
    <row r="14" spans="2:17" ht="15.75" x14ac:dyDescent="0.25">
      <c r="C14" s="18" t="s">
        <v>126</v>
      </c>
      <c r="D14" s="19"/>
      <c r="E14" s="19"/>
      <c r="F14" s="19"/>
      <c r="G14" s="19"/>
      <c r="H14" s="19"/>
      <c r="I14" s="19"/>
      <c r="J14" s="19"/>
      <c r="K14" s="20"/>
    </row>
    <row r="15" spans="2:17" x14ac:dyDescent="0.25">
      <c r="C15" s="22" t="s">
        <v>117</v>
      </c>
      <c r="D15" s="31"/>
      <c r="E15" s="31"/>
      <c r="F15" s="23"/>
      <c r="G15" s="32" t="s">
        <v>118</v>
      </c>
      <c r="H15" s="33"/>
      <c r="I15" s="33"/>
      <c r="J15" s="33"/>
      <c r="K15" s="34"/>
    </row>
    <row r="16" spans="2:17" x14ac:dyDescent="0.25">
      <c r="C16" s="22" t="s">
        <v>119</v>
      </c>
      <c r="D16" s="31"/>
      <c r="E16" s="31"/>
      <c r="F16" s="23"/>
      <c r="G16" s="32" t="s">
        <v>120</v>
      </c>
      <c r="H16" s="33"/>
      <c r="I16" s="33"/>
      <c r="J16" s="33"/>
      <c r="K16" s="34"/>
    </row>
    <row r="17" spans="3:15" x14ac:dyDescent="0.25">
      <c r="C17" s="22" t="s">
        <v>127</v>
      </c>
      <c r="D17" s="31"/>
      <c r="E17" s="31"/>
      <c r="F17" s="23"/>
      <c r="G17" s="32" t="s">
        <v>128</v>
      </c>
      <c r="H17" s="33"/>
      <c r="I17" s="33"/>
      <c r="J17" s="33"/>
      <c r="K17" s="34"/>
    </row>
    <row r="18" spans="3:15" x14ac:dyDescent="0.25">
      <c r="C18" s="22" t="s">
        <v>129</v>
      </c>
      <c r="D18" s="31"/>
      <c r="E18" s="31"/>
      <c r="F18" s="23"/>
      <c r="G18" s="32" t="b">
        <v>0</v>
      </c>
      <c r="H18" s="33"/>
      <c r="I18" s="33"/>
      <c r="J18" s="33"/>
      <c r="K18" s="34"/>
    </row>
    <row r="19" spans="3:15" x14ac:dyDescent="0.25">
      <c r="C19" s="22" t="s">
        <v>130</v>
      </c>
      <c r="D19" s="31"/>
      <c r="E19" s="31"/>
      <c r="F19" s="23"/>
      <c r="G19" s="32">
        <v>31</v>
      </c>
      <c r="H19" s="33"/>
      <c r="I19" s="33"/>
      <c r="J19" s="33"/>
      <c r="K19" s="34"/>
    </row>
    <row r="20" spans="3:15" x14ac:dyDescent="0.25">
      <c r="C20" s="22" t="s">
        <v>131</v>
      </c>
      <c r="D20" s="31"/>
      <c r="E20" s="31"/>
      <c r="F20" s="23"/>
      <c r="G20" s="32">
        <v>20</v>
      </c>
      <c r="H20" s="33"/>
      <c r="I20" s="33"/>
      <c r="J20" s="33"/>
      <c r="K20" s="34"/>
    </row>
    <row r="22" spans="3:15" ht="15.75" x14ac:dyDescent="0.25">
      <c r="C22" s="18" t="s">
        <v>132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3:15" x14ac:dyDescent="0.25">
      <c r="C23" s="22" t="s">
        <v>133</v>
      </c>
      <c r="D23" s="23"/>
      <c r="E23" s="32">
        <v>11</v>
      </c>
      <c r="F23" s="33"/>
      <c r="G23" s="33"/>
      <c r="H23" s="33"/>
      <c r="I23" s="33"/>
      <c r="J23" s="33"/>
      <c r="K23" s="33"/>
      <c r="L23" s="33"/>
      <c r="M23" s="33"/>
      <c r="N23" s="33"/>
      <c r="O23" s="34"/>
    </row>
    <row r="24" spans="3:15" x14ac:dyDescent="0.25">
      <c r="C24" s="22" t="s">
        <v>134</v>
      </c>
      <c r="D24" s="23"/>
      <c r="E24" s="10" t="s">
        <v>18</v>
      </c>
      <c r="F24" s="10" t="s">
        <v>19</v>
      </c>
      <c r="G24" s="10" t="s">
        <v>20</v>
      </c>
      <c r="H24" s="10" t="s">
        <v>21</v>
      </c>
      <c r="I24" s="10" t="s">
        <v>22</v>
      </c>
      <c r="J24" s="10" t="s">
        <v>23</v>
      </c>
      <c r="K24" s="10" t="s">
        <v>6</v>
      </c>
      <c r="L24" s="10" t="s">
        <v>7</v>
      </c>
      <c r="M24" s="10" t="s">
        <v>8</v>
      </c>
      <c r="N24" s="10" t="s">
        <v>2</v>
      </c>
      <c r="O24" s="10" t="s">
        <v>3</v>
      </c>
    </row>
    <row r="25" spans="3:15" x14ac:dyDescent="0.25">
      <c r="C25" s="22" t="s">
        <v>135</v>
      </c>
      <c r="D25" s="23"/>
      <c r="E25" s="16" t="s">
        <v>24</v>
      </c>
      <c r="F25" s="26"/>
      <c r="G25" s="26"/>
      <c r="H25" s="26"/>
      <c r="I25" s="26"/>
      <c r="J25" s="26"/>
      <c r="K25" s="26"/>
      <c r="L25" s="26"/>
      <c r="M25" s="26"/>
      <c r="N25" s="26"/>
      <c r="O25" s="17"/>
    </row>
    <row r="27" spans="3:15" ht="15.75" x14ac:dyDescent="0.25">
      <c r="C27" s="18" t="s">
        <v>136</v>
      </c>
      <c r="D27" s="19"/>
      <c r="E27" s="19"/>
      <c r="F27" s="19"/>
      <c r="G27" s="20"/>
    </row>
    <row r="28" spans="3:15" x14ac:dyDescent="0.25">
      <c r="C28" s="22" t="s">
        <v>137</v>
      </c>
      <c r="D28" s="31"/>
      <c r="E28" s="31"/>
      <c r="F28" s="23"/>
      <c r="G28" s="28" t="s">
        <v>138</v>
      </c>
    </row>
    <row r="29" spans="3:15" x14ac:dyDescent="0.25">
      <c r="C29" s="22" t="s">
        <v>139</v>
      </c>
      <c r="D29" s="31"/>
      <c r="E29" s="31"/>
      <c r="F29" s="23"/>
      <c r="G29" s="28">
        <v>3</v>
      </c>
    </row>
    <row r="30" spans="3:15" x14ac:dyDescent="0.25">
      <c r="C30" s="22" t="s">
        <v>326</v>
      </c>
      <c r="D30" s="31"/>
      <c r="E30" s="31"/>
      <c r="F30" s="23"/>
      <c r="G30" s="28" t="s">
        <v>138</v>
      </c>
    </row>
    <row r="31" spans="3:15" x14ac:dyDescent="0.25">
      <c r="C31" s="22" t="s">
        <v>140</v>
      </c>
      <c r="D31" s="31"/>
      <c r="E31" s="31"/>
      <c r="F31" s="23"/>
      <c r="G31" s="28">
        <v>7</v>
      </c>
    </row>
    <row r="32" spans="3:15" x14ac:dyDescent="0.25">
      <c r="C32" s="22" t="s">
        <v>141</v>
      </c>
      <c r="D32" s="31"/>
      <c r="E32" s="31"/>
      <c r="F32" s="23"/>
      <c r="G32" s="28" t="s">
        <v>142</v>
      </c>
    </row>
    <row r="33" spans="2:7" x14ac:dyDescent="0.25">
      <c r="C33" s="22" t="s">
        <v>143</v>
      </c>
      <c r="D33" s="31"/>
      <c r="E33" s="31"/>
      <c r="F33" s="23"/>
      <c r="G33" s="28" t="s">
        <v>138</v>
      </c>
    </row>
    <row r="34" spans="2:7" x14ac:dyDescent="0.25">
      <c r="C34" s="22" t="s">
        <v>144</v>
      </c>
      <c r="D34" s="31"/>
      <c r="E34" s="31"/>
      <c r="F34" s="23"/>
      <c r="G34" s="28" t="s">
        <v>138</v>
      </c>
    </row>
    <row r="35" spans="2:7" x14ac:dyDescent="0.25">
      <c r="C35" s="22" t="s">
        <v>145</v>
      </c>
      <c r="D35" s="31"/>
      <c r="E35" s="31"/>
      <c r="F35" s="23"/>
      <c r="G35" s="28" t="s">
        <v>138</v>
      </c>
    </row>
    <row r="37" spans="2:7" ht="15.75" x14ac:dyDescent="0.25">
      <c r="C37" s="18" t="s">
        <v>146</v>
      </c>
      <c r="D37" s="19"/>
      <c r="E37" s="19"/>
      <c r="F37" s="19"/>
      <c r="G37" s="20"/>
    </row>
    <row r="38" spans="2:7" x14ac:dyDescent="0.25">
      <c r="C38" s="16" t="s">
        <v>147</v>
      </c>
      <c r="D38" s="26"/>
      <c r="E38" s="26"/>
      <c r="F38" s="26"/>
      <c r="G38" s="17"/>
    </row>
    <row r="39" spans="2:7" x14ac:dyDescent="0.25">
      <c r="C39" s="16" t="s">
        <v>148</v>
      </c>
      <c r="D39" s="26"/>
      <c r="E39" s="26"/>
      <c r="F39" s="26"/>
      <c r="G39" s="17"/>
    </row>
    <row r="40" spans="2:7" x14ac:dyDescent="0.25">
      <c r="C40" s="16" t="s">
        <v>149</v>
      </c>
      <c r="D40" s="26"/>
      <c r="E40" s="26"/>
      <c r="F40" s="26"/>
      <c r="G40" s="17"/>
    </row>
    <row r="41" spans="2:7" x14ac:dyDescent="0.25">
      <c r="C41" s="16" t="s">
        <v>150</v>
      </c>
      <c r="D41" s="26"/>
      <c r="E41" s="26"/>
      <c r="F41" s="26"/>
      <c r="G41" s="17"/>
    </row>
    <row r="43" spans="2:7" ht="18.75" x14ac:dyDescent="0.3">
      <c r="B43" s="27" t="s">
        <v>327</v>
      </c>
    </row>
    <row r="45" spans="2:7" x14ac:dyDescent="0.25">
      <c r="C45" s="39" t="s">
        <v>328</v>
      </c>
      <c r="D45" s="40"/>
      <c r="E45" s="40"/>
      <c r="F45" s="41"/>
    </row>
    <row r="47" spans="2:7" x14ac:dyDescent="0.25">
      <c r="C47" s="11" t="s">
        <v>289</v>
      </c>
      <c r="D47" s="11" t="s">
        <v>329</v>
      </c>
    </row>
    <row r="48" spans="2:7" x14ac:dyDescent="0.25">
      <c r="C48" s="12">
        <v>1</v>
      </c>
      <c r="D48" s="10">
        <v>9.6774193548387094E-2</v>
      </c>
    </row>
    <row r="49" spans="2:4" x14ac:dyDescent="0.25">
      <c r="C49" s="12">
        <v>2</v>
      </c>
      <c r="D49" s="10">
        <v>0.16129032258064516</v>
      </c>
    </row>
    <row r="50" spans="2:4" x14ac:dyDescent="0.25">
      <c r="C50" s="12">
        <v>3</v>
      </c>
      <c r="D50" s="10">
        <v>0.38709677419354838</v>
      </c>
    </row>
    <row r="51" spans="2:4" x14ac:dyDescent="0.25">
      <c r="C51" s="12">
        <v>4</v>
      </c>
      <c r="D51" s="10">
        <v>0.22580645161290322</v>
      </c>
    </row>
    <row r="52" spans="2:4" x14ac:dyDescent="0.25">
      <c r="C52" s="12">
        <v>5</v>
      </c>
      <c r="D52" s="10">
        <v>0.12903225806451613</v>
      </c>
    </row>
    <row r="54" spans="2:4" ht="18.75" x14ac:dyDescent="0.3">
      <c r="B54" s="27" t="s">
        <v>330</v>
      </c>
    </row>
    <row r="56" spans="2:4" x14ac:dyDescent="0.25">
      <c r="C56" s="11" t="s">
        <v>109</v>
      </c>
      <c r="D56" s="11" t="s">
        <v>331</v>
      </c>
    </row>
    <row r="57" spans="2:4" x14ac:dyDescent="0.25">
      <c r="C57" s="12">
        <v>0</v>
      </c>
      <c r="D57" s="10">
        <v>61.290322580645153</v>
      </c>
    </row>
    <row r="58" spans="2:4" x14ac:dyDescent="0.25">
      <c r="C58" s="12">
        <v>1</v>
      </c>
      <c r="D58" s="10">
        <v>51.612903225806448</v>
      </c>
    </row>
    <row r="59" spans="2:4" x14ac:dyDescent="0.25">
      <c r="C59" s="12">
        <v>2</v>
      </c>
      <c r="D59" s="10">
        <v>41.935483870967744</v>
      </c>
    </row>
    <row r="60" spans="2:4" x14ac:dyDescent="0.25">
      <c r="C60" s="12">
        <v>3</v>
      </c>
      <c r="D60" s="10">
        <v>41.935483870967737</v>
      </c>
    </row>
    <row r="61" spans="2:4" x14ac:dyDescent="0.25">
      <c r="C61" s="12">
        <v>4</v>
      </c>
      <c r="D61" s="10">
        <v>29.032258064516125</v>
      </c>
    </row>
    <row r="62" spans="2:4" x14ac:dyDescent="0.25">
      <c r="C62" s="12">
        <v>5</v>
      </c>
      <c r="D62" s="10">
        <v>16.129032258064512</v>
      </c>
    </row>
    <row r="63" spans="2:4" x14ac:dyDescent="0.25">
      <c r="C63" s="12">
        <v>6</v>
      </c>
      <c r="D63" s="10">
        <v>12.90322580645161</v>
      </c>
    </row>
    <row r="64" spans="2:4" x14ac:dyDescent="0.25">
      <c r="C64" s="12">
        <v>7</v>
      </c>
      <c r="D64" s="10">
        <v>9.6774193548387064</v>
      </c>
    </row>
    <row r="65" spans="2:13" x14ac:dyDescent="0.25">
      <c r="C65" s="12">
        <v>8</v>
      </c>
      <c r="D65" s="10">
        <v>3.2258064516129004</v>
      </c>
    </row>
    <row r="66" spans="2:13" x14ac:dyDescent="0.25">
      <c r="C66" s="12">
        <v>9</v>
      </c>
      <c r="D66" s="10">
        <v>-2.7755575615628914E-15</v>
      </c>
    </row>
    <row r="68" spans="2:13" ht="18.75" x14ac:dyDescent="0.3">
      <c r="B68" s="27" t="s">
        <v>152</v>
      </c>
    </row>
    <row r="70" spans="2:13" x14ac:dyDescent="0.25">
      <c r="C70" s="22" t="s">
        <v>153</v>
      </c>
      <c r="D70" s="23"/>
      <c r="E70" s="10">
        <v>9</v>
      </c>
      <c r="H70" s="22" t="s">
        <v>154</v>
      </c>
      <c r="I70" s="23"/>
      <c r="J70" s="10">
        <v>10</v>
      </c>
    </row>
    <row r="72" spans="2:13" x14ac:dyDescent="0.25">
      <c r="C72" s="11" t="s">
        <v>155</v>
      </c>
      <c r="D72" s="11" t="s">
        <v>17</v>
      </c>
      <c r="E72" s="11" t="s">
        <v>156</v>
      </c>
      <c r="F72" s="11" t="s">
        <v>66</v>
      </c>
      <c r="G72" s="11" t="s">
        <v>67</v>
      </c>
      <c r="H72" s="11" t="s">
        <v>62</v>
      </c>
      <c r="I72" s="11" t="s">
        <v>157</v>
      </c>
      <c r="J72" s="11" t="s">
        <v>158</v>
      </c>
      <c r="K72" s="11" t="s">
        <v>332</v>
      </c>
      <c r="L72" s="11" t="s">
        <v>289</v>
      </c>
      <c r="M72" s="11" t="s">
        <v>37</v>
      </c>
    </row>
    <row r="73" spans="2:13" x14ac:dyDescent="0.25">
      <c r="C73" s="29">
        <v>0</v>
      </c>
      <c r="D73" s="29">
        <v>0</v>
      </c>
      <c r="E73" s="29" t="s">
        <v>160</v>
      </c>
      <c r="F73" s="29">
        <v>1</v>
      </c>
      <c r="G73" s="29">
        <v>2</v>
      </c>
      <c r="H73" s="29" t="s">
        <v>22</v>
      </c>
      <c r="I73" s="29">
        <v>11.875</v>
      </c>
      <c r="J73" s="29">
        <v>31</v>
      </c>
      <c r="K73" s="29">
        <v>0.61290322580645151</v>
      </c>
      <c r="L73" s="29">
        <v>3</v>
      </c>
      <c r="M73" s="29" t="s">
        <v>161</v>
      </c>
    </row>
    <row r="74" spans="2:13" x14ac:dyDescent="0.25">
      <c r="C74" s="29">
        <v>1</v>
      </c>
      <c r="D74" s="29">
        <v>1</v>
      </c>
      <c r="E74" s="29">
        <v>0</v>
      </c>
      <c r="F74" s="29" t="s">
        <v>160</v>
      </c>
      <c r="G74" s="29" t="s">
        <v>160</v>
      </c>
      <c r="H74" s="29" t="s">
        <v>160</v>
      </c>
      <c r="I74" s="29" t="s">
        <v>160</v>
      </c>
      <c r="J74" s="29">
        <v>3</v>
      </c>
      <c r="K74" s="29">
        <v>0</v>
      </c>
      <c r="L74" s="29">
        <v>1</v>
      </c>
      <c r="M74" s="29" t="s">
        <v>162</v>
      </c>
    </row>
    <row r="75" spans="2:13" x14ac:dyDescent="0.25">
      <c r="C75" s="29">
        <v>2</v>
      </c>
      <c r="D75" s="29">
        <v>1</v>
      </c>
      <c r="E75" s="29">
        <v>0</v>
      </c>
      <c r="F75" s="29">
        <v>3</v>
      </c>
      <c r="G75" s="29">
        <v>4</v>
      </c>
      <c r="H75" s="29" t="s">
        <v>22</v>
      </c>
      <c r="I75" s="29">
        <v>36.625</v>
      </c>
      <c r="J75" s="29">
        <v>28</v>
      </c>
      <c r="K75" s="29">
        <v>0.5161290322580645</v>
      </c>
      <c r="L75" s="29">
        <v>3</v>
      </c>
      <c r="M75" s="29" t="s">
        <v>161</v>
      </c>
    </row>
    <row r="76" spans="2:13" x14ac:dyDescent="0.25">
      <c r="C76" s="29">
        <v>3</v>
      </c>
      <c r="D76" s="29">
        <v>2</v>
      </c>
      <c r="E76" s="29">
        <v>2</v>
      </c>
      <c r="F76" s="29">
        <v>5</v>
      </c>
      <c r="G76" s="29">
        <v>6</v>
      </c>
      <c r="H76" s="29" t="s">
        <v>7</v>
      </c>
      <c r="I76" s="29">
        <v>0.55000000000000004</v>
      </c>
      <c r="J76" s="29">
        <v>25</v>
      </c>
      <c r="K76" s="29">
        <v>0.41935483870967744</v>
      </c>
      <c r="L76" s="29">
        <v>3</v>
      </c>
      <c r="M76" s="29" t="s">
        <v>161</v>
      </c>
    </row>
    <row r="77" spans="2:13" x14ac:dyDescent="0.25">
      <c r="C77" s="29">
        <v>4</v>
      </c>
      <c r="D77" s="29">
        <v>2</v>
      </c>
      <c r="E77" s="29">
        <v>2</v>
      </c>
      <c r="F77" s="29" t="s">
        <v>160</v>
      </c>
      <c r="G77" s="29" t="s">
        <v>160</v>
      </c>
      <c r="H77" s="29" t="s">
        <v>160</v>
      </c>
      <c r="I77" s="29" t="s">
        <v>160</v>
      </c>
      <c r="J77" s="29">
        <v>3</v>
      </c>
      <c r="K77" s="29">
        <v>0</v>
      </c>
      <c r="L77" s="29">
        <v>4</v>
      </c>
      <c r="M77" s="29" t="s">
        <v>162</v>
      </c>
    </row>
    <row r="78" spans="2:13" x14ac:dyDescent="0.25">
      <c r="C78" s="29">
        <v>5</v>
      </c>
      <c r="D78" s="29">
        <v>3</v>
      </c>
      <c r="E78" s="29">
        <v>3</v>
      </c>
      <c r="F78" s="29">
        <v>7</v>
      </c>
      <c r="G78" s="29">
        <v>8</v>
      </c>
      <c r="H78" s="29" t="s">
        <v>20</v>
      </c>
      <c r="I78" s="29">
        <v>87.5</v>
      </c>
      <c r="J78" s="29">
        <v>13</v>
      </c>
      <c r="K78" s="29">
        <v>0.16129032258064513</v>
      </c>
      <c r="L78" s="29">
        <v>3</v>
      </c>
      <c r="M78" s="29" t="s">
        <v>161</v>
      </c>
    </row>
    <row r="79" spans="2:13" x14ac:dyDescent="0.25">
      <c r="C79" s="29">
        <v>6</v>
      </c>
      <c r="D79" s="29">
        <v>3</v>
      </c>
      <c r="E79" s="29">
        <v>3</v>
      </c>
      <c r="F79" s="29">
        <v>9</v>
      </c>
      <c r="G79" s="29">
        <v>10</v>
      </c>
      <c r="H79" s="29" t="s">
        <v>18</v>
      </c>
      <c r="I79" s="29">
        <v>28.0625</v>
      </c>
      <c r="J79" s="29">
        <v>12</v>
      </c>
      <c r="K79" s="29">
        <v>0.25806451612903225</v>
      </c>
      <c r="L79" s="29">
        <v>3</v>
      </c>
      <c r="M79" s="29" t="s">
        <v>161</v>
      </c>
    </row>
    <row r="80" spans="2:13" x14ac:dyDescent="0.25">
      <c r="C80" s="29">
        <v>7</v>
      </c>
      <c r="D80" s="29">
        <v>4</v>
      </c>
      <c r="E80" s="29">
        <v>5</v>
      </c>
      <c r="F80" s="29">
        <v>11</v>
      </c>
      <c r="G80" s="29">
        <v>12</v>
      </c>
      <c r="H80" s="29" t="s">
        <v>3</v>
      </c>
      <c r="I80" s="29">
        <v>150</v>
      </c>
      <c r="J80" s="29">
        <v>6</v>
      </c>
      <c r="K80" s="29">
        <v>3.2258064516129031E-2</v>
      </c>
      <c r="L80" s="29">
        <v>2</v>
      </c>
      <c r="M80" s="29" t="s">
        <v>161</v>
      </c>
    </row>
    <row r="81" spans="2:13" x14ac:dyDescent="0.25">
      <c r="C81" s="29">
        <v>8</v>
      </c>
      <c r="D81" s="29">
        <v>4</v>
      </c>
      <c r="E81" s="29">
        <v>5</v>
      </c>
      <c r="F81" s="29" t="s">
        <v>160</v>
      </c>
      <c r="G81" s="29" t="s">
        <v>160</v>
      </c>
      <c r="H81" s="29" t="s">
        <v>160</v>
      </c>
      <c r="I81" s="29" t="s">
        <v>160</v>
      </c>
      <c r="J81" s="29">
        <v>7</v>
      </c>
      <c r="K81" s="29">
        <v>0</v>
      </c>
      <c r="L81" s="29">
        <v>3</v>
      </c>
      <c r="M81" s="29" t="s">
        <v>162</v>
      </c>
    </row>
    <row r="82" spans="2:13" x14ac:dyDescent="0.25">
      <c r="C82" s="29">
        <v>9</v>
      </c>
      <c r="D82" s="29">
        <v>4</v>
      </c>
      <c r="E82" s="29">
        <v>6</v>
      </c>
      <c r="F82" s="29">
        <v>13</v>
      </c>
      <c r="G82" s="29">
        <v>14</v>
      </c>
      <c r="H82" s="29" t="s">
        <v>19</v>
      </c>
      <c r="I82" s="29">
        <v>224.875</v>
      </c>
      <c r="J82" s="29">
        <v>5</v>
      </c>
      <c r="K82" s="29">
        <v>3.2258064516129031E-2</v>
      </c>
      <c r="L82" s="29">
        <v>5</v>
      </c>
      <c r="M82" s="29" t="s">
        <v>161</v>
      </c>
    </row>
    <row r="83" spans="2:13" x14ac:dyDescent="0.25">
      <c r="C83" s="29">
        <v>10</v>
      </c>
      <c r="D83" s="29">
        <v>4</v>
      </c>
      <c r="E83" s="29">
        <v>6</v>
      </c>
      <c r="F83" s="29">
        <v>15</v>
      </c>
      <c r="G83" s="29">
        <v>16</v>
      </c>
      <c r="H83" s="29" t="s">
        <v>6</v>
      </c>
      <c r="I83" s="29">
        <v>0.1238093900760661</v>
      </c>
      <c r="J83" s="29">
        <v>7</v>
      </c>
      <c r="K83" s="29">
        <v>9.6774193548387094E-2</v>
      </c>
      <c r="L83" s="29">
        <v>3</v>
      </c>
      <c r="M83" s="29" t="s">
        <v>161</v>
      </c>
    </row>
    <row r="84" spans="2:13" x14ac:dyDescent="0.25">
      <c r="C84" s="29">
        <v>11</v>
      </c>
      <c r="D84" s="29">
        <v>5</v>
      </c>
      <c r="E84" s="29">
        <v>7</v>
      </c>
      <c r="F84" s="29" t="s">
        <v>160</v>
      </c>
      <c r="G84" s="29" t="s">
        <v>160</v>
      </c>
      <c r="H84" s="29" t="s">
        <v>160</v>
      </c>
      <c r="I84" s="29" t="s">
        <v>160</v>
      </c>
      <c r="J84" s="29">
        <v>5</v>
      </c>
      <c r="K84" s="29">
        <v>0</v>
      </c>
      <c r="L84" s="29">
        <v>2</v>
      </c>
      <c r="M84" s="29" t="s">
        <v>162</v>
      </c>
    </row>
    <row r="85" spans="2:13" x14ac:dyDescent="0.25">
      <c r="C85" s="29">
        <v>12</v>
      </c>
      <c r="D85" s="29">
        <v>5</v>
      </c>
      <c r="E85" s="29">
        <v>7</v>
      </c>
      <c r="F85" s="29" t="s">
        <v>160</v>
      </c>
      <c r="G85" s="29" t="s">
        <v>160</v>
      </c>
      <c r="H85" s="29" t="s">
        <v>160</v>
      </c>
      <c r="I85" s="29" t="s">
        <v>160</v>
      </c>
      <c r="J85" s="29">
        <v>1</v>
      </c>
      <c r="K85" s="29">
        <v>0</v>
      </c>
      <c r="L85" s="29">
        <v>3</v>
      </c>
      <c r="M85" s="29" t="s">
        <v>162</v>
      </c>
    </row>
    <row r="86" spans="2:13" x14ac:dyDescent="0.25">
      <c r="C86" s="29">
        <v>13</v>
      </c>
      <c r="D86" s="29">
        <v>5</v>
      </c>
      <c r="E86" s="29">
        <v>9</v>
      </c>
      <c r="F86" s="29" t="s">
        <v>160</v>
      </c>
      <c r="G86" s="29" t="s">
        <v>160</v>
      </c>
      <c r="H86" s="29" t="s">
        <v>160</v>
      </c>
      <c r="I86" s="29" t="s">
        <v>160</v>
      </c>
      <c r="J86" s="29">
        <v>1</v>
      </c>
      <c r="K86" s="29">
        <v>0</v>
      </c>
      <c r="L86" s="29">
        <v>4</v>
      </c>
      <c r="M86" s="29" t="s">
        <v>162</v>
      </c>
    </row>
    <row r="87" spans="2:13" x14ac:dyDescent="0.25">
      <c r="C87" s="29">
        <v>14</v>
      </c>
      <c r="D87" s="29">
        <v>5</v>
      </c>
      <c r="E87" s="29">
        <v>9</v>
      </c>
      <c r="F87" s="29" t="s">
        <v>160</v>
      </c>
      <c r="G87" s="29" t="s">
        <v>160</v>
      </c>
      <c r="H87" s="29" t="s">
        <v>160</v>
      </c>
      <c r="I87" s="29" t="s">
        <v>160</v>
      </c>
      <c r="J87" s="29">
        <v>4</v>
      </c>
      <c r="K87" s="29">
        <v>0</v>
      </c>
      <c r="L87" s="29">
        <v>5</v>
      </c>
      <c r="M87" s="29" t="s">
        <v>162</v>
      </c>
    </row>
    <row r="88" spans="2:13" x14ac:dyDescent="0.25">
      <c r="C88" s="29">
        <v>15</v>
      </c>
      <c r="D88" s="29">
        <v>5</v>
      </c>
      <c r="E88" s="29">
        <v>10</v>
      </c>
      <c r="F88" s="29" t="s">
        <v>160</v>
      </c>
      <c r="G88" s="29" t="s">
        <v>160</v>
      </c>
      <c r="H88" s="29" t="s">
        <v>160</v>
      </c>
      <c r="I88" s="29" t="s">
        <v>160</v>
      </c>
      <c r="J88" s="29">
        <v>3</v>
      </c>
      <c r="K88" s="29">
        <v>0</v>
      </c>
      <c r="L88" s="29">
        <v>3</v>
      </c>
      <c r="M88" s="29" t="s">
        <v>162</v>
      </c>
    </row>
    <row r="89" spans="2:13" x14ac:dyDescent="0.25">
      <c r="C89" s="29">
        <v>16</v>
      </c>
      <c r="D89" s="29">
        <v>5</v>
      </c>
      <c r="E89" s="29">
        <v>10</v>
      </c>
      <c r="F89" s="29">
        <v>17</v>
      </c>
      <c r="G89" s="29">
        <v>18</v>
      </c>
      <c r="H89" s="29" t="s">
        <v>19</v>
      </c>
      <c r="I89" s="29">
        <v>291</v>
      </c>
      <c r="J89" s="29">
        <v>4</v>
      </c>
      <c r="K89" s="29">
        <v>3.2258064516129031E-2</v>
      </c>
      <c r="L89" s="29">
        <v>4</v>
      </c>
      <c r="M89" s="29" t="s">
        <v>161</v>
      </c>
    </row>
    <row r="90" spans="2:13" x14ac:dyDescent="0.25">
      <c r="C90" s="29">
        <v>17</v>
      </c>
      <c r="D90" s="29">
        <v>6</v>
      </c>
      <c r="E90" s="29">
        <v>16</v>
      </c>
      <c r="F90" s="29" t="s">
        <v>160</v>
      </c>
      <c r="G90" s="29" t="s">
        <v>160</v>
      </c>
      <c r="H90" s="29" t="s">
        <v>160</v>
      </c>
      <c r="I90" s="29" t="s">
        <v>160</v>
      </c>
      <c r="J90" s="29">
        <v>3</v>
      </c>
      <c r="K90" s="29">
        <v>0</v>
      </c>
      <c r="L90" s="29">
        <v>4</v>
      </c>
      <c r="M90" s="29" t="s">
        <v>162</v>
      </c>
    </row>
    <row r="91" spans="2:13" x14ac:dyDescent="0.25">
      <c r="C91" s="29">
        <v>18</v>
      </c>
      <c r="D91" s="29">
        <v>6</v>
      </c>
      <c r="E91" s="29">
        <v>16</v>
      </c>
      <c r="F91" s="29" t="s">
        <v>160</v>
      </c>
      <c r="G91" s="29" t="s">
        <v>160</v>
      </c>
      <c r="H91" s="29" t="s">
        <v>160</v>
      </c>
      <c r="I91" s="29" t="s">
        <v>160</v>
      </c>
      <c r="J91" s="29">
        <v>1</v>
      </c>
      <c r="K91" s="29">
        <v>0</v>
      </c>
      <c r="L91" s="29">
        <v>3</v>
      </c>
      <c r="M91" s="29" t="s">
        <v>162</v>
      </c>
    </row>
    <row r="94" spans="2:13" ht="18.75" x14ac:dyDescent="0.3">
      <c r="B94" s="27" t="s">
        <v>165</v>
      </c>
    </row>
    <row r="96" spans="2:13" ht="15.75" x14ac:dyDescent="0.25">
      <c r="C96" s="18" t="s">
        <v>333</v>
      </c>
      <c r="D96" s="19"/>
      <c r="E96" s="19"/>
      <c r="F96" s="19"/>
      <c r="G96" s="19"/>
      <c r="H96" s="20"/>
    </row>
    <row r="97" spans="3:8" x14ac:dyDescent="0.25">
      <c r="C97" s="11"/>
      <c r="D97" s="39" t="s">
        <v>334</v>
      </c>
      <c r="E97" s="40"/>
      <c r="F97" s="40"/>
      <c r="G97" s="40"/>
      <c r="H97" s="41"/>
    </row>
    <row r="98" spans="3:8" x14ac:dyDescent="0.25">
      <c r="C98" s="12" t="s">
        <v>335</v>
      </c>
      <c r="D98" s="11">
        <v>1</v>
      </c>
      <c r="E98" s="11">
        <v>2</v>
      </c>
      <c r="F98" s="11">
        <v>3</v>
      </c>
      <c r="G98" s="11">
        <v>4</v>
      </c>
      <c r="H98" s="11">
        <v>5</v>
      </c>
    </row>
    <row r="99" spans="3:8" x14ac:dyDescent="0.25">
      <c r="C99" s="12">
        <v>1</v>
      </c>
      <c r="D99" s="10">
        <v>3</v>
      </c>
      <c r="E99" s="10">
        <v>0</v>
      </c>
      <c r="F99" s="10">
        <v>0</v>
      </c>
      <c r="G99" s="10">
        <v>0</v>
      </c>
      <c r="H99" s="10">
        <v>0</v>
      </c>
    </row>
    <row r="100" spans="3:8" x14ac:dyDescent="0.25">
      <c r="C100" s="12">
        <v>2</v>
      </c>
      <c r="D100" s="10">
        <v>0</v>
      </c>
      <c r="E100" s="10">
        <v>5</v>
      </c>
      <c r="F100" s="10">
        <v>0</v>
      </c>
      <c r="G100" s="10">
        <v>0</v>
      </c>
      <c r="H100" s="10">
        <v>0</v>
      </c>
    </row>
    <row r="101" spans="3:8" x14ac:dyDescent="0.25">
      <c r="C101" s="12">
        <v>3</v>
      </c>
      <c r="D101" s="10">
        <v>0</v>
      </c>
      <c r="E101" s="10">
        <v>0</v>
      </c>
      <c r="F101" s="10">
        <v>12</v>
      </c>
      <c r="G101" s="10">
        <v>0</v>
      </c>
      <c r="H101" s="10">
        <v>0</v>
      </c>
    </row>
    <row r="102" spans="3:8" x14ac:dyDescent="0.25">
      <c r="C102" s="12">
        <v>4</v>
      </c>
      <c r="D102" s="10">
        <v>0</v>
      </c>
      <c r="E102" s="10">
        <v>0</v>
      </c>
      <c r="F102" s="10">
        <v>0</v>
      </c>
      <c r="G102" s="10">
        <v>7</v>
      </c>
      <c r="H102" s="10">
        <v>0</v>
      </c>
    </row>
    <row r="103" spans="3:8" x14ac:dyDescent="0.25">
      <c r="C103" s="12">
        <v>5</v>
      </c>
      <c r="D103" s="10">
        <v>0</v>
      </c>
      <c r="E103" s="10">
        <v>0</v>
      </c>
      <c r="F103" s="10">
        <v>0</v>
      </c>
      <c r="G103" s="10">
        <v>0</v>
      </c>
      <c r="H103" s="10">
        <v>4</v>
      </c>
    </row>
    <row r="105" spans="3:8" ht="15.75" x14ac:dyDescent="0.25">
      <c r="C105" s="18" t="s">
        <v>336</v>
      </c>
      <c r="D105" s="19"/>
      <c r="E105" s="19"/>
      <c r="F105" s="20"/>
    </row>
    <row r="106" spans="3:8" x14ac:dyDescent="0.25">
      <c r="C106" s="11" t="s">
        <v>289</v>
      </c>
      <c r="D106" s="11" t="s">
        <v>337</v>
      </c>
      <c r="E106" s="11" t="s">
        <v>338</v>
      </c>
      <c r="F106" s="11" t="s">
        <v>331</v>
      </c>
    </row>
    <row r="107" spans="3:8" x14ac:dyDescent="0.25">
      <c r="C107" s="12">
        <v>1</v>
      </c>
      <c r="D107" s="10">
        <f>SUM($D$99:$H$99)</f>
        <v>3</v>
      </c>
      <c r="E107" s="10">
        <f>SUM($D$99:$H$99) - $D$99</f>
        <v>0</v>
      </c>
      <c r="F107" s="10">
        <f>IF($D$107=0,"Undefined",(($E$107)*100) / ($D$107))</f>
        <v>0</v>
      </c>
    </row>
    <row r="108" spans="3:8" x14ac:dyDescent="0.25">
      <c r="C108" s="12">
        <v>2</v>
      </c>
      <c r="D108" s="10">
        <f>SUM($D$100:$H$100)</f>
        <v>5</v>
      </c>
      <c r="E108" s="10">
        <f>SUM($D$100:$H$100) - $E$100</f>
        <v>0</v>
      </c>
      <c r="F108" s="10">
        <f>IF($D$108=0,"Undefined",(($E$108)*100) / ($D$108))</f>
        <v>0</v>
      </c>
    </row>
    <row r="109" spans="3:8" x14ac:dyDescent="0.25">
      <c r="C109" s="12">
        <v>3</v>
      </c>
      <c r="D109" s="10">
        <f>SUM($D$101:$H$101)</f>
        <v>12</v>
      </c>
      <c r="E109" s="10">
        <f>SUM($D$101:$H$101) - $F$101</f>
        <v>0</v>
      </c>
      <c r="F109" s="10">
        <f>IF($D$109=0,"Undefined",(($E$109)*100) / ($D$109))</f>
        <v>0</v>
      </c>
    </row>
    <row r="110" spans="3:8" x14ac:dyDescent="0.25">
      <c r="C110" s="12">
        <v>4</v>
      </c>
      <c r="D110" s="10">
        <f>SUM($D$102:$H$102)</f>
        <v>7</v>
      </c>
      <c r="E110" s="10">
        <f>SUM($D$102:$H$102) - $G$102</f>
        <v>0</v>
      </c>
      <c r="F110" s="10">
        <f>IF($D$110=0,"Undefined",(($E$110)*100) / ($D$110))</f>
        <v>0</v>
      </c>
    </row>
    <row r="111" spans="3:8" x14ac:dyDescent="0.25">
      <c r="C111" s="12">
        <v>5</v>
      </c>
      <c r="D111" s="10">
        <f>SUM($D$103:$H$103)</f>
        <v>4</v>
      </c>
      <c r="E111" s="10">
        <f>SUM($D$103:$H$103) - $H$103</f>
        <v>0</v>
      </c>
      <c r="F111" s="10">
        <f>IF($D$111=0,"Undefined",(($E$111)*100) / ($D$111))</f>
        <v>0</v>
      </c>
    </row>
    <row r="112" spans="3:8" x14ac:dyDescent="0.25">
      <c r="C112" s="12" t="s">
        <v>339</v>
      </c>
      <c r="D112" s="10">
        <f>SUM($D$107:$D$111)</f>
        <v>31</v>
      </c>
      <c r="E112" s="10">
        <f>SUM($E$107:$E$111)</f>
        <v>0</v>
      </c>
      <c r="F112" s="10">
        <f>IF($D$112=0,"Undefined",(($E$112)*100) / ($D$112))</f>
        <v>0</v>
      </c>
    </row>
    <row r="114" spans="2:8" ht="18.75" x14ac:dyDescent="0.3">
      <c r="B114" s="27" t="s">
        <v>169</v>
      </c>
    </row>
    <row r="116" spans="2:8" ht="15.75" x14ac:dyDescent="0.25">
      <c r="C116" s="18" t="s">
        <v>333</v>
      </c>
      <c r="D116" s="19"/>
      <c r="E116" s="19"/>
      <c r="F116" s="19"/>
      <c r="G116" s="19"/>
      <c r="H116" s="20"/>
    </row>
    <row r="117" spans="2:8" x14ac:dyDescent="0.25">
      <c r="C117" s="11"/>
      <c r="D117" s="39" t="s">
        <v>334</v>
      </c>
      <c r="E117" s="40"/>
      <c r="F117" s="40"/>
      <c r="G117" s="40"/>
      <c r="H117" s="41"/>
    </row>
    <row r="118" spans="2:8" x14ac:dyDescent="0.25">
      <c r="C118" s="12" t="s">
        <v>335</v>
      </c>
      <c r="D118" s="11">
        <v>1</v>
      </c>
      <c r="E118" s="11">
        <v>2</v>
      </c>
      <c r="F118" s="11">
        <v>3</v>
      </c>
      <c r="G118" s="11">
        <v>4</v>
      </c>
      <c r="H118" s="11">
        <v>5</v>
      </c>
    </row>
    <row r="119" spans="2:8" x14ac:dyDescent="0.25">
      <c r="C119" s="12">
        <v>1</v>
      </c>
      <c r="D119" s="10">
        <v>2</v>
      </c>
      <c r="E119" s="10">
        <v>2</v>
      </c>
      <c r="F119" s="10">
        <v>0</v>
      </c>
      <c r="G119" s="10">
        <v>0</v>
      </c>
      <c r="H119" s="10">
        <v>0</v>
      </c>
    </row>
    <row r="120" spans="2:8" x14ac:dyDescent="0.25">
      <c r="C120" s="12">
        <v>2</v>
      </c>
      <c r="D120" s="10">
        <v>2</v>
      </c>
      <c r="E120" s="10">
        <v>0</v>
      </c>
      <c r="F120" s="10">
        <v>0</v>
      </c>
      <c r="G120" s="10">
        <v>0</v>
      </c>
      <c r="H120" s="10">
        <v>0</v>
      </c>
    </row>
    <row r="121" spans="2:8" x14ac:dyDescent="0.25">
      <c r="C121" s="12">
        <v>3</v>
      </c>
      <c r="D121" s="10">
        <v>0</v>
      </c>
      <c r="E121" s="10">
        <v>2</v>
      </c>
      <c r="F121" s="10">
        <v>3</v>
      </c>
      <c r="G121" s="10">
        <v>1</v>
      </c>
      <c r="H121" s="10">
        <v>0</v>
      </c>
    </row>
    <row r="122" spans="2:8" x14ac:dyDescent="0.25">
      <c r="C122" s="12">
        <v>4</v>
      </c>
      <c r="D122" s="10">
        <v>0</v>
      </c>
      <c r="E122" s="10">
        <v>1</v>
      </c>
      <c r="F122" s="10">
        <v>3</v>
      </c>
      <c r="G122" s="10">
        <v>0</v>
      </c>
      <c r="H122" s="10">
        <v>0</v>
      </c>
    </row>
    <row r="123" spans="2:8" x14ac:dyDescent="0.25">
      <c r="C123" s="12">
        <v>5</v>
      </c>
      <c r="D123" s="10">
        <v>0</v>
      </c>
      <c r="E123" s="10">
        <v>0</v>
      </c>
      <c r="F123" s="10">
        <v>3</v>
      </c>
      <c r="G123" s="10">
        <v>1</v>
      </c>
      <c r="H123" s="10">
        <v>0</v>
      </c>
    </row>
    <row r="125" spans="2:8" ht="15.75" x14ac:dyDescent="0.25">
      <c r="C125" s="18" t="s">
        <v>336</v>
      </c>
      <c r="D125" s="19"/>
      <c r="E125" s="19"/>
      <c r="F125" s="20"/>
    </row>
    <row r="126" spans="2:8" x14ac:dyDescent="0.25">
      <c r="C126" s="11" t="s">
        <v>289</v>
      </c>
      <c r="D126" s="11" t="s">
        <v>337</v>
      </c>
      <c r="E126" s="11" t="s">
        <v>338</v>
      </c>
      <c r="F126" s="11" t="s">
        <v>331</v>
      </c>
    </row>
    <row r="127" spans="2:8" x14ac:dyDescent="0.25">
      <c r="C127" s="12">
        <v>1</v>
      </c>
      <c r="D127" s="10">
        <f>SUM($D$119:$H$119)</f>
        <v>4</v>
      </c>
      <c r="E127" s="10">
        <f>SUM($D$119:$H$119) - $D$119</f>
        <v>2</v>
      </c>
      <c r="F127" s="10">
        <f>IF($D$127=0,"Undefined",(($E$127)*100) / ($D$127))</f>
        <v>50</v>
      </c>
    </row>
    <row r="128" spans="2:8" x14ac:dyDescent="0.25">
      <c r="C128" s="12">
        <v>2</v>
      </c>
      <c r="D128" s="10">
        <f>SUM($D$120:$H$120)</f>
        <v>2</v>
      </c>
      <c r="E128" s="10">
        <f>SUM($D$120:$H$120) - $E$120</f>
        <v>2</v>
      </c>
      <c r="F128" s="10">
        <f>IF($D$128=0,"Undefined",(($E$128)*100) / ($D$128))</f>
        <v>100</v>
      </c>
    </row>
    <row r="129" spans="3:6" x14ac:dyDescent="0.25">
      <c r="C129" s="12">
        <v>3</v>
      </c>
      <c r="D129" s="10">
        <f>SUM($D$121:$H$121)</f>
        <v>6</v>
      </c>
      <c r="E129" s="10">
        <f>SUM($D$121:$H$121) - $F$121</f>
        <v>3</v>
      </c>
      <c r="F129" s="10">
        <f>IF($D$129=0,"Undefined",(($E$129)*100) / ($D$129))</f>
        <v>50</v>
      </c>
    </row>
    <row r="130" spans="3:6" x14ac:dyDescent="0.25">
      <c r="C130" s="12">
        <v>4</v>
      </c>
      <c r="D130" s="10">
        <f>SUM($D$122:$H$122)</f>
        <v>4</v>
      </c>
      <c r="E130" s="10">
        <f>SUM($D$122:$H$122) - $G$122</f>
        <v>4</v>
      </c>
      <c r="F130" s="10">
        <f>IF($D$130=0,"Undefined",(($E$130)*100) / ($D$130))</f>
        <v>100</v>
      </c>
    </row>
    <row r="131" spans="3:6" x14ac:dyDescent="0.25">
      <c r="C131" s="12">
        <v>5</v>
      </c>
      <c r="D131" s="10">
        <f>SUM($D$123:$H$123)</f>
        <v>4</v>
      </c>
      <c r="E131" s="10">
        <f>SUM($D$123:$H$123) - $H$123</f>
        <v>4</v>
      </c>
      <c r="F131" s="10">
        <f>IF($D$131=0,"Undefined",(($E$131)*100) / ($D$131))</f>
        <v>100</v>
      </c>
    </row>
    <row r="132" spans="3:6" x14ac:dyDescent="0.25">
      <c r="C132" s="12" t="s">
        <v>339</v>
      </c>
      <c r="D132" s="10">
        <f>SUM($D$127:$D$131)</f>
        <v>20</v>
      </c>
      <c r="E132" s="10">
        <f>SUM($E$127:$E$131)</f>
        <v>15</v>
      </c>
      <c r="F132" s="10">
        <f>IF($D$132=0,"Undefined",(($E$132)*100) / ($D$132))</f>
        <v>75</v>
      </c>
    </row>
  </sheetData>
  <mergeCells count="54">
    <mergeCell ref="B4:K4"/>
    <mergeCell ref="N4:Q4"/>
    <mergeCell ref="J5:K5"/>
    <mergeCell ref="B6:C6"/>
    <mergeCell ref="D6:E6"/>
    <mergeCell ref="F6:G6"/>
    <mergeCell ref="H6:I6"/>
    <mergeCell ref="J6:K6"/>
    <mergeCell ref="D97:H97"/>
    <mergeCell ref="C105:F105"/>
    <mergeCell ref="C116:H116"/>
    <mergeCell ref="D117:H117"/>
    <mergeCell ref="C125:F125"/>
    <mergeCell ref="B5:C5"/>
    <mergeCell ref="D5:E5"/>
    <mergeCell ref="F5:G5"/>
    <mergeCell ref="H5:I5"/>
    <mergeCell ref="C40:G40"/>
    <mergeCell ref="C41:G41"/>
    <mergeCell ref="C45:F45"/>
    <mergeCell ref="C70:D70"/>
    <mergeCell ref="H70:I70"/>
    <mergeCell ref="C96:H96"/>
    <mergeCell ref="C33:F33"/>
    <mergeCell ref="C34:F34"/>
    <mergeCell ref="C35:F35"/>
    <mergeCell ref="C37:G37"/>
    <mergeCell ref="C38:G38"/>
    <mergeCell ref="C39:G39"/>
    <mergeCell ref="C27:G27"/>
    <mergeCell ref="C28:F28"/>
    <mergeCell ref="C29:F29"/>
    <mergeCell ref="C30:F30"/>
    <mergeCell ref="C31:F31"/>
    <mergeCell ref="C32:F32"/>
    <mergeCell ref="C22:O22"/>
    <mergeCell ref="C23:D23"/>
    <mergeCell ref="C24:D24"/>
    <mergeCell ref="C25:D25"/>
    <mergeCell ref="E23:O23"/>
    <mergeCell ref="E25:O25"/>
    <mergeCell ref="C20:F20"/>
    <mergeCell ref="G15:K15"/>
    <mergeCell ref="G16:K16"/>
    <mergeCell ref="G17:K17"/>
    <mergeCell ref="G18:K18"/>
    <mergeCell ref="G19:K19"/>
    <mergeCell ref="G20:K20"/>
    <mergeCell ref="C14:K14"/>
    <mergeCell ref="C15:F15"/>
    <mergeCell ref="C16:F16"/>
    <mergeCell ref="C17:F17"/>
    <mergeCell ref="C18:F18"/>
    <mergeCell ref="C19:F19"/>
  </mergeCells>
  <hyperlinks>
    <hyperlink ref="B5" location="'CT_FullTree'!$B$12:$B$12" display="Full-Grown Tree"/>
    <hyperlink ref="D5" location="'CT_Output'!$B$12:$B$12" display="Inputs"/>
    <hyperlink ref="F5" location="'CT_Output'!$B$43:$B$43" display="Prior class probs"/>
    <hyperlink ref="H5" location="'CT_Output'!$B$54:$B$54" display="Train Log"/>
    <hyperlink ref="J5" location="'CT_Output'!$B$68:$B$68" display="Full-Grown Tree Rules"/>
    <hyperlink ref="B6" location="'CT_Output'!$B$94:$B$94" display="Train. Score Summary."/>
    <hyperlink ref="D6" location="'CT_Output'!$B$114:$B$114" display="Valid. Score Summary"/>
    <hyperlink ref="F6" location="'CT_TrainingScore'!$B$2:$B$2" display="Train. Score Detail"/>
    <hyperlink ref="H6" location="'CT_ValidationScore'!$B$2:$B$2" display="Valid. Score Detail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7"/>
  <sheetViews>
    <sheetView showGridLines="0" workbookViewId="0"/>
  </sheetViews>
  <sheetFormatPr defaultRowHeight="15" x14ac:dyDescent="0.25"/>
  <cols>
    <col min="14" max="14" width="11.140625" bestFit="1" customWidth="1"/>
  </cols>
  <sheetData>
    <row r="2" spans="2:19" ht="18.75" x14ac:dyDescent="0.3">
      <c r="B2" s="13" t="s">
        <v>324</v>
      </c>
      <c r="N2" t="s">
        <v>287</v>
      </c>
    </row>
    <row r="4" spans="2:19" ht="15.75" x14ac:dyDescent="0.25">
      <c r="B4" s="18" t="s">
        <v>75</v>
      </c>
      <c r="C4" s="19"/>
      <c r="D4" s="19"/>
      <c r="E4" s="19"/>
      <c r="F4" s="19"/>
      <c r="G4" s="19"/>
      <c r="H4" s="19"/>
      <c r="I4" s="19"/>
      <c r="J4" s="19"/>
      <c r="K4" s="20"/>
      <c r="N4" s="18" t="s">
        <v>76</v>
      </c>
      <c r="O4" s="19"/>
      <c r="P4" s="19"/>
      <c r="Q4" s="20"/>
    </row>
    <row r="5" spans="2:19" x14ac:dyDescent="0.25">
      <c r="B5" s="21" t="s">
        <v>96</v>
      </c>
      <c r="C5" s="17"/>
      <c r="D5" s="21" t="s">
        <v>97</v>
      </c>
      <c r="E5" s="17"/>
      <c r="F5" s="21" t="s">
        <v>312</v>
      </c>
      <c r="G5" s="17"/>
      <c r="H5" s="21" t="s">
        <v>313</v>
      </c>
      <c r="I5" s="17"/>
      <c r="J5" s="21" t="s">
        <v>98</v>
      </c>
      <c r="K5" s="17"/>
      <c r="N5" s="11" t="s">
        <v>77</v>
      </c>
      <c r="O5" s="11" t="s">
        <v>78</v>
      </c>
      <c r="P5" s="11" t="s">
        <v>79</v>
      </c>
      <c r="Q5" s="11" t="s">
        <v>80</v>
      </c>
    </row>
    <row r="6" spans="2:19" x14ac:dyDescent="0.25">
      <c r="B6" s="21" t="s">
        <v>314</v>
      </c>
      <c r="C6" s="17"/>
      <c r="D6" s="21" t="s">
        <v>315</v>
      </c>
      <c r="E6" s="17"/>
      <c r="F6" s="21" t="s">
        <v>104</v>
      </c>
      <c r="G6" s="17"/>
      <c r="H6" s="21" t="s">
        <v>106</v>
      </c>
      <c r="I6" s="17"/>
      <c r="J6" s="16"/>
      <c r="K6" s="17"/>
      <c r="N6" s="10">
        <v>2</v>
      </c>
      <c r="O6" s="10">
        <v>25</v>
      </c>
      <c r="P6" s="10">
        <v>12</v>
      </c>
      <c r="Q6" s="10">
        <v>39</v>
      </c>
    </row>
    <row r="12" spans="2:19" x14ac:dyDescent="0.25">
      <c r="B12" s="12" t="s">
        <v>117</v>
      </c>
      <c r="C12" s="16" t="s">
        <v>118</v>
      </c>
      <c r="D12" s="26"/>
      <c r="E12" s="26"/>
      <c r="F12" s="17"/>
    </row>
    <row r="13" spans="2:19" x14ac:dyDescent="0.25">
      <c r="B13" s="12" t="s">
        <v>119</v>
      </c>
      <c r="C13" s="16" t="s">
        <v>120</v>
      </c>
      <c r="D13" s="26"/>
      <c r="E13" s="26"/>
      <c r="F13" s="17"/>
    </row>
    <row r="16" spans="2:19" ht="26.25" x14ac:dyDescent="0.25">
      <c r="B16" s="30" t="s">
        <v>317</v>
      </c>
      <c r="C16" s="30" t="s">
        <v>318</v>
      </c>
      <c r="D16" s="30" t="s">
        <v>319</v>
      </c>
      <c r="E16" s="30" t="s">
        <v>320</v>
      </c>
      <c r="F16" s="30" t="s">
        <v>321</v>
      </c>
      <c r="G16" s="30" t="s">
        <v>322</v>
      </c>
      <c r="H16" s="30" t="s">
        <v>323</v>
      </c>
      <c r="I16" s="11" t="s">
        <v>18</v>
      </c>
      <c r="J16" s="11" t="s">
        <v>19</v>
      </c>
      <c r="K16" s="11" t="s">
        <v>20</v>
      </c>
      <c r="L16" s="11" t="s">
        <v>21</v>
      </c>
      <c r="M16" s="11" t="s">
        <v>22</v>
      </c>
      <c r="N16" s="11" t="s">
        <v>23</v>
      </c>
      <c r="O16" s="11" t="s">
        <v>6</v>
      </c>
      <c r="P16" s="11" t="s">
        <v>7</v>
      </c>
      <c r="Q16" s="11" t="s">
        <v>8</v>
      </c>
      <c r="R16" s="11" t="s">
        <v>2</v>
      </c>
      <c r="S16" s="11" t="s">
        <v>3</v>
      </c>
    </row>
    <row r="17" spans="2:19" x14ac:dyDescent="0.25">
      <c r="B17" s="10">
        <v>2</v>
      </c>
      <c r="C17" s="10">
        <v>2</v>
      </c>
      <c r="D17" s="10">
        <v>0</v>
      </c>
      <c r="E17" s="10">
        <v>1</v>
      </c>
      <c r="F17" s="10">
        <v>0</v>
      </c>
      <c r="G17" s="10">
        <v>0</v>
      </c>
      <c r="H17" s="10">
        <v>0</v>
      </c>
      <c r="I17" s="10">
        <v>34.25</v>
      </c>
      <c r="J17" s="10">
        <v>239.25</v>
      </c>
      <c r="K17" s="10">
        <v>0</v>
      </c>
      <c r="L17" s="10">
        <v>0</v>
      </c>
      <c r="M17" s="10">
        <v>28.1875</v>
      </c>
      <c r="N17" s="10">
        <v>0</v>
      </c>
      <c r="O17" s="10">
        <v>0.19292200578051549</v>
      </c>
      <c r="P17" s="10">
        <v>0.4</v>
      </c>
      <c r="Q17" s="10">
        <v>0.6</v>
      </c>
      <c r="R17" s="10">
        <v>14</v>
      </c>
      <c r="S17" s="10">
        <v>60</v>
      </c>
    </row>
    <row r="18" spans="2:19" x14ac:dyDescent="0.25">
      <c r="B18" s="10">
        <v>1</v>
      </c>
      <c r="C18" s="10">
        <v>1</v>
      </c>
      <c r="D18" s="10">
        <v>1</v>
      </c>
      <c r="E18" s="10">
        <v>0</v>
      </c>
      <c r="F18" s="10">
        <v>0</v>
      </c>
      <c r="G18" s="10">
        <v>0</v>
      </c>
      <c r="H18" s="10">
        <v>0</v>
      </c>
      <c r="I18" s="10">
        <v>31.125</v>
      </c>
      <c r="J18" s="10">
        <v>0</v>
      </c>
      <c r="K18" s="10">
        <v>0</v>
      </c>
      <c r="L18" s="10">
        <v>0</v>
      </c>
      <c r="M18" s="10">
        <v>10.25</v>
      </c>
      <c r="N18" s="10">
        <v>0</v>
      </c>
      <c r="O18" s="10">
        <v>0.13082813039603594</v>
      </c>
      <c r="P18" s="10">
        <v>0.6</v>
      </c>
      <c r="Q18" s="10">
        <v>1</v>
      </c>
      <c r="R18" s="10">
        <v>35</v>
      </c>
      <c r="S18" s="10">
        <v>60</v>
      </c>
    </row>
    <row r="19" spans="2:19" x14ac:dyDescent="0.25">
      <c r="B19" s="10">
        <v>3</v>
      </c>
      <c r="C19" s="10">
        <v>3</v>
      </c>
      <c r="D19" s="10">
        <v>0</v>
      </c>
      <c r="E19" s="10">
        <v>0</v>
      </c>
      <c r="F19" s="10">
        <v>1</v>
      </c>
      <c r="G19" s="10">
        <v>0</v>
      </c>
      <c r="H19" s="10">
        <v>0</v>
      </c>
      <c r="I19" s="10">
        <v>28.125</v>
      </c>
      <c r="J19" s="10">
        <v>295</v>
      </c>
      <c r="K19" s="10">
        <v>106</v>
      </c>
      <c r="L19" s="10">
        <v>66.03515625</v>
      </c>
      <c r="M19" s="10">
        <v>35.375</v>
      </c>
      <c r="N19" s="10">
        <v>126.2734375</v>
      </c>
      <c r="O19" s="10">
        <v>0.19328992124770938</v>
      </c>
      <c r="P19" s="10">
        <v>0.2</v>
      </c>
      <c r="Q19" s="10">
        <v>0.6</v>
      </c>
      <c r="R19" s="10">
        <v>42</v>
      </c>
      <c r="S19" s="10">
        <v>180</v>
      </c>
    </row>
    <row r="20" spans="2:19" x14ac:dyDescent="0.25">
      <c r="B20" s="10">
        <v>4</v>
      </c>
      <c r="C20" s="10">
        <v>4</v>
      </c>
      <c r="D20" s="10">
        <v>0</v>
      </c>
      <c r="E20" s="10">
        <v>0</v>
      </c>
      <c r="F20" s="10">
        <v>0</v>
      </c>
      <c r="G20" s="10">
        <v>1</v>
      </c>
      <c r="H20" s="10">
        <v>0</v>
      </c>
      <c r="I20" s="10">
        <v>34</v>
      </c>
      <c r="J20" s="10">
        <v>169.75</v>
      </c>
      <c r="K20" s="10">
        <v>107.75</v>
      </c>
      <c r="L20" s="10">
        <v>126.537109375</v>
      </c>
      <c r="M20" s="10">
        <v>40.0625</v>
      </c>
      <c r="N20" s="10">
        <v>112.9375</v>
      </c>
      <c r="O20" s="10">
        <v>9.2378350098701295E-2</v>
      </c>
      <c r="P20" s="10">
        <v>0.5</v>
      </c>
      <c r="Q20" s="10">
        <v>0.9</v>
      </c>
      <c r="R20" s="10">
        <v>28</v>
      </c>
      <c r="S20" s="10">
        <v>180</v>
      </c>
    </row>
    <row r="21" spans="2:19" x14ac:dyDescent="0.25">
      <c r="B21" s="10">
        <v>4</v>
      </c>
      <c r="C21" s="10">
        <v>4</v>
      </c>
      <c r="D21" s="10">
        <v>0</v>
      </c>
      <c r="E21" s="10">
        <v>0</v>
      </c>
      <c r="F21" s="10">
        <v>0</v>
      </c>
      <c r="G21" s="10">
        <v>1</v>
      </c>
      <c r="H21" s="10">
        <v>0</v>
      </c>
      <c r="I21" s="10">
        <v>26.875</v>
      </c>
      <c r="J21" s="10">
        <v>186.25</v>
      </c>
      <c r="K21" s="10">
        <v>79.75</v>
      </c>
      <c r="L21" s="10">
        <v>24.09375</v>
      </c>
      <c r="M21" s="10">
        <v>24.6875</v>
      </c>
      <c r="N21" s="10">
        <v>0</v>
      </c>
      <c r="O21" s="10">
        <v>0.18714968724158082</v>
      </c>
      <c r="P21" s="10">
        <v>0.6</v>
      </c>
      <c r="Q21" s="10">
        <v>0.9</v>
      </c>
      <c r="R21" s="10">
        <v>28</v>
      </c>
      <c r="S21" s="10">
        <v>30</v>
      </c>
    </row>
    <row r="22" spans="2:19" x14ac:dyDescent="0.25">
      <c r="B22" s="10">
        <v>1</v>
      </c>
      <c r="C22" s="10">
        <v>1</v>
      </c>
      <c r="D22" s="10">
        <v>1</v>
      </c>
      <c r="E22" s="10">
        <v>0</v>
      </c>
      <c r="F22" s="10">
        <v>0</v>
      </c>
      <c r="G22" s="10">
        <v>0</v>
      </c>
      <c r="H22" s="10">
        <v>0</v>
      </c>
      <c r="I22" s="10">
        <v>15.8125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0.16364087329749538</v>
      </c>
      <c r="P22" s="10">
        <v>0.2</v>
      </c>
      <c r="Q22" s="10">
        <v>0.6</v>
      </c>
      <c r="R22" s="10">
        <v>42</v>
      </c>
      <c r="S22" s="10">
        <v>105</v>
      </c>
    </row>
    <row r="23" spans="2:19" x14ac:dyDescent="0.25">
      <c r="B23" s="10">
        <v>3</v>
      </c>
      <c r="C23" s="10">
        <v>3</v>
      </c>
      <c r="D23" s="10">
        <v>0</v>
      </c>
      <c r="E23" s="10">
        <v>0</v>
      </c>
      <c r="F23" s="10">
        <v>1</v>
      </c>
      <c r="G23" s="10">
        <v>0</v>
      </c>
      <c r="H23" s="10">
        <v>0</v>
      </c>
      <c r="I23" s="10">
        <v>25.40625</v>
      </c>
      <c r="J23" s="10">
        <v>257.75</v>
      </c>
      <c r="K23" s="10">
        <v>111.25</v>
      </c>
      <c r="L23" s="10">
        <v>63.15234375</v>
      </c>
      <c r="M23" s="10">
        <v>33</v>
      </c>
      <c r="N23" s="10">
        <v>0</v>
      </c>
      <c r="O23" s="10">
        <v>0.19410463560941477</v>
      </c>
      <c r="P23" s="10">
        <v>0.5</v>
      </c>
      <c r="Q23" s="10">
        <v>1</v>
      </c>
      <c r="R23" s="10">
        <v>35</v>
      </c>
      <c r="S23" s="10">
        <v>45</v>
      </c>
    </row>
    <row r="24" spans="2:19" x14ac:dyDescent="0.25">
      <c r="B24" s="10">
        <v>2</v>
      </c>
      <c r="C24" s="10">
        <v>2</v>
      </c>
      <c r="D24" s="10">
        <v>0</v>
      </c>
      <c r="E24" s="10">
        <v>1</v>
      </c>
      <c r="F24" s="10">
        <v>0</v>
      </c>
      <c r="G24" s="10">
        <v>0</v>
      </c>
      <c r="H24" s="10">
        <v>0</v>
      </c>
      <c r="I24" s="10">
        <v>20</v>
      </c>
      <c r="J24" s="10">
        <v>199.5</v>
      </c>
      <c r="K24" s="10">
        <v>66.125</v>
      </c>
      <c r="L24" s="10">
        <v>0</v>
      </c>
      <c r="M24" s="10">
        <v>25.0625</v>
      </c>
      <c r="N24" s="10">
        <v>0</v>
      </c>
      <c r="O24" s="10">
        <v>0.24163312088377609</v>
      </c>
      <c r="P24" s="10">
        <v>0.2</v>
      </c>
      <c r="Q24" s="10">
        <v>0.6</v>
      </c>
      <c r="R24" s="10">
        <v>21</v>
      </c>
      <c r="S24" s="10">
        <v>15</v>
      </c>
    </row>
    <row r="25" spans="2:19" x14ac:dyDescent="0.25">
      <c r="B25" s="10">
        <v>4</v>
      </c>
      <c r="C25" s="10">
        <v>4</v>
      </c>
      <c r="D25" s="10">
        <v>0</v>
      </c>
      <c r="E25" s="10">
        <v>0</v>
      </c>
      <c r="F25" s="10">
        <v>0</v>
      </c>
      <c r="G25" s="10">
        <v>1</v>
      </c>
      <c r="H25" s="10">
        <v>0</v>
      </c>
      <c r="I25" s="10">
        <v>23.125</v>
      </c>
      <c r="J25" s="10">
        <v>291</v>
      </c>
      <c r="K25" s="10">
        <v>90.75</v>
      </c>
      <c r="L25" s="10">
        <v>97.16015625</v>
      </c>
      <c r="M25" s="10">
        <v>37.875</v>
      </c>
      <c r="N25" s="10">
        <v>170.2421875</v>
      </c>
      <c r="O25" s="10">
        <v>0.21974438048026665</v>
      </c>
      <c r="P25" s="10">
        <v>0.1</v>
      </c>
      <c r="Q25" s="10">
        <v>0.19999999999999996</v>
      </c>
      <c r="R25" s="10">
        <v>14</v>
      </c>
      <c r="S25" s="10">
        <v>30</v>
      </c>
    </row>
    <row r="26" spans="2:19" x14ac:dyDescent="0.25">
      <c r="B26" s="10">
        <v>4</v>
      </c>
      <c r="C26" s="10">
        <v>4</v>
      </c>
      <c r="D26" s="10">
        <v>0</v>
      </c>
      <c r="E26" s="10">
        <v>0</v>
      </c>
      <c r="F26" s="10">
        <v>0</v>
      </c>
      <c r="G26" s="10">
        <v>1</v>
      </c>
      <c r="H26" s="10">
        <v>0</v>
      </c>
      <c r="I26" s="10">
        <v>22.53125</v>
      </c>
      <c r="J26" s="10">
        <v>286.25</v>
      </c>
      <c r="K26" s="10">
        <v>124.5</v>
      </c>
      <c r="L26" s="10">
        <v>83.9609375</v>
      </c>
      <c r="M26" s="10">
        <v>42.375</v>
      </c>
      <c r="N26" s="10">
        <v>219.796875</v>
      </c>
      <c r="O26" s="10">
        <v>8.8228337843883911E-2</v>
      </c>
      <c r="P26" s="10">
        <v>0.7</v>
      </c>
      <c r="Q26" s="10">
        <v>0.6</v>
      </c>
      <c r="R26" s="10">
        <v>21</v>
      </c>
      <c r="S26" s="10">
        <v>75</v>
      </c>
    </row>
    <row r="27" spans="2:19" x14ac:dyDescent="0.25">
      <c r="B27" s="10">
        <v>5</v>
      </c>
      <c r="C27" s="10">
        <v>5</v>
      </c>
      <c r="D27" s="10">
        <v>0</v>
      </c>
      <c r="E27" s="10">
        <v>0</v>
      </c>
      <c r="F27" s="10">
        <v>0</v>
      </c>
      <c r="G27" s="10">
        <v>0</v>
      </c>
      <c r="H27" s="10">
        <v>1</v>
      </c>
      <c r="I27" s="10">
        <v>23.375</v>
      </c>
      <c r="J27" s="10">
        <v>333</v>
      </c>
      <c r="K27" s="10">
        <v>211.875</v>
      </c>
      <c r="L27" s="10">
        <v>204.892578125</v>
      </c>
      <c r="M27" s="10">
        <v>30.6875</v>
      </c>
      <c r="N27" s="10">
        <v>256.1640625</v>
      </c>
      <c r="O27" s="10">
        <v>0.177784640363508</v>
      </c>
      <c r="P27" s="10">
        <v>0.6</v>
      </c>
      <c r="Q27" s="10">
        <v>0.6</v>
      </c>
      <c r="R27" s="10">
        <v>28</v>
      </c>
      <c r="S27" s="10">
        <v>0</v>
      </c>
    </row>
    <row r="28" spans="2:19" x14ac:dyDescent="0.25">
      <c r="B28" s="10">
        <v>3</v>
      </c>
      <c r="C28" s="10">
        <v>3</v>
      </c>
      <c r="D28" s="10">
        <v>0</v>
      </c>
      <c r="E28" s="10">
        <v>0</v>
      </c>
      <c r="F28" s="10">
        <v>1</v>
      </c>
      <c r="G28" s="10">
        <v>0</v>
      </c>
      <c r="H28" s="10">
        <v>0</v>
      </c>
      <c r="I28" s="10">
        <v>26.28125</v>
      </c>
      <c r="J28" s="10">
        <v>285.25</v>
      </c>
      <c r="K28" s="10">
        <v>150.875</v>
      </c>
      <c r="L28" s="10">
        <v>99.177734375</v>
      </c>
      <c r="M28" s="10">
        <v>30.25</v>
      </c>
      <c r="N28" s="10">
        <v>0</v>
      </c>
      <c r="O28" s="10">
        <v>0.25906671376416079</v>
      </c>
      <c r="P28" s="10">
        <v>0.5</v>
      </c>
      <c r="Q28" s="10">
        <v>0.7</v>
      </c>
      <c r="R28" s="10">
        <v>28</v>
      </c>
      <c r="S28" s="10">
        <v>60</v>
      </c>
    </row>
    <row r="29" spans="2:19" x14ac:dyDescent="0.25">
      <c r="B29" s="10">
        <v>3</v>
      </c>
      <c r="C29" s="10">
        <v>3</v>
      </c>
      <c r="D29" s="10">
        <v>0</v>
      </c>
      <c r="E29" s="10">
        <v>0</v>
      </c>
      <c r="F29" s="10">
        <v>1</v>
      </c>
      <c r="G29" s="10">
        <v>0</v>
      </c>
      <c r="H29" s="10">
        <v>0</v>
      </c>
      <c r="I29" s="10">
        <v>29.25</v>
      </c>
      <c r="J29" s="10">
        <v>328.5</v>
      </c>
      <c r="K29" s="10">
        <v>0</v>
      </c>
      <c r="L29" s="10">
        <v>38.546875</v>
      </c>
      <c r="M29" s="10">
        <v>28.5625</v>
      </c>
      <c r="N29" s="10">
        <v>0</v>
      </c>
      <c r="O29" s="10">
        <v>1.8921214695264386E-2</v>
      </c>
      <c r="P29" s="10">
        <v>0.9</v>
      </c>
      <c r="Q29" s="10">
        <v>1</v>
      </c>
      <c r="R29" s="10">
        <v>21</v>
      </c>
      <c r="S29" s="10">
        <v>0</v>
      </c>
    </row>
    <row r="30" spans="2:19" x14ac:dyDescent="0.25">
      <c r="B30" s="10">
        <v>4</v>
      </c>
      <c r="C30" s="10">
        <v>4</v>
      </c>
      <c r="D30" s="10">
        <v>0</v>
      </c>
      <c r="E30" s="10">
        <v>0</v>
      </c>
      <c r="F30" s="10">
        <v>0</v>
      </c>
      <c r="G30" s="10">
        <v>1</v>
      </c>
      <c r="H30" s="10">
        <v>0</v>
      </c>
      <c r="I30" s="10">
        <v>28.875</v>
      </c>
      <c r="J30" s="10">
        <v>143.5</v>
      </c>
      <c r="K30" s="10">
        <v>90</v>
      </c>
      <c r="L30" s="10">
        <v>160.806640625</v>
      </c>
      <c r="M30" s="10">
        <v>27.6875</v>
      </c>
      <c r="N30" s="10">
        <v>172.6171875</v>
      </c>
      <c r="O30" s="10">
        <v>0.12763013089446171</v>
      </c>
      <c r="P30" s="10">
        <v>1</v>
      </c>
      <c r="Q30" s="10">
        <v>1</v>
      </c>
      <c r="R30" s="10">
        <v>21</v>
      </c>
      <c r="S30" s="10">
        <v>0</v>
      </c>
    </row>
    <row r="31" spans="2:19" x14ac:dyDescent="0.25">
      <c r="B31" s="10">
        <v>3</v>
      </c>
      <c r="C31" s="10">
        <v>3</v>
      </c>
      <c r="D31" s="10">
        <v>0</v>
      </c>
      <c r="E31" s="10">
        <v>0</v>
      </c>
      <c r="F31" s="10">
        <v>1</v>
      </c>
      <c r="G31" s="10">
        <v>0</v>
      </c>
      <c r="H31" s="10">
        <v>0</v>
      </c>
      <c r="I31" s="10">
        <v>28.375</v>
      </c>
      <c r="J31" s="10">
        <v>303.25</v>
      </c>
      <c r="K31" s="10">
        <v>93.625</v>
      </c>
      <c r="L31" s="10">
        <v>66.580078125</v>
      </c>
      <c r="M31" s="10">
        <v>26.5625</v>
      </c>
      <c r="N31" s="10">
        <v>204.6796875</v>
      </c>
      <c r="O31" s="10">
        <v>0.25047043862780172</v>
      </c>
      <c r="P31" s="10">
        <v>0.7</v>
      </c>
      <c r="Q31" s="10">
        <v>0.8</v>
      </c>
      <c r="R31" s="10">
        <v>28</v>
      </c>
      <c r="S31" s="10">
        <v>180</v>
      </c>
    </row>
    <row r="32" spans="2:19" x14ac:dyDescent="0.25">
      <c r="B32" s="10">
        <v>1</v>
      </c>
      <c r="C32" s="10">
        <v>1</v>
      </c>
      <c r="D32" s="10">
        <v>1</v>
      </c>
      <c r="E32" s="10">
        <v>0</v>
      </c>
      <c r="F32" s="10">
        <v>0</v>
      </c>
      <c r="G32" s="10">
        <v>0</v>
      </c>
      <c r="H32" s="10">
        <v>0</v>
      </c>
      <c r="I32" s="10">
        <v>22.40625</v>
      </c>
      <c r="J32" s="10">
        <v>112.25</v>
      </c>
      <c r="K32" s="10">
        <v>0</v>
      </c>
      <c r="L32" s="10">
        <v>0</v>
      </c>
      <c r="M32" s="10">
        <v>7.6875</v>
      </c>
      <c r="N32" s="10">
        <v>0</v>
      </c>
      <c r="O32" s="10">
        <v>0.1961578105492969</v>
      </c>
      <c r="P32" s="10">
        <v>0.4</v>
      </c>
      <c r="Q32" s="10">
        <v>0.6</v>
      </c>
      <c r="R32" s="10">
        <v>42</v>
      </c>
      <c r="S32" s="10">
        <v>180</v>
      </c>
    </row>
    <row r="33" spans="2:19" x14ac:dyDescent="0.25">
      <c r="B33" s="10">
        <v>3</v>
      </c>
      <c r="C33" s="10">
        <v>3</v>
      </c>
      <c r="D33" s="10">
        <v>0</v>
      </c>
      <c r="E33" s="10">
        <v>0</v>
      </c>
      <c r="F33" s="10">
        <v>1</v>
      </c>
      <c r="G33" s="10">
        <v>0</v>
      </c>
      <c r="H33" s="10">
        <v>0</v>
      </c>
      <c r="I33" s="10">
        <v>30.25</v>
      </c>
      <c r="J33" s="10">
        <v>94.25</v>
      </c>
      <c r="K33" s="10">
        <v>128</v>
      </c>
      <c r="L33" s="10">
        <v>0</v>
      </c>
      <c r="M33" s="10">
        <v>20.125</v>
      </c>
      <c r="N33" s="10">
        <v>0</v>
      </c>
      <c r="O33" s="10">
        <v>0.22115167681368469</v>
      </c>
      <c r="P33" s="10">
        <v>0.2</v>
      </c>
      <c r="Q33" s="10">
        <v>0.6</v>
      </c>
      <c r="R33" s="10">
        <v>35</v>
      </c>
      <c r="S33" s="10">
        <v>165</v>
      </c>
    </row>
    <row r="34" spans="2:19" x14ac:dyDescent="0.25">
      <c r="B34" s="10">
        <v>3</v>
      </c>
      <c r="C34" s="10">
        <v>3</v>
      </c>
      <c r="D34" s="10">
        <v>0</v>
      </c>
      <c r="E34" s="10">
        <v>0</v>
      </c>
      <c r="F34" s="10">
        <v>1</v>
      </c>
      <c r="G34" s="10">
        <v>0</v>
      </c>
      <c r="H34" s="10">
        <v>0</v>
      </c>
      <c r="I34" s="10">
        <v>26.4375</v>
      </c>
      <c r="J34" s="10">
        <v>306.5</v>
      </c>
      <c r="K34" s="10">
        <v>110</v>
      </c>
      <c r="L34" s="10">
        <v>62.890625</v>
      </c>
      <c r="M34" s="10">
        <v>23.875</v>
      </c>
      <c r="N34" s="10">
        <v>0</v>
      </c>
      <c r="O34" s="10">
        <v>0.18737467422308229</v>
      </c>
      <c r="P34" s="10">
        <v>0.2</v>
      </c>
      <c r="Q34" s="10">
        <v>0.6</v>
      </c>
      <c r="R34" s="10">
        <v>21</v>
      </c>
      <c r="S34" s="10">
        <v>120</v>
      </c>
    </row>
    <row r="35" spans="2:19" x14ac:dyDescent="0.25">
      <c r="B35" s="10">
        <v>3</v>
      </c>
      <c r="C35" s="10">
        <v>3</v>
      </c>
      <c r="D35" s="10">
        <v>0</v>
      </c>
      <c r="E35" s="10">
        <v>0</v>
      </c>
      <c r="F35" s="10">
        <v>1</v>
      </c>
      <c r="G35" s="10">
        <v>0</v>
      </c>
      <c r="H35" s="10">
        <v>0</v>
      </c>
      <c r="I35" s="10">
        <v>28.25</v>
      </c>
      <c r="J35" s="10">
        <v>105.75</v>
      </c>
      <c r="K35" s="10">
        <v>34</v>
      </c>
      <c r="L35" s="10">
        <v>0</v>
      </c>
      <c r="M35" s="10">
        <v>18.1875</v>
      </c>
      <c r="N35" s="10">
        <v>0</v>
      </c>
      <c r="O35" s="10">
        <v>0.2135046116677482</v>
      </c>
      <c r="P35" s="10">
        <v>0.3</v>
      </c>
      <c r="Q35" s="10">
        <v>0.6</v>
      </c>
      <c r="R35" s="10">
        <v>42</v>
      </c>
      <c r="S35" s="10">
        <v>180</v>
      </c>
    </row>
    <row r="36" spans="2:19" x14ac:dyDescent="0.25">
      <c r="B36" s="10">
        <v>2</v>
      </c>
      <c r="C36" s="10">
        <v>2</v>
      </c>
      <c r="D36" s="10">
        <v>0</v>
      </c>
      <c r="E36" s="10">
        <v>1</v>
      </c>
      <c r="F36" s="10">
        <v>0</v>
      </c>
      <c r="G36" s="10">
        <v>0</v>
      </c>
      <c r="H36" s="10">
        <v>0</v>
      </c>
      <c r="I36" s="10">
        <v>30.25</v>
      </c>
      <c r="J36" s="10">
        <v>74</v>
      </c>
      <c r="K36" s="10">
        <v>84.5</v>
      </c>
      <c r="L36" s="10">
        <v>41.30859375</v>
      </c>
      <c r="M36" s="10">
        <v>18.0625</v>
      </c>
      <c r="N36" s="10">
        <v>43.7734375</v>
      </c>
      <c r="O36" s="10">
        <v>0.12423216047794025</v>
      </c>
      <c r="P36" s="10">
        <v>0.5</v>
      </c>
      <c r="Q36" s="10">
        <v>0.8</v>
      </c>
      <c r="R36" s="10">
        <v>21</v>
      </c>
      <c r="S36" s="10">
        <v>120</v>
      </c>
    </row>
    <row r="37" spans="2:19" x14ac:dyDescent="0.25">
      <c r="B37" s="10">
        <v>5</v>
      </c>
      <c r="C37" s="10">
        <v>5</v>
      </c>
      <c r="D37" s="10">
        <v>0</v>
      </c>
      <c r="E37" s="10">
        <v>0</v>
      </c>
      <c r="F37" s="10">
        <v>0</v>
      </c>
      <c r="G37" s="10">
        <v>0</v>
      </c>
      <c r="H37" s="10">
        <v>1</v>
      </c>
      <c r="I37" s="10">
        <v>27.875</v>
      </c>
      <c r="J37" s="10">
        <v>263.5</v>
      </c>
      <c r="K37" s="10">
        <v>88</v>
      </c>
      <c r="L37" s="10">
        <v>72.0078125</v>
      </c>
      <c r="M37" s="10">
        <v>26.75</v>
      </c>
      <c r="N37" s="10">
        <v>79.109375</v>
      </c>
      <c r="O37" s="10">
        <v>0</v>
      </c>
      <c r="P37" s="10">
        <v>0.9</v>
      </c>
      <c r="Q37" s="10">
        <v>1</v>
      </c>
      <c r="R37" s="10">
        <v>28</v>
      </c>
      <c r="S37" s="10">
        <v>180</v>
      </c>
    </row>
    <row r="38" spans="2:19" x14ac:dyDescent="0.25">
      <c r="B38" s="10">
        <v>2</v>
      </c>
      <c r="C38" s="10">
        <v>2</v>
      </c>
      <c r="D38" s="10">
        <v>0</v>
      </c>
      <c r="E38" s="10">
        <v>1</v>
      </c>
      <c r="F38" s="10">
        <v>0</v>
      </c>
      <c r="G38" s="10">
        <v>0</v>
      </c>
      <c r="H38" s="10">
        <v>0</v>
      </c>
      <c r="I38" s="10">
        <v>24.625</v>
      </c>
      <c r="J38" s="10">
        <v>135.25</v>
      </c>
      <c r="K38" s="10">
        <v>69.5</v>
      </c>
      <c r="L38" s="10">
        <v>39.56640625</v>
      </c>
      <c r="M38" s="10">
        <v>17.625</v>
      </c>
      <c r="N38" s="10">
        <v>0</v>
      </c>
      <c r="O38" s="10">
        <v>0.11788652171277789</v>
      </c>
      <c r="P38" s="10">
        <v>0.2</v>
      </c>
      <c r="Q38" s="10">
        <v>0.6</v>
      </c>
      <c r="R38" s="10">
        <v>28</v>
      </c>
      <c r="S38" s="10">
        <v>60</v>
      </c>
    </row>
    <row r="39" spans="2:19" x14ac:dyDescent="0.25">
      <c r="B39" s="10">
        <v>2</v>
      </c>
      <c r="C39" s="10">
        <v>2</v>
      </c>
      <c r="D39" s="10">
        <v>0</v>
      </c>
      <c r="E39" s="10">
        <v>1</v>
      </c>
      <c r="F39" s="10">
        <v>0</v>
      </c>
      <c r="G39" s="10">
        <v>0</v>
      </c>
      <c r="H39" s="10">
        <v>0</v>
      </c>
      <c r="I39" s="10">
        <v>29.5</v>
      </c>
      <c r="J39" s="10">
        <v>286.5</v>
      </c>
      <c r="K39" s="10">
        <v>86</v>
      </c>
      <c r="L39" s="10">
        <v>0</v>
      </c>
      <c r="M39" s="10">
        <v>28.75</v>
      </c>
      <c r="N39" s="10">
        <v>0</v>
      </c>
      <c r="O39" s="10">
        <v>0.18730648444764694</v>
      </c>
      <c r="P39" s="10">
        <v>0.5</v>
      </c>
      <c r="Q39" s="10">
        <v>0.6</v>
      </c>
      <c r="R39" s="10">
        <v>21</v>
      </c>
      <c r="S39" s="10">
        <v>75</v>
      </c>
    </row>
    <row r="40" spans="2:19" x14ac:dyDescent="0.25">
      <c r="B40" s="10">
        <v>5</v>
      </c>
      <c r="C40" s="10">
        <v>5</v>
      </c>
      <c r="D40" s="10">
        <v>0</v>
      </c>
      <c r="E40" s="10">
        <v>0</v>
      </c>
      <c r="F40" s="10">
        <v>0</v>
      </c>
      <c r="G40" s="10">
        <v>0</v>
      </c>
      <c r="H40" s="10">
        <v>1</v>
      </c>
      <c r="I40" s="10">
        <v>26.75</v>
      </c>
      <c r="J40" s="10">
        <v>314.75</v>
      </c>
      <c r="K40" s="10">
        <v>41.125</v>
      </c>
      <c r="L40" s="10">
        <v>0</v>
      </c>
      <c r="M40" s="10">
        <v>13.875</v>
      </c>
      <c r="N40" s="10">
        <v>0</v>
      </c>
      <c r="O40" s="10">
        <v>0.12840320696494642</v>
      </c>
      <c r="P40" s="10">
        <v>1</v>
      </c>
      <c r="Q40" s="10">
        <v>1</v>
      </c>
      <c r="R40" s="10">
        <v>35</v>
      </c>
      <c r="S40" s="10">
        <v>105</v>
      </c>
    </row>
    <row r="41" spans="2:19" x14ac:dyDescent="0.25">
      <c r="B41" s="10">
        <v>4</v>
      </c>
      <c r="C41" s="10">
        <v>4</v>
      </c>
      <c r="D41" s="10">
        <v>0</v>
      </c>
      <c r="E41" s="10">
        <v>0</v>
      </c>
      <c r="F41" s="10">
        <v>0</v>
      </c>
      <c r="G41" s="10">
        <v>1</v>
      </c>
      <c r="H41" s="10">
        <v>0</v>
      </c>
      <c r="I41" s="10">
        <v>34</v>
      </c>
      <c r="J41" s="10">
        <v>267.25</v>
      </c>
      <c r="K41" s="10">
        <v>95.5</v>
      </c>
      <c r="L41" s="10">
        <v>76.458984375</v>
      </c>
      <c r="M41" s="10">
        <v>25.8125</v>
      </c>
      <c r="N41" s="10">
        <v>102.78125</v>
      </c>
      <c r="O41" s="10">
        <v>0.2333642316970832</v>
      </c>
      <c r="P41" s="10">
        <v>0.8</v>
      </c>
      <c r="Q41" s="10">
        <v>1</v>
      </c>
      <c r="R41" s="10">
        <v>35</v>
      </c>
      <c r="S41" s="10">
        <v>180</v>
      </c>
    </row>
    <row r="42" spans="2:19" x14ac:dyDescent="0.25">
      <c r="B42" s="10">
        <v>3</v>
      </c>
      <c r="C42" s="10">
        <v>3</v>
      </c>
      <c r="D42" s="10">
        <v>0</v>
      </c>
      <c r="E42" s="10">
        <v>0</v>
      </c>
      <c r="F42" s="10">
        <v>1</v>
      </c>
      <c r="G42" s="10">
        <v>0</v>
      </c>
      <c r="H42" s="10">
        <v>0</v>
      </c>
      <c r="I42" s="10">
        <v>27.75</v>
      </c>
      <c r="J42" s="10">
        <v>303.75</v>
      </c>
      <c r="K42" s="10">
        <v>89</v>
      </c>
      <c r="L42" s="10">
        <v>49.943359375</v>
      </c>
      <c r="M42" s="10">
        <v>20.1875</v>
      </c>
      <c r="N42" s="10">
        <v>0</v>
      </c>
      <c r="O42" s="10">
        <v>0.15914357501937815</v>
      </c>
      <c r="P42" s="10">
        <v>0.3</v>
      </c>
      <c r="Q42" s="10">
        <v>0.6</v>
      </c>
      <c r="R42" s="10">
        <v>42</v>
      </c>
      <c r="S42" s="10">
        <v>180</v>
      </c>
    </row>
    <row r="43" spans="2:19" x14ac:dyDescent="0.25">
      <c r="B43" s="10">
        <v>3</v>
      </c>
      <c r="C43" s="10">
        <v>3</v>
      </c>
      <c r="D43" s="10">
        <v>0</v>
      </c>
      <c r="E43" s="10">
        <v>0</v>
      </c>
      <c r="F43" s="10">
        <v>1</v>
      </c>
      <c r="G43" s="10">
        <v>0</v>
      </c>
      <c r="H43" s="10">
        <v>0</v>
      </c>
      <c r="I43" s="10">
        <v>29.125</v>
      </c>
      <c r="J43" s="10">
        <v>82.5</v>
      </c>
      <c r="K43" s="10">
        <v>77.375</v>
      </c>
      <c r="L43" s="10">
        <v>94.970703125</v>
      </c>
      <c r="M43" s="10">
        <v>14.5625</v>
      </c>
      <c r="N43" s="10">
        <v>138.6953125</v>
      </c>
      <c r="O43" s="10">
        <v>0.1199886492576705</v>
      </c>
      <c r="P43" s="10">
        <v>0.6</v>
      </c>
      <c r="Q43" s="10">
        <v>0.6</v>
      </c>
      <c r="R43" s="10">
        <v>28</v>
      </c>
      <c r="S43" s="10">
        <v>150</v>
      </c>
    </row>
    <row r="44" spans="2:19" x14ac:dyDescent="0.25">
      <c r="B44" s="10">
        <v>5</v>
      </c>
      <c r="C44" s="10">
        <v>5</v>
      </c>
      <c r="D44" s="10">
        <v>0</v>
      </c>
      <c r="E44" s="10">
        <v>0</v>
      </c>
      <c r="F44" s="10">
        <v>0</v>
      </c>
      <c r="G44" s="10">
        <v>0</v>
      </c>
      <c r="H44" s="10">
        <v>1</v>
      </c>
      <c r="I44" s="10">
        <v>26.875</v>
      </c>
      <c r="J44" s="10">
        <v>353.5</v>
      </c>
      <c r="K44" s="10">
        <v>104.75</v>
      </c>
      <c r="L44" s="10">
        <v>70.041015625</v>
      </c>
      <c r="M44" s="10">
        <v>28.875</v>
      </c>
      <c r="N44" s="10">
        <v>17.6875</v>
      </c>
      <c r="O44" s="10">
        <v>0.19631001022439803</v>
      </c>
      <c r="P44" s="10">
        <v>0.6</v>
      </c>
      <c r="Q44" s="10">
        <v>0.9</v>
      </c>
      <c r="R44" s="10">
        <v>21</v>
      </c>
      <c r="S44" s="10">
        <v>75</v>
      </c>
    </row>
    <row r="45" spans="2:19" x14ac:dyDescent="0.25">
      <c r="B45" s="10">
        <v>3</v>
      </c>
      <c r="C45" s="10">
        <v>3</v>
      </c>
      <c r="D45" s="10">
        <v>0</v>
      </c>
      <c r="E45" s="10">
        <v>0</v>
      </c>
      <c r="F45" s="10">
        <v>1</v>
      </c>
      <c r="G45" s="10">
        <v>0</v>
      </c>
      <c r="H45" s="10">
        <v>0</v>
      </c>
      <c r="I45" s="10">
        <v>27</v>
      </c>
      <c r="J45" s="10">
        <v>296.25</v>
      </c>
      <c r="K45" s="10">
        <v>107.75</v>
      </c>
      <c r="L45" s="10">
        <v>69.37890625</v>
      </c>
      <c r="M45" s="10">
        <v>34.9375</v>
      </c>
      <c r="N45" s="10">
        <v>197.1015625</v>
      </c>
      <c r="O45" s="10">
        <v>0.1353621817409309</v>
      </c>
      <c r="P45" s="10">
        <v>0.4</v>
      </c>
      <c r="Q45" s="10">
        <v>0.6</v>
      </c>
      <c r="R45" s="10">
        <v>21</v>
      </c>
      <c r="S45" s="10">
        <v>75</v>
      </c>
    </row>
    <row r="46" spans="2:19" x14ac:dyDescent="0.25">
      <c r="B46" s="10">
        <v>3</v>
      </c>
      <c r="C46" s="10">
        <v>3</v>
      </c>
      <c r="D46" s="10">
        <v>0</v>
      </c>
      <c r="E46" s="10">
        <v>0</v>
      </c>
      <c r="F46" s="10">
        <v>1</v>
      </c>
      <c r="G46" s="10">
        <v>0</v>
      </c>
      <c r="H46" s="10">
        <v>0</v>
      </c>
      <c r="I46" s="10">
        <v>29.125</v>
      </c>
      <c r="J46" s="10">
        <v>256.75</v>
      </c>
      <c r="K46" s="10">
        <v>81</v>
      </c>
      <c r="L46" s="10">
        <v>0</v>
      </c>
      <c r="M46" s="10">
        <v>13.5</v>
      </c>
      <c r="N46" s="10">
        <v>0</v>
      </c>
      <c r="O46" s="10">
        <v>0.11617070146068387</v>
      </c>
      <c r="P46" s="10">
        <v>0.8</v>
      </c>
      <c r="Q46" s="10">
        <v>0.8</v>
      </c>
      <c r="R46" s="10">
        <v>21</v>
      </c>
      <c r="S46" s="10">
        <v>45</v>
      </c>
    </row>
    <row r="47" spans="2:19" x14ac:dyDescent="0.25">
      <c r="B47" s="10">
        <v>4</v>
      </c>
      <c r="C47" s="10">
        <v>4</v>
      </c>
      <c r="D47" s="10">
        <v>0</v>
      </c>
      <c r="E47" s="10">
        <v>0</v>
      </c>
      <c r="F47" s="10">
        <v>0</v>
      </c>
      <c r="G47" s="10">
        <v>1</v>
      </c>
      <c r="H47" s="10">
        <v>0</v>
      </c>
      <c r="I47" s="10">
        <v>28.25</v>
      </c>
      <c r="J47" s="10">
        <v>278.75</v>
      </c>
      <c r="K47" s="10">
        <v>76.25</v>
      </c>
      <c r="L47" s="10">
        <v>44.0859375</v>
      </c>
      <c r="M47" s="10">
        <v>20.875</v>
      </c>
      <c r="N47" s="10">
        <v>23.359375</v>
      </c>
      <c r="O47" s="10">
        <v>0.14097889584431958</v>
      </c>
      <c r="P47" s="10">
        <v>0.6</v>
      </c>
      <c r="Q47" s="10">
        <v>0.7</v>
      </c>
      <c r="R47" s="10">
        <v>14</v>
      </c>
      <c r="S47" s="10">
        <v>75</v>
      </c>
    </row>
  </sheetData>
  <mergeCells count="14">
    <mergeCell ref="B4:K4"/>
    <mergeCell ref="N4:Q4"/>
    <mergeCell ref="J5:K5"/>
    <mergeCell ref="B6:C6"/>
    <mergeCell ref="D6:E6"/>
    <mergeCell ref="F6:G6"/>
    <mergeCell ref="H6:I6"/>
    <mergeCell ref="J6:K6"/>
    <mergeCell ref="C12:F12"/>
    <mergeCell ref="C13:F13"/>
    <mergeCell ref="B5:C5"/>
    <mergeCell ref="D5:E5"/>
    <mergeCell ref="F5:G5"/>
    <mergeCell ref="H5:I5"/>
  </mergeCells>
  <hyperlinks>
    <hyperlink ref="B5" location="'CT_FullTree'!$B$12:$B$12" display="Full-Grown Tree"/>
    <hyperlink ref="D5" location="'CT_Output'!$B$12:$B$12" display="Inputs"/>
    <hyperlink ref="F5" location="'CT_Output'!$B$43:$B$43" display="Prior class probs"/>
    <hyperlink ref="H5" location="'CT_Output'!$B$54:$B$54" display="Train Log"/>
    <hyperlink ref="J5" location="'CT_Output'!$B$68:$B$68" display="Full-Grown Tree Rules"/>
    <hyperlink ref="B6" location="'CT_Output'!$B$94:$B$94" display="Train. Score Summary."/>
    <hyperlink ref="D6" location="'CT_Output'!$B$114:$B$114" display="Valid. Score Summary"/>
    <hyperlink ref="F6" location="'CT_TrainingScore'!$B$2:$B$2" display="Train. Score Detail"/>
    <hyperlink ref="H6" location="'CT_ValidationScore'!$B$2:$B$2" display="Valid. Score Detail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6"/>
  <sheetViews>
    <sheetView showGridLines="0" topLeftCell="A9" workbookViewId="0"/>
  </sheetViews>
  <sheetFormatPr defaultRowHeight="15" x14ac:dyDescent="0.25"/>
  <cols>
    <col min="14" max="14" width="11.140625" bestFit="1" customWidth="1"/>
  </cols>
  <sheetData>
    <row r="2" spans="2:19" ht="18.75" x14ac:dyDescent="0.3">
      <c r="B2" s="13" t="s">
        <v>316</v>
      </c>
      <c r="N2" t="s">
        <v>287</v>
      </c>
    </row>
    <row r="4" spans="2:19" ht="15.75" x14ac:dyDescent="0.25">
      <c r="B4" s="18" t="s">
        <v>75</v>
      </c>
      <c r="C4" s="19"/>
      <c r="D4" s="19"/>
      <c r="E4" s="19"/>
      <c r="F4" s="19"/>
      <c r="G4" s="19"/>
      <c r="H4" s="19"/>
      <c r="I4" s="19"/>
      <c r="J4" s="19"/>
      <c r="K4" s="20"/>
      <c r="N4" s="18" t="s">
        <v>76</v>
      </c>
      <c r="O4" s="19"/>
      <c r="P4" s="19"/>
      <c r="Q4" s="20"/>
    </row>
    <row r="5" spans="2:19" x14ac:dyDescent="0.25">
      <c r="B5" s="21" t="s">
        <v>96</v>
      </c>
      <c r="C5" s="17"/>
      <c r="D5" s="21" t="s">
        <v>97</v>
      </c>
      <c r="E5" s="17"/>
      <c r="F5" s="21" t="s">
        <v>312</v>
      </c>
      <c r="G5" s="17"/>
      <c r="H5" s="21" t="s">
        <v>313</v>
      </c>
      <c r="I5" s="17"/>
      <c r="J5" s="21" t="s">
        <v>98</v>
      </c>
      <c r="K5" s="17"/>
      <c r="N5" s="11" t="s">
        <v>77</v>
      </c>
      <c r="O5" s="11" t="s">
        <v>78</v>
      </c>
      <c r="P5" s="11" t="s">
        <v>79</v>
      </c>
      <c r="Q5" s="11" t="s">
        <v>80</v>
      </c>
    </row>
    <row r="6" spans="2:19" x14ac:dyDescent="0.25">
      <c r="B6" s="21" t="s">
        <v>314</v>
      </c>
      <c r="C6" s="17"/>
      <c r="D6" s="21" t="s">
        <v>315</v>
      </c>
      <c r="E6" s="17"/>
      <c r="F6" s="21" t="s">
        <v>104</v>
      </c>
      <c r="G6" s="17"/>
      <c r="H6" s="21" t="s">
        <v>106</v>
      </c>
      <c r="I6" s="17"/>
      <c r="J6" s="16"/>
      <c r="K6" s="17"/>
      <c r="N6" s="10">
        <v>2</v>
      </c>
      <c r="O6" s="10">
        <v>25</v>
      </c>
      <c r="P6" s="10">
        <v>12</v>
      </c>
      <c r="Q6" s="10">
        <v>39</v>
      </c>
    </row>
    <row r="12" spans="2:19" x14ac:dyDescent="0.25">
      <c r="B12" s="12" t="s">
        <v>117</v>
      </c>
      <c r="C12" s="16" t="s">
        <v>118</v>
      </c>
      <c r="D12" s="26"/>
      <c r="E12" s="26"/>
      <c r="F12" s="17"/>
    </row>
    <row r="13" spans="2:19" x14ac:dyDescent="0.25">
      <c r="B13" s="12" t="s">
        <v>119</v>
      </c>
      <c r="C13" s="16" t="s">
        <v>120</v>
      </c>
      <c r="D13" s="26"/>
      <c r="E13" s="26"/>
      <c r="F13" s="17"/>
    </row>
    <row r="16" spans="2:19" ht="26.25" x14ac:dyDescent="0.25">
      <c r="B16" s="30" t="s">
        <v>317</v>
      </c>
      <c r="C16" s="30" t="s">
        <v>318</v>
      </c>
      <c r="D16" s="30" t="s">
        <v>319</v>
      </c>
      <c r="E16" s="30" t="s">
        <v>320</v>
      </c>
      <c r="F16" s="30" t="s">
        <v>321</v>
      </c>
      <c r="G16" s="30" t="s">
        <v>322</v>
      </c>
      <c r="H16" s="30" t="s">
        <v>323</v>
      </c>
      <c r="I16" s="11" t="s">
        <v>18</v>
      </c>
      <c r="J16" s="11" t="s">
        <v>19</v>
      </c>
      <c r="K16" s="11" t="s">
        <v>20</v>
      </c>
      <c r="L16" s="11" t="s">
        <v>21</v>
      </c>
      <c r="M16" s="11" t="s">
        <v>22</v>
      </c>
      <c r="N16" s="11" t="s">
        <v>23</v>
      </c>
      <c r="O16" s="11" t="s">
        <v>6</v>
      </c>
      <c r="P16" s="11" t="s">
        <v>7</v>
      </c>
      <c r="Q16" s="11" t="s">
        <v>8</v>
      </c>
      <c r="R16" s="11" t="s">
        <v>2</v>
      </c>
      <c r="S16" s="11" t="s">
        <v>3</v>
      </c>
    </row>
    <row r="17" spans="2:19" x14ac:dyDescent="0.25">
      <c r="B17" s="38">
        <v>2</v>
      </c>
      <c r="C17" s="38">
        <v>1</v>
      </c>
      <c r="D17" s="38">
        <v>0</v>
      </c>
      <c r="E17" s="38">
        <v>1</v>
      </c>
      <c r="F17" s="38">
        <v>0</v>
      </c>
      <c r="G17" s="38">
        <v>0</v>
      </c>
      <c r="H17" s="38">
        <v>0</v>
      </c>
      <c r="I17" s="38">
        <v>28.25</v>
      </c>
      <c r="J17" s="38">
        <v>0</v>
      </c>
      <c r="K17" s="38">
        <v>0</v>
      </c>
      <c r="L17" s="38">
        <v>0</v>
      </c>
      <c r="M17" s="38">
        <v>26.125</v>
      </c>
      <c r="N17" s="38">
        <v>0</v>
      </c>
      <c r="O17" s="38">
        <v>0.16887809633229814</v>
      </c>
      <c r="P17" s="38">
        <v>0.2</v>
      </c>
      <c r="Q17" s="38">
        <v>0.6</v>
      </c>
      <c r="R17" s="38">
        <v>7</v>
      </c>
      <c r="S17" s="38">
        <v>90</v>
      </c>
    </row>
    <row r="18" spans="2:19" x14ac:dyDescent="0.25">
      <c r="B18" s="10">
        <v>3</v>
      </c>
      <c r="C18" s="10">
        <v>3</v>
      </c>
      <c r="D18" s="10">
        <v>0</v>
      </c>
      <c r="E18" s="10">
        <v>0</v>
      </c>
      <c r="F18" s="10">
        <v>1</v>
      </c>
      <c r="G18" s="10">
        <v>0</v>
      </c>
      <c r="H18" s="10">
        <v>0</v>
      </c>
      <c r="I18" s="10">
        <v>26.875</v>
      </c>
      <c r="J18" s="10">
        <v>211</v>
      </c>
      <c r="K18" s="10">
        <v>97.75</v>
      </c>
      <c r="L18" s="10">
        <v>56.083984375</v>
      </c>
      <c r="M18" s="10">
        <v>26.0625</v>
      </c>
      <c r="N18" s="10">
        <v>0</v>
      </c>
      <c r="O18" s="10">
        <v>0.13007486695260051</v>
      </c>
      <c r="P18" s="10">
        <v>0.3</v>
      </c>
      <c r="Q18" s="10">
        <v>0.7</v>
      </c>
      <c r="R18" s="10">
        <v>21</v>
      </c>
      <c r="S18" s="10">
        <v>45</v>
      </c>
    </row>
    <row r="19" spans="2:19" x14ac:dyDescent="0.25">
      <c r="B19" s="38">
        <v>1</v>
      </c>
      <c r="C19" s="38">
        <v>2</v>
      </c>
      <c r="D19" s="38">
        <v>1</v>
      </c>
      <c r="E19" s="38">
        <v>0</v>
      </c>
      <c r="F19" s="38">
        <v>0</v>
      </c>
      <c r="G19" s="38">
        <v>0</v>
      </c>
      <c r="H19" s="38">
        <v>0</v>
      </c>
      <c r="I19" s="38">
        <v>31.5</v>
      </c>
      <c r="J19" s="38">
        <v>173.5</v>
      </c>
      <c r="K19" s="38">
        <v>0</v>
      </c>
      <c r="L19" s="38">
        <v>0</v>
      </c>
      <c r="M19" s="38">
        <v>0</v>
      </c>
      <c r="N19" s="38">
        <v>0</v>
      </c>
      <c r="O19" s="38">
        <v>8.5442436625518287E-2</v>
      </c>
      <c r="P19" s="38">
        <v>0.4</v>
      </c>
      <c r="Q19" s="38">
        <v>0.5</v>
      </c>
      <c r="R19" s="38">
        <v>28</v>
      </c>
      <c r="S19" s="38">
        <v>30</v>
      </c>
    </row>
    <row r="20" spans="2:19" x14ac:dyDescent="0.25">
      <c r="B20" s="38">
        <v>2</v>
      </c>
      <c r="C20" s="38">
        <v>3</v>
      </c>
      <c r="D20" s="38">
        <v>0</v>
      </c>
      <c r="E20" s="38">
        <v>1</v>
      </c>
      <c r="F20" s="38">
        <v>0</v>
      </c>
      <c r="G20" s="38">
        <v>0</v>
      </c>
      <c r="H20" s="38">
        <v>0</v>
      </c>
      <c r="I20" s="38">
        <v>25.6875</v>
      </c>
      <c r="J20" s="38">
        <v>82.75</v>
      </c>
      <c r="K20" s="38">
        <v>82.5</v>
      </c>
      <c r="L20" s="38">
        <v>68.8828125</v>
      </c>
      <c r="M20" s="38">
        <v>17.25</v>
      </c>
      <c r="N20" s="38">
        <v>0</v>
      </c>
      <c r="O20" s="38">
        <v>0.15902954050922236</v>
      </c>
      <c r="P20" s="38">
        <v>0.4</v>
      </c>
      <c r="Q20" s="38">
        <v>0.6</v>
      </c>
      <c r="R20" s="38">
        <v>42</v>
      </c>
      <c r="S20" s="38">
        <v>30</v>
      </c>
    </row>
    <row r="21" spans="2:19" x14ac:dyDescent="0.25">
      <c r="B21" s="38">
        <v>1</v>
      </c>
      <c r="C21" s="38">
        <v>2</v>
      </c>
      <c r="D21" s="38">
        <v>1</v>
      </c>
      <c r="E21" s="38">
        <v>0</v>
      </c>
      <c r="F21" s="38">
        <v>0</v>
      </c>
      <c r="G21" s="38">
        <v>0</v>
      </c>
      <c r="H21" s="38">
        <v>0</v>
      </c>
      <c r="I21" s="38">
        <v>22.25</v>
      </c>
      <c r="J21" s="38">
        <v>0</v>
      </c>
      <c r="K21" s="38">
        <v>0</v>
      </c>
      <c r="L21" s="38">
        <v>0</v>
      </c>
      <c r="M21" s="38">
        <v>11.375</v>
      </c>
      <c r="N21" s="38">
        <v>0</v>
      </c>
      <c r="O21" s="38">
        <v>0.16286964053474998</v>
      </c>
      <c r="P21" s="38">
        <v>0.1</v>
      </c>
      <c r="Q21" s="38">
        <v>0.6</v>
      </c>
      <c r="R21" s="38">
        <v>42</v>
      </c>
      <c r="S21" s="38">
        <v>120</v>
      </c>
    </row>
    <row r="22" spans="2:19" x14ac:dyDescent="0.25">
      <c r="B22" s="38">
        <v>3</v>
      </c>
      <c r="C22" s="38">
        <v>4</v>
      </c>
      <c r="D22" s="38">
        <v>0</v>
      </c>
      <c r="E22" s="38">
        <v>0</v>
      </c>
      <c r="F22" s="38">
        <v>1</v>
      </c>
      <c r="G22" s="38">
        <v>0</v>
      </c>
      <c r="H22" s="38">
        <v>0</v>
      </c>
      <c r="I22" s="38">
        <v>23.5</v>
      </c>
      <c r="J22" s="38">
        <v>230.5</v>
      </c>
      <c r="K22" s="38">
        <v>122.25</v>
      </c>
      <c r="L22" s="38">
        <v>77.3515625</v>
      </c>
      <c r="M22" s="38">
        <v>25.0625</v>
      </c>
      <c r="N22" s="38">
        <v>57.765625</v>
      </c>
      <c r="O22" s="38">
        <v>0.15910333471812649</v>
      </c>
      <c r="P22" s="38">
        <v>0.5</v>
      </c>
      <c r="Q22" s="38">
        <v>1</v>
      </c>
      <c r="R22" s="38">
        <v>28</v>
      </c>
      <c r="S22" s="38">
        <v>15</v>
      </c>
    </row>
    <row r="23" spans="2:19" x14ac:dyDescent="0.25">
      <c r="B23" s="38">
        <v>2</v>
      </c>
      <c r="C23" s="38">
        <v>3</v>
      </c>
      <c r="D23" s="38">
        <v>0</v>
      </c>
      <c r="E23" s="38">
        <v>1</v>
      </c>
      <c r="F23" s="38">
        <v>0</v>
      </c>
      <c r="G23" s="38">
        <v>0</v>
      </c>
      <c r="H23" s="38">
        <v>0</v>
      </c>
      <c r="I23" s="38">
        <v>25.0625</v>
      </c>
      <c r="J23" s="38">
        <v>90</v>
      </c>
      <c r="K23" s="38">
        <v>0</v>
      </c>
      <c r="L23" s="38">
        <v>0</v>
      </c>
      <c r="M23" s="38">
        <v>19.1875</v>
      </c>
      <c r="N23" s="38">
        <v>0</v>
      </c>
      <c r="O23" s="38">
        <v>8.5824492890164514E-2</v>
      </c>
      <c r="P23" s="38">
        <v>0.3</v>
      </c>
      <c r="Q23" s="38">
        <v>0.6</v>
      </c>
      <c r="R23" s="38">
        <v>28</v>
      </c>
      <c r="S23" s="38">
        <v>120</v>
      </c>
    </row>
    <row r="24" spans="2:19" x14ac:dyDescent="0.25">
      <c r="B24" s="38">
        <v>3</v>
      </c>
      <c r="C24" s="38">
        <v>4</v>
      </c>
      <c r="D24" s="38">
        <v>0</v>
      </c>
      <c r="E24" s="38">
        <v>0</v>
      </c>
      <c r="F24" s="38">
        <v>1</v>
      </c>
      <c r="G24" s="38">
        <v>0</v>
      </c>
      <c r="H24" s="38">
        <v>0</v>
      </c>
      <c r="I24" s="38">
        <v>29.875</v>
      </c>
      <c r="J24" s="38">
        <v>168</v>
      </c>
      <c r="K24" s="38">
        <v>92.75</v>
      </c>
      <c r="L24" s="38">
        <v>62.2734375</v>
      </c>
      <c r="M24" s="38">
        <v>25.375</v>
      </c>
      <c r="N24" s="38">
        <v>39.40625</v>
      </c>
      <c r="O24" s="38">
        <v>0.11267970041331274</v>
      </c>
      <c r="P24" s="38">
        <v>0.7</v>
      </c>
      <c r="Q24" s="38">
        <v>0.7</v>
      </c>
      <c r="R24" s="38">
        <v>28</v>
      </c>
      <c r="S24" s="38">
        <v>165</v>
      </c>
    </row>
    <row r="25" spans="2:19" x14ac:dyDescent="0.25">
      <c r="B25" s="10">
        <v>3</v>
      </c>
      <c r="C25" s="10">
        <v>3</v>
      </c>
      <c r="D25" s="10">
        <v>0</v>
      </c>
      <c r="E25" s="10">
        <v>0</v>
      </c>
      <c r="F25" s="10">
        <v>1</v>
      </c>
      <c r="G25" s="10">
        <v>0</v>
      </c>
      <c r="H25" s="10">
        <v>0</v>
      </c>
      <c r="I25" s="10">
        <v>30.75</v>
      </c>
      <c r="J25" s="10">
        <v>286.25</v>
      </c>
      <c r="K25" s="10">
        <v>98</v>
      </c>
      <c r="L25" s="10">
        <v>100.978515625</v>
      </c>
      <c r="M25" s="10">
        <v>29.5625</v>
      </c>
      <c r="N25" s="10">
        <v>89.9921875</v>
      </c>
      <c r="O25" s="10">
        <v>0.16657890979384654</v>
      </c>
      <c r="P25" s="10">
        <v>0.3</v>
      </c>
      <c r="Q25" s="10">
        <v>0.6</v>
      </c>
      <c r="R25" s="10">
        <v>28</v>
      </c>
      <c r="S25" s="10">
        <v>180</v>
      </c>
    </row>
    <row r="26" spans="2:19" x14ac:dyDescent="0.25">
      <c r="B26" s="38">
        <v>2</v>
      </c>
      <c r="C26" s="38">
        <v>4</v>
      </c>
      <c r="D26" s="38">
        <v>0</v>
      </c>
      <c r="E26" s="38">
        <v>1</v>
      </c>
      <c r="F26" s="38">
        <v>0</v>
      </c>
      <c r="G26" s="38">
        <v>0</v>
      </c>
      <c r="H26" s="38">
        <v>0</v>
      </c>
      <c r="I26" s="38">
        <v>25.15625</v>
      </c>
      <c r="J26" s="38">
        <v>300.5</v>
      </c>
      <c r="K26" s="38">
        <v>87</v>
      </c>
      <c r="L26" s="38">
        <v>47.6875</v>
      </c>
      <c r="M26" s="38">
        <v>23.125</v>
      </c>
      <c r="N26" s="38">
        <v>0</v>
      </c>
      <c r="O26" s="38">
        <v>0.10741346567040741</v>
      </c>
      <c r="P26" s="38">
        <v>0.4</v>
      </c>
      <c r="Q26" s="38">
        <v>0.6</v>
      </c>
      <c r="R26" s="38">
        <v>28</v>
      </c>
      <c r="S26" s="38">
        <v>75</v>
      </c>
    </row>
    <row r="27" spans="2:19" x14ac:dyDescent="0.25">
      <c r="B27" s="38">
        <v>2</v>
      </c>
      <c r="C27" s="38">
        <v>1</v>
      </c>
      <c r="D27" s="38">
        <v>0</v>
      </c>
      <c r="E27" s="38">
        <v>1</v>
      </c>
      <c r="F27" s="38">
        <v>0</v>
      </c>
      <c r="G27" s="38">
        <v>0</v>
      </c>
      <c r="H27" s="38">
        <v>0</v>
      </c>
      <c r="I27" s="38">
        <v>23.65625</v>
      </c>
      <c r="J27" s="38">
        <v>126.25</v>
      </c>
      <c r="K27" s="38">
        <v>68.75</v>
      </c>
      <c r="L27" s="38">
        <v>30.90625</v>
      </c>
      <c r="M27" s="38">
        <v>13.5</v>
      </c>
      <c r="N27" s="38">
        <v>0</v>
      </c>
      <c r="O27" s="38">
        <v>2.8770985310135257E-2</v>
      </c>
      <c r="P27" s="38">
        <v>0.3</v>
      </c>
      <c r="Q27" s="38">
        <v>0.6</v>
      </c>
      <c r="R27" s="38">
        <v>28</v>
      </c>
      <c r="S27" s="38">
        <v>60</v>
      </c>
    </row>
    <row r="28" spans="2:19" x14ac:dyDescent="0.25">
      <c r="B28" s="10">
        <v>1</v>
      </c>
      <c r="C28" s="10">
        <v>1</v>
      </c>
      <c r="D28" s="10">
        <v>1</v>
      </c>
      <c r="E28" s="10">
        <v>0</v>
      </c>
      <c r="F28" s="10">
        <v>0</v>
      </c>
      <c r="G28" s="10">
        <v>0</v>
      </c>
      <c r="H28" s="10">
        <v>0</v>
      </c>
      <c r="I28" s="10">
        <v>21.25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0.14369420714889417</v>
      </c>
      <c r="P28" s="10">
        <v>0.2</v>
      </c>
      <c r="Q28" s="10">
        <v>0.6</v>
      </c>
      <c r="R28" s="10">
        <v>28</v>
      </c>
      <c r="S28" s="10">
        <v>75</v>
      </c>
    </row>
    <row r="29" spans="2:19" x14ac:dyDescent="0.25">
      <c r="B29" s="38">
        <v>4</v>
      </c>
      <c r="C29" s="38">
        <v>5</v>
      </c>
      <c r="D29" s="38">
        <v>0</v>
      </c>
      <c r="E29" s="38">
        <v>0</v>
      </c>
      <c r="F29" s="38">
        <v>0</v>
      </c>
      <c r="G29" s="38">
        <v>1</v>
      </c>
      <c r="H29" s="38">
        <v>0</v>
      </c>
      <c r="I29" s="38">
        <v>24.625</v>
      </c>
      <c r="J29" s="38">
        <v>280</v>
      </c>
      <c r="K29" s="38">
        <v>104.25</v>
      </c>
      <c r="L29" s="38">
        <v>103.853515625</v>
      </c>
      <c r="M29" s="38">
        <v>40.5</v>
      </c>
      <c r="N29" s="38">
        <v>167.4765625</v>
      </c>
      <c r="O29" s="38">
        <v>9.5380806762871875E-2</v>
      </c>
      <c r="P29" s="38">
        <v>0.7</v>
      </c>
      <c r="Q29" s="38">
        <v>0.8</v>
      </c>
      <c r="R29" s="38">
        <v>28</v>
      </c>
      <c r="S29" s="38">
        <v>30</v>
      </c>
    </row>
    <row r="30" spans="2:19" x14ac:dyDescent="0.25">
      <c r="B30" s="38">
        <v>3</v>
      </c>
      <c r="C30" s="38">
        <v>5</v>
      </c>
      <c r="D30" s="38">
        <v>0</v>
      </c>
      <c r="E30" s="38">
        <v>0</v>
      </c>
      <c r="F30" s="38">
        <v>1</v>
      </c>
      <c r="G30" s="38">
        <v>0</v>
      </c>
      <c r="H30" s="38">
        <v>0</v>
      </c>
      <c r="I30" s="38">
        <v>29.5</v>
      </c>
      <c r="J30" s="38">
        <v>299.25</v>
      </c>
      <c r="K30" s="38">
        <v>209.125</v>
      </c>
      <c r="L30" s="38">
        <v>172.478515625</v>
      </c>
      <c r="M30" s="38">
        <v>31.6875</v>
      </c>
      <c r="N30" s="38">
        <v>189.4609375</v>
      </c>
      <c r="O30" s="38">
        <v>0.13295336207825231</v>
      </c>
      <c r="P30" s="38">
        <v>0.6</v>
      </c>
      <c r="Q30" s="38">
        <v>1</v>
      </c>
      <c r="R30" s="38">
        <v>21</v>
      </c>
      <c r="S30" s="38">
        <v>180</v>
      </c>
    </row>
    <row r="31" spans="2:19" x14ac:dyDescent="0.25">
      <c r="B31" s="38">
        <v>3</v>
      </c>
      <c r="C31" s="38">
        <v>5</v>
      </c>
      <c r="D31" s="38">
        <v>0</v>
      </c>
      <c r="E31" s="38">
        <v>0</v>
      </c>
      <c r="F31" s="38">
        <v>1</v>
      </c>
      <c r="G31" s="38">
        <v>0</v>
      </c>
      <c r="H31" s="38">
        <v>0</v>
      </c>
      <c r="I31" s="38">
        <v>28</v>
      </c>
      <c r="J31" s="38">
        <v>320.5</v>
      </c>
      <c r="K31" s="38">
        <v>91.875</v>
      </c>
      <c r="L31" s="38">
        <v>92.76953125</v>
      </c>
      <c r="M31" s="38">
        <v>21.75</v>
      </c>
      <c r="N31" s="38">
        <v>124.5390625</v>
      </c>
      <c r="O31" s="38">
        <v>0.14721689197520169</v>
      </c>
      <c r="P31" s="38">
        <v>0.4</v>
      </c>
      <c r="Q31" s="38">
        <v>0.7</v>
      </c>
      <c r="R31" s="38">
        <v>28</v>
      </c>
      <c r="S31" s="38">
        <v>15</v>
      </c>
    </row>
    <row r="32" spans="2:19" x14ac:dyDescent="0.25">
      <c r="B32" s="38">
        <v>3</v>
      </c>
      <c r="C32" s="38">
        <v>4</v>
      </c>
      <c r="D32" s="38">
        <v>0</v>
      </c>
      <c r="E32" s="38">
        <v>0</v>
      </c>
      <c r="F32" s="38">
        <v>1</v>
      </c>
      <c r="G32" s="38">
        <v>0</v>
      </c>
      <c r="H32" s="38">
        <v>0</v>
      </c>
      <c r="I32" s="38">
        <v>30</v>
      </c>
      <c r="J32" s="38">
        <v>323</v>
      </c>
      <c r="K32" s="38">
        <v>98.75</v>
      </c>
      <c r="L32" s="38">
        <v>83.427734375</v>
      </c>
      <c r="M32" s="38">
        <v>23.5625</v>
      </c>
      <c r="N32" s="38">
        <v>177.1640625</v>
      </c>
      <c r="O32" s="38">
        <v>0</v>
      </c>
      <c r="P32" s="38">
        <v>1</v>
      </c>
      <c r="Q32" s="38">
        <v>1</v>
      </c>
      <c r="R32" s="38">
        <v>35</v>
      </c>
      <c r="S32" s="38">
        <v>60</v>
      </c>
    </row>
    <row r="33" spans="2:19" x14ac:dyDescent="0.25">
      <c r="B33" s="38">
        <v>4</v>
      </c>
      <c r="C33" s="38">
        <v>3</v>
      </c>
      <c r="D33" s="38">
        <v>0</v>
      </c>
      <c r="E33" s="38">
        <v>0</v>
      </c>
      <c r="F33" s="38">
        <v>0</v>
      </c>
      <c r="G33" s="38">
        <v>1</v>
      </c>
      <c r="H33" s="38">
        <v>0</v>
      </c>
      <c r="I33" s="38">
        <v>35</v>
      </c>
      <c r="J33" s="38">
        <v>287.5</v>
      </c>
      <c r="K33" s="38">
        <v>125.75</v>
      </c>
      <c r="L33" s="38">
        <v>0</v>
      </c>
      <c r="M33" s="38">
        <v>58.25</v>
      </c>
      <c r="N33" s="38">
        <v>0</v>
      </c>
      <c r="O33" s="38">
        <v>0.16756976317412975</v>
      </c>
      <c r="P33" s="38">
        <v>0.2</v>
      </c>
      <c r="Q33" s="38">
        <v>0.6</v>
      </c>
      <c r="R33" s="38">
        <v>35</v>
      </c>
      <c r="S33" s="38">
        <v>120</v>
      </c>
    </row>
    <row r="34" spans="2:19" x14ac:dyDescent="0.25">
      <c r="B34" s="10">
        <v>1</v>
      </c>
      <c r="C34" s="10">
        <v>1</v>
      </c>
      <c r="D34" s="10">
        <v>1</v>
      </c>
      <c r="E34" s="10">
        <v>0</v>
      </c>
      <c r="F34" s="10">
        <v>0</v>
      </c>
      <c r="G34" s="10">
        <v>0</v>
      </c>
      <c r="H34" s="10">
        <v>0</v>
      </c>
      <c r="I34" s="10">
        <v>18.4375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0.28782478279280055</v>
      </c>
      <c r="P34" s="10">
        <v>0.1</v>
      </c>
      <c r="Q34" s="10">
        <v>0.4</v>
      </c>
      <c r="R34" s="10">
        <v>42</v>
      </c>
      <c r="S34" s="10">
        <v>180</v>
      </c>
    </row>
    <row r="35" spans="2:19" x14ac:dyDescent="0.25">
      <c r="B35" s="10">
        <v>3</v>
      </c>
      <c r="C35" s="10">
        <v>3</v>
      </c>
      <c r="D35" s="10">
        <v>0</v>
      </c>
      <c r="E35" s="10">
        <v>0</v>
      </c>
      <c r="F35" s="10">
        <v>1</v>
      </c>
      <c r="G35" s="10">
        <v>0</v>
      </c>
      <c r="H35" s="10">
        <v>0</v>
      </c>
      <c r="I35" s="10">
        <v>31.75</v>
      </c>
      <c r="J35" s="10">
        <v>109</v>
      </c>
      <c r="K35" s="10">
        <v>99.75</v>
      </c>
      <c r="L35" s="10">
        <v>29.453125</v>
      </c>
      <c r="M35" s="10">
        <v>26.1875</v>
      </c>
      <c r="N35" s="10">
        <v>0</v>
      </c>
      <c r="O35" s="10">
        <v>0.12733743381351406</v>
      </c>
      <c r="P35" s="10">
        <v>0.5</v>
      </c>
      <c r="Q35" s="10">
        <v>0.6</v>
      </c>
      <c r="R35" s="10">
        <v>14</v>
      </c>
      <c r="S35" s="10">
        <v>15</v>
      </c>
    </row>
    <row r="36" spans="2:19" x14ac:dyDescent="0.25">
      <c r="B36" s="38">
        <v>3</v>
      </c>
      <c r="C36" s="38">
        <v>5</v>
      </c>
      <c r="D36" s="38">
        <v>0</v>
      </c>
      <c r="E36" s="38">
        <v>0</v>
      </c>
      <c r="F36" s="38">
        <v>1</v>
      </c>
      <c r="G36" s="38">
        <v>0</v>
      </c>
      <c r="H36" s="38">
        <v>0</v>
      </c>
      <c r="I36" s="38">
        <v>28.125</v>
      </c>
      <c r="J36" s="38">
        <v>319.75</v>
      </c>
      <c r="K36" s="38">
        <v>115.125</v>
      </c>
      <c r="L36" s="38">
        <v>85.427734375</v>
      </c>
      <c r="M36" s="38">
        <v>32.6875</v>
      </c>
      <c r="N36" s="38">
        <v>107.3515625</v>
      </c>
      <c r="O36" s="38">
        <v>0.20257451410909763</v>
      </c>
      <c r="P36" s="38">
        <v>0.7</v>
      </c>
      <c r="Q36" s="38">
        <v>0.8</v>
      </c>
      <c r="R36" s="38">
        <v>21</v>
      </c>
      <c r="S36" s="38">
        <v>15</v>
      </c>
    </row>
  </sheetData>
  <mergeCells count="14">
    <mergeCell ref="B4:K4"/>
    <mergeCell ref="N4:Q4"/>
    <mergeCell ref="J5:K5"/>
    <mergeCell ref="B6:C6"/>
    <mergeCell ref="D6:E6"/>
    <mergeCell ref="F6:G6"/>
    <mergeCell ref="H6:I6"/>
    <mergeCell ref="J6:K6"/>
    <mergeCell ref="C12:F12"/>
    <mergeCell ref="C13:F13"/>
    <mergeCell ref="B5:C5"/>
    <mergeCell ref="D5:E5"/>
    <mergeCell ref="F5:G5"/>
    <mergeCell ref="H5:I5"/>
  </mergeCells>
  <hyperlinks>
    <hyperlink ref="B5" location="'CT_FullTree'!$B$12:$B$12" display="Full-Grown Tree"/>
    <hyperlink ref="D5" location="'CT_Output'!$B$12:$B$12" display="Inputs"/>
    <hyperlink ref="F5" location="'CT_Output'!$B$43:$B$43" display="Prior class probs"/>
    <hyperlink ref="H5" location="'CT_Output'!$B$54:$B$54" display="Train Log"/>
    <hyperlink ref="J5" location="'CT_Output'!$B$68:$B$68" display="Full-Grown Tree Rules"/>
    <hyperlink ref="B6" location="'CT_Output'!$B$94:$B$94" display="Train. Score Summary."/>
    <hyperlink ref="D6" location="'CT_Output'!$B$114:$B$114" display="Valid. Score Summary"/>
    <hyperlink ref="F6" location="'CT_TrainingScore'!$B$2:$B$2" display="Train. Score Detail"/>
    <hyperlink ref="H6" location="'CT_ValidationScore'!$B$2:$B$2" display="Valid. Score Detail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"/>
  <sheetViews>
    <sheetView showGridLines="0" workbookViewId="0"/>
  </sheetViews>
  <sheetFormatPr defaultRowHeight="15" x14ac:dyDescent="0.25"/>
  <cols>
    <col min="14" max="14" width="11.140625" bestFit="1" customWidth="1"/>
  </cols>
  <sheetData>
    <row r="2" spans="2:17" ht="18.75" x14ac:dyDescent="0.3">
      <c r="B2" s="13" t="s">
        <v>311</v>
      </c>
      <c r="N2" t="s">
        <v>287</v>
      </c>
    </row>
    <row r="4" spans="2:17" ht="15.75" x14ac:dyDescent="0.25">
      <c r="B4" s="18" t="s">
        <v>75</v>
      </c>
      <c r="C4" s="19"/>
      <c r="D4" s="19"/>
      <c r="E4" s="19"/>
      <c r="F4" s="19"/>
      <c r="G4" s="19"/>
      <c r="H4" s="19"/>
      <c r="I4" s="19"/>
      <c r="J4" s="19"/>
      <c r="K4" s="20"/>
      <c r="N4" s="18" t="s">
        <v>76</v>
      </c>
      <c r="O4" s="19"/>
      <c r="P4" s="19"/>
      <c r="Q4" s="20"/>
    </row>
    <row r="5" spans="2:17" x14ac:dyDescent="0.25">
      <c r="B5" s="21" t="s">
        <v>96</v>
      </c>
      <c r="C5" s="17"/>
      <c r="D5" s="21" t="s">
        <v>97</v>
      </c>
      <c r="E5" s="17"/>
      <c r="F5" s="21" t="s">
        <v>312</v>
      </c>
      <c r="G5" s="17"/>
      <c r="H5" s="21" t="s">
        <v>313</v>
      </c>
      <c r="I5" s="17"/>
      <c r="J5" s="21" t="s">
        <v>98</v>
      </c>
      <c r="K5" s="17"/>
      <c r="N5" s="11" t="s">
        <v>77</v>
      </c>
      <c r="O5" s="11" t="s">
        <v>78</v>
      </c>
      <c r="P5" s="11" t="s">
        <v>79</v>
      </c>
      <c r="Q5" s="11" t="s">
        <v>80</v>
      </c>
    </row>
    <row r="6" spans="2:17" x14ac:dyDescent="0.25">
      <c r="B6" s="21" t="s">
        <v>314</v>
      </c>
      <c r="C6" s="17"/>
      <c r="D6" s="21" t="s">
        <v>315</v>
      </c>
      <c r="E6" s="17"/>
      <c r="F6" s="21" t="s">
        <v>104</v>
      </c>
      <c r="G6" s="17"/>
      <c r="H6" s="21" t="s">
        <v>106</v>
      </c>
      <c r="I6" s="17"/>
      <c r="J6" s="16"/>
      <c r="K6" s="17"/>
      <c r="N6" s="10">
        <v>2</v>
      </c>
      <c r="O6" s="10">
        <v>25</v>
      </c>
      <c r="P6" s="10">
        <v>12</v>
      </c>
      <c r="Q6" s="10">
        <v>39</v>
      </c>
    </row>
  </sheetData>
  <mergeCells count="12">
    <mergeCell ref="B4:K4"/>
    <mergeCell ref="N4:Q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</mergeCells>
  <hyperlinks>
    <hyperlink ref="B5" location="'CT_FullTree'!$B$12:$B$12" display="Full-Grown Tree"/>
    <hyperlink ref="D5" location="'CT_Output'!$B$12:$B$12" display="Inputs"/>
    <hyperlink ref="F5" location="'CT_Output'!$B$43:$B$43" display="Prior class probs"/>
    <hyperlink ref="H5" location="'CT_Output'!$B$54:$B$54" display="Train Log"/>
    <hyperlink ref="J5" location="'CT_Output'!$B$68:$B$68" display="Full-Grown Tree Rules"/>
    <hyperlink ref="B6" location="'CT_Output'!$B$94:$B$94" display="Train. Score Summary."/>
    <hyperlink ref="D6" location="'CT_Output'!$B$114:$B$114" display="Valid. Score Summary"/>
    <hyperlink ref="F6" location="'CT_TrainingScore'!$B$2:$B$2" display="Train. Score Detail"/>
    <hyperlink ref="H6" location="'CT_ValidationScore'!$B$2:$B$2" display="Valid. Score Detail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0"/>
  <sheetViews>
    <sheetView showGridLines="0" workbookViewId="0"/>
  </sheetViews>
  <sheetFormatPr defaultRowHeight="15" x14ac:dyDescent="0.25"/>
  <cols>
    <col min="2" max="2" width="25.28515625" bestFit="1" customWidth="1"/>
  </cols>
  <sheetData>
    <row r="2" spans="2:14" x14ac:dyDescent="0.25">
      <c r="N2" t="s">
        <v>287</v>
      </c>
    </row>
    <row r="3" spans="2:14" x14ac:dyDescent="0.25">
      <c r="B3" s="12" t="s">
        <v>26</v>
      </c>
      <c r="C3" s="10" t="s">
        <v>288</v>
      </c>
      <c r="F3" s="11" t="s">
        <v>28</v>
      </c>
      <c r="G3" s="11" t="s">
        <v>289</v>
      </c>
      <c r="H3" s="11" t="s">
        <v>30</v>
      </c>
      <c r="I3" s="11">
        <v>1</v>
      </c>
      <c r="J3" s="11">
        <v>2</v>
      </c>
      <c r="K3" s="11">
        <v>3</v>
      </c>
      <c r="L3" s="11">
        <v>4</v>
      </c>
      <c r="M3" s="11">
        <v>5</v>
      </c>
    </row>
    <row r="4" spans="2:14" x14ac:dyDescent="0.25">
      <c r="B4" s="12" t="s">
        <v>31</v>
      </c>
      <c r="C4" s="10" t="s">
        <v>32</v>
      </c>
      <c r="F4" s="10">
        <v>0</v>
      </c>
      <c r="G4" s="10">
        <v>3</v>
      </c>
      <c r="H4" s="10" t="b">
        <v>1</v>
      </c>
      <c r="I4" s="10">
        <v>9.6774193548387094E-2</v>
      </c>
      <c r="J4" s="10">
        <v>0.16129032258064516</v>
      </c>
      <c r="K4" s="10">
        <v>0.38709677419354838</v>
      </c>
      <c r="L4" s="10">
        <v>0.22580645161290322</v>
      </c>
      <c r="M4" s="10">
        <v>0.12903225806451613</v>
      </c>
    </row>
    <row r="5" spans="2:14" x14ac:dyDescent="0.25">
      <c r="B5" s="12" t="s">
        <v>33</v>
      </c>
      <c r="C5" s="10">
        <v>11</v>
      </c>
      <c r="F5" s="10">
        <v>1</v>
      </c>
      <c r="G5" s="10">
        <v>1</v>
      </c>
      <c r="H5" s="10" t="b">
        <v>0</v>
      </c>
      <c r="I5" s="10">
        <v>1</v>
      </c>
      <c r="J5" s="10">
        <v>0</v>
      </c>
      <c r="K5" s="10">
        <v>0</v>
      </c>
      <c r="L5" s="10">
        <v>0</v>
      </c>
      <c r="M5" s="10">
        <v>0</v>
      </c>
    </row>
    <row r="6" spans="2:14" x14ac:dyDescent="0.25">
      <c r="B6" s="12" t="s">
        <v>290</v>
      </c>
      <c r="C6" s="10" t="s">
        <v>291</v>
      </c>
      <c r="F6" s="10">
        <v>2</v>
      </c>
      <c r="G6" s="10">
        <v>3</v>
      </c>
      <c r="H6" s="10" t="b">
        <v>1</v>
      </c>
      <c r="I6" s="10">
        <v>0</v>
      </c>
      <c r="J6" s="10">
        <v>0.17857142857142858</v>
      </c>
      <c r="K6" s="10">
        <v>0.42857142857142855</v>
      </c>
      <c r="L6" s="10">
        <v>0.25</v>
      </c>
      <c r="M6" s="10">
        <v>0.14285714285714285</v>
      </c>
    </row>
    <row r="7" spans="2:14" x14ac:dyDescent="0.25">
      <c r="B7" s="12" t="s">
        <v>28</v>
      </c>
      <c r="C7" s="10" t="s">
        <v>292</v>
      </c>
      <c r="F7" s="10">
        <v>3</v>
      </c>
      <c r="G7" s="10">
        <v>3</v>
      </c>
      <c r="H7" s="10" t="b">
        <v>1</v>
      </c>
      <c r="I7" s="10">
        <v>0</v>
      </c>
      <c r="J7" s="10">
        <v>0.2</v>
      </c>
      <c r="K7" s="10">
        <v>0.48</v>
      </c>
      <c r="L7" s="10">
        <v>0.16</v>
      </c>
      <c r="M7" s="10">
        <v>0.16</v>
      </c>
    </row>
    <row r="8" spans="2:14" x14ac:dyDescent="0.25">
      <c r="B8" s="12" t="s">
        <v>293</v>
      </c>
      <c r="C8" s="10" t="s">
        <v>294</v>
      </c>
      <c r="F8" s="10">
        <v>4</v>
      </c>
      <c r="G8" s="10">
        <v>4</v>
      </c>
      <c r="H8" s="10" t="b">
        <v>0</v>
      </c>
      <c r="I8" s="10">
        <v>0</v>
      </c>
      <c r="J8" s="10">
        <v>0</v>
      </c>
      <c r="K8" s="10">
        <v>0</v>
      </c>
      <c r="L8" s="10">
        <v>1</v>
      </c>
      <c r="M8" s="10">
        <v>0</v>
      </c>
    </row>
    <row r="9" spans="2:14" x14ac:dyDescent="0.25">
      <c r="B9" s="12" t="s">
        <v>37</v>
      </c>
      <c r="C9" s="10" t="s">
        <v>295</v>
      </c>
      <c r="F9" s="10">
        <v>5</v>
      </c>
      <c r="G9" s="10">
        <v>3</v>
      </c>
      <c r="H9" s="10" t="b">
        <v>1</v>
      </c>
      <c r="I9" s="10">
        <v>0</v>
      </c>
      <c r="J9" s="10">
        <v>0.38461538461538464</v>
      </c>
      <c r="K9" s="10">
        <v>0.61538461538461542</v>
      </c>
      <c r="L9" s="10">
        <v>0</v>
      </c>
      <c r="M9" s="10">
        <v>0</v>
      </c>
    </row>
    <row r="10" spans="2:14" x14ac:dyDescent="0.25">
      <c r="B10" s="12" t="s">
        <v>296</v>
      </c>
      <c r="C10" s="10" t="s">
        <v>297</v>
      </c>
      <c r="F10" s="10">
        <v>6</v>
      </c>
      <c r="G10" s="10">
        <v>3</v>
      </c>
      <c r="H10" s="10" t="b">
        <v>1</v>
      </c>
      <c r="I10" s="10">
        <v>0</v>
      </c>
      <c r="J10" s="10">
        <v>0</v>
      </c>
      <c r="K10" s="10">
        <v>0.33333333333333331</v>
      </c>
      <c r="L10" s="10">
        <v>0.33333333333333331</v>
      </c>
      <c r="M10" s="10">
        <v>0.33333333333333331</v>
      </c>
    </row>
    <row r="11" spans="2:14" x14ac:dyDescent="0.25">
      <c r="B11" s="12" t="s">
        <v>39</v>
      </c>
      <c r="C11" s="10" t="s">
        <v>298</v>
      </c>
      <c r="F11" s="10">
        <v>7</v>
      </c>
      <c r="G11" s="10">
        <v>2</v>
      </c>
      <c r="H11" s="10" t="b">
        <v>1</v>
      </c>
      <c r="I11" s="10">
        <v>0</v>
      </c>
      <c r="J11" s="10">
        <v>0.83333333333333337</v>
      </c>
      <c r="K11" s="10">
        <v>0.16666666666666666</v>
      </c>
      <c r="L11" s="10">
        <v>0</v>
      </c>
      <c r="M11" s="10">
        <v>0</v>
      </c>
    </row>
    <row r="12" spans="2:14" x14ac:dyDescent="0.25">
      <c r="B12" s="12" t="s">
        <v>41</v>
      </c>
      <c r="C12" s="10" t="s">
        <v>299</v>
      </c>
      <c r="F12" s="10">
        <v>8</v>
      </c>
      <c r="G12" s="10">
        <v>3</v>
      </c>
      <c r="H12" s="10" t="b">
        <v>0</v>
      </c>
      <c r="I12" s="10">
        <v>0</v>
      </c>
      <c r="J12" s="10">
        <v>0</v>
      </c>
      <c r="K12" s="10">
        <v>1</v>
      </c>
      <c r="L12" s="10">
        <v>0</v>
      </c>
      <c r="M12" s="10">
        <v>0</v>
      </c>
    </row>
    <row r="13" spans="2:14" x14ac:dyDescent="0.25">
      <c r="B13" s="12" t="s">
        <v>43</v>
      </c>
      <c r="C13" s="10" t="s">
        <v>300</v>
      </c>
      <c r="F13" s="10">
        <v>9</v>
      </c>
      <c r="G13" s="10">
        <v>5</v>
      </c>
      <c r="H13" s="10" t="b">
        <v>1</v>
      </c>
      <c r="I13" s="10">
        <v>0</v>
      </c>
      <c r="J13" s="10">
        <v>0</v>
      </c>
      <c r="K13" s="10">
        <v>0</v>
      </c>
      <c r="L13" s="10">
        <v>0.2</v>
      </c>
      <c r="M13" s="10">
        <v>0.8</v>
      </c>
    </row>
    <row r="14" spans="2:14" x14ac:dyDescent="0.25">
      <c r="B14" s="12" t="s">
        <v>45</v>
      </c>
      <c r="C14" s="10" t="s">
        <v>301</v>
      </c>
      <c r="F14" s="10">
        <v>10</v>
      </c>
      <c r="G14" s="10">
        <v>3</v>
      </c>
      <c r="H14" s="10" t="b">
        <v>1</v>
      </c>
      <c r="I14" s="10">
        <v>0</v>
      </c>
      <c r="J14" s="10">
        <v>0</v>
      </c>
      <c r="K14" s="10">
        <v>0.5714285714285714</v>
      </c>
      <c r="L14" s="10">
        <v>0.42857142857142855</v>
      </c>
      <c r="M14" s="10">
        <v>0</v>
      </c>
    </row>
    <row r="15" spans="2:14" x14ac:dyDescent="0.25">
      <c r="B15" s="12" t="s">
        <v>47</v>
      </c>
      <c r="C15" s="10" t="s">
        <v>302</v>
      </c>
      <c r="F15" s="10">
        <v>11</v>
      </c>
      <c r="G15" s="10">
        <v>2</v>
      </c>
      <c r="H15" s="10" t="b">
        <v>0</v>
      </c>
      <c r="I15" s="10">
        <v>0</v>
      </c>
      <c r="J15" s="10">
        <v>1</v>
      </c>
      <c r="K15" s="10">
        <v>0</v>
      </c>
      <c r="L15" s="10">
        <v>0</v>
      </c>
      <c r="M15" s="10">
        <v>0</v>
      </c>
    </row>
    <row r="16" spans="2:14" x14ac:dyDescent="0.25">
      <c r="B16" s="12" t="s">
        <v>49</v>
      </c>
      <c r="C16" s="10" t="s">
        <v>303</v>
      </c>
      <c r="F16" s="10">
        <v>12</v>
      </c>
      <c r="G16" s="10">
        <v>3</v>
      </c>
      <c r="H16" s="10" t="b">
        <v>0</v>
      </c>
      <c r="I16" s="10">
        <v>0</v>
      </c>
      <c r="J16" s="10">
        <v>0</v>
      </c>
      <c r="K16" s="10">
        <v>1</v>
      </c>
      <c r="L16" s="10">
        <v>0</v>
      </c>
      <c r="M16" s="10">
        <v>0</v>
      </c>
    </row>
    <row r="17" spans="2:13" x14ac:dyDescent="0.25">
      <c r="B17" s="12" t="s">
        <v>51</v>
      </c>
      <c r="C17" s="10" t="s">
        <v>304</v>
      </c>
      <c r="F17" s="10">
        <v>13</v>
      </c>
      <c r="G17" s="10">
        <v>4</v>
      </c>
      <c r="H17" s="10" t="b">
        <v>0</v>
      </c>
      <c r="I17" s="10">
        <v>0</v>
      </c>
      <c r="J17" s="10">
        <v>0</v>
      </c>
      <c r="K17" s="10">
        <v>0</v>
      </c>
      <c r="L17" s="10">
        <v>1</v>
      </c>
      <c r="M17" s="10">
        <v>0</v>
      </c>
    </row>
    <row r="18" spans="2:13" x14ac:dyDescent="0.25">
      <c r="B18" s="12" t="s">
        <v>53</v>
      </c>
      <c r="C18" s="10" t="s">
        <v>305</v>
      </c>
      <c r="F18" s="10">
        <v>14</v>
      </c>
      <c r="G18" s="10">
        <v>5</v>
      </c>
      <c r="H18" s="10" t="b">
        <v>0</v>
      </c>
      <c r="I18" s="10">
        <v>0</v>
      </c>
      <c r="J18" s="10">
        <v>0</v>
      </c>
      <c r="K18" s="10">
        <v>0</v>
      </c>
      <c r="L18" s="10">
        <v>0</v>
      </c>
      <c r="M18" s="10">
        <v>1</v>
      </c>
    </row>
    <row r="19" spans="2:13" x14ac:dyDescent="0.25">
      <c r="B19" s="12" t="s">
        <v>55</v>
      </c>
      <c r="C19" s="10" t="s">
        <v>306</v>
      </c>
      <c r="F19" s="10">
        <v>15</v>
      </c>
      <c r="G19" s="10">
        <v>3</v>
      </c>
      <c r="H19" s="10" t="b">
        <v>0</v>
      </c>
      <c r="I19" s="10">
        <v>0</v>
      </c>
      <c r="J19" s="10">
        <v>0</v>
      </c>
      <c r="K19" s="10">
        <v>1</v>
      </c>
      <c r="L19" s="10">
        <v>0</v>
      </c>
      <c r="M19" s="10">
        <v>0</v>
      </c>
    </row>
    <row r="20" spans="2:13" x14ac:dyDescent="0.25">
      <c r="B20" s="12" t="s">
        <v>57</v>
      </c>
      <c r="C20" s="10" t="s">
        <v>307</v>
      </c>
      <c r="F20" s="10">
        <v>16</v>
      </c>
      <c r="G20" s="10">
        <v>4</v>
      </c>
      <c r="H20" s="10" t="b">
        <v>1</v>
      </c>
      <c r="I20" s="10">
        <v>0</v>
      </c>
      <c r="J20" s="10">
        <v>0</v>
      </c>
      <c r="K20" s="10">
        <v>0.25</v>
      </c>
      <c r="L20" s="10">
        <v>0.75</v>
      </c>
      <c r="M20" s="10">
        <v>0</v>
      </c>
    </row>
    <row r="21" spans="2:13" x14ac:dyDescent="0.25">
      <c r="B21" s="12" t="s">
        <v>59</v>
      </c>
      <c r="C21" s="10" t="s">
        <v>308</v>
      </c>
      <c r="F21" s="10">
        <v>17</v>
      </c>
      <c r="G21" s="10">
        <v>4</v>
      </c>
      <c r="H21" s="10" t="b">
        <v>0</v>
      </c>
      <c r="I21" s="10">
        <v>0</v>
      </c>
      <c r="J21" s="10">
        <v>0</v>
      </c>
      <c r="K21" s="10">
        <v>0</v>
      </c>
      <c r="L21" s="10">
        <v>1</v>
      </c>
      <c r="M21" s="10">
        <v>0</v>
      </c>
    </row>
    <row r="22" spans="2:13" x14ac:dyDescent="0.25">
      <c r="B22" s="12" t="s">
        <v>309</v>
      </c>
      <c r="C22" s="10">
        <v>1</v>
      </c>
      <c r="F22" s="10">
        <v>18</v>
      </c>
      <c r="G22" s="10">
        <v>3</v>
      </c>
      <c r="H22" s="10" t="b">
        <v>0</v>
      </c>
      <c r="I22" s="10">
        <v>0</v>
      </c>
      <c r="J22" s="10">
        <v>0</v>
      </c>
      <c r="K22" s="10">
        <v>1</v>
      </c>
      <c r="L22" s="10">
        <v>0</v>
      </c>
      <c r="M22" s="10">
        <v>0</v>
      </c>
    </row>
    <row r="23" spans="2:13" x14ac:dyDescent="0.25">
      <c r="B23" s="12" t="s">
        <v>310</v>
      </c>
      <c r="C23" s="10">
        <v>0.5</v>
      </c>
    </row>
    <row r="25" spans="2:13" x14ac:dyDescent="0.25">
      <c r="F25" s="11" t="s">
        <v>39</v>
      </c>
      <c r="G25" s="11" t="s">
        <v>62</v>
      </c>
      <c r="H25" s="11" t="s">
        <v>63</v>
      </c>
      <c r="I25" s="11" t="s">
        <v>64</v>
      </c>
      <c r="J25" s="11" t="s">
        <v>65</v>
      </c>
      <c r="K25" s="11" t="s">
        <v>66</v>
      </c>
      <c r="L25" s="11" t="s">
        <v>67</v>
      </c>
    </row>
    <row r="26" spans="2:13" x14ac:dyDescent="0.25">
      <c r="F26" s="10">
        <v>0</v>
      </c>
      <c r="G26" s="10" t="s">
        <v>22</v>
      </c>
      <c r="H26" s="10">
        <v>4</v>
      </c>
      <c r="I26" s="10">
        <v>11.875</v>
      </c>
      <c r="J26" s="10" t="s">
        <v>68</v>
      </c>
      <c r="K26" s="10">
        <v>1</v>
      </c>
      <c r="L26" s="10">
        <v>2</v>
      </c>
    </row>
    <row r="27" spans="2:13" x14ac:dyDescent="0.25">
      <c r="F27" s="10">
        <v>2</v>
      </c>
      <c r="G27" s="10" t="s">
        <v>22</v>
      </c>
      <c r="H27" s="10">
        <v>4</v>
      </c>
      <c r="I27" s="10">
        <v>36.625</v>
      </c>
      <c r="J27" s="10" t="s">
        <v>68</v>
      </c>
      <c r="K27" s="10">
        <v>3</v>
      </c>
      <c r="L27" s="10">
        <v>4</v>
      </c>
    </row>
    <row r="28" spans="2:13" x14ac:dyDescent="0.25">
      <c r="F28" s="10">
        <v>3</v>
      </c>
      <c r="G28" s="10" t="s">
        <v>7</v>
      </c>
      <c r="H28" s="10">
        <v>7</v>
      </c>
      <c r="I28" s="10">
        <v>0.55000000000000004</v>
      </c>
      <c r="J28" s="10" t="s">
        <v>68</v>
      </c>
      <c r="K28" s="10">
        <v>5</v>
      </c>
      <c r="L28" s="10">
        <v>6</v>
      </c>
    </row>
    <row r="29" spans="2:13" x14ac:dyDescent="0.25">
      <c r="F29" s="10">
        <v>5</v>
      </c>
      <c r="G29" s="10" t="s">
        <v>20</v>
      </c>
      <c r="H29" s="10">
        <v>2</v>
      </c>
      <c r="I29" s="10">
        <v>87.5</v>
      </c>
      <c r="J29" s="10" t="s">
        <v>68</v>
      </c>
      <c r="K29" s="10">
        <v>7</v>
      </c>
      <c r="L29" s="10">
        <v>8</v>
      </c>
    </row>
    <row r="30" spans="2:13" x14ac:dyDescent="0.25">
      <c r="F30" s="10">
        <v>6</v>
      </c>
      <c r="G30" s="10" t="s">
        <v>18</v>
      </c>
      <c r="H30" s="10">
        <v>0</v>
      </c>
      <c r="I30" s="10">
        <v>28.0625</v>
      </c>
      <c r="J30" s="10" t="s">
        <v>68</v>
      </c>
      <c r="K30" s="10">
        <v>9</v>
      </c>
      <c r="L30" s="10">
        <v>10</v>
      </c>
    </row>
    <row r="31" spans="2:13" x14ac:dyDescent="0.25">
      <c r="F31" s="10">
        <v>7</v>
      </c>
      <c r="G31" s="10" t="s">
        <v>3</v>
      </c>
      <c r="H31" s="10">
        <v>10</v>
      </c>
      <c r="I31" s="10">
        <v>150</v>
      </c>
      <c r="J31" s="10" t="s">
        <v>68</v>
      </c>
      <c r="K31" s="10">
        <v>11</v>
      </c>
      <c r="L31" s="10">
        <v>12</v>
      </c>
    </row>
    <row r="32" spans="2:13" x14ac:dyDescent="0.25">
      <c r="F32" s="10">
        <v>9</v>
      </c>
      <c r="G32" s="10" t="s">
        <v>19</v>
      </c>
      <c r="H32" s="10">
        <v>1</v>
      </c>
      <c r="I32" s="10">
        <v>224.875</v>
      </c>
      <c r="J32" s="10" t="s">
        <v>68</v>
      </c>
      <c r="K32" s="10">
        <v>13</v>
      </c>
      <c r="L32" s="10">
        <v>14</v>
      </c>
    </row>
    <row r="33" spans="6:18" x14ac:dyDescent="0.25">
      <c r="F33" s="10">
        <v>10</v>
      </c>
      <c r="G33" s="10" t="s">
        <v>6</v>
      </c>
      <c r="H33" s="10">
        <v>6</v>
      </c>
      <c r="I33" s="10">
        <v>0.1238093900760661</v>
      </c>
      <c r="J33" s="10" t="s">
        <v>68</v>
      </c>
      <c r="K33" s="10">
        <v>15</v>
      </c>
      <c r="L33" s="10">
        <v>16</v>
      </c>
    </row>
    <row r="34" spans="6:18" x14ac:dyDescent="0.25">
      <c r="F34" s="10">
        <v>16</v>
      </c>
      <c r="G34" s="10" t="s">
        <v>19</v>
      </c>
      <c r="H34" s="10">
        <v>1</v>
      </c>
      <c r="I34" s="10">
        <v>291</v>
      </c>
      <c r="J34" s="10" t="s">
        <v>68</v>
      </c>
      <c r="K34" s="10">
        <v>17</v>
      </c>
      <c r="L34" s="10">
        <v>18</v>
      </c>
    </row>
    <row r="37" spans="6:18" x14ac:dyDescent="0.25">
      <c r="F37" s="12" t="s">
        <v>53</v>
      </c>
      <c r="G37" s="10" t="s">
        <v>18</v>
      </c>
      <c r="H37" s="10" t="s">
        <v>19</v>
      </c>
      <c r="I37" s="10" t="s">
        <v>20</v>
      </c>
      <c r="J37" s="10" t="s">
        <v>21</v>
      </c>
      <c r="K37" s="10" t="s">
        <v>22</v>
      </c>
      <c r="L37" s="10" t="s">
        <v>23</v>
      </c>
      <c r="M37" s="10" t="s">
        <v>6</v>
      </c>
      <c r="N37" s="10" t="s">
        <v>7</v>
      </c>
      <c r="O37" s="10" t="s">
        <v>8</v>
      </c>
      <c r="P37" s="10" t="s">
        <v>2</v>
      </c>
      <c r="Q37" s="10" t="s">
        <v>3</v>
      </c>
      <c r="R37" s="10" t="s">
        <v>24</v>
      </c>
    </row>
    <row r="38" spans="6:18" x14ac:dyDescent="0.25">
      <c r="F38" s="12" t="s">
        <v>69</v>
      </c>
      <c r="G38" s="10" t="s">
        <v>70</v>
      </c>
      <c r="H38" s="10" t="s">
        <v>70</v>
      </c>
      <c r="I38" s="10" t="s">
        <v>70</v>
      </c>
      <c r="J38" s="10" t="s">
        <v>70</v>
      </c>
      <c r="K38" s="10" t="s">
        <v>70</v>
      </c>
      <c r="L38" s="10" t="s">
        <v>70</v>
      </c>
      <c r="M38" s="10" t="s">
        <v>70</v>
      </c>
      <c r="N38" s="10" t="s">
        <v>70</v>
      </c>
      <c r="O38" s="10" t="s">
        <v>70</v>
      </c>
      <c r="P38" s="10" t="s">
        <v>70</v>
      </c>
      <c r="Q38" s="10" t="s">
        <v>70</v>
      </c>
      <c r="R38" s="10" t="s">
        <v>71</v>
      </c>
    </row>
    <row r="39" spans="6:18" x14ac:dyDescent="0.25">
      <c r="F39" s="12" t="s">
        <v>72</v>
      </c>
      <c r="G39" s="10">
        <v>3</v>
      </c>
      <c r="H39" s="10">
        <v>4</v>
      </c>
      <c r="I39" s="10">
        <v>5</v>
      </c>
      <c r="J39" s="10">
        <v>6</v>
      </c>
      <c r="K39" s="10">
        <v>7</v>
      </c>
      <c r="L39" s="10">
        <v>8</v>
      </c>
      <c r="M39" s="10">
        <v>9</v>
      </c>
      <c r="N39" s="10">
        <v>10</v>
      </c>
      <c r="O39" s="10">
        <v>11</v>
      </c>
      <c r="P39" s="10">
        <v>12</v>
      </c>
      <c r="Q39" s="10">
        <v>13</v>
      </c>
      <c r="R39" s="10">
        <v>2</v>
      </c>
    </row>
    <row r="40" spans="6:18" x14ac:dyDescent="0.25">
      <c r="F40" s="12" t="s">
        <v>73</v>
      </c>
      <c r="G40" s="10">
        <v>0</v>
      </c>
      <c r="H40" s="10">
        <v>1</v>
      </c>
      <c r="I40" s="10">
        <v>2</v>
      </c>
      <c r="J40" s="10">
        <v>3</v>
      </c>
      <c r="K40" s="10">
        <v>4</v>
      </c>
      <c r="L40" s="10">
        <v>5</v>
      </c>
      <c r="M40" s="10">
        <v>6</v>
      </c>
      <c r="N40" s="10">
        <v>7</v>
      </c>
      <c r="O40" s="10">
        <v>8</v>
      </c>
      <c r="P40" s="10">
        <v>9</v>
      </c>
      <c r="Q40" s="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96"/>
  <sheetViews>
    <sheetView showGridLines="0" workbookViewId="0"/>
  </sheetViews>
  <sheetFormatPr defaultRowHeight="15" x14ac:dyDescent="0.25"/>
  <cols>
    <col min="3" max="3" width="14.140625" bestFit="1" customWidth="1"/>
    <col min="14" max="14" width="13.28515625" bestFit="1" customWidth="1"/>
  </cols>
  <sheetData>
    <row r="1" spans="2:17" ht="18.75" x14ac:dyDescent="0.3">
      <c r="B1" s="13" t="s">
        <v>239</v>
      </c>
      <c r="N1" t="s">
        <v>203</v>
      </c>
    </row>
    <row r="3" spans="2:17" ht="15.75" x14ac:dyDescent="0.25">
      <c r="B3" s="18" t="s">
        <v>75</v>
      </c>
      <c r="C3" s="19"/>
      <c r="D3" s="19"/>
      <c r="E3" s="19"/>
      <c r="F3" s="19"/>
      <c r="G3" s="19"/>
      <c r="H3" s="19"/>
      <c r="I3" s="19"/>
      <c r="J3" s="19"/>
      <c r="K3" s="20"/>
      <c r="N3" s="18" t="s">
        <v>76</v>
      </c>
      <c r="O3" s="19"/>
      <c r="P3" s="19"/>
      <c r="Q3" s="20"/>
    </row>
    <row r="4" spans="2:17" x14ac:dyDescent="0.25">
      <c r="B4" s="21" t="s">
        <v>97</v>
      </c>
      <c r="C4" s="17"/>
      <c r="D4" s="21" t="s">
        <v>230</v>
      </c>
      <c r="E4" s="17"/>
      <c r="F4" s="21" t="s">
        <v>101</v>
      </c>
      <c r="G4" s="17"/>
      <c r="H4" s="21" t="s">
        <v>102</v>
      </c>
      <c r="I4" s="17"/>
      <c r="J4" s="21" t="s">
        <v>231</v>
      </c>
      <c r="K4" s="17"/>
      <c r="N4" s="11" t="s">
        <v>227</v>
      </c>
      <c r="O4" s="11" t="s">
        <v>228</v>
      </c>
      <c r="P4" s="11" t="s">
        <v>229</v>
      </c>
      <c r="Q4" s="11" t="s">
        <v>80</v>
      </c>
    </row>
    <row r="5" spans="2:17" x14ac:dyDescent="0.25">
      <c r="B5" s="21" t="s">
        <v>232</v>
      </c>
      <c r="C5" s="17"/>
      <c r="D5" s="21" t="s">
        <v>196</v>
      </c>
      <c r="E5" s="17"/>
      <c r="F5" s="21" t="s">
        <v>233</v>
      </c>
      <c r="G5" s="17"/>
      <c r="H5" s="16"/>
      <c r="I5" s="17"/>
      <c r="J5" s="16"/>
      <c r="K5" s="17"/>
      <c r="N5" s="10">
        <v>2</v>
      </c>
      <c r="O5" s="10">
        <v>18</v>
      </c>
      <c r="P5" s="10">
        <v>9</v>
      </c>
      <c r="Q5" s="10">
        <v>29</v>
      </c>
    </row>
    <row r="10" spans="2:17" ht="18.75" x14ac:dyDescent="0.3">
      <c r="B10" s="27" t="s">
        <v>97</v>
      </c>
    </row>
    <row r="12" spans="2:17" ht="15.75" x14ac:dyDescent="0.25">
      <c r="C12" s="18" t="s">
        <v>126</v>
      </c>
      <c r="D12" s="19"/>
      <c r="E12" s="19"/>
      <c r="F12" s="19"/>
      <c r="G12" s="19"/>
      <c r="H12" s="19"/>
      <c r="I12" s="19"/>
      <c r="J12" s="19"/>
      <c r="K12" s="20"/>
    </row>
    <row r="13" spans="2:17" x14ac:dyDescent="0.25">
      <c r="C13" s="22" t="s">
        <v>117</v>
      </c>
      <c r="D13" s="31"/>
      <c r="E13" s="31"/>
      <c r="F13" s="23"/>
      <c r="G13" s="32" t="s">
        <v>118</v>
      </c>
      <c r="H13" s="33"/>
      <c r="I13" s="33"/>
      <c r="J13" s="33"/>
      <c r="K13" s="34"/>
    </row>
    <row r="14" spans="2:17" x14ac:dyDescent="0.25">
      <c r="C14" s="22" t="s">
        <v>119</v>
      </c>
      <c r="D14" s="31"/>
      <c r="E14" s="31"/>
      <c r="F14" s="23"/>
      <c r="G14" s="32" t="s">
        <v>120</v>
      </c>
      <c r="H14" s="33"/>
      <c r="I14" s="33"/>
      <c r="J14" s="33"/>
      <c r="K14" s="34"/>
    </row>
    <row r="15" spans="2:17" x14ac:dyDescent="0.25">
      <c r="C15" s="22" t="s">
        <v>127</v>
      </c>
      <c r="D15" s="31"/>
      <c r="E15" s="31"/>
      <c r="F15" s="23"/>
      <c r="G15" s="32" t="s">
        <v>128</v>
      </c>
      <c r="H15" s="33"/>
      <c r="I15" s="33"/>
      <c r="J15" s="33"/>
      <c r="K15" s="34"/>
    </row>
    <row r="16" spans="2:17" x14ac:dyDescent="0.25">
      <c r="C16" s="22" t="s">
        <v>129</v>
      </c>
      <c r="D16" s="31"/>
      <c r="E16" s="31"/>
      <c r="F16" s="23"/>
      <c r="G16" s="32" t="b">
        <v>0</v>
      </c>
      <c r="H16" s="33"/>
      <c r="I16" s="33"/>
      <c r="J16" s="33"/>
      <c r="K16" s="34"/>
    </row>
    <row r="17" spans="3:15" x14ac:dyDescent="0.25">
      <c r="C17" s="22" t="s">
        <v>130</v>
      </c>
      <c r="D17" s="31"/>
      <c r="E17" s="31"/>
      <c r="F17" s="23"/>
      <c r="G17" s="32">
        <v>31</v>
      </c>
      <c r="H17" s="33"/>
      <c r="I17" s="33"/>
      <c r="J17" s="33"/>
      <c r="K17" s="34"/>
    </row>
    <row r="18" spans="3:15" x14ac:dyDescent="0.25">
      <c r="C18" s="22" t="s">
        <v>131</v>
      </c>
      <c r="D18" s="31"/>
      <c r="E18" s="31"/>
      <c r="F18" s="23"/>
      <c r="G18" s="32">
        <v>20</v>
      </c>
      <c r="H18" s="33"/>
      <c r="I18" s="33"/>
      <c r="J18" s="33"/>
      <c r="K18" s="34"/>
    </row>
    <row r="20" spans="3:15" ht="15.75" x14ac:dyDescent="0.25">
      <c r="C20" s="18" t="s">
        <v>132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0"/>
    </row>
    <row r="21" spans="3:15" x14ac:dyDescent="0.25">
      <c r="C21" s="22" t="s">
        <v>133</v>
      </c>
      <c r="D21" s="23"/>
      <c r="E21" s="32">
        <v>11</v>
      </c>
      <c r="F21" s="33"/>
      <c r="G21" s="33"/>
      <c r="H21" s="33"/>
      <c r="I21" s="33"/>
      <c r="J21" s="33"/>
      <c r="K21" s="33"/>
      <c r="L21" s="33"/>
      <c r="M21" s="33"/>
      <c r="N21" s="33"/>
      <c r="O21" s="34"/>
    </row>
    <row r="22" spans="3:15" x14ac:dyDescent="0.25">
      <c r="C22" s="22" t="s">
        <v>134</v>
      </c>
      <c r="D22" s="23"/>
      <c r="E22" s="10" t="s">
        <v>18</v>
      </c>
      <c r="F22" s="10" t="s">
        <v>19</v>
      </c>
      <c r="G22" s="10" t="s">
        <v>20</v>
      </c>
      <c r="H22" s="10" t="s">
        <v>21</v>
      </c>
      <c r="I22" s="10" t="s">
        <v>22</v>
      </c>
      <c r="J22" s="10" t="s">
        <v>23</v>
      </c>
      <c r="K22" s="10" t="s">
        <v>6</v>
      </c>
      <c r="L22" s="10" t="s">
        <v>7</v>
      </c>
      <c r="M22" s="10" t="s">
        <v>8</v>
      </c>
      <c r="N22" s="10" t="s">
        <v>2</v>
      </c>
      <c r="O22" s="10" t="s">
        <v>3</v>
      </c>
    </row>
    <row r="23" spans="3:15" x14ac:dyDescent="0.25">
      <c r="C23" s="22" t="s">
        <v>135</v>
      </c>
      <c r="D23" s="23"/>
      <c r="E23" s="16" t="s">
        <v>1</v>
      </c>
      <c r="F23" s="26"/>
      <c r="G23" s="26"/>
      <c r="H23" s="26"/>
      <c r="I23" s="26"/>
      <c r="J23" s="26"/>
      <c r="K23" s="26"/>
      <c r="L23" s="26"/>
      <c r="M23" s="26"/>
      <c r="N23" s="26"/>
      <c r="O23" s="17"/>
    </row>
    <row r="25" spans="3:15" ht="15.75" x14ac:dyDescent="0.25">
      <c r="C25" s="18" t="s">
        <v>136</v>
      </c>
      <c r="D25" s="19"/>
      <c r="E25" s="19"/>
      <c r="F25" s="19"/>
      <c r="G25" s="19"/>
      <c r="H25" s="19"/>
      <c r="I25" s="19"/>
      <c r="J25" s="20"/>
    </row>
    <row r="26" spans="3:15" x14ac:dyDescent="0.25">
      <c r="C26" s="22" t="s">
        <v>137</v>
      </c>
      <c r="D26" s="31"/>
      <c r="E26" s="31"/>
      <c r="F26" s="23"/>
      <c r="G26" s="32" t="s">
        <v>138</v>
      </c>
      <c r="H26" s="33"/>
      <c r="I26" s="33"/>
      <c r="J26" s="34"/>
    </row>
    <row r="27" spans="3:15" x14ac:dyDescent="0.25">
      <c r="C27" s="22" t="s">
        <v>240</v>
      </c>
      <c r="D27" s="31"/>
      <c r="E27" s="31"/>
      <c r="F27" s="23"/>
      <c r="G27" s="32" t="s">
        <v>241</v>
      </c>
      <c r="H27" s="33"/>
      <c r="I27" s="33"/>
      <c r="J27" s="34"/>
    </row>
    <row r="28" spans="3:15" x14ac:dyDescent="0.25">
      <c r="C28" s="22" t="s">
        <v>242</v>
      </c>
      <c r="D28" s="31"/>
      <c r="E28" s="31"/>
      <c r="F28" s="23"/>
      <c r="G28" s="32">
        <v>12345</v>
      </c>
      <c r="H28" s="33"/>
      <c r="I28" s="33"/>
      <c r="J28" s="34"/>
    </row>
    <row r="29" spans="3:15" x14ac:dyDescent="0.25">
      <c r="C29" s="22" t="s">
        <v>211</v>
      </c>
      <c r="D29" s="31"/>
      <c r="E29" s="31"/>
      <c r="F29" s="23"/>
      <c r="G29" s="32">
        <v>1</v>
      </c>
      <c r="H29" s="33"/>
      <c r="I29" s="33"/>
      <c r="J29" s="34"/>
    </row>
    <row r="30" spans="3:15" x14ac:dyDescent="0.25">
      <c r="C30" s="22" t="s">
        <v>243</v>
      </c>
      <c r="D30" s="31"/>
      <c r="E30" s="31"/>
      <c r="F30" s="23"/>
      <c r="G30" s="32">
        <v>25</v>
      </c>
      <c r="H30" s="33"/>
      <c r="I30" s="33"/>
      <c r="J30" s="34"/>
    </row>
    <row r="31" spans="3:15" x14ac:dyDescent="0.25">
      <c r="C31" s="22" t="s">
        <v>244</v>
      </c>
      <c r="D31" s="31"/>
      <c r="E31" s="31"/>
      <c r="F31" s="23"/>
      <c r="G31" s="32">
        <v>30</v>
      </c>
      <c r="H31" s="33"/>
      <c r="I31" s="33"/>
      <c r="J31" s="34"/>
    </row>
    <row r="32" spans="3:15" x14ac:dyDescent="0.25">
      <c r="C32" s="22" t="s">
        <v>245</v>
      </c>
      <c r="D32" s="31"/>
      <c r="E32" s="31"/>
      <c r="F32" s="23"/>
      <c r="G32" s="32">
        <v>0.1</v>
      </c>
      <c r="H32" s="33"/>
      <c r="I32" s="33"/>
      <c r="J32" s="34"/>
    </row>
    <row r="33" spans="2:10" x14ac:dyDescent="0.25">
      <c r="C33" s="22" t="s">
        <v>246</v>
      </c>
      <c r="D33" s="31"/>
      <c r="E33" s="31"/>
      <c r="F33" s="23"/>
      <c r="G33" s="32">
        <v>0.6</v>
      </c>
      <c r="H33" s="33"/>
      <c r="I33" s="33"/>
      <c r="J33" s="34"/>
    </row>
    <row r="34" spans="2:10" x14ac:dyDescent="0.25">
      <c r="C34" s="22" t="s">
        <v>247</v>
      </c>
      <c r="D34" s="31"/>
      <c r="E34" s="31"/>
      <c r="F34" s="23"/>
      <c r="G34" s="32">
        <v>0.01</v>
      </c>
      <c r="H34" s="33"/>
      <c r="I34" s="33"/>
      <c r="J34" s="34"/>
    </row>
    <row r="35" spans="2:10" x14ac:dyDescent="0.25">
      <c r="C35" s="22" t="s">
        <v>248</v>
      </c>
      <c r="D35" s="31"/>
      <c r="E35" s="31"/>
      <c r="F35" s="23"/>
      <c r="G35" s="32">
        <v>0</v>
      </c>
      <c r="H35" s="33"/>
      <c r="I35" s="33"/>
      <c r="J35" s="34"/>
    </row>
    <row r="36" spans="2:10" x14ac:dyDescent="0.25">
      <c r="C36" s="22" t="s">
        <v>249</v>
      </c>
      <c r="D36" s="31"/>
      <c r="E36" s="31"/>
      <c r="F36" s="23"/>
      <c r="G36" s="32" t="s">
        <v>250</v>
      </c>
      <c r="H36" s="33"/>
      <c r="I36" s="33"/>
      <c r="J36" s="34"/>
    </row>
    <row r="37" spans="2:10" x14ac:dyDescent="0.25">
      <c r="C37" s="22" t="s">
        <v>251</v>
      </c>
      <c r="D37" s="31"/>
      <c r="E37" s="31"/>
      <c r="F37" s="23"/>
      <c r="G37" s="32" t="s">
        <v>252</v>
      </c>
      <c r="H37" s="33"/>
      <c r="I37" s="33"/>
      <c r="J37" s="34"/>
    </row>
    <row r="38" spans="2:10" x14ac:dyDescent="0.25">
      <c r="C38" s="22" t="s">
        <v>253</v>
      </c>
      <c r="D38" s="31"/>
      <c r="E38" s="31"/>
      <c r="F38" s="23"/>
      <c r="G38" s="32" t="s">
        <v>252</v>
      </c>
      <c r="H38" s="33"/>
      <c r="I38" s="33"/>
      <c r="J38" s="34"/>
    </row>
    <row r="40" spans="2:10" ht="15.75" x14ac:dyDescent="0.25">
      <c r="C40" s="18" t="s">
        <v>146</v>
      </c>
      <c r="D40" s="19"/>
      <c r="E40" s="19"/>
      <c r="F40" s="19"/>
      <c r="G40" s="20"/>
    </row>
    <row r="41" spans="2:10" x14ac:dyDescent="0.25">
      <c r="C41" s="16" t="s">
        <v>147</v>
      </c>
      <c r="D41" s="26"/>
      <c r="E41" s="26"/>
      <c r="F41" s="26"/>
      <c r="G41" s="17"/>
    </row>
    <row r="42" spans="2:10" x14ac:dyDescent="0.25">
      <c r="C42" s="16" t="s">
        <v>148</v>
      </c>
      <c r="D42" s="26"/>
      <c r="E42" s="26"/>
      <c r="F42" s="26"/>
      <c r="G42" s="17"/>
    </row>
    <row r="43" spans="2:10" x14ac:dyDescent="0.25">
      <c r="C43" s="16" t="s">
        <v>149</v>
      </c>
      <c r="D43" s="26"/>
      <c r="E43" s="26"/>
      <c r="F43" s="26"/>
      <c r="G43" s="17"/>
    </row>
    <row r="44" spans="2:10" x14ac:dyDescent="0.25">
      <c r="C44" s="16" t="s">
        <v>150</v>
      </c>
      <c r="D44" s="26"/>
      <c r="E44" s="26"/>
      <c r="F44" s="26"/>
      <c r="G44" s="17"/>
    </row>
    <row r="45" spans="2:10" x14ac:dyDescent="0.25">
      <c r="C45" s="16" t="s">
        <v>151</v>
      </c>
      <c r="D45" s="26"/>
      <c r="E45" s="26"/>
      <c r="F45" s="26"/>
      <c r="G45" s="17"/>
    </row>
    <row r="48" spans="2:10" ht="18.75" x14ac:dyDescent="0.3">
      <c r="B48" s="27" t="s">
        <v>254</v>
      </c>
    </row>
    <row r="50" spans="3:15" x14ac:dyDescent="0.25">
      <c r="D50" s="37" t="s">
        <v>255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</row>
    <row r="51" spans="3:15" x14ac:dyDescent="0.25">
      <c r="C51" s="36" t="s">
        <v>256</v>
      </c>
      <c r="D51" s="11" t="s">
        <v>18</v>
      </c>
      <c r="E51" s="11" t="s">
        <v>19</v>
      </c>
      <c r="F51" s="11" t="s">
        <v>20</v>
      </c>
      <c r="G51" s="11" t="s">
        <v>21</v>
      </c>
      <c r="H51" s="11" t="s">
        <v>22</v>
      </c>
      <c r="I51" s="11" t="s">
        <v>23</v>
      </c>
      <c r="J51" s="11" t="s">
        <v>6</v>
      </c>
      <c r="K51" s="11" t="s">
        <v>7</v>
      </c>
      <c r="L51" s="11" t="s">
        <v>8</v>
      </c>
      <c r="M51" s="11" t="s">
        <v>2</v>
      </c>
      <c r="N51" s="11" t="s">
        <v>3</v>
      </c>
      <c r="O51" s="11" t="s">
        <v>257</v>
      </c>
    </row>
    <row r="52" spans="3:15" x14ac:dyDescent="0.25">
      <c r="C52" s="11" t="s">
        <v>258</v>
      </c>
      <c r="D52" s="10">
        <v>3.4184003930563503E-3</v>
      </c>
      <c r="E52" s="10">
        <v>0.4414136127892162</v>
      </c>
      <c r="F52" s="10">
        <v>7.7161899204875262E-2</v>
      </c>
      <c r="G52" s="10">
        <v>0.36149632263673642</v>
      </c>
      <c r="H52" s="10">
        <v>0.26865472531395673</v>
      </c>
      <c r="I52" s="10">
        <v>0.34017080637947072</v>
      </c>
      <c r="J52" s="10">
        <v>-8.2795679108993311E-2</v>
      </c>
      <c r="K52" s="10">
        <v>0.26478761312108029</v>
      </c>
      <c r="L52" s="10">
        <v>3.1710859483319871E-2</v>
      </c>
      <c r="M52" s="10">
        <v>0.19684843651214567</v>
      </c>
      <c r="N52" s="10">
        <v>-0.1485186712166135</v>
      </c>
      <c r="O52" s="10">
        <v>-0.14545654142304631</v>
      </c>
    </row>
    <row r="53" spans="3:15" x14ac:dyDescent="0.25">
      <c r="C53" s="11" t="s">
        <v>259</v>
      </c>
      <c r="D53" s="10">
        <v>-1.0600627936262416E-2</v>
      </c>
      <c r="E53" s="10">
        <v>-0.34911798564731489</v>
      </c>
      <c r="F53" s="10">
        <v>-0.38884380288689169</v>
      </c>
      <c r="G53" s="10">
        <v>-0.26794350466835448</v>
      </c>
      <c r="H53" s="10">
        <v>-0.27925079637700906</v>
      </c>
      <c r="I53" s="10">
        <v>-5.3420307865556044E-2</v>
      </c>
      <c r="J53" s="10">
        <v>-3.4737578528980982E-2</v>
      </c>
      <c r="K53" s="10">
        <v>-0.20972664556597506</v>
      </c>
      <c r="L53" s="10">
        <v>-4.8495943580130527E-2</v>
      </c>
      <c r="M53" s="10">
        <v>1.6389655463461775E-2</v>
      </c>
      <c r="N53" s="10">
        <v>-0.10521259693218525</v>
      </c>
      <c r="O53" s="10">
        <v>7.9330069632299133E-2</v>
      </c>
    </row>
    <row r="54" spans="3:15" x14ac:dyDescent="0.25">
      <c r="C54" s="11" t="s">
        <v>260</v>
      </c>
      <c r="D54" s="10">
        <v>-2.6382238714140513E-2</v>
      </c>
      <c r="E54" s="10">
        <v>-0.48514640288376215</v>
      </c>
      <c r="F54" s="10">
        <v>-0.33940649803487161</v>
      </c>
      <c r="G54" s="10">
        <v>-0.14708888669763462</v>
      </c>
      <c r="H54" s="10">
        <v>3.5594001434403909E-2</v>
      </c>
      <c r="I54" s="10">
        <v>-0.13318084152297749</v>
      </c>
      <c r="J54" s="10">
        <v>-0.17895085932385682</v>
      </c>
      <c r="K54" s="10">
        <v>-0.12260817074062007</v>
      </c>
      <c r="L54" s="10">
        <v>9.7946011619526749E-2</v>
      </c>
      <c r="M54" s="10">
        <v>4.8881095205614122E-2</v>
      </c>
      <c r="N54" s="10">
        <v>-1.9842008783492258E-2</v>
      </c>
      <c r="O54" s="10">
        <v>5.2073096068710314E-2</v>
      </c>
    </row>
    <row r="55" spans="3:15" x14ac:dyDescent="0.25">
      <c r="C55" s="11" t="s">
        <v>261</v>
      </c>
      <c r="D55" s="10">
        <v>-2.1887709053717695E-2</v>
      </c>
      <c r="E55" s="10">
        <v>-0.42201647754624055</v>
      </c>
      <c r="F55" s="10">
        <v>-0.36525756622750033</v>
      </c>
      <c r="G55" s="10">
        <v>-0.30869161983470117</v>
      </c>
      <c r="H55" s="10">
        <v>-2.2513463481553714E-2</v>
      </c>
      <c r="I55" s="10">
        <v>-0.34729321184257711</v>
      </c>
      <c r="J55" s="10">
        <v>-0.11667932314108651</v>
      </c>
      <c r="K55" s="10">
        <v>3.8308477127753128E-2</v>
      </c>
      <c r="L55" s="10">
        <v>-0.12150662553798741</v>
      </c>
      <c r="M55" s="10">
        <v>-9.0251469451634203E-2</v>
      </c>
      <c r="N55" s="10">
        <v>-0.15722198036518617</v>
      </c>
      <c r="O55" s="10">
        <v>4.3954510635587953E-2</v>
      </c>
    </row>
    <row r="56" spans="3:15" x14ac:dyDescent="0.25">
      <c r="C56" s="11" t="s">
        <v>262</v>
      </c>
      <c r="D56" s="10">
        <v>-5.4516804480582125E-2</v>
      </c>
      <c r="E56" s="10">
        <v>-0.101330442414021</v>
      </c>
      <c r="F56" s="10">
        <v>0.25529598521314761</v>
      </c>
      <c r="G56" s="10">
        <v>6.4203479184334944E-2</v>
      </c>
      <c r="H56" s="10">
        <v>0.22770325217083798</v>
      </c>
      <c r="I56" s="10">
        <v>0.13304622610427128</v>
      </c>
      <c r="J56" s="10">
        <v>9.8304218343672381E-2</v>
      </c>
      <c r="K56" s="10">
        <v>1.3705043580226103E-4</v>
      </c>
      <c r="L56" s="10">
        <v>-0.17418491054068225</v>
      </c>
      <c r="M56" s="10">
        <v>-0.19196162358252963</v>
      </c>
      <c r="N56" s="10">
        <v>0.16985163682586885</v>
      </c>
      <c r="O56" s="10">
        <v>5.691766169906979E-2</v>
      </c>
    </row>
    <row r="57" spans="3:15" x14ac:dyDescent="0.25">
      <c r="C57" s="11" t="s">
        <v>263</v>
      </c>
      <c r="D57" s="10">
        <v>0.18306937829064629</v>
      </c>
      <c r="E57" s="10">
        <v>0.16269375720206955</v>
      </c>
      <c r="F57" s="10">
        <v>0.3400809030744934</v>
      </c>
      <c r="G57" s="10">
        <v>0.23322277888456561</v>
      </c>
      <c r="H57" s="10">
        <v>-7.3112140096334823E-3</v>
      </c>
      <c r="I57" s="10">
        <v>0.10449505543926456</v>
      </c>
      <c r="J57" s="10">
        <v>-0.15232383666457039</v>
      </c>
      <c r="K57" s="10">
        <v>0.17256015668859362</v>
      </c>
      <c r="L57" s="10">
        <v>4.258947367769688E-2</v>
      </c>
      <c r="M57" s="10">
        <v>-0.12861583427599982</v>
      </c>
      <c r="N57" s="10">
        <v>0.13398959349483094</v>
      </c>
      <c r="O57" s="10">
        <v>5.0702223258292704E-2</v>
      </c>
    </row>
    <row r="58" spans="3:15" x14ac:dyDescent="0.25">
      <c r="C58" s="11" t="s">
        <v>264</v>
      </c>
      <c r="D58" s="10">
        <v>-4.8367483491404874E-3</v>
      </c>
      <c r="E58" s="10">
        <v>-0.37556241126161771</v>
      </c>
      <c r="F58" s="10">
        <v>-9.9173725502388899E-2</v>
      </c>
      <c r="G58" s="10">
        <v>-0.21682586466017037</v>
      </c>
      <c r="H58" s="10">
        <v>-0.20943917160042982</v>
      </c>
      <c r="I58" s="10">
        <v>2.7857957842199001E-2</v>
      </c>
      <c r="J58" s="10">
        <v>-6.4096796291409422E-3</v>
      </c>
      <c r="K58" s="10">
        <v>-5.545249028816996E-2</v>
      </c>
      <c r="L58" s="10">
        <v>1.8954548277839739E-2</v>
      </c>
      <c r="M58" s="10">
        <v>0.12778114092409107</v>
      </c>
      <c r="N58" s="10">
        <v>0.13649582568257432</v>
      </c>
      <c r="O58" s="10">
        <v>-6.6033054276952413E-2</v>
      </c>
    </row>
    <row r="59" spans="3:15" x14ac:dyDescent="0.25">
      <c r="C59" s="11" t="s">
        <v>265</v>
      </c>
      <c r="D59" s="10">
        <v>0.15793988754976199</v>
      </c>
      <c r="E59" s="10">
        <v>9.6382134818552234E-2</v>
      </c>
      <c r="F59" s="10">
        <v>0.11255400443300505</v>
      </c>
      <c r="G59" s="10">
        <v>3.8970700861321428E-2</v>
      </c>
      <c r="H59" s="10">
        <v>0.26394649242970275</v>
      </c>
      <c r="I59" s="10">
        <v>0.1804552112928923</v>
      </c>
      <c r="J59" s="10">
        <v>-0.105432633692781</v>
      </c>
      <c r="K59" s="10">
        <v>0.20300747722731549</v>
      </c>
      <c r="L59" s="10">
        <v>0.19848320060461699</v>
      </c>
      <c r="M59" s="10">
        <v>0.13098222160141587</v>
      </c>
      <c r="N59" s="10">
        <v>2.269064363528429E-3</v>
      </c>
      <c r="O59" s="10">
        <v>4.8509453120101277E-2</v>
      </c>
    </row>
    <row r="60" spans="3:15" x14ac:dyDescent="0.25">
      <c r="C60" s="11" t="s">
        <v>266</v>
      </c>
      <c r="D60" s="10">
        <v>-0.14000157905972072</v>
      </c>
      <c r="E60" s="10">
        <v>-0.1856366420178103</v>
      </c>
      <c r="F60" s="10">
        <v>-3.3638936412583732E-2</v>
      </c>
      <c r="G60" s="10">
        <v>-8.5573641995051117E-2</v>
      </c>
      <c r="H60" s="10">
        <v>-2.8951549441538306E-2</v>
      </c>
      <c r="I60" s="10">
        <v>0.11101920387291568</v>
      </c>
      <c r="J60" s="10">
        <v>0.17479293937591778</v>
      </c>
      <c r="K60" s="10">
        <v>-0.18034826661549874</v>
      </c>
      <c r="L60" s="10">
        <v>-0.20434559252642473</v>
      </c>
      <c r="M60" s="10">
        <v>0.17436691084110845</v>
      </c>
      <c r="N60" s="10">
        <v>-0.13214293197974511</v>
      </c>
      <c r="O60" s="10">
        <v>-8.2437143323155909E-2</v>
      </c>
    </row>
    <row r="61" spans="3:15" x14ac:dyDescent="0.25">
      <c r="C61" s="11" t="s">
        <v>267</v>
      </c>
      <c r="D61" s="10">
        <v>0.19265048834660092</v>
      </c>
      <c r="E61" s="10">
        <v>0.15616431852141915</v>
      </c>
      <c r="F61" s="10">
        <v>0.14097995268393129</v>
      </c>
      <c r="G61" s="10">
        <v>-0.18920439550935603</v>
      </c>
      <c r="H61" s="10">
        <v>-0.13617914811715653</v>
      </c>
      <c r="I61" s="10">
        <v>0.19293644320778369</v>
      </c>
      <c r="J61" s="10">
        <v>-0.11095988467049359</v>
      </c>
      <c r="K61" s="10">
        <v>-5.7291176337119609E-2</v>
      </c>
      <c r="L61" s="10">
        <v>1.7026106024691599E-2</v>
      </c>
      <c r="M61" s="10">
        <v>-6.634444628656494E-2</v>
      </c>
      <c r="N61" s="10">
        <v>-0.13983637980977315</v>
      </c>
      <c r="O61" s="10">
        <v>-5.2751049268490349E-2</v>
      </c>
    </row>
    <row r="62" spans="3:15" x14ac:dyDescent="0.25">
      <c r="C62" s="11" t="s">
        <v>268</v>
      </c>
      <c r="D62" s="10">
        <v>-9.9754246278320843E-2</v>
      </c>
      <c r="E62" s="10">
        <v>-0.44631399497963181</v>
      </c>
      <c r="F62" s="10">
        <v>-0.37708008860849518</v>
      </c>
      <c r="G62" s="10">
        <v>-0.34129983943875353</v>
      </c>
      <c r="H62" s="10">
        <v>-1.4941721474242728E-2</v>
      </c>
      <c r="I62" s="10">
        <v>-0.17496135815670932</v>
      </c>
      <c r="J62" s="10">
        <v>-0.16801131309991499</v>
      </c>
      <c r="K62" s="10">
        <v>-0.13095400709683111</v>
      </c>
      <c r="L62" s="10">
        <v>0.14021376328783453</v>
      </c>
      <c r="M62" s="10">
        <v>9.7449246647084806E-2</v>
      </c>
      <c r="N62" s="10">
        <v>0.18331000741675049</v>
      </c>
      <c r="O62" s="10">
        <v>-8.8262595975677607E-2</v>
      </c>
    </row>
    <row r="63" spans="3:15" x14ac:dyDescent="0.25">
      <c r="C63" s="11" t="s">
        <v>269</v>
      </c>
      <c r="D63" s="10">
        <v>8.7778856011947903E-2</v>
      </c>
      <c r="E63" s="10">
        <v>-0.38368766118920367</v>
      </c>
      <c r="F63" s="10">
        <v>-3.7646521294597446E-2</v>
      </c>
      <c r="G63" s="10">
        <v>-4.0535290000073221E-2</v>
      </c>
      <c r="H63" s="10">
        <v>-0.13002106681519643</v>
      </c>
      <c r="I63" s="10">
        <v>-0.23134802948776534</v>
      </c>
      <c r="J63" s="10">
        <v>5.8963582431197849E-2</v>
      </c>
      <c r="K63" s="10">
        <v>-6.4555997775866403E-2</v>
      </c>
      <c r="L63" s="10">
        <v>5.7127561189099944E-2</v>
      </c>
      <c r="M63" s="10">
        <v>-0.18085831933450994</v>
      </c>
      <c r="N63" s="10">
        <v>-3.2601884099606204E-3</v>
      </c>
      <c r="O63" s="10">
        <v>5.0912929494166322E-2</v>
      </c>
    </row>
    <row r="64" spans="3:15" x14ac:dyDescent="0.25">
      <c r="C64" s="11" t="s">
        <v>270</v>
      </c>
      <c r="D64" s="10">
        <v>-0.19573012400671222</v>
      </c>
      <c r="E64" s="10">
        <v>-0.32062633867077928</v>
      </c>
      <c r="F64" s="10">
        <v>-4.727209038537579E-2</v>
      </c>
      <c r="G64" s="10">
        <v>-8.7048999725488282E-2</v>
      </c>
      <c r="H64" s="10">
        <v>-0.12175026599795487</v>
      </c>
      <c r="I64" s="10">
        <v>3.0495869629574394E-2</v>
      </c>
      <c r="J64" s="10">
        <v>3.1755957526488687E-2</v>
      </c>
      <c r="K64" s="10">
        <v>0.1389592112598266</v>
      </c>
      <c r="L64" s="10">
        <v>-6.3663001649730058E-2</v>
      </c>
      <c r="M64" s="10">
        <v>0.14449617735579812</v>
      </c>
      <c r="N64" s="10">
        <v>0.18134438518170082</v>
      </c>
      <c r="O64" s="10">
        <v>1.397154349207164E-2</v>
      </c>
    </row>
    <row r="65" spans="3:29" x14ac:dyDescent="0.25">
      <c r="C65" s="11" t="s">
        <v>271</v>
      </c>
      <c r="D65" s="10">
        <v>-0.1519789072977904</v>
      </c>
      <c r="E65" s="10">
        <v>-0.29240437072206205</v>
      </c>
      <c r="F65" s="10">
        <v>-7.8246158418958767E-2</v>
      </c>
      <c r="G65" s="10">
        <v>-9.429049490868735E-2</v>
      </c>
      <c r="H65" s="10">
        <v>-1.705276599402188E-2</v>
      </c>
      <c r="I65" s="10">
        <v>-0.30227793007614068</v>
      </c>
      <c r="J65" s="10">
        <v>8.8752671855498455E-3</v>
      </c>
      <c r="K65" s="10">
        <v>-0.22691439869157179</v>
      </c>
      <c r="L65" s="10">
        <v>-0.22530049748542713</v>
      </c>
      <c r="M65" s="10">
        <v>-3.6874644402544281E-2</v>
      </c>
      <c r="N65" s="10">
        <v>-0.12162102603660592</v>
      </c>
      <c r="O65" s="10">
        <v>0.16577255574643932</v>
      </c>
    </row>
    <row r="66" spans="3:29" x14ac:dyDescent="0.25">
      <c r="C66" s="11" t="s">
        <v>272</v>
      </c>
      <c r="D66" s="10">
        <v>0.22504350877878171</v>
      </c>
      <c r="E66" s="10">
        <v>0.23794761929986394</v>
      </c>
      <c r="F66" s="10">
        <v>0.12911515593897174</v>
      </c>
      <c r="G66" s="10">
        <v>8.8168870105708258E-2</v>
      </c>
      <c r="H66" s="10">
        <v>-8.8944873397887696E-3</v>
      </c>
      <c r="I66" s="10">
        <v>6.027430782859778E-2</v>
      </c>
      <c r="J66" s="10">
        <v>-7.4579562141585301E-2</v>
      </c>
      <c r="K66" s="10">
        <v>-2.1455409158157777E-2</v>
      </c>
      <c r="L66" s="10">
        <v>9.9925802779112768E-2</v>
      </c>
      <c r="M66" s="10">
        <v>-0.1316710616108108</v>
      </c>
      <c r="N66" s="10">
        <v>-7.1135092333294448E-3</v>
      </c>
      <c r="O66" s="10">
        <v>6.5081870868877026E-2</v>
      </c>
    </row>
    <row r="67" spans="3:29" x14ac:dyDescent="0.25">
      <c r="C67" s="11" t="s">
        <v>273</v>
      </c>
      <c r="D67" s="10">
        <v>-0.22500215346337354</v>
      </c>
      <c r="E67" s="10">
        <v>-0.30945349135324479</v>
      </c>
      <c r="F67" s="10">
        <v>-0.32917188738301062</v>
      </c>
      <c r="G67" s="10">
        <v>-4.8749963083949743E-2</v>
      </c>
      <c r="H67" s="10">
        <v>-7.0900962368060899E-2</v>
      </c>
      <c r="I67" s="10">
        <v>5.0045526679714493E-2</v>
      </c>
      <c r="J67" s="10">
        <v>-0.14098424862605485</v>
      </c>
      <c r="K67" s="10">
        <v>7.1098286510959036E-2</v>
      </c>
      <c r="L67" s="10">
        <v>4.9653293095378612E-4</v>
      </c>
      <c r="M67" s="10">
        <v>0.14314699458066177</v>
      </c>
      <c r="N67" s="10">
        <v>0.12121508921686729</v>
      </c>
      <c r="O67" s="10">
        <v>0.13559176767510675</v>
      </c>
    </row>
    <row r="68" spans="3:29" x14ac:dyDescent="0.25">
      <c r="C68" s="11" t="s">
        <v>274</v>
      </c>
      <c r="D68" s="10">
        <v>-0.13810499519470232</v>
      </c>
      <c r="E68" s="10">
        <v>9.5171651497568052E-2</v>
      </c>
      <c r="F68" s="10">
        <v>0.14975629589950801</v>
      </c>
      <c r="G68" s="10">
        <v>0.2287489878513041</v>
      </c>
      <c r="H68" s="10">
        <v>4.0597232509617873E-2</v>
      </c>
      <c r="I68" s="10">
        <v>-5.2129445954411421E-2</v>
      </c>
      <c r="J68" s="10">
        <v>0.12227267445485282</v>
      </c>
      <c r="K68" s="10">
        <v>0.17314381991437089</v>
      </c>
      <c r="L68" s="10">
        <v>0.23292726316295559</v>
      </c>
      <c r="M68" s="10">
        <v>3.670999596895019E-3</v>
      </c>
      <c r="N68" s="10">
        <v>-4.3097578106795924E-2</v>
      </c>
      <c r="O68" s="10">
        <v>-0.13744031605780652</v>
      </c>
    </row>
    <row r="69" spans="3:29" x14ac:dyDescent="0.25">
      <c r="C69" s="11" t="s">
        <v>275</v>
      </c>
      <c r="D69" s="10">
        <v>-0.1238140319122068</v>
      </c>
      <c r="E69" s="10">
        <v>2.2692149129318037E-2</v>
      </c>
      <c r="F69" s="10">
        <v>3.9197555080658954E-2</v>
      </c>
      <c r="G69" s="10">
        <v>-0.22276291337261941</v>
      </c>
      <c r="H69" s="10">
        <v>-0.24796787674951176</v>
      </c>
      <c r="I69" s="10">
        <v>-0.14135297532238081</v>
      </c>
      <c r="J69" s="10">
        <v>-7.8171859774863434E-2</v>
      </c>
      <c r="K69" s="10">
        <v>-0.18407605547370454</v>
      </c>
      <c r="L69" s="10">
        <v>-7.9473875294442331E-2</v>
      </c>
      <c r="M69" s="10">
        <v>-0.15194370309034186</v>
      </c>
      <c r="N69" s="10">
        <v>-0.12298830931699768</v>
      </c>
      <c r="O69" s="10">
        <v>2.9367761943352888E-2</v>
      </c>
    </row>
    <row r="70" spans="3:29" x14ac:dyDescent="0.25">
      <c r="C70" s="11" t="s">
        <v>276</v>
      </c>
      <c r="D70" s="10">
        <v>0.10512447159868168</v>
      </c>
      <c r="E70" s="10">
        <v>0.42892511129055266</v>
      </c>
      <c r="F70" s="10">
        <v>0.24030968061118085</v>
      </c>
      <c r="G70" s="10">
        <v>0.3567422210648642</v>
      </c>
      <c r="H70" s="10">
        <v>1.9389653290814428E-2</v>
      </c>
      <c r="I70" s="10">
        <v>0.37142791270259684</v>
      </c>
      <c r="J70" s="10">
        <v>-3.1938637317199266E-2</v>
      </c>
      <c r="K70" s="10">
        <v>0.11139906973806377</v>
      </c>
      <c r="L70" s="10">
        <v>0.147355167022552</v>
      </c>
      <c r="M70" s="10">
        <v>-6.5156549103014792E-3</v>
      </c>
      <c r="N70" s="10">
        <v>-8.9894012908759049E-2</v>
      </c>
      <c r="O70" s="10">
        <v>-0.18907226814535891</v>
      </c>
    </row>
    <row r="71" spans="3:29" x14ac:dyDescent="0.25">
      <c r="C71" s="11" t="s">
        <v>277</v>
      </c>
      <c r="D71" s="10">
        <v>-0.18687651191201948</v>
      </c>
      <c r="E71" s="10">
        <v>-2.6706910741817986E-2</v>
      </c>
      <c r="F71" s="10">
        <v>-8.1045846848150582E-2</v>
      </c>
      <c r="G71" s="10">
        <v>4.1247532087508768E-2</v>
      </c>
      <c r="H71" s="10">
        <v>-0.15691528278517292</v>
      </c>
      <c r="I71" s="10">
        <v>-1.3029062446287814E-3</v>
      </c>
      <c r="J71" s="10">
        <v>4.0021520938113161E-2</v>
      </c>
      <c r="K71" s="10">
        <v>-3.7829564604626655E-3</v>
      </c>
      <c r="L71" s="10">
        <v>-0.14146888437313984</v>
      </c>
      <c r="M71" s="10">
        <v>8.2961988164698186E-2</v>
      </c>
      <c r="N71" s="10">
        <v>-0.14497863871874381</v>
      </c>
      <c r="O71" s="10">
        <v>7.0147148564262051E-3</v>
      </c>
    </row>
    <row r="72" spans="3:29" x14ac:dyDescent="0.25">
      <c r="C72" s="11" t="s">
        <v>278</v>
      </c>
      <c r="D72" s="10">
        <v>0.10744542980448497</v>
      </c>
      <c r="E72" s="10">
        <v>-0.45708181135211085</v>
      </c>
      <c r="F72" s="10">
        <v>-0.3397172150819821</v>
      </c>
      <c r="G72" s="10">
        <v>-0.20498241067404566</v>
      </c>
      <c r="H72" s="10">
        <v>-0.22621582379291819</v>
      </c>
      <c r="I72" s="10">
        <v>-0.36685577124735241</v>
      </c>
      <c r="J72" s="10">
        <v>-2.911465078799903E-3</v>
      </c>
      <c r="K72" s="10">
        <v>-0.12484885722186384</v>
      </c>
      <c r="L72" s="10">
        <v>-1.2671042659609591E-2</v>
      </c>
      <c r="M72" s="10">
        <v>5.8816031976856753E-2</v>
      </c>
      <c r="N72" s="10">
        <v>7.8705985626161434E-2</v>
      </c>
      <c r="O72" s="10">
        <v>0.17018389235944761</v>
      </c>
    </row>
    <row r="73" spans="3:29" x14ac:dyDescent="0.25">
      <c r="C73" s="11" t="s">
        <v>279</v>
      </c>
      <c r="D73" s="10">
        <v>0.12773123931841618</v>
      </c>
      <c r="E73" s="10">
        <v>-9.3028573450788493E-2</v>
      </c>
      <c r="F73" s="10">
        <v>-3.0901362780403615E-2</v>
      </c>
      <c r="G73" s="10">
        <v>0.16864270351658356</v>
      </c>
      <c r="H73" s="10">
        <v>5.3815119486512629E-3</v>
      </c>
      <c r="I73" s="10">
        <v>-0.12758915343728505</v>
      </c>
      <c r="J73" s="10">
        <v>-5.48797760889135E-2</v>
      </c>
      <c r="K73" s="10">
        <v>0.15336077495724204</v>
      </c>
      <c r="L73" s="10">
        <v>3.1968414415603948E-2</v>
      </c>
      <c r="M73" s="10">
        <v>1.8683224901271091E-2</v>
      </c>
      <c r="N73" s="10">
        <v>2.3687590608922161E-2</v>
      </c>
      <c r="O73" s="10">
        <v>-0.1643956708316138</v>
      </c>
    </row>
    <row r="74" spans="3:29" x14ac:dyDescent="0.25">
      <c r="C74" s="11" t="s">
        <v>280</v>
      </c>
      <c r="D74" s="10">
        <v>2.6557200580876229E-2</v>
      </c>
      <c r="E74" s="10">
        <v>-6.3769975977459939E-2</v>
      </c>
      <c r="F74" s="10">
        <v>-0.3028095382389217</v>
      </c>
      <c r="G74" s="10">
        <v>-0.24885280138713536</v>
      </c>
      <c r="H74" s="10">
        <v>-0.11998546693819952</v>
      </c>
      <c r="I74" s="10">
        <v>4.8042144813515208E-2</v>
      </c>
      <c r="J74" s="10">
        <v>7.1265931478528749E-2</v>
      </c>
      <c r="K74" s="10">
        <v>-8.0966580002756784E-3</v>
      </c>
      <c r="L74" s="10">
        <v>-0.22770602818097371</v>
      </c>
      <c r="M74" s="10">
        <v>-0.11760952742425541</v>
      </c>
      <c r="N74" s="10">
        <v>0.10282086259008862</v>
      </c>
      <c r="O74" s="10">
        <v>-2.2389807175523732E-2</v>
      </c>
    </row>
    <row r="75" spans="3:29" x14ac:dyDescent="0.25">
      <c r="C75" s="11" t="s">
        <v>281</v>
      </c>
      <c r="D75" s="10">
        <v>5.816865052808648E-2</v>
      </c>
      <c r="E75" s="10">
        <v>-0.16098169565949827</v>
      </c>
      <c r="F75" s="10">
        <v>-0.12347655494021931</v>
      </c>
      <c r="G75" s="10">
        <v>-0.14890922139289739</v>
      </c>
      <c r="H75" s="10">
        <v>-6.4415810663046608E-2</v>
      </c>
      <c r="I75" s="10">
        <v>-2.2734007634068909E-2</v>
      </c>
      <c r="J75" s="10">
        <v>-0.10215119037654177</v>
      </c>
      <c r="K75" s="10">
        <v>-0.11467384584823578</v>
      </c>
      <c r="L75" s="10">
        <v>6.8657463408890992E-2</v>
      </c>
      <c r="M75" s="10">
        <v>-2.109802944198259E-2</v>
      </c>
      <c r="N75" s="10">
        <v>-5.5277198115122241E-3</v>
      </c>
      <c r="O75" s="10">
        <v>-0.17903955406718827</v>
      </c>
    </row>
    <row r="76" spans="3:29" x14ac:dyDescent="0.25">
      <c r="C76" s="11" t="s">
        <v>282</v>
      </c>
      <c r="D76" s="10">
        <v>-6.9374351490298219E-2</v>
      </c>
      <c r="E76" s="10">
        <v>0.18381137154406665</v>
      </c>
      <c r="F76" s="10">
        <v>-2.8039468422577239E-2</v>
      </c>
      <c r="G76" s="10">
        <v>2.9140523626947714E-2</v>
      </c>
      <c r="H76" s="10">
        <v>2.3532429614268689E-2</v>
      </c>
      <c r="I76" s="10">
        <v>-1.2041289935598212E-2</v>
      </c>
      <c r="J76" s="10">
        <v>0.17515809257432197</v>
      </c>
      <c r="K76" s="10">
        <v>-0.11600820274843182</v>
      </c>
      <c r="L76" s="10">
        <v>0.13153001738680911</v>
      </c>
      <c r="M76" s="10">
        <v>0.20893839317714122</v>
      </c>
      <c r="N76" s="10">
        <v>4.0714458692636943E-2</v>
      </c>
      <c r="O76" s="10">
        <v>0.11464083485203702</v>
      </c>
    </row>
    <row r="79" spans="3:29" x14ac:dyDescent="0.25">
      <c r="D79" s="37" t="s">
        <v>256</v>
      </c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</row>
    <row r="80" spans="3:29" x14ac:dyDescent="0.25">
      <c r="C80" s="36" t="s">
        <v>283</v>
      </c>
      <c r="D80" s="11" t="s">
        <v>258</v>
      </c>
      <c r="E80" s="11" t="s">
        <v>259</v>
      </c>
      <c r="F80" s="11" t="s">
        <v>260</v>
      </c>
      <c r="G80" s="11" t="s">
        <v>261</v>
      </c>
      <c r="H80" s="11" t="s">
        <v>262</v>
      </c>
      <c r="I80" s="11" t="s">
        <v>263</v>
      </c>
      <c r="J80" s="11" t="s">
        <v>264</v>
      </c>
      <c r="K80" s="11" t="s">
        <v>265</v>
      </c>
      <c r="L80" s="11" t="s">
        <v>266</v>
      </c>
      <c r="M80" s="11" t="s">
        <v>267</v>
      </c>
      <c r="N80" s="11" t="s">
        <v>268</v>
      </c>
      <c r="O80" s="11" t="s">
        <v>269</v>
      </c>
      <c r="P80" s="11" t="s">
        <v>270</v>
      </c>
      <c r="Q80" s="11" t="s">
        <v>271</v>
      </c>
      <c r="R80" s="11" t="s">
        <v>272</v>
      </c>
      <c r="S80" s="11" t="s">
        <v>273</v>
      </c>
      <c r="T80" s="11" t="s">
        <v>274</v>
      </c>
      <c r="U80" s="11" t="s">
        <v>275</v>
      </c>
      <c r="V80" s="11" t="s">
        <v>276</v>
      </c>
      <c r="W80" s="11" t="s">
        <v>277</v>
      </c>
      <c r="X80" s="11" t="s">
        <v>278</v>
      </c>
      <c r="Y80" s="11" t="s">
        <v>279</v>
      </c>
      <c r="Z80" s="11" t="s">
        <v>280</v>
      </c>
      <c r="AA80" s="11" t="s">
        <v>281</v>
      </c>
      <c r="AB80" s="11" t="s">
        <v>282</v>
      </c>
      <c r="AC80" s="11" t="s">
        <v>257</v>
      </c>
    </row>
    <row r="81" spans="2:29" x14ac:dyDescent="0.25">
      <c r="C81" s="11" t="s">
        <v>284</v>
      </c>
      <c r="D81" s="10">
        <v>1.1196191087925826</v>
      </c>
      <c r="E81" s="10">
        <v>-1.0560197084524061</v>
      </c>
      <c r="F81" s="10">
        <v>-1.0927905785645895</v>
      </c>
      <c r="G81" s="10">
        <v>-1.0505709697243291</v>
      </c>
      <c r="H81" s="10">
        <v>0.2393111372114699</v>
      </c>
      <c r="I81" s="10">
        <v>0.84103844130590855</v>
      </c>
      <c r="J81" s="10">
        <v>-0.73897795188138715</v>
      </c>
      <c r="K81" s="10">
        <v>0.78591946900119047</v>
      </c>
      <c r="L81" s="10">
        <v>-0.27876107518582066</v>
      </c>
      <c r="M81" s="10">
        <v>4.7812983331242523E-2</v>
      </c>
      <c r="N81" s="10">
        <v>-0.90860891193235938</v>
      </c>
      <c r="O81" s="10">
        <v>-0.59924585363596039</v>
      </c>
      <c r="P81" s="10">
        <v>-0.39262121132881922</v>
      </c>
      <c r="Q81" s="10">
        <v>-0.74713801650938549</v>
      </c>
      <c r="R81" s="10">
        <v>0.79541440553842824</v>
      </c>
      <c r="S81" s="10">
        <v>-0.53057763614044195</v>
      </c>
      <c r="T81" s="10">
        <v>0.51538236803274018</v>
      </c>
      <c r="U81" s="10">
        <v>-0.44798539555328465</v>
      </c>
      <c r="V81" s="10">
        <v>0.96932109440688596</v>
      </c>
      <c r="W81" s="10">
        <v>-0.24513151759290563</v>
      </c>
      <c r="X81" s="10">
        <v>-1.1130164022197426</v>
      </c>
      <c r="Y81" s="10">
        <v>0.18215679375816632</v>
      </c>
      <c r="Z81" s="10">
        <v>-0.5192541896901528</v>
      </c>
      <c r="AA81" s="10">
        <v>-0.36308809648676055</v>
      </c>
      <c r="AB81" s="10">
        <v>0.52021257738204518</v>
      </c>
      <c r="AC81" s="10">
        <v>0.71750491199285671</v>
      </c>
    </row>
    <row r="87" spans="2:29" ht="18.75" x14ac:dyDescent="0.3">
      <c r="B87" s="27" t="s">
        <v>285</v>
      </c>
    </row>
    <row r="89" spans="2:29" ht="51.75" x14ac:dyDescent="0.25">
      <c r="C89" s="30" t="s">
        <v>166</v>
      </c>
      <c r="D89" s="11" t="s">
        <v>167</v>
      </c>
      <c r="E89" s="30" t="s">
        <v>168</v>
      </c>
    </row>
    <row r="90" spans="2:29" x14ac:dyDescent="0.25">
      <c r="C90" s="10">
        <v>56.025427505722675</v>
      </c>
      <c r="D90" s="10">
        <v>1.3443481152675121</v>
      </c>
      <c r="E90" s="10">
        <v>-0.12391553638394075</v>
      </c>
    </row>
    <row r="93" spans="2:29" ht="18.75" x14ac:dyDescent="0.3">
      <c r="B93" s="27" t="s">
        <v>286</v>
      </c>
    </row>
    <row r="95" spans="2:29" ht="51.75" x14ac:dyDescent="0.25">
      <c r="C95" s="30" t="s">
        <v>166</v>
      </c>
      <c r="D95" s="11" t="s">
        <v>167</v>
      </c>
      <c r="E95" s="30" t="s">
        <v>168</v>
      </c>
    </row>
    <row r="96" spans="2:29" x14ac:dyDescent="0.25">
      <c r="C96" s="10">
        <v>47.906055520395562</v>
      </c>
      <c r="D96" s="10">
        <v>1.5476765734544728</v>
      </c>
      <c r="E96" s="10">
        <v>-0.94504771622560202</v>
      </c>
    </row>
  </sheetData>
  <mergeCells count="66">
    <mergeCell ref="J5:K5"/>
    <mergeCell ref="B3:K3"/>
    <mergeCell ref="N3:Q3"/>
    <mergeCell ref="D79:AC79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C41:G41"/>
    <mergeCell ref="C42:G42"/>
    <mergeCell ref="C43:G43"/>
    <mergeCell ref="C44:G44"/>
    <mergeCell ref="C45:G45"/>
    <mergeCell ref="D50:O50"/>
    <mergeCell ref="G34:J34"/>
    <mergeCell ref="G35:J35"/>
    <mergeCell ref="G36:J36"/>
    <mergeCell ref="G37:J37"/>
    <mergeCell ref="G38:J38"/>
    <mergeCell ref="C40:G40"/>
    <mergeCell ref="C37:F37"/>
    <mergeCell ref="C38:F38"/>
    <mergeCell ref="G26:J26"/>
    <mergeCell ref="G27:J27"/>
    <mergeCell ref="G28:J28"/>
    <mergeCell ref="G29:J29"/>
    <mergeCell ref="G30:J30"/>
    <mergeCell ref="G31:J31"/>
    <mergeCell ref="G32:J32"/>
    <mergeCell ref="G33:J33"/>
    <mergeCell ref="C31:F31"/>
    <mergeCell ref="C32:F32"/>
    <mergeCell ref="C33:F33"/>
    <mergeCell ref="C34:F34"/>
    <mergeCell ref="C35:F35"/>
    <mergeCell ref="C36:F36"/>
    <mergeCell ref="C25:J25"/>
    <mergeCell ref="C26:F26"/>
    <mergeCell ref="C27:F27"/>
    <mergeCell ref="C28:F28"/>
    <mergeCell ref="C29:F29"/>
    <mergeCell ref="C30:F30"/>
    <mergeCell ref="C20:O20"/>
    <mergeCell ref="C21:D21"/>
    <mergeCell ref="C22:D22"/>
    <mergeCell ref="C23:D23"/>
    <mergeCell ref="E21:O21"/>
    <mergeCell ref="E23:O23"/>
    <mergeCell ref="C18:F18"/>
    <mergeCell ref="G13:K13"/>
    <mergeCell ref="G14:K14"/>
    <mergeCell ref="G15:K15"/>
    <mergeCell ref="G16:K16"/>
    <mergeCell ref="G17:K17"/>
    <mergeCell ref="G18:K18"/>
    <mergeCell ref="C12:K12"/>
    <mergeCell ref="C13:F13"/>
    <mergeCell ref="C14:F14"/>
    <mergeCell ref="C15:F15"/>
    <mergeCell ref="C16:F16"/>
    <mergeCell ref="C17:F17"/>
  </mergeCells>
  <hyperlinks>
    <hyperlink ref="B4" location="'NNP_Output'!$B$10:$B$10" display="Inputs"/>
    <hyperlink ref="D4" location="'NNP_Output'!$B$48:$B$48" display="Weights"/>
    <hyperlink ref="F4" location="'NNP_Output'!$B$87:$B$87" display="Train. Score - Summary"/>
    <hyperlink ref="H4" location="'NNP_Output'!$B$93:$B$93" display="Valid. Score - Summary"/>
    <hyperlink ref="J4" location="'NNP_TrainLog'!$B$10:$B$10" display="Training Log"/>
    <hyperlink ref="B5" location="'NNP_TrainingScore'!$B$10:$B$10" display="Train. Score - Detailed Rep."/>
    <hyperlink ref="D5" location="'NNP_ValidationLiftChart'!$B$10:$B$10" display="Validation Lift Chart"/>
    <hyperlink ref="F5" location="'NNP_ValidationScore'!$B$10:$B$10" display="Valid. Score - Detailed Rep.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showGridLines="0" workbookViewId="0"/>
  </sheetViews>
  <sheetFormatPr defaultRowHeight="15" x14ac:dyDescent="0.25"/>
  <cols>
    <col min="14" max="14" width="13.28515625" bestFit="1" customWidth="1"/>
  </cols>
  <sheetData>
    <row r="1" spans="2:17" ht="18.75" x14ac:dyDescent="0.3">
      <c r="B1" s="13" t="s">
        <v>238</v>
      </c>
      <c r="N1" t="s">
        <v>203</v>
      </c>
    </row>
    <row r="3" spans="2:17" ht="15.75" x14ac:dyDescent="0.25">
      <c r="B3" s="18" t="s">
        <v>75</v>
      </c>
      <c r="C3" s="19"/>
      <c r="D3" s="19"/>
      <c r="E3" s="19"/>
      <c r="F3" s="19"/>
      <c r="G3" s="19"/>
      <c r="H3" s="19"/>
      <c r="I3" s="19"/>
      <c r="J3" s="19"/>
      <c r="K3" s="20"/>
      <c r="N3" s="18" t="s">
        <v>76</v>
      </c>
      <c r="O3" s="19"/>
      <c r="P3" s="19"/>
      <c r="Q3" s="20"/>
    </row>
    <row r="4" spans="2:17" x14ac:dyDescent="0.25">
      <c r="B4" s="21" t="s">
        <v>97</v>
      </c>
      <c r="C4" s="17"/>
      <c r="D4" s="21" t="s">
        <v>230</v>
      </c>
      <c r="E4" s="17"/>
      <c r="F4" s="21" t="s">
        <v>101</v>
      </c>
      <c r="G4" s="17"/>
      <c r="H4" s="21" t="s">
        <v>102</v>
      </c>
      <c r="I4" s="17"/>
      <c r="J4" s="21" t="s">
        <v>231</v>
      </c>
      <c r="K4" s="17"/>
      <c r="N4" s="11" t="s">
        <v>227</v>
      </c>
      <c r="O4" s="11" t="s">
        <v>228</v>
      </c>
      <c r="P4" s="11" t="s">
        <v>229</v>
      </c>
      <c r="Q4" s="11" t="s">
        <v>80</v>
      </c>
    </row>
    <row r="5" spans="2:17" x14ac:dyDescent="0.25">
      <c r="B5" s="21" t="s">
        <v>232</v>
      </c>
      <c r="C5" s="17"/>
      <c r="D5" s="21" t="s">
        <v>196</v>
      </c>
      <c r="E5" s="17"/>
      <c r="F5" s="21" t="s">
        <v>233</v>
      </c>
      <c r="G5" s="17"/>
      <c r="H5" s="16"/>
      <c r="I5" s="17"/>
      <c r="J5" s="16"/>
      <c r="K5" s="17"/>
      <c r="N5" s="10">
        <v>2</v>
      </c>
      <c r="O5" s="10">
        <v>18</v>
      </c>
      <c r="P5" s="10">
        <v>9</v>
      </c>
      <c r="Q5" s="10">
        <v>29</v>
      </c>
    </row>
    <row r="10" spans="2:17" x14ac:dyDescent="0.25">
      <c r="B10" s="12" t="s">
        <v>117</v>
      </c>
      <c r="C10" s="16" t="s">
        <v>118</v>
      </c>
      <c r="D10" s="26"/>
      <c r="E10" s="26"/>
      <c r="F10" s="17"/>
    </row>
    <row r="11" spans="2:17" x14ac:dyDescent="0.25">
      <c r="B11" s="12" t="s">
        <v>119</v>
      </c>
      <c r="C11" s="16" t="s">
        <v>120</v>
      </c>
      <c r="D11" s="26"/>
      <c r="E11" s="26"/>
      <c r="F11" s="17"/>
    </row>
    <row r="14" spans="2:17" ht="25.5" x14ac:dyDescent="0.25">
      <c r="B14" s="24" t="s">
        <v>121</v>
      </c>
      <c r="C14" s="24" t="s">
        <v>122</v>
      </c>
      <c r="D14" s="25" t="s">
        <v>123</v>
      </c>
      <c r="E14" s="25" t="s">
        <v>18</v>
      </c>
      <c r="F14" s="25" t="s">
        <v>19</v>
      </c>
      <c r="G14" s="25" t="s">
        <v>20</v>
      </c>
      <c r="H14" s="25" t="s">
        <v>21</v>
      </c>
      <c r="I14" s="25" t="s">
        <v>22</v>
      </c>
      <c r="J14" s="25" t="s">
        <v>23</v>
      </c>
      <c r="K14" s="25" t="s">
        <v>6</v>
      </c>
      <c r="L14" s="25" t="s">
        <v>7</v>
      </c>
      <c r="M14" s="25" t="s">
        <v>8</v>
      </c>
      <c r="N14" s="25" t="s">
        <v>2</v>
      </c>
      <c r="O14" s="25" t="s">
        <v>3</v>
      </c>
    </row>
    <row r="15" spans="2:17" x14ac:dyDescent="0.25">
      <c r="B15" s="10">
        <v>8.1277710071759177</v>
      </c>
      <c r="C15" s="10">
        <v>9</v>
      </c>
      <c r="D15" s="10">
        <v>0.87222899282408228</v>
      </c>
      <c r="E15" s="10">
        <v>24.625</v>
      </c>
      <c r="F15" s="10">
        <v>280</v>
      </c>
      <c r="G15" s="10">
        <v>104.25</v>
      </c>
      <c r="H15" s="10">
        <v>103.853515625</v>
      </c>
      <c r="I15" s="10">
        <v>40.5</v>
      </c>
      <c r="J15" s="10">
        <v>167.4765625</v>
      </c>
      <c r="K15" s="10">
        <v>9.5380806762871875E-2</v>
      </c>
      <c r="L15" s="10">
        <v>0.7</v>
      </c>
      <c r="M15" s="10">
        <v>0.8</v>
      </c>
      <c r="N15" s="10">
        <v>28</v>
      </c>
      <c r="O15" s="10">
        <v>30</v>
      </c>
    </row>
    <row r="16" spans="2:17" x14ac:dyDescent="0.25">
      <c r="B16" s="10">
        <v>5.2793683014823616</v>
      </c>
      <c r="C16" s="10">
        <v>4</v>
      </c>
      <c r="D16" s="10">
        <v>-1.2793683014823616</v>
      </c>
      <c r="E16" s="10">
        <v>34.25</v>
      </c>
      <c r="F16" s="10">
        <v>239.25</v>
      </c>
      <c r="G16" s="10">
        <v>0</v>
      </c>
      <c r="H16" s="10">
        <v>0</v>
      </c>
      <c r="I16" s="10">
        <v>28.1875</v>
      </c>
      <c r="J16" s="10">
        <v>0</v>
      </c>
      <c r="K16" s="10">
        <v>0.19292200578051549</v>
      </c>
      <c r="L16" s="10">
        <v>0.4</v>
      </c>
      <c r="M16" s="10">
        <v>0.6</v>
      </c>
      <c r="N16" s="10">
        <v>14</v>
      </c>
      <c r="O16" s="10">
        <v>60</v>
      </c>
    </row>
    <row r="17" spans="2:15" x14ac:dyDescent="0.25">
      <c r="B17" s="10">
        <v>6.4080828803544678</v>
      </c>
      <c r="C17" s="10">
        <v>8</v>
      </c>
      <c r="D17" s="10">
        <v>1.5919171196455322</v>
      </c>
      <c r="E17" s="10">
        <v>25.15625</v>
      </c>
      <c r="F17" s="10">
        <v>300.5</v>
      </c>
      <c r="G17" s="10">
        <v>87</v>
      </c>
      <c r="H17" s="10">
        <v>47.6875</v>
      </c>
      <c r="I17" s="10">
        <v>23.125</v>
      </c>
      <c r="J17" s="10">
        <v>0</v>
      </c>
      <c r="K17" s="10">
        <v>0.10741346567040741</v>
      </c>
      <c r="L17" s="10">
        <v>0.4</v>
      </c>
      <c r="M17" s="10">
        <v>0.6</v>
      </c>
      <c r="N17" s="10">
        <v>28</v>
      </c>
      <c r="O17" s="10">
        <v>75</v>
      </c>
    </row>
    <row r="18" spans="2:15" x14ac:dyDescent="0.25">
      <c r="B18" s="10">
        <v>3.8759675696963773</v>
      </c>
      <c r="C18" s="10">
        <v>2</v>
      </c>
      <c r="D18" s="10">
        <v>-1.8759675696963773</v>
      </c>
      <c r="E18" s="10">
        <v>31.125</v>
      </c>
      <c r="F18" s="10">
        <v>0</v>
      </c>
      <c r="G18" s="10">
        <v>0</v>
      </c>
      <c r="H18" s="10">
        <v>0</v>
      </c>
      <c r="I18" s="10">
        <v>10.25</v>
      </c>
      <c r="J18" s="10">
        <v>0</v>
      </c>
      <c r="K18" s="10">
        <v>0.13082813039603594</v>
      </c>
      <c r="L18" s="10">
        <v>0.6</v>
      </c>
      <c r="M18" s="10">
        <v>1</v>
      </c>
      <c r="N18" s="10">
        <v>35</v>
      </c>
      <c r="O18" s="10">
        <v>60</v>
      </c>
    </row>
    <row r="19" spans="2:15" x14ac:dyDescent="0.25">
      <c r="B19" s="10">
        <v>6.6964024171225391</v>
      </c>
      <c r="C19" s="10">
        <v>7</v>
      </c>
      <c r="D19" s="10">
        <v>0.30359758287746086</v>
      </c>
      <c r="E19" s="10">
        <v>28.25</v>
      </c>
      <c r="F19" s="10">
        <v>278.75</v>
      </c>
      <c r="G19" s="10">
        <v>76.25</v>
      </c>
      <c r="H19" s="10">
        <v>44.0859375</v>
      </c>
      <c r="I19" s="10">
        <v>20.875</v>
      </c>
      <c r="J19" s="10">
        <v>23.359375</v>
      </c>
      <c r="K19" s="10">
        <v>0.14097889584431958</v>
      </c>
      <c r="L19" s="10">
        <v>0.6</v>
      </c>
      <c r="M19" s="10">
        <v>0.7</v>
      </c>
      <c r="N19" s="10">
        <v>14</v>
      </c>
      <c r="O19" s="10">
        <v>75</v>
      </c>
    </row>
    <row r="20" spans="2:15" x14ac:dyDescent="0.25">
      <c r="B20" s="10">
        <v>8.9587352802484901</v>
      </c>
      <c r="C20" s="10">
        <v>10</v>
      </c>
      <c r="D20" s="10">
        <v>1.0412647197515099</v>
      </c>
      <c r="E20" s="10">
        <v>29.5</v>
      </c>
      <c r="F20" s="10">
        <v>299.25</v>
      </c>
      <c r="G20" s="10">
        <v>209.125</v>
      </c>
      <c r="H20" s="10">
        <v>172.478515625</v>
      </c>
      <c r="I20" s="10">
        <v>31.6875</v>
      </c>
      <c r="J20" s="10">
        <v>189.4609375</v>
      </c>
      <c r="K20" s="10">
        <v>0.13295336207825231</v>
      </c>
      <c r="L20" s="10">
        <v>0.6</v>
      </c>
      <c r="M20" s="10">
        <v>1</v>
      </c>
      <c r="N20" s="10">
        <v>21</v>
      </c>
      <c r="O20" s="10">
        <v>180</v>
      </c>
    </row>
    <row r="21" spans="2:15" x14ac:dyDescent="0.25">
      <c r="B21" s="10">
        <v>7.6732474340753738</v>
      </c>
      <c r="C21" s="10">
        <v>9</v>
      </c>
      <c r="D21" s="10">
        <v>1.3267525659246262</v>
      </c>
      <c r="E21" s="10">
        <v>27.875</v>
      </c>
      <c r="F21" s="10">
        <v>263.5</v>
      </c>
      <c r="G21" s="10">
        <v>88</v>
      </c>
      <c r="H21" s="10">
        <v>72.0078125</v>
      </c>
      <c r="I21" s="10">
        <v>26.75</v>
      </c>
      <c r="J21" s="10">
        <v>79.109375</v>
      </c>
      <c r="K21" s="10">
        <v>0</v>
      </c>
      <c r="L21" s="10">
        <v>0.9</v>
      </c>
      <c r="M21" s="10">
        <v>1</v>
      </c>
      <c r="N21" s="10">
        <v>28</v>
      </c>
      <c r="O21" s="10">
        <v>180</v>
      </c>
    </row>
    <row r="22" spans="2:15" x14ac:dyDescent="0.25">
      <c r="B22" s="10">
        <v>8.1301587150193537</v>
      </c>
      <c r="C22" s="10">
        <v>9</v>
      </c>
      <c r="D22" s="10">
        <v>0.86984128498064628</v>
      </c>
      <c r="E22" s="10">
        <v>28.125</v>
      </c>
      <c r="F22" s="10">
        <v>319.75</v>
      </c>
      <c r="G22" s="10">
        <v>115.125</v>
      </c>
      <c r="H22" s="10">
        <v>85.427734375</v>
      </c>
      <c r="I22" s="10">
        <v>32.6875</v>
      </c>
      <c r="J22" s="10">
        <v>107.3515625</v>
      </c>
      <c r="K22" s="10">
        <v>0.20257451410909763</v>
      </c>
      <c r="L22" s="10">
        <v>0.7</v>
      </c>
      <c r="M22" s="10">
        <v>0.8</v>
      </c>
      <c r="N22" s="10">
        <v>21</v>
      </c>
      <c r="O22" s="10">
        <v>15</v>
      </c>
    </row>
    <row r="23" spans="2:15" x14ac:dyDescent="0.25">
      <c r="B23" s="10">
        <v>6.364742853091224</v>
      </c>
      <c r="C23" s="10">
        <v>6</v>
      </c>
      <c r="D23" s="10">
        <v>-0.36474285309122401</v>
      </c>
      <c r="E23" s="10">
        <v>27.75</v>
      </c>
      <c r="F23" s="10">
        <v>303.75</v>
      </c>
      <c r="G23" s="10">
        <v>89</v>
      </c>
      <c r="H23" s="10">
        <v>49.943359375</v>
      </c>
      <c r="I23" s="10">
        <v>20.1875</v>
      </c>
      <c r="J23" s="10">
        <v>0</v>
      </c>
      <c r="K23" s="10">
        <v>0.15914357501937815</v>
      </c>
      <c r="L23" s="10">
        <v>0.3</v>
      </c>
      <c r="M23" s="10">
        <v>0.6</v>
      </c>
      <c r="N23" s="10">
        <v>42</v>
      </c>
      <c r="O23" s="10">
        <v>180</v>
      </c>
    </row>
    <row r="24" spans="2:15" x14ac:dyDescent="0.25">
      <c r="B24" s="10">
        <v>2.7066428148203556</v>
      </c>
      <c r="C24" s="10">
        <v>1</v>
      </c>
      <c r="D24" s="10">
        <v>-1.7066428148203556</v>
      </c>
      <c r="E24" s="10">
        <v>21.25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0.14369420714889417</v>
      </c>
      <c r="L24" s="10">
        <v>0.2</v>
      </c>
      <c r="M24" s="10">
        <v>0.6</v>
      </c>
      <c r="N24" s="10">
        <v>28</v>
      </c>
      <c r="O24" s="10">
        <v>75</v>
      </c>
    </row>
    <row r="25" spans="2:15" x14ac:dyDescent="0.25">
      <c r="B25" s="10">
        <v>8.1203538464637415</v>
      </c>
      <c r="C25" s="10">
        <v>8</v>
      </c>
      <c r="D25" s="10">
        <v>-0.12035384646374148</v>
      </c>
      <c r="E25" s="10">
        <v>22.53125</v>
      </c>
      <c r="F25" s="10">
        <v>286.25</v>
      </c>
      <c r="G25" s="10">
        <v>124.5</v>
      </c>
      <c r="H25" s="10">
        <v>83.9609375</v>
      </c>
      <c r="I25" s="10">
        <v>42.375</v>
      </c>
      <c r="J25" s="10">
        <v>219.796875</v>
      </c>
      <c r="K25" s="10">
        <v>8.8228337843883911E-2</v>
      </c>
      <c r="L25" s="10">
        <v>0.7</v>
      </c>
      <c r="M25" s="10">
        <v>0.6</v>
      </c>
      <c r="N25" s="10">
        <v>21</v>
      </c>
      <c r="O25" s="10">
        <v>75</v>
      </c>
    </row>
    <row r="26" spans="2:15" x14ac:dyDescent="0.25">
      <c r="B26" s="10">
        <v>4.4752827293402406</v>
      </c>
      <c r="C26" s="10">
        <v>2</v>
      </c>
      <c r="D26" s="10">
        <v>-2.4752827293402406</v>
      </c>
      <c r="E26" s="10">
        <v>23.65625</v>
      </c>
      <c r="F26" s="10">
        <v>126.25</v>
      </c>
      <c r="G26" s="10">
        <v>68.75</v>
      </c>
      <c r="H26" s="10">
        <v>30.90625</v>
      </c>
      <c r="I26" s="10">
        <v>13.5</v>
      </c>
      <c r="J26" s="10">
        <v>0</v>
      </c>
      <c r="K26" s="10">
        <v>2.8770985310135257E-2</v>
      </c>
      <c r="L26" s="10">
        <v>0.3</v>
      </c>
      <c r="M26" s="10">
        <v>0.6</v>
      </c>
      <c r="N26" s="10">
        <v>28</v>
      </c>
      <c r="O26" s="10">
        <v>60</v>
      </c>
    </row>
    <row r="27" spans="2:15" x14ac:dyDescent="0.25">
      <c r="B27" s="10">
        <v>3.6359633291974012</v>
      </c>
      <c r="C27" s="10">
        <v>2</v>
      </c>
      <c r="D27" s="10">
        <v>-1.6359633291974012</v>
      </c>
      <c r="E27" s="10">
        <v>22.40625</v>
      </c>
      <c r="F27" s="10">
        <v>112.25</v>
      </c>
      <c r="G27" s="10">
        <v>0</v>
      </c>
      <c r="H27" s="10">
        <v>0</v>
      </c>
      <c r="I27" s="10">
        <v>7.6875</v>
      </c>
      <c r="J27" s="10">
        <v>0</v>
      </c>
      <c r="K27" s="10">
        <v>0.1961578105492969</v>
      </c>
      <c r="L27" s="10">
        <v>0.4</v>
      </c>
      <c r="M27" s="10">
        <v>0.6</v>
      </c>
      <c r="N27" s="10">
        <v>42</v>
      </c>
      <c r="O27" s="10">
        <v>180</v>
      </c>
    </row>
    <row r="28" spans="2:15" x14ac:dyDescent="0.25">
      <c r="B28" s="10">
        <v>7.5515764954034443</v>
      </c>
      <c r="C28" s="10">
        <v>5</v>
      </c>
      <c r="D28" s="10">
        <v>-2.5515764954034443</v>
      </c>
      <c r="E28" s="10">
        <v>26.28125</v>
      </c>
      <c r="F28" s="10">
        <v>285.25</v>
      </c>
      <c r="G28" s="10">
        <v>150.875</v>
      </c>
      <c r="H28" s="10">
        <v>99.177734375</v>
      </c>
      <c r="I28" s="10">
        <v>30.25</v>
      </c>
      <c r="J28" s="10">
        <v>0</v>
      </c>
      <c r="K28" s="10">
        <v>0.25906671376416079</v>
      </c>
      <c r="L28" s="10">
        <v>0.5</v>
      </c>
      <c r="M28" s="10">
        <v>0.7</v>
      </c>
      <c r="N28" s="10">
        <v>28</v>
      </c>
      <c r="O28" s="10">
        <v>60</v>
      </c>
    </row>
    <row r="29" spans="2:15" x14ac:dyDescent="0.25">
      <c r="B29" s="10">
        <v>7.7279823125354241</v>
      </c>
      <c r="C29" s="10">
        <v>6</v>
      </c>
      <c r="D29" s="10">
        <v>-1.7279823125354241</v>
      </c>
      <c r="E29" s="10">
        <v>27</v>
      </c>
      <c r="F29" s="10">
        <v>296.25</v>
      </c>
      <c r="G29" s="10">
        <v>107.75</v>
      </c>
      <c r="H29" s="10">
        <v>69.37890625</v>
      </c>
      <c r="I29" s="10">
        <v>34.9375</v>
      </c>
      <c r="J29" s="10">
        <v>197.1015625</v>
      </c>
      <c r="K29" s="10">
        <v>0.1353621817409309</v>
      </c>
      <c r="L29" s="10">
        <v>0.4</v>
      </c>
      <c r="M29" s="10">
        <v>0.6</v>
      </c>
      <c r="N29" s="10">
        <v>21</v>
      </c>
      <c r="O29" s="10">
        <v>75</v>
      </c>
    </row>
    <row r="30" spans="2:15" x14ac:dyDescent="0.25">
      <c r="B30" s="10">
        <v>6.4701102097703753</v>
      </c>
      <c r="C30" s="10">
        <v>7</v>
      </c>
      <c r="D30" s="10">
        <v>0.52988979022962468</v>
      </c>
      <c r="E30" s="10">
        <v>29.875</v>
      </c>
      <c r="F30" s="10">
        <v>168</v>
      </c>
      <c r="G30" s="10">
        <v>92.75</v>
      </c>
      <c r="H30" s="10">
        <v>62.2734375</v>
      </c>
      <c r="I30" s="10">
        <v>25.375</v>
      </c>
      <c r="J30" s="10">
        <v>39.40625</v>
      </c>
      <c r="K30" s="10">
        <v>0.11267970041331274</v>
      </c>
      <c r="L30" s="10">
        <v>0.7</v>
      </c>
      <c r="M30" s="10">
        <v>0.7</v>
      </c>
      <c r="N30" s="10">
        <v>28</v>
      </c>
      <c r="O30" s="10">
        <v>165</v>
      </c>
    </row>
    <row r="31" spans="2:15" x14ac:dyDescent="0.25">
      <c r="B31" s="10">
        <v>9.0086771288799419</v>
      </c>
      <c r="C31" s="10">
        <v>10</v>
      </c>
      <c r="D31" s="10">
        <v>0.99132287112005812</v>
      </c>
      <c r="E31" s="10">
        <v>23.375</v>
      </c>
      <c r="F31" s="10">
        <v>333</v>
      </c>
      <c r="G31" s="10">
        <v>211.875</v>
      </c>
      <c r="H31" s="10">
        <v>204.892578125</v>
      </c>
      <c r="I31" s="10">
        <v>30.6875</v>
      </c>
      <c r="J31" s="10">
        <v>256.1640625</v>
      </c>
      <c r="K31" s="10">
        <v>0.177784640363508</v>
      </c>
      <c r="L31" s="10">
        <v>0.6</v>
      </c>
      <c r="M31" s="10">
        <v>0.6</v>
      </c>
      <c r="N31" s="10">
        <v>28</v>
      </c>
      <c r="O31" s="10">
        <v>0</v>
      </c>
    </row>
    <row r="32" spans="2:15" x14ac:dyDescent="0.25">
      <c r="B32" s="10">
        <v>3.1703430126501742</v>
      </c>
      <c r="C32" s="10">
        <v>1</v>
      </c>
      <c r="D32" s="10">
        <v>-2.1703430126501742</v>
      </c>
      <c r="E32" s="10">
        <v>28.25</v>
      </c>
      <c r="F32" s="10">
        <v>0</v>
      </c>
      <c r="G32" s="10">
        <v>0</v>
      </c>
      <c r="H32" s="10">
        <v>0</v>
      </c>
      <c r="I32" s="10">
        <v>26.125</v>
      </c>
      <c r="J32" s="10">
        <v>0</v>
      </c>
      <c r="K32" s="10">
        <v>0.16887809633229814</v>
      </c>
      <c r="L32" s="10">
        <v>0.2</v>
      </c>
      <c r="M32" s="10">
        <v>0.6</v>
      </c>
      <c r="N32" s="10">
        <v>7</v>
      </c>
      <c r="O32" s="10">
        <v>90</v>
      </c>
    </row>
    <row r="33" spans="2:15" x14ac:dyDescent="0.25">
      <c r="B33" s="10">
        <v>6.064343792766123</v>
      </c>
      <c r="C33" s="10">
        <v>6</v>
      </c>
      <c r="D33" s="10">
        <v>-6.4343792766123009E-2</v>
      </c>
      <c r="E33" s="10">
        <v>29.125</v>
      </c>
      <c r="F33" s="10">
        <v>82.5</v>
      </c>
      <c r="G33" s="10">
        <v>77.375</v>
      </c>
      <c r="H33" s="10">
        <v>94.970703125</v>
      </c>
      <c r="I33" s="10">
        <v>14.5625</v>
      </c>
      <c r="J33" s="10">
        <v>138.6953125</v>
      </c>
      <c r="K33" s="10">
        <v>0.1199886492576705</v>
      </c>
      <c r="L33" s="10">
        <v>0.6</v>
      </c>
      <c r="M33" s="10">
        <v>0.6</v>
      </c>
      <c r="N33" s="10">
        <v>28</v>
      </c>
      <c r="O33" s="10">
        <v>150</v>
      </c>
    </row>
    <row r="34" spans="2:15" x14ac:dyDescent="0.25">
      <c r="B34" s="10">
        <v>7.623115907286782</v>
      </c>
      <c r="C34" s="10">
        <v>9</v>
      </c>
      <c r="D34" s="10">
        <v>1.376884092713218</v>
      </c>
      <c r="E34" s="10">
        <v>28</v>
      </c>
      <c r="F34" s="10">
        <v>320.5</v>
      </c>
      <c r="G34" s="10">
        <v>91.875</v>
      </c>
      <c r="H34" s="10">
        <v>92.76953125</v>
      </c>
      <c r="I34" s="10">
        <v>21.75</v>
      </c>
      <c r="J34" s="10">
        <v>124.5390625</v>
      </c>
      <c r="K34" s="10">
        <v>0.14721689197520169</v>
      </c>
      <c r="L34" s="10">
        <v>0.4</v>
      </c>
      <c r="M34" s="10">
        <v>0.7</v>
      </c>
      <c r="N34" s="10">
        <v>28</v>
      </c>
      <c r="O34" s="10">
        <v>15</v>
      </c>
    </row>
    <row r="35" spans="2:15" x14ac:dyDescent="0.25">
      <c r="B35" s="10">
        <v>7.6367267243091561</v>
      </c>
      <c r="C35" s="10">
        <v>8</v>
      </c>
      <c r="D35" s="10">
        <v>0.36327327569084389</v>
      </c>
      <c r="E35" s="10">
        <v>34</v>
      </c>
      <c r="F35" s="10">
        <v>169.75</v>
      </c>
      <c r="G35" s="10">
        <v>107.75</v>
      </c>
      <c r="H35" s="10">
        <v>126.537109375</v>
      </c>
      <c r="I35" s="10">
        <v>40.0625</v>
      </c>
      <c r="J35" s="10">
        <v>112.9375</v>
      </c>
      <c r="K35" s="10">
        <v>9.2378350098701295E-2</v>
      </c>
      <c r="L35" s="10">
        <v>0.5</v>
      </c>
      <c r="M35" s="10">
        <v>0.9</v>
      </c>
      <c r="N35" s="10">
        <v>28</v>
      </c>
      <c r="O35" s="10">
        <v>180</v>
      </c>
    </row>
    <row r="36" spans="2:15" x14ac:dyDescent="0.25">
      <c r="B36" s="10">
        <v>4.9245332225523724</v>
      </c>
      <c r="C36" s="10">
        <v>6</v>
      </c>
      <c r="D36" s="10">
        <v>1.0754667774476276</v>
      </c>
      <c r="E36" s="10">
        <v>25.6875</v>
      </c>
      <c r="F36" s="10">
        <v>82.75</v>
      </c>
      <c r="G36" s="10">
        <v>82.5</v>
      </c>
      <c r="H36" s="10">
        <v>68.8828125</v>
      </c>
      <c r="I36" s="10">
        <v>17.25</v>
      </c>
      <c r="J36" s="10">
        <v>0</v>
      </c>
      <c r="K36" s="10">
        <v>0.15902954050922236</v>
      </c>
      <c r="L36" s="10">
        <v>0.4</v>
      </c>
      <c r="M36" s="10">
        <v>0.6</v>
      </c>
      <c r="N36" s="10">
        <v>42</v>
      </c>
      <c r="O36" s="10">
        <v>30</v>
      </c>
    </row>
    <row r="37" spans="2:15" x14ac:dyDescent="0.25">
      <c r="B37" s="10">
        <v>6.5804344041118616</v>
      </c>
      <c r="C37" s="10">
        <v>5</v>
      </c>
      <c r="D37" s="10">
        <v>-1.5804344041118616</v>
      </c>
      <c r="E37" s="10">
        <v>26.4375</v>
      </c>
      <c r="F37" s="10">
        <v>306.5</v>
      </c>
      <c r="G37" s="10">
        <v>110</v>
      </c>
      <c r="H37" s="10">
        <v>62.890625</v>
      </c>
      <c r="I37" s="10">
        <v>23.875</v>
      </c>
      <c r="J37" s="10">
        <v>0</v>
      </c>
      <c r="K37" s="10">
        <v>0.18737467422308229</v>
      </c>
      <c r="L37" s="10">
        <v>0.2</v>
      </c>
      <c r="M37" s="10">
        <v>0.6</v>
      </c>
      <c r="N37" s="10">
        <v>21</v>
      </c>
      <c r="O37" s="10">
        <v>120</v>
      </c>
    </row>
    <row r="38" spans="2:15" x14ac:dyDescent="0.25">
      <c r="B38" s="10">
        <v>4.7524347211636835</v>
      </c>
      <c r="C38" s="10">
        <v>6</v>
      </c>
      <c r="D38" s="10">
        <v>1.2475652788363165</v>
      </c>
      <c r="E38" s="10">
        <v>30.25</v>
      </c>
      <c r="F38" s="10">
        <v>94.25</v>
      </c>
      <c r="G38" s="10">
        <v>128</v>
      </c>
      <c r="H38" s="10">
        <v>0</v>
      </c>
      <c r="I38" s="10">
        <v>20.125</v>
      </c>
      <c r="J38" s="10">
        <v>0</v>
      </c>
      <c r="K38" s="10">
        <v>0.22115167681368469</v>
      </c>
      <c r="L38" s="10">
        <v>0.2</v>
      </c>
      <c r="M38" s="10">
        <v>0.6</v>
      </c>
      <c r="N38" s="10">
        <v>35</v>
      </c>
      <c r="O38" s="10">
        <v>165</v>
      </c>
    </row>
    <row r="39" spans="2:15" x14ac:dyDescent="0.25">
      <c r="B39" s="10">
        <v>6.8660152519627884</v>
      </c>
      <c r="C39" s="10">
        <v>6</v>
      </c>
      <c r="D39" s="10">
        <v>-0.86601525196278839</v>
      </c>
      <c r="E39" s="10">
        <v>35</v>
      </c>
      <c r="F39" s="10">
        <v>287.5</v>
      </c>
      <c r="G39" s="10">
        <v>125.75</v>
      </c>
      <c r="H39" s="10">
        <v>0</v>
      </c>
      <c r="I39" s="10">
        <v>58.25</v>
      </c>
      <c r="J39" s="10">
        <v>0</v>
      </c>
      <c r="K39" s="10">
        <v>0.16756976317412975</v>
      </c>
      <c r="L39" s="10">
        <v>0.2</v>
      </c>
      <c r="M39" s="10">
        <v>0.6</v>
      </c>
      <c r="N39" s="10">
        <v>35</v>
      </c>
      <c r="O39" s="10">
        <v>120</v>
      </c>
    </row>
    <row r="40" spans="2:15" x14ac:dyDescent="0.25">
      <c r="B40" s="10">
        <v>7.7764752904805885</v>
      </c>
      <c r="C40" s="10">
        <v>9</v>
      </c>
      <c r="D40" s="10">
        <v>1.2235247095194115</v>
      </c>
      <c r="E40" s="10">
        <v>26.875</v>
      </c>
      <c r="F40" s="10">
        <v>353.5</v>
      </c>
      <c r="G40" s="10">
        <v>104.75</v>
      </c>
      <c r="H40" s="10">
        <v>70.041015625</v>
      </c>
      <c r="I40" s="10">
        <v>28.875</v>
      </c>
      <c r="J40" s="10">
        <v>17.6875</v>
      </c>
      <c r="K40" s="10">
        <v>0.19631001022439803</v>
      </c>
      <c r="L40" s="10">
        <v>0.6</v>
      </c>
      <c r="M40" s="10">
        <v>0.9</v>
      </c>
      <c r="N40" s="10">
        <v>21</v>
      </c>
      <c r="O40" s="10">
        <v>75</v>
      </c>
    </row>
    <row r="41" spans="2:15" x14ac:dyDescent="0.25">
      <c r="B41" s="10">
        <v>6.1067835603410678</v>
      </c>
      <c r="C41" s="10">
        <v>7</v>
      </c>
      <c r="D41" s="10">
        <v>0.89321643965893216</v>
      </c>
      <c r="E41" s="10">
        <v>26.875</v>
      </c>
      <c r="F41" s="10">
        <v>186.25</v>
      </c>
      <c r="G41" s="10">
        <v>79.75</v>
      </c>
      <c r="H41" s="10">
        <v>24.09375</v>
      </c>
      <c r="I41" s="10">
        <v>24.6875</v>
      </c>
      <c r="J41" s="10">
        <v>0</v>
      </c>
      <c r="K41" s="10">
        <v>0.18714968724158082</v>
      </c>
      <c r="L41" s="10">
        <v>0.6</v>
      </c>
      <c r="M41" s="10">
        <v>0.9</v>
      </c>
      <c r="N41" s="10">
        <v>28</v>
      </c>
      <c r="O41" s="10">
        <v>30</v>
      </c>
    </row>
    <row r="42" spans="2:15" x14ac:dyDescent="0.25">
      <c r="B42" s="10">
        <v>5.3683289674576864</v>
      </c>
      <c r="C42" s="10">
        <v>4</v>
      </c>
      <c r="D42" s="10">
        <v>-1.3683289674576864</v>
      </c>
      <c r="E42" s="10">
        <v>30.25</v>
      </c>
      <c r="F42" s="10">
        <v>74</v>
      </c>
      <c r="G42" s="10">
        <v>84.5</v>
      </c>
      <c r="H42" s="10">
        <v>41.30859375</v>
      </c>
      <c r="I42" s="10">
        <v>18.0625</v>
      </c>
      <c r="J42" s="10">
        <v>43.7734375</v>
      </c>
      <c r="K42" s="10">
        <v>0.12423216047794025</v>
      </c>
      <c r="L42" s="10">
        <v>0.5</v>
      </c>
      <c r="M42" s="10">
        <v>0.8</v>
      </c>
      <c r="N42" s="10">
        <v>21</v>
      </c>
      <c r="O42" s="10">
        <v>120</v>
      </c>
    </row>
    <row r="43" spans="2:15" x14ac:dyDescent="0.25">
      <c r="B43" s="10">
        <v>7.2766187353243348</v>
      </c>
      <c r="C43" s="10">
        <v>8</v>
      </c>
      <c r="D43" s="10">
        <v>0.72338126467566521</v>
      </c>
      <c r="E43" s="10">
        <v>23.5</v>
      </c>
      <c r="F43" s="10">
        <v>230.5</v>
      </c>
      <c r="G43" s="10">
        <v>122.25</v>
      </c>
      <c r="H43" s="10">
        <v>77.3515625</v>
      </c>
      <c r="I43" s="10">
        <v>25.0625</v>
      </c>
      <c r="J43" s="10">
        <v>57.765625</v>
      </c>
      <c r="K43" s="10">
        <v>0.15910333471812649</v>
      </c>
      <c r="L43" s="10">
        <v>0.5</v>
      </c>
      <c r="M43" s="10">
        <v>1</v>
      </c>
      <c r="N43" s="10">
        <v>28</v>
      </c>
      <c r="O43" s="10">
        <v>15</v>
      </c>
    </row>
    <row r="44" spans="2:15" x14ac:dyDescent="0.25">
      <c r="B44" s="10">
        <v>5.4072294886141323</v>
      </c>
      <c r="C44" s="10">
        <v>5</v>
      </c>
      <c r="D44" s="10">
        <v>-0.40722948861413233</v>
      </c>
      <c r="E44" s="10">
        <v>31.75</v>
      </c>
      <c r="F44" s="10">
        <v>109</v>
      </c>
      <c r="G44" s="10">
        <v>99.75</v>
      </c>
      <c r="H44" s="10">
        <v>29.453125</v>
      </c>
      <c r="I44" s="10">
        <v>26.1875</v>
      </c>
      <c r="J44" s="10">
        <v>0</v>
      </c>
      <c r="K44" s="10">
        <v>0.12733743381351406</v>
      </c>
      <c r="L44" s="10">
        <v>0.5</v>
      </c>
      <c r="M44" s="10">
        <v>0.6</v>
      </c>
      <c r="N44" s="10">
        <v>14</v>
      </c>
      <c r="O44" s="10">
        <v>15</v>
      </c>
    </row>
    <row r="45" spans="2:15" x14ac:dyDescent="0.25">
      <c r="B45" s="10">
        <v>4.0769332242043808</v>
      </c>
      <c r="C45" s="10">
        <v>6</v>
      </c>
      <c r="D45" s="10">
        <v>1.9230667757956192</v>
      </c>
      <c r="E45" s="10">
        <v>28.25</v>
      </c>
      <c r="F45" s="10">
        <v>105.75</v>
      </c>
      <c r="G45" s="10">
        <v>34</v>
      </c>
      <c r="H45" s="10">
        <v>0</v>
      </c>
      <c r="I45" s="10">
        <v>18.1875</v>
      </c>
      <c r="J45" s="10">
        <v>0</v>
      </c>
      <c r="K45" s="10">
        <v>0.2135046116677482</v>
      </c>
      <c r="L45" s="10">
        <v>0.3</v>
      </c>
      <c r="M45" s="10">
        <v>0.6</v>
      </c>
      <c r="N45" s="10">
        <v>42</v>
      </c>
      <c r="O45" s="10">
        <v>180</v>
      </c>
    </row>
  </sheetData>
  <mergeCells count="14">
    <mergeCell ref="B3:K3"/>
    <mergeCell ref="N3:Q3"/>
    <mergeCell ref="J4:K4"/>
    <mergeCell ref="B5:C5"/>
    <mergeCell ref="D5:E5"/>
    <mergeCell ref="F5:G5"/>
    <mergeCell ref="H5:I5"/>
    <mergeCell ref="J5:K5"/>
    <mergeCell ref="C10:F10"/>
    <mergeCell ref="C11:F11"/>
    <mergeCell ref="B4:C4"/>
    <mergeCell ref="D4:E4"/>
    <mergeCell ref="F4:G4"/>
    <mergeCell ref="H4:I4"/>
  </mergeCells>
  <hyperlinks>
    <hyperlink ref="B4" location="'NNP_Output'!$B$10:$B$10" display="Inputs"/>
    <hyperlink ref="D4" location="'NNP_Output'!$B$48:$B$48" display="Weights"/>
    <hyperlink ref="F4" location="'NNP_Output'!$B$87:$B$87" display="Train. Score - Summary"/>
    <hyperlink ref="H4" location="'NNP_Output'!$B$93:$B$93" display="Valid. Score - Summary"/>
    <hyperlink ref="J4" location="'NNP_TrainLog'!$B$10:$B$10" display="Training Log"/>
    <hyperlink ref="B5" location="'NNP_TrainingScore'!$B$10:$B$10" display="Train. Score - Detailed Rep."/>
    <hyperlink ref="D5" location="'NNP_ValidationLiftChart'!$B$10:$B$10" display="Validation Lift Chart"/>
    <hyperlink ref="F5" location="'NNP_ValidationScore'!$B$10:$B$10" display="Valid. Score - Detailed Rep.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showGridLines="0" workbookViewId="0"/>
  </sheetViews>
  <sheetFormatPr defaultRowHeight="15" x14ac:dyDescent="0.25"/>
  <cols>
    <col min="14" max="14" width="13.28515625" bestFit="1" customWidth="1"/>
  </cols>
  <sheetData>
    <row r="1" spans="2:17" ht="18.75" x14ac:dyDescent="0.3">
      <c r="B1" s="13" t="s">
        <v>237</v>
      </c>
      <c r="N1" t="s">
        <v>203</v>
      </c>
    </row>
    <row r="3" spans="2:17" ht="15.75" x14ac:dyDescent="0.25">
      <c r="B3" s="18" t="s">
        <v>75</v>
      </c>
      <c r="C3" s="19"/>
      <c r="D3" s="19"/>
      <c r="E3" s="19"/>
      <c r="F3" s="19"/>
      <c r="G3" s="19"/>
      <c r="H3" s="19"/>
      <c r="I3" s="19"/>
      <c r="J3" s="19"/>
      <c r="K3" s="20"/>
      <c r="N3" s="18" t="s">
        <v>76</v>
      </c>
      <c r="O3" s="19"/>
      <c r="P3" s="19"/>
      <c r="Q3" s="20"/>
    </row>
    <row r="4" spans="2:17" x14ac:dyDescent="0.25">
      <c r="B4" s="21" t="s">
        <v>97</v>
      </c>
      <c r="C4" s="17"/>
      <c r="D4" s="21" t="s">
        <v>230</v>
      </c>
      <c r="E4" s="17"/>
      <c r="F4" s="21" t="s">
        <v>101</v>
      </c>
      <c r="G4" s="17"/>
      <c r="H4" s="21" t="s">
        <v>102</v>
      </c>
      <c r="I4" s="17"/>
      <c r="J4" s="21" t="s">
        <v>231</v>
      </c>
      <c r="K4" s="17"/>
      <c r="N4" s="11" t="s">
        <v>227</v>
      </c>
      <c r="O4" s="11" t="s">
        <v>228</v>
      </c>
      <c r="P4" s="11" t="s">
        <v>229</v>
      </c>
      <c r="Q4" s="11" t="s">
        <v>80</v>
      </c>
    </row>
    <row r="5" spans="2:17" x14ac:dyDescent="0.25">
      <c r="B5" s="21" t="s">
        <v>232</v>
      </c>
      <c r="C5" s="17"/>
      <c r="D5" s="21" t="s">
        <v>196</v>
      </c>
      <c r="E5" s="17"/>
      <c r="F5" s="21" t="s">
        <v>233</v>
      </c>
      <c r="G5" s="17"/>
      <c r="H5" s="16"/>
      <c r="I5" s="17"/>
      <c r="J5" s="16"/>
      <c r="K5" s="17"/>
      <c r="N5" s="10">
        <v>2</v>
      </c>
      <c r="O5" s="10">
        <v>18</v>
      </c>
      <c r="P5" s="10">
        <v>9</v>
      </c>
      <c r="Q5" s="10">
        <v>29</v>
      </c>
    </row>
    <row r="10" spans="2:17" x14ac:dyDescent="0.25">
      <c r="B10" s="12" t="s">
        <v>117</v>
      </c>
      <c r="C10" s="16" t="s">
        <v>118</v>
      </c>
      <c r="D10" s="26"/>
      <c r="E10" s="26"/>
      <c r="F10" s="17"/>
    </row>
    <row r="11" spans="2:17" x14ac:dyDescent="0.25">
      <c r="B11" s="12" t="s">
        <v>119</v>
      </c>
      <c r="C11" s="16" t="s">
        <v>120</v>
      </c>
      <c r="D11" s="26"/>
      <c r="E11" s="26"/>
      <c r="F11" s="17"/>
    </row>
    <row r="14" spans="2:17" ht="25.5" x14ac:dyDescent="0.25">
      <c r="B14" s="24" t="s">
        <v>121</v>
      </c>
      <c r="C14" s="24" t="s">
        <v>122</v>
      </c>
      <c r="D14" s="25" t="s">
        <v>123</v>
      </c>
      <c r="E14" s="25" t="s">
        <v>18</v>
      </c>
      <c r="F14" s="25" t="s">
        <v>19</v>
      </c>
      <c r="G14" s="25" t="s">
        <v>20</v>
      </c>
      <c r="H14" s="25" t="s">
        <v>21</v>
      </c>
      <c r="I14" s="25" t="s">
        <v>22</v>
      </c>
      <c r="J14" s="25" t="s">
        <v>23</v>
      </c>
      <c r="K14" s="25" t="s">
        <v>6</v>
      </c>
      <c r="L14" s="25" t="s">
        <v>7</v>
      </c>
      <c r="M14" s="25" t="s">
        <v>8</v>
      </c>
      <c r="N14" s="25" t="s">
        <v>2</v>
      </c>
      <c r="O14" s="25" t="s">
        <v>3</v>
      </c>
    </row>
    <row r="15" spans="2:17" x14ac:dyDescent="0.25">
      <c r="B15" s="10">
        <v>7.3171824659781892</v>
      </c>
      <c r="C15" s="10">
        <v>6</v>
      </c>
      <c r="D15" s="10">
        <v>-1.3171824659781892</v>
      </c>
      <c r="E15" s="10">
        <v>30.75</v>
      </c>
      <c r="F15" s="10">
        <v>286.25</v>
      </c>
      <c r="G15" s="10">
        <v>98</v>
      </c>
      <c r="H15" s="10">
        <v>100.978515625</v>
      </c>
      <c r="I15" s="10">
        <v>29.5625</v>
      </c>
      <c r="J15" s="10">
        <v>89.9921875</v>
      </c>
      <c r="K15" s="10">
        <v>0.16657890979384654</v>
      </c>
      <c r="L15" s="10">
        <v>0.3</v>
      </c>
      <c r="M15" s="10">
        <v>0.6</v>
      </c>
      <c r="N15" s="10">
        <v>28</v>
      </c>
      <c r="O15" s="10">
        <v>180</v>
      </c>
    </row>
    <row r="16" spans="2:17" x14ac:dyDescent="0.25">
      <c r="B16" s="10">
        <v>6.4082529034022988</v>
      </c>
      <c r="C16" s="10">
        <v>5</v>
      </c>
      <c r="D16" s="10">
        <v>-1.4082529034022988</v>
      </c>
      <c r="E16" s="10">
        <v>29.125</v>
      </c>
      <c r="F16" s="10">
        <v>256.75</v>
      </c>
      <c r="G16" s="10">
        <v>81</v>
      </c>
      <c r="H16" s="10">
        <v>0</v>
      </c>
      <c r="I16" s="10">
        <v>13.5</v>
      </c>
      <c r="J16" s="10">
        <v>0</v>
      </c>
      <c r="K16" s="10">
        <v>0.11617070146068387</v>
      </c>
      <c r="L16" s="10">
        <v>0.8</v>
      </c>
      <c r="M16" s="10">
        <v>0.8</v>
      </c>
      <c r="N16" s="10">
        <v>21</v>
      </c>
      <c r="O16" s="10">
        <v>45</v>
      </c>
    </row>
    <row r="17" spans="2:15" x14ac:dyDescent="0.25">
      <c r="B17" s="10">
        <v>2.7605262015469485</v>
      </c>
      <c r="C17" s="10">
        <v>3</v>
      </c>
      <c r="D17" s="10">
        <v>0.2394737984530515</v>
      </c>
      <c r="E17" s="10">
        <v>22.25</v>
      </c>
      <c r="F17" s="10">
        <v>0</v>
      </c>
      <c r="G17" s="10">
        <v>0</v>
      </c>
      <c r="H17" s="10">
        <v>0</v>
      </c>
      <c r="I17" s="10">
        <v>11.375</v>
      </c>
      <c r="J17" s="10">
        <v>0</v>
      </c>
      <c r="K17" s="10">
        <v>0.16286964053474998</v>
      </c>
      <c r="L17" s="10">
        <v>0.1</v>
      </c>
      <c r="M17" s="10">
        <v>0.6</v>
      </c>
      <c r="N17" s="10">
        <v>42</v>
      </c>
      <c r="O17" s="10">
        <v>120</v>
      </c>
    </row>
    <row r="18" spans="2:15" x14ac:dyDescent="0.25">
      <c r="B18" s="10">
        <v>7.2458624572651278</v>
      </c>
      <c r="C18" s="10">
        <v>5</v>
      </c>
      <c r="D18" s="10">
        <v>-2.2458624572651278</v>
      </c>
      <c r="E18" s="10">
        <v>28.125</v>
      </c>
      <c r="F18" s="10">
        <v>295</v>
      </c>
      <c r="G18" s="10">
        <v>106</v>
      </c>
      <c r="H18" s="10">
        <v>66.03515625</v>
      </c>
      <c r="I18" s="10">
        <v>35.375</v>
      </c>
      <c r="J18" s="10">
        <v>126.2734375</v>
      </c>
      <c r="K18" s="10">
        <v>0.19328992124770938</v>
      </c>
      <c r="L18" s="10">
        <v>0.2</v>
      </c>
      <c r="M18" s="10">
        <v>0.6</v>
      </c>
      <c r="N18" s="10">
        <v>42</v>
      </c>
      <c r="O18" s="10">
        <v>180</v>
      </c>
    </row>
    <row r="19" spans="2:15" x14ac:dyDescent="0.25">
      <c r="B19" s="10">
        <v>2.5920022893674113</v>
      </c>
      <c r="C19" s="10">
        <v>1</v>
      </c>
      <c r="D19" s="10">
        <v>-1.5920022893674113</v>
      </c>
      <c r="E19" s="10">
        <v>15.8125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0.16364087329749538</v>
      </c>
      <c r="L19" s="10">
        <v>0.2</v>
      </c>
      <c r="M19" s="10">
        <v>0.6</v>
      </c>
      <c r="N19" s="10">
        <v>42</v>
      </c>
      <c r="O19" s="10">
        <v>105</v>
      </c>
    </row>
    <row r="20" spans="2:15" x14ac:dyDescent="0.25">
      <c r="B20" s="10">
        <v>2.4499583675302086</v>
      </c>
      <c r="C20" s="10">
        <v>1</v>
      </c>
      <c r="D20" s="10">
        <v>-1.4499583675302086</v>
      </c>
      <c r="E20" s="10">
        <v>18.4375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0.28782478279280055</v>
      </c>
      <c r="L20" s="10">
        <v>0.1</v>
      </c>
      <c r="M20" s="10">
        <v>0.4</v>
      </c>
      <c r="N20" s="10">
        <v>42</v>
      </c>
      <c r="O20" s="10">
        <v>180</v>
      </c>
    </row>
    <row r="21" spans="2:15" x14ac:dyDescent="0.25">
      <c r="B21" s="10">
        <v>7.1891309944280204</v>
      </c>
      <c r="C21" s="10">
        <v>6</v>
      </c>
      <c r="D21" s="10">
        <v>-1.1891309944280204</v>
      </c>
      <c r="E21" s="10">
        <v>25.40625</v>
      </c>
      <c r="F21" s="10">
        <v>257.75</v>
      </c>
      <c r="G21" s="10">
        <v>111.25</v>
      </c>
      <c r="H21" s="10">
        <v>63.15234375</v>
      </c>
      <c r="I21" s="10">
        <v>33</v>
      </c>
      <c r="J21" s="10">
        <v>0</v>
      </c>
      <c r="K21" s="10">
        <v>0.19410463560941477</v>
      </c>
      <c r="L21" s="10">
        <v>0.5</v>
      </c>
      <c r="M21" s="10">
        <v>1</v>
      </c>
      <c r="N21" s="10">
        <v>35</v>
      </c>
      <c r="O21" s="10">
        <v>45</v>
      </c>
    </row>
    <row r="22" spans="2:15" x14ac:dyDescent="0.25">
      <c r="B22" s="10">
        <v>6.3192851092759339</v>
      </c>
      <c r="C22" s="10">
        <v>4</v>
      </c>
      <c r="D22" s="10">
        <v>-2.3192851092759339</v>
      </c>
      <c r="E22" s="10">
        <v>29.5</v>
      </c>
      <c r="F22" s="10">
        <v>286.5</v>
      </c>
      <c r="G22" s="10">
        <v>86</v>
      </c>
      <c r="H22" s="10">
        <v>0</v>
      </c>
      <c r="I22" s="10">
        <v>28.75</v>
      </c>
      <c r="J22" s="10">
        <v>0</v>
      </c>
      <c r="K22" s="10">
        <v>0.18730648444764694</v>
      </c>
      <c r="L22" s="10">
        <v>0.5</v>
      </c>
      <c r="M22" s="10">
        <v>0.6</v>
      </c>
      <c r="N22" s="10">
        <v>21</v>
      </c>
      <c r="O22" s="10">
        <v>75</v>
      </c>
    </row>
    <row r="23" spans="2:15" x14ac:dyDescent="0.25">
      <c r="B23" s="10">
        <v>8.4657576736041982</v>
      </c>
      <c r="C23" s="10">
        <v>7</v>
      </c>
      <c r="D23" s="10">
        <v>-1.4657576736041982</v>
      </c>
      <c r="E23" s="10">
        <v>30</v>
      </c>
      <c r="F23" s="10">
        <v>323</v>
      </c>
      <c r="G23" s="10">
        <v>98.75</v>
      </c>
      <c r="H23" s="10">
        <v>83.427734375</v>
      </c>
      <c r="I23" s="10">
        <v>23.5625</v>
      </c>
      <c r="J23" s="10">
        <v>177.1640625</v>
      </c>
      <c r="K23" s="10">
        <v>0</v>
      </c>
      <c r="L23" s="10">
        <v>1</v>
      </c>
      <c r="M23" s="10">
        <v>1</v>
      </c>
      <c r="N23" s="10">
        <v>35</v>
      </c>
      <c r="O23" s="10">
        <v>60</v>
      </c>
    </row>
    <row r="24" spans="2:15" x14ac:dyDescent="0.25">
      <c r="B24" s="10">
        <v>7.0636502693375185</v>
      </c>
      <c r="C24" s="10">
        <v>5</v>
      </c>
      <c r="D24" s="10">
        <v>-2.0636502693375185</v>
      </c>
      <c r="E24" s="10">
        <v>29.25</v>
      </c>
      <c r="F24" s="10">
        <v>328.5</v>
      </c>
      <c r="G24" s="10">
        <v>0</v>
      </c>
      <c r="H24" s="10">
        <v>38.546875</v>
      </c>
      <c r="I24" s="10">
        <v>28.5625</v>
      </c>
      <c r="J24" s="10">
        <v>0</v>
      </c>
      <c r="K24" s="10">
        <v>1.8921214695264386E-2</v>
      </c>
      <c r="L24" s="10">
        <v>0.9</v>
      </c>
      <c r="M24" s="10">
        <v>1</v>
      </c>
      <c r="N24" s="10">
        <v>21</v>
      </c>
      <c r="O24" s="10">
        <v>0</v>
      </c>
    </row>
    <row r="25" spans="2:15" x14ac:dyDescent="0.25">
      <c r="B25" s="10">
        <v>8.1123891690671783</v>
      </c>
      <c r="C25" s="10">
        <v>8</v>
      </c>
      <c r="D25" s="10">
        <v>-0.11238916906717833</v>
      </c>
      <c r="E25" s="10">
        <v>28.875</v>
      </c>
      <c r="F25" s="10">
        <v>143.5</v>
      </c>
      <c r="G25" s="10">
        <v>90</v>
      </c>
      <c r="H25" s="10">
        <v>160.806640625</v>
      </c>
      <c r="I25" s="10">
        <v>27.6875</v>
      </c>
      <c r="J25" s="10">
        <v>172.6171875</v>
      </c>
      <c r="K25" s="10">
        <v>0.12763013089446171</v>
      </c>
      <c r="L25" s="10">
        <v>1</v>
      </c>
      <c r="M25" s="10">
        <v>1</v>
      </c>
      <c r="N25" s="10">
        <v>21</v>
      </c>
      <c r="O25" s="10">
        <v>0</v>
      </c>
    </row>
    <row r="26" spans="2:15" x14ac:dyDescent="0.25">
      <c r="B26" s="10">
        <v>4.7964288631500276</v>
      </c>
      <c r="C26" s="10">
        <v>3</v>
      </c>
      <c r="D26" s="10">
        <v>-1.7964288631500276</v>
      </c>
      <c r="E26" s="10">
        <v>20</v>
      </c>
      <c r="F26" s="10">
        <v>199.5</v>
      </c>
      <c r="G26" s="10">
        <v>66.125</v>
      </c>
      <c r="H26" s="10">
        <v>0</v>
      </c>
      <c r="I26" s="10">
        <v>25.0625</v>
      </c>
      <c r="J26" s="10">
        <v>0</v>
      </c>
      <c r="K26" s="10">
        <v>0.24163312088377609</v>
      </c>
      <c r="L26" s="10">
        <v>0.2</v>
      </c>
      <c r="M26" s="10">
        <v>0.6</v>
      </c>
      <c r="N26" s="10">
        <v>21</v>
      </c>
      <c r="O26" s="10">
        <v>15</v>
      </c>
    </row>
    <row r="27" spans="2:15" x14ac:dyDescent="0.25">
      <c r="B27" s="10">
        <v>3.5874899960657016</v>
      </c>
      <c r="C27" s="10">
        <v>5</v>
      </c>
      <c r="D27" s="10">
        <v>1.4125100039342984</v>
      </c>
      <c r="E27" s="10">
        <v>25.0625</v>
      </c>
      <c r="F27" s="10">
        <v>90</v>
      </c>
      <c r="G27" s="10">
        <v>0</v>
      </c>
      <c r="H27" s="10">
        <v>0</v>
      </c>
      <c r="I27" s="10">
        <v>19.1875</v>
      </c>
      <c r="J27" s="10">
        <v>0</v>
      </c>
      <c r="K27" s="10">
        <v>8.5824492890164514E-2</v>
      </c>
      <c r="L27" s="10">
        <v>0.3</v>
      </c>
      <c r="M27" s="10">
        <v>0.6</v>
      </c>
      <c r="N27" s="10">
        <v>28</v>
      </c>
      <c r="O27" s="10">
        <v>120</v>
      </c>
    </row>
    <row r="28" spans="2:15" x14ac:dyDescent="0.25">
      <c r="B28" s="10">
        <v>7.9812943129109231</v>
      </c>
      <c r="C28" s="10">
        <v>7</v>
      </c>
      <c r="D28" s="10">
        <v>-0.98129431291092306</v>
      </c>
      <c r="E28" s="10">
        <v>34</v>
      </c>
      <c r="F28" s="10">
        <v>267.25</v>
      </c>
      <c r="G28" s="10">
        <v>95.5</v>
      </c>
      <c r="H28" s="10">
        <v>76.458984375</v>
      </c>
      <c r="I28" s="10">
        <v>25.8125</v>
      </c>
      <c r="J28" s="10">
        <v>102.78125</v>
      </c>
      <c r="K28" s="10">
        <v>0.2333642316970832</v>
      </c>
      <c r="L28" s="10">
        <v>0.8</v>
      </c>
      <c r="M28" s="10">
        <v>1</v>
      </c>
      <c r="N28" s="10">
        <v>35</v>
      </c>
      <c r="O28" s="10">
        <v>180</v>
      </c>
    </row>
    <row r="29" spans="2:15" x14ac:dyDescent="0.25">
      <c r="B29" s="10">
        <v>4.6379171279228872</v>
      </c>
      <c r="C29" s="10">
        <v>3</v>
      </c>
      <c r="D29" s="10">
        <v>-1.6379171279228872</v>
      </c>
      <c r="E29" s="10">
        <v>24.625</v>
      </c>
      <c r="F29" s="10">
        <v>135.25</v>
      </c>
      <c r="G29" s="10">
        <v>69.5</v>
      </c>
      <c r="H29" s="10">
        <v>39.56640625</v>
      </c>
      <c r="I29" s="10">
        <v>17.625</v>
      </c>
      <c r="J29" s="10">
        <v>0</v>
      </c>
      <c r="K29" s="10">
        <v>0.11788652171277789</v>
      </c>
      <c r="L29" s="10">
        <v>0.2</v>
      </c>
      <c r="M29" s="10">
        <v>0.6</v>
      </c>
      <c r="N29" s="10">
        <v>28</v>
      </c>
      <c r="O29" s="10">
        <v>60</v>
      </c>
    </row>
    <row r="30" spans="2:15" x14ac:dyDescent="0.25">
      <c r="B30" s="10">
        <v>6.9027700169322603</v>
      </c>
      <c r="C30" s="10">
        <v>8</v>
      </c>
      <c r="D30" s="10">
        <v>1.0972299830677397</v>
      </c>
      <c r="E30" s="10">
        <v>23.125</v>
      </c>
      <c r="F30" s="10">
        <v>291</v>
      </c>
      <c r="G30" s="10">
        <v>90.75</v>
      </c>
      <c r="H30" s="10">
        <v>97.16015625</v>
      </c>
      <c r="I30" s="10">
        <v>37.875</v>
      </c>
      <c r="J30" s="10">
        <v>170.2421875</v>
      </c>
      <c r="K30" s="10">
        <v>0.21974438048026665</v>
      </c>
      <c r="L30" s="10">
        <v>0.1</v>
      </c>
      <c r="M30" s="10">
        <v>0.19999999999999996</v>
      </c>
      <c r="N30" s="10">
        <v>14</v>
      </c>
      <c r="O30" s="10">
        <v>30</v>
      </c>
    </row>
    <row r="31" spans="2:15" x14ac:dyDescent="0.25">
      <c r="B31" s="10">
        <v>8.0614242017758446</v>
      </c>
      <c r="C31" s="10">
        <v>6</v>
      </c>
      <c r="D31" s="10">
        <v>-2.0614242017758446</v>
      </c>
      <c r="E31" s="10">
        <v>28.375</v>
      </c>
      <c r="F31" s="10">
        <v>303.25</v>
      </c>
      <c r="G31" s="10">
        <v>93.625</v>
      </c>
      <c r="H31" s="10">
        <v>66.580078125</v>
      </c>
      <c r="I31" s="10">
        <v>26.5625</v>
      </c>
      <c r="J31" s="10">
        <v>204.6796875</v>
      </c>
      <c r="K31" s="10">
        <v>0.25047043862780172</v>
      </c>
      <c r="L31" s="10">
        <v>0.7</v>
      </c>
      <c r="M31" s="10">
        <v>0.8</v>
      </c>
      <c r="N31" s="10">
        <v>28</v>
      </c>
      <c r="O31" s="10">
        <v>180</v>
      </c>
    </row>
    <row r="32" spans="2:15" x14ac:dyDescent="0.25">
      <c r="B32" s="10">
        <v>6.8561803402414974</v>
      </c>
      <c r="C32" s="10">
        <v>9</v>
      </c>
      <c r="D32" s="10">
        <v>2.1438196597585026</v>
      </c>
      <c r="E32" s="10">
        <v>26.75</v>
      </c>
      <c r="F32" s="10">
        <v>314.75</v>
      </c>
      <c r="G32" s="10">
        <v>41.125</v>
      </c>
      <c r="H32" s="10">
        <v>0</v>
      </c>
      <c r="I32" s="10">
        <v>13.875</v>
      </c>
      <c r="J32" s="10">
        <v>0</v>
      </c>
      <c r="K32" s="10">
        <v>0.12840320696494642</v>
      </c>
      <c r="L32" s="10">
        <v>1</v>
      </c>
      <c r="M32" s="10">
        <v>1</v>
      </c>
      <c r="N32" s="10">
        <v>35</v>
      </c>
      <c r="O32" s="10">
        <v>105</v>
      </c>
    </row>
    <row r="33" spans="2:15" x14ac:dyDescent="0.25">
      <c r="B33" s="10">
        <v>4.0978538765077506</v>
      </c>
      <c r="C33" s="10">
        <v>3</v>
      </c>
      <c r="D33" s="10">
        <v>-1.0978538765077506</v>
      </c>
      <c r="E33" s="10">
        <v>31.5</v>
      </c>
      <c r="F33" s="10">
        <v>173.5</v>
      </c>
      <c r="G33" s="10">
        <v>0</v>
      </c>
      <c r="H33" s="10">
        <v>0</v>
      </c>
      <c r="I33" s="10">
        <v>0</v>
      </c>
      <c r="J33" s="10">
        <v>0</v>
      </c>
      <c r="K33" s="10">
        <v>8.5442436625518287E-2</v>
      </c>
      <c r="L33" s="10">
        <v>0.4</v>
      </c>
      <c r="M33" s="10">
        <v>0.5</v>
      </c>
      <c r="N33" s="10">
        <v>28</v>
      </c>
      <c r="O33" s="10">
        <v>30</v>
      </c>
    </row>
    <row r="34" spans="2:15" x14ac:dyDescent="0.25">
      <c r="B34" s="10">
        <v>6.0555976882021172</v>
      </c>
      <c r="C34" s="10">
        <v>5</v>
      </c>
      <c r="D34" s="10">
        <v>-1.0555976882021172</v>
      </c>
      <c r="E34" s="10">
        <v>26.875</v>
      </c>
      <c r="F34" s="10">
        <v>211</v>
      </c>
      <c r="G34" s="10">
        <v>97.75</v>
      </c>
      <c r="H34" s="10">
        <v>56.083984375</v>
      </c>
      <c r="I34" s="10">
        <v>26.0625</v>
      </c>
      <c r="J34" s="10">
        <v>0</v>
      </c>
      <c r="K34" s="10">
        <v>0.13007486695260051</v>
      </c>
      <c r="L34" s="10">
        <v>0.3</v>
      </c>
      <c r="M34" s="10">
        <v>0.7</v>
      </c>
      <c r="N34" s="10">
        <v>21</v>
      </c>
      <c r="O34" s="10">
        <v>45</v>
      </c>
    </row>
  </sheetData>
  <mergeCells count="14">
    <mergeCell ref="B3:K3"/>
    <mergeCell ref="N3:Q3"/>
    <mergeCell ref="J4:K4"/>
    <mergeCell ref="B5:C5"/>
    <mergeCell ref="D5:E5"/>
    <mergeCell ref="F5:G5"/>
    <mergeCell ref="H5:I5"/>
    <mergeCell ref="J5:K5"/>
    <mergeCell ref="C10:F10"/>
    <mergeCell ref="C11:F11"/>
    <mergeCell ref="B4:C4"/>
    <mergeCell ref="D4:E4"/>
    <mergeCell ref="F4:G4"/>
    <mergeCell ref="H4:I4"/>
  </mergeCells>
  <hyperlinks>
    <hyperlink ref="B4" location="'NNP_Output'!$B$10:$B$10" display="Inputs"/>
    <hyperlink ref="D4" location="'NNP_Output'!$B$48:$B$48" display="Weights"/>
    <hyperlink ref="F4" location="'NNP_Output'!$B$87:$B$87" display="Train. Score - Summary"/>
    <hyperlink ref="H4" location="'NNP_Output'!$B$93:$B$93" display="Valid. Score - Summary"/>
    <hyperlink ref="J4" location="'NNP_TrainLog'!$B$10:$B$10" display="Training Log"/>
    <hyperlink ref="B5" location="'NNP_TrainingScore'!$B$10:$B$10" display="Train. Score - Detailed Rep."/>
    <hyperlink ref="D5" location="'NNP_ValidationLiftChart'!$B$10:$B$10" display="Validation Lift Chart"/>
    <hyperlink ref="F5" location="'NNP_ValidationScore'!$B$10:$B$10" display="Valid. Score - Detailed Rep.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2"/>
  <sheetViews>
    <sheetView showGridLines="0" workbookViewId="0"/>
  </sheetViews>
  <sheetFormatPr defaultRowHeight="15" x14ac:dyDescent="0.25"/>
  <cols>
    <col min="14" max="14" width="13.28515625" bestFit="1" customWidth="1"/>
  </cols>
  <sheetData>
    <row r="1" spans="2:17" ht="18.75" x14ac:dyDescent="0.3">
      <c r="B1" s="13" t="s">
        <v>234</v>
      </c>
      <c r="N1" t="s">
        <v>203</v>
      </c>
    </row>
    <row r="3" spans="2:17" ht="15.75" x14ac:dyDescent="0.25">
      <c r="B3" s="18" t="s">
        <v>75</v>
      </c>
      <c r="C3" s="19"/>
      <c r="D3" s="19"/>
      <c r="E3" s="19"/>
      <c r="F3" s="19"/>
      <c r="G3" s="19"/>
      <c r="H3" s="19"/>
      <c r="I3" s="19"/>
      <c r="J3" s="19"/>
      <c r="K3" s="20"/>
      <c r="N3" s="18" t="s">
        <v>76</v>
      </c>
      <c r="O3" s="19"/>
      <c r="P3" s="19"/>
      <c r="Q3" s="20"/>
    </row>
    <row r="4" spans="2:17" x14ac:dyDescent="0.25">
      <c r="B4" s="21" t="s">
        <v>97</v>
      </c>
      <c r="C4" s="17"/>
      <c r="D4" s="21" t="s">
        <v>230</v>
      </c>
      <c r="E4" s="17"/>
      <c r="F4" s="21" t="s">
        <v>101</v>
      </c>
      <c r="G4" s="17"/>
      <c r="H4" s="21" t="s">
        <v>102</v>
      </c>
      <c r="I4" s="17"/>
      <c r="J4" s="21" t="s">
        <v>231</v>
      </c>
      <c r="K4" s="17"/>
      <c r="N4" s="11" t="s">
        <v>227</v>
      </c>
      <c r="O4" s="11" t="s">
        <v>228</v>
      </c>
      <c r="P4" s="11" t="s">
        <v>229</v>
      </c>
      <c r="Q4" s="11" t="s">
        <v>80</v>
      </c>
    </row>
    <row r="5" spans="2:17" x14ac:dyDescent="0.25">
      <c r="B5" s="21" t="s">
        <v>232</v>
      </c>
      <c r="C5" s="17"/>
      <c r="D5" s="21" t="s">
        <v>196</v>
      </c>
      <c r="E5" s="17"/>
      <c r="F5" s="21" t="s">
        <v>233</v>
      </c>
      <c r="G5" s="17"/>
      <c r="H5" s="16"/>
      <c r="I5" s="17"/>
      <c r="J5" s="16"/>
      <c r="K5" s="17"/>
      <c r="N5" s="10">
        <v>2</v>
      </c>
      <c r="O5" s="10">
        <v>18</v>
      </c>
      <c r="P5" s="10">
        <v>9</v>
      </c>
      <c r="Q5" s="10">
        <v>29</v>
      </c>
    </row>
    <row r="10" spans="2:17" x14ac:dyDescent="0.25">
      <c r="B10" s="35" t="s">
        <v>231</v>
      </c>
    </row>
    <row r="12" spans="2:17" x14ac:dyDescent="0.25">
      <c r="C12" s="11" t="s">
        <v>235</v>
      </c>
      <c r="D12" s="11" t="s">
        <v>236</v>
      </c>
    </row>
    <row r="13" spans="2:17" x14ac:dyDescent="0.25">
      <c r="C13" s="10">
        <v>1</v>
      </c>
      <c r="D13" s="10">
        <v>109.75065174522108</v>
      </c>
    </row>
    <row r="14" spans="2:17" x14ac:dyDescent="0.25">
      <c r="C14" s="10">
        <v>2</v>
      </c>
      <c r="D14" s="10">
        <v>90.241891761551059</v>
      </c>
    </row>
    <row r="15" spans="2:17" x14ac:dyDescent="0.25">
      <c r="C15" s="10">
        <v>3</v>
      </c>
      <c r="D15" s="10">
        <v>82.483495269493744</v>
      </c>
    </row>
    <row r="16" spans="2:17" x14ac:dyDescent="0.25">
      <c r="C16" s="10">
        <v>4</v>
      </c>
      <c r="D16" s="10">
        <v>75.516272381358547</v>
      </c>
    </row>
    <row r="17" spans="3:4" x14ac:dyDescent="0.25">
      <c r="C17" s="10">
        <v>5</v>
      </c>
      <c r="D17" s="10">
        <v>69.946329183238319</v>
      </c>
    </row>
    <row r="18" spans="3:4" x14ac:dyDescent="0.25">
      <c r="C18" s="10">
        <v>6</v>
      </c>
      <c r="D18" s="10">
        <v>64.392621707054758</v>
      </c>
    </row>
    <row r="19" spans="3:4" x14ac:dyDescent="0.25">
      <c r="C19" s="10">
        <v>7</v>
      </c>
      <c r="D19" s="10">
        <v>59.475285296061088</v>
      </c>
    </row>
    <row r="20" spans="3:4" x14ac:dyDescent="0.25">
      <c r="C20" s="10">
        <v>8</v>
      </c>
      <c r="D20" s="10">
        <v>55.5908819104543</v>
      </c>
    </row>
    <row r="21" spans="3:4" x14ac:dyDescent="0.25">
      <c r="C21" s="10">
        <v>9</v>
      </c>
      <c r="D21" s="10">
        <v>51.471823703057119</v>
      </c>
    </row>
    <row r="22" spans="3:4" x14ac:dyDescent="0.25">
      <c r="C22" s="10">
        <v>10</v>
      </c>
      <c r="D22" s="10">
        <v>48.644763524301077</v>
      </c>
    </row>
    <row r="23" spans="3:4" x14ac:dyDescent="0.25">
      <c r="C23" s="10">
        <v>11</v>
      </c>
      <c r="D23" s="10">
        <v>46.124799459001572</v>
      </c>
    </row>
    <row r="24" spans="3:4" x14ac:dyDescent="0.25">
      <c r="C24" s="10">
        <v>12</v>
      </c>
      <c r="D24" s="10">
        <v>43.900913293743699</v>
      </c>
    </row>
    <row r="25" spans="3:4" x14ac:dyDescent="0.25">
      <c r="C25" s="10">
        <v>13</v>
      </c>
      <c r="D25" s="10">
        <v>41.935502248850909</v>
      </c>
    </row>
    <row r="26" spans="3:4" x14ac:dyDescent="0.25">
      <c r="C26" s="10">
        <v>14</v>
      </c>
      <c r="D26" s="10">
        <v>39.999939428364776</v>
      </c>
    </row>
    <row r="27" spans="3:4" x14ac:dyDescent="0.25">
      <c r="C27" s="10">
        <v>15</v>
      </c>
      <c r="D27" s="10">
        <v>38.330523865883038</v>
      </c>
    </row>
    <row r="28" spans="3:4" x14ac:dyDescent="0.25">
      <c r="C28" s="10">
        <v>16</v>
      </c>
      <c r="D28" s="10">
        <v>37.775104030607757</v>
      </c>
    </row>
    <row r="29" spans="3:4" x14ac:dyDescent="0.25">
      <c r="C29" s="10">
        <v>17</v>
      </c>
      <c r="D29" s="10">
        <v>36.803828525330218</v>
      </c>
    </row>
    <row r="30" spans="3:4" x14ac:dyDescent="0.25">
      <c r="C30" s="10">
        <v>18</v>
      </c>
      <c r="D30" s="10">
        <v>35.97217077490437</v>
      </c>
    </row>
    <row r="31" spans="3:4" x14ac:dyDescent="0.25">
      <c r="C31" s="10">
        <v>19</v>
      </c>
      <c r="D31" s="10">
        <v>35.1771807589543</v>
      </c>
    </row>
    <row r="32" spans="3:4" x14ac:dyDescent="0.25">
      <c r="C32" s="10">
        <v>20</v>
      </c>
      <c r="D32" s="10">
        <v>34.551436434286678</v>
      </c>
    </row>
    <row r="33" spans="3:4" x14ac:dyDescent="0.25">
      <c r="C33" s="10">
        <v>21</v>
      </c>
      <c r="D33" s="10">
        <v>34.196823886489049</v>
      </c>
    </row>
    <row r="34" spans="3:4" x14ac:dyDescent="0.25">
      <c r="C34" s="10">
        <v>22</v>
      </c>
      <c r="D34" s="10">
        <v>33.634590057501178</v>
      </c>
    </row>
    <row r="35" spans="3:4" x14ac:dyDescent="0.25">
      <c r="C35" s="10">
        <v>23</v>
      </c>
      <c r="D35" s="10">
        <v>33.123168670560574</v>
      </c>
    </row>
    <row r="36" spans="3:4" x14ac:dyDescent="0.25">
      <c r="C36" s="10">
        <v>24</v>
      </c>
      <c r="D36" s="10">
        <v>32.651053314080443</v>
      </c>
    </row>
    <row r="37" spans="3:4" x14ac:dyDescent="0.25">
      <c r="C37" s="10">
        <v>25</v>
      </c>
      <c r="D37" s="10">
        <v>33.480031504089538</v>
      </c>
    </row>
    <row r="38" spans="3:4" x14ac:dyDescent="0.25">
      <c r="C38" s="10">
        <v>26</v>
      </c>
      <c r="D38" s="10">
        <v>32.991166206850409</v>
      </c>
    </row>
    <row r="39" spans="3:4" x14ac:dyDescent="0.25">
      <c r="C39" s="10">
        <v>27</v>
      </c>
      <c r="D39" s="10">
        <v>32.632116199210394</v>
      </c>
    </row>
    <row r="40" spans="3:4" x14ac:dyDescent="0.25">
      <c r="C40" s="10">
        <v>28</v>
      </c>
      <c r="D40" s="10">
        <v>32.30480824538617</v>
      </c>
    </row>
    <row r="41" spans="3:4" x14ac:dyDescent="0.25">
      <c r="C41" s="10">
        <v>29</v>
      </c>
      <c r="D41" s="10">
        <v>31.998807419514876</v>
      </c>
    </row>
    <row r="42" spans="3:4" x14ac:dyDescent="0.25">
      <c r="C42" s="10">
        <v>30</v>
      </c>
      <c r="D42" s="10">
        <v>31.875419760406729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NNP_Output'!$B$10:$B$10" display="Inputs"/>
    <hyperlink ref="D4" location="'NNP_Output'!$B$48:$B$48" display="Weights"/>
    <hyperlink ref="F4" location="'NNP_Output'!$B$87:$B$87" display="Train. Score - Summary"/>
    <hyperlink ref="H4" location="'NNP_Output'!$B$93:$B$93" display="Valid. Score - Summary"/>
    <hyperlink ref="J4" location="'NNP_TrainLog'!$B$10:$B$10" display="Training Log"/>
    <hyperlink ref="B5" location="'NNP_TrainingScore'!$B$10:$B$10" display="Train. Score - Detailed Rep."/>
    <hyperlink ref="D5" location="'NNP_ValidationLiftChart'!$B$10:$B$10" display="Validation Lift Chart"/>
    <hyperlink ref="F5" location="'NNP_ValidationScore'!$B$10:$B$10" display="Valid. Score - Detailed Rep.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7"/>
  <sheetViews>
    <sheetView showGridLines="0" workbookViewId="0"/>
  </sheetViews>
  <sheetFormatPr defaultRowHeight="15" x14ac:dyDescent="0.25"/>
  <cols>
    <col min="14" max="14" width="13.28515625" bestFit="1" customWidth="1"/>
    <col min="52" max="52" width="8.140625" customWidth="1"/>
    <col min="53" max="53" width="21.42578125" bestFit="1" customWidth="1"/>
    <col min="54" max="54" width="18.5703125" bestFit="1" customWidth="1"/>
    <col min="55" max="55" width="51.85546875" bestFit="1" customWidth="1"/>
    <col min="56" max="56" width="34.140625" bestFit="1" customWidth="1"/>
    <col min="57" max="57" width="6.42578125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ht="18.75" x14ac:dyDescent="0.3">
      <c r="B1" s="13" t="s">
        <v>226</v>
      </c>
      <c r="N1" t="s">
        <v>203</v>
      </c>
      <c r="BZ1" s="11" t="s">
        <v>88</v>
      </c>
      <c r="CA1" s="11" t="s">
        <v>89</v>
      </c>
      <c r="CB1" s="11" t="s">
        <v>90</v>
      </c>
    </row>
    <row r="2" spans="2:80" x14ac:dyDescent="0.25">
      <c r="BZ2">
        <v>0</v>
      </c>
      <c r="CA2">
        <v>-27.484747861006635</v>
      </c>
      <c r="CB2">
        <v>-27.484747861006635</v>
      </c>
    </row>
    <row r="3" spans="2:80" ht="15.75" x14ac:dyDescent="0.25">
      <c r="B3" s="18" t="s">
        <v>75</v>
      </c>
      <c r="C3" s="19"/>
      <c r="D3" s="19"/>
      <c r="E3" s="19"/>
      <c r="F3" s="19"/>
      <c r="G3" s="19"/>
      <c r="H3" s="19"/>
      <c r="I3" s="19"/>
      <c r="J3" s="19"/>
      <c r="K3" s="20"/>
      <c r="N3" s="18" t="s">
        <v>76</v>
      </c>
      <c r="O3" s="19"/>
      <c r="P3" s="19"/>
      <c r="Q3" s="20"/>
      <c r="AZ3" s="11" t="s">
        <v>81</v>
      </c>
      <c r="BA3" s="11" t="s">
        <v>82</v>
      </c>
      <c r="BB3" s="11" t="s">
        <v>83</v>
      </c>
      <c r="BC3" s="11" t="s">
        <v>84</v>
      </c>
      <c r="BD3" s="11" t="s">
        <v>85</v>
      </c>
      <c r="BE3" s="11" t="s">
        <v>86</v>
      </c>
      <c r="BF3" s="11" t="s">
        <v>87</v>
      </c>
      <c r="BZ3">
        <v>7.3422652010806111E-2</v>
      </c>
      <c r="CA3">
        <v>-26.089717472801315</v>
      </c>
      <c r="CB3">
        <v>-27.452082116056019</v>
      </c>
    </row>
    <row r="4" spans="2:80" x14ac:dyDescent="0.25">
      <c r="B4" s="21" t="s">
        <v>97</v>
      </c>
      <c r="C4" s="17"/>
      <c r="D4" s="21" t="s">
        <v>230</v>
      </c>
      <c r="E4" s="17"/>
      <c r="F4" s="21" t="s">
        <v>101</v>
      </c>
      <c r="G4" s="17"/>
      <c r="H4" s="21" t="s">
        <v>102</v>
      </c>
      <c r="I4" s="17"/>
      <c r="J4" s="21" t="s">
        <v>231</v>
      </c>
      <c r="K4" s="17"/>
      <c r="N4" s="11" t="s">
        <v>227</v>
      </c>
      <c r="O4" s="11" t="s">
        <v>228</v>
      </c>
      <c r="P4" s="11" t="s">
        <v>229</v>
      </c>
      <c r="Q4" s="11" t="s">
        <v>80</v>
      </c>
      <c r="AZ4" s="14">
        <v>1</v>
      </c>
      <c r="BA4" s="14">
        <v>8.4657576736041982</v>
      </c>
      <c r="BB4" s="14">
        <v>7</v>
      </c>
      <c r="BC4" s="14">
        <v>7</v>
      </c>
      <c r="BD4" s="14">
        <v>5</v>
      </c>
      <c r="BE4">
        <v>1</v>
      </c>
      <c r="BF4">
        <v>1.5</v>
      </c>
      <c r="BZ4">
        <v>0.4378470278660247</v>
      </c>
      <c r="CA4">
        <v>-22.809898090104348</v>
      </c>
      <c r="CB4">
        <v>-27.289949676141951</v>
      </c>
    </row>
    <row r="5" spans="2:80" x14ac:dyDescent="0.25">
      <c r="B5" s="21" t="s">
        <v>232</v>
      </c>
      <c r="C5" s="17"/>
      <c r="D5" s="21" t="s">
        <v>196</v>
      </c>
      <c r="E5" s="17"/>
      <c r="F5" s="21" t="s">
        <v>233</v>
      </c>
      <c r="G5" s="17"/>
      <c r="H5" s="16"/>
      <c r="I5" s="17"/>
      <c r="J5" s="16"/>
      <c r="K5" s="17"/>
      <c r="N5" s="10">
        <v>2</v>
      </c>
      <c r="O5" s="10">
        <v>18</v>
      </c>
      <c r="P5" s="10">
        <v>9</v>
      </c>
      <c r="Q5" s="10">
        <v>29</v>
      </c>
      <c r="AZ5" s="14">
        <v>2</v>
      </c>
      <c r="BA5" s="14">
        <v>8.1123891690671783</v>
      </c>
      <c r="BB5" s="14">
        <v>8</v>
      </c>
      <c r="BC5" s="14">
        <v>15</v>
      </c>
      <c r="BD5" s="14">
        <v>10</v>
      </c>
      <c r="BE5">
        <v>2</v>
      </c>
      <c r="BF5">
        <v>1.3</v>
      </c>
      <c r="BZ5">
        <v>0.4445252305510472</v>
      </c>
      <c r="CA5">
        <v>-22.772054941555897</v>
      </c>
      <c r="CB5">
        <v>-27.286978543124238</v>
      </c>
    </row>
    <row r="6" spans="2:80" x14ac:dyDescent="0.25">
      <c r="AZ6" s="15">
        <v>3</v>
      </c>
      <c r="BA6" s="15">
        <v>8.0614242017758446</v>
      </c>
      <c r="BB6" s="15">
        <v>6</v>
      </c>
      <c r="BC6" s="15">
        <v>21</v>
      </c>
      <c r="BD6" s="15">
        <v>15</v>
      </c>
      <c r="BE6">
        <v>3</v>
      </c>
      <c r="BF6">
        <v>1.1000000000000001</v>
      </c>
      <c r="BZ6">
        <v>1.5045065850543153</v>
      </c>
      <c r="CA6">
        <v>-18.532129523542825</v>
      </c>
      <c r="CB6">
        <v>-26.815392736423668</v>
      </c>
    </row>
    <row r="7" spans="2:80" x14ac:dyDescent="0.25">
      <c r="AZ7" s="15">
        <v>4</v>
      </c>
      <c r="BA7" s="15">
        <v>7.9812943129109231</v>
      </c>
      <c r="BB7" s="15">
        <v>7</v>
      </c>
      <c r="BC7" s="15">
        <v>28</v>
      </c>
      <c r="BD7" s="15">
        <v>20</v>
      </c>
      <c r="BE7">
        <v>4</v>
      </c>
      <c r="BF7">
        <v>1.1000000000000001</v>
      </c>
      <c r="BZ7">
        <v>2.2970652611900153</v>
      </c>
      <c r="CA7">
        <v>-16.154453495135719</v>
      </c>
      <c r="CB7">
        <v>-26.462783305083114</v>
      </c>
    </row>
    <row r="8" spans="2:80" x14ac:dyDescent="0.25">
      <c r="AZ8" s="14">
        <v>5</v>
      </c>
      <c r="BA8" s="14">
        <v>7.3171824659781892</v>
      </c>
      <c r="BB8" s="14">
        <v>6</v>
      </c>
      <c r="BC8" s="14">
        <v>34</v>
      </c>
      <c r="BD8" s="14">
        <v>25</v>
      </c>
      <c r="BE8">
        <v>5</v>
      </c>
      <c r="BF8">
        <v>1.7</v>
      </c>
      <c r="BZ8">
        <v>2.5725542925228702</v>
      </c>
      <c r="CA8">
        <v>-15.511645755359055</v>
      </c>
      <c r="CB8">
        <v>-26.34021820851201</v>
      </c>
    </row>
    <row r="9" spans="2:80" x14ac:dyDescent="0.25">
      <c r="AZ9" s="14">
        <v>6</v>
      </c>
      <c r="BA9" s="14">
        <v>7.2458624572651278</v>
      </c>
      <c r="BB9" s="14">
        <v>5</v>
      </c>
      <c r="BC9" s="14">
        <v>39</v>
      </c>
      <c r="BD9" s="14">
        <v>30</v>
      </c>
      <c r="BE9">
        <v>6</v>
      </c>
      <c r="BF9">
        <v>0.9</v>
      </c>
      <c r="BZ9">
        <v>3.4562666028653624</v>
      </c>
      <c r="CA9">
        <v>-13.870465750437283</v>
      </c>
      <c r="CB9">
        <v>-25.947054516534255</v>
      </c>
    </row>
    <row r="10" spans="2:80" x14ac:dyDescent="0.25">
      <c r="AZ10" s="15">
        <v>7</v>
      </c>
      <c r="BA10" s="15">
        <v>7.1891309944280204</v>
      </c>
      <c r="BB10" s="15">
        <v>6</v>
      </c>
      <c r="BC10" s="15">
        <v>45</v>
      </c>
      <c r="BD10" s="15">
        <v>35</v>
      </c>
      <c r="BE10">
        <v>7</v>
      </c>
      <c r="BF10">
        <v>0.8</v>
      </c>
      <c r="BZ10">
        <v>3.5826610514572792</v>
      </c>
      <c r="CA10">
        <v>-13.680874077549408</v>
      </c>
      <c r="CB10">
        <v>-25.890821614183228</v>
      </c>
    </row>
    <row r="11" spans="2:80" x14ac:dyDescent="0.25">
      <c r="AZ11" s="15">
        <v>8</v>
      </c>
      <c r="BA11" s="15">
        <v>7.0636502693375185</v>
      </c>
      <c r="BB11" s="15">
        <v>5</v>
      </c>
      <c r="BC11" s="15">
        <v>50</v>
      </c>
      <c r="BD11" s="15">
        <v>40</v>
      </c>
      <c r="BE11">
        <v>8</v>
      </c>
      <c r="BF11">
        <v>0.6</v>
      </c>
      <c r="BZ11">
        <v>3.9580102286084671</v>
      </c>
      <c r="CA11">
        <v>-13.222113972142401</v>
      </c>
      <c r="CB11">
        <v>-25.723828729120463</v>
      </c>
    </row>
    <row r="12" spans="2:80" x14ac:dyDescent="0.25">
      <c r="AZ12" s="14">
        <v>9</v>
      </c>
      <c r="BA12" s="14">
        <v>6.9027700169322603</v>
      </c>
      <c r="BB12" s="14">
        <v>8</v>
      </c>
      <c r="BC12" s="14">
        <v>58</v>
      </c>
      <c r="BD12" s="14">
        <v>45</v>
      </c>
      <c r="BE12">
        <v>9</v>
      </c>
      <c r="BF12">
        <v>0.8</v>
      </c>
      <c r="BZ12">
        <v>4.8687146028495611</v>
      </c>
      <c r="CA12">
        <v>-12.311409597901303</v>
      </c>
      <c r="CB12">
        <v>-25.318656265314736</v>
      </c>
    </row>
    <row r="13" spans="2:80" x14ac:dyDescent="0.25">
      <c r="AZ13" s="14">
        <v>10</v>
      </c>
      <c r="BA13" s="14">
        <v>6.8561803402414974</v>
      </c>
      <c r="BB13" s="14">
        <v>9</v>
      </c>
      <c r="BC13" s="14">
        <v>67</v>
      </c>
      <c r="BD13" s="14">
        <v>50</v>
      </c>
      <c r="BE13">
        <v>10</v>
      </c>
      <c r="BF13">
        <v>0.2</v>
      </c>
      <c r="BZ13">
        <v>6.2772807899014182</v>
      </c>
      <c r="CA13">
        <v>-11.158946353949784</v>
      </c>
      <c r="CB13">
        <v>-24.691985033042652</v>
      </c>
    </row>
    <row r="14" spans="2:80" x14ac:dyDescent="0.25">
      <c r="AZ14" s="15">
        <v>11</v>
      </c>
      <c r="BA14" s="15">
        <v>6.4082529034022988</v>
      </c>
      <c r="BB14" s="15">
        <v>5</v>
      </c>
      <c r="BC14" s="15">
        <v>72</v>
      </c>
      <c r="BD14" s="15">
        <v>55</v>
      </c>
      <c r="BZ14">
        <v>7.3726062049446579</v>
      </c>
      <c r="CA14">
        <v>-10.428729410587627</v>
      </c>
      <c r="CB14">
        <v>-24.204674650404023</v>
      </c>
    </row>
    <row r="15" spans="2:80" x14ac:dyDescent="0.25">
      <c r="AZ15" s="15">
        <v>12</v>
      </c>
      <c r="BA15" s="15">
        <v>6.3192851092759339</v>
      </c>
      <c r="BB15" s="15">
        <v>4</v>
      </c>
      <c r="BC15" s="15">
        <v>76</v>
      </c>
      <c r="BD15" s="15">
        <v>60</v>
      </c>
      <c r="BZ15">
        <v>7.921936652917891</v>
      </c>
      <c r="CA15">
        <v>-10.132936092448192</v>
      </c>
      <c r="CB15">
        <v>-23.960277481197174</v>
      </c>
    </row>
    <row r="16" spans="2:80" x14ac:dyDescent="0.25">
      <c r="AZ16" s="14">
        <v>13</v>
      </c>
      <c r="BA16" s="14">
        <v>6.0555976882021172</v>
      </c>
      <c r="BB16" s="14">
        <v>5</v>
      </c>
      <c r="BC16" s="14">
        <v>81</v>
      </c>
      <c r="BD16" s="14">
        <v>65</v>
      </c>
      <c r="BZ16">
        <v>8.962183906994607</v>
      </c>
      <c r="CA16">
        <v>-9.6871158407010256</v>
      </c>
      <c r="CB16">
        <v>-23.497471377676881</v>
      </c>
    </row>
    <row r="17" spans="52:80" x14ac:dyDescent="0.25">
      <c r="AZ17" s="14">
        <v>14</v>
      </c>
      <c r="BA17" s="14">
        <v>4.7964288631500276</v>
      </c>
      <c r="BB17" s="14">
        <v>3</v>
      </c>
      <c r="BC17" s="14">
        <v>84</v>
      </c>
      <c r="BD17" s="14">
        <v>70</v>
      </c>
      <c r="BZ17">
        <v>21.995761064650779</v>
      </c>
      <c r="CA17">
        <v>-5.3425901214823028</v>
      </c>
      <c r="CB17">
        <v>-17.698831645030118</v>
      </c>
    </row>
    <row r="18" spans="52:80" x14ac:dyDescent="0.25">
      <c r="AZ18" s="15">
        <v>15</v>
      </c>
      <c r="BA18" s="15">
        <v>4.6379171279228872</v>
      </c>
      <c r="BB18" s="15">
        <v>3</v>
      </c>
      <c r="BC18" s="15">
        <v>87</v>
      </c>
      <c r="BD18" s="15">
        <v>75</v>
      </c>
      <c r="BZ18">
        <v>27.625568544974456</v>
      </c>
      <c r="CA18">
        <v>-3.9351382514013835</v>
      </c>
      <c r="CB18">
        <v>-15.194129754852534</v>
      </c>
    </row>
    <row r="19" spans="52:80" x14ac:dyDescent="0.25">
      <c r="AZ19" s="15">
        <v>16</v>
      </c>
      <c r="BA19" s="15">
        <v>4.0978538765077506</v>
      </c>
      <c r="BB19" s="15">
        <v>3</v>
      </c>
      <c r="BC19" s="15">
        <v>90</v>
      </c>
      <c r="BD19" s="15">
        <v>80</v>
      </c>
      <c r="BZ19">
        <v>42.207423683424153</v>
      </c>
      <c r="CA19">
        <v>-1.3618696975573208</v>
      </c>
      <c r="CB19">
        <v>-8.706660999443006</v>
      </c>
    </row>
    <row r="20" spans="52:80" x14ac:dyDescent="0.25">
      <c r="AZ20" s="14">
        <v>17</v>
      </c>
      <c r="BA20" s="14">
        <v>3.5874899960657016</v>
      </c>
      <c r="BB20" s="14">
        <v>5</v>
      </c>
      <c r="BC20" s="14">
        <v>95</v>
      </c>
      <c r="BD20" s="14">
        <v>85</v>
      </c>
      <c r="BZ20">
        <v>47.882464059022212</v>
      </c>
      <c r="CA20">
        <v>-0.73130965582420426</v>
      </c>
      <c r="CB20">
        <v>-6.1818349898016685</v>
      </c>
    </row>
    <row r="21" spans="52:80" x14ac:dyDescent="0.25">
      <c r="AZ21" s="14">
        <v>18</v>
      </c>
      <c r="BA21" s="14">
        <v>2.7605262015469485</v>
      </c>
      <c r="BB21" s="14">
        <v>3</v>
      </c>
      <c r="BC21" s="14">
        <v>98</v>
      </c>
      <c r="BD21" s="14">
        <v>90</v>
      </c>
      <c r="BZ21">
        <v>61.777347519682095</v>
      </c>
      <c r="CA21">
        <v>0</v>
      </c>
      <c r="CB21">
        <v>0</v>
      </c>
    </row>
    <row r="22" spans="52:80" x14ac:dyDescent="0.25">
      <c r="AZ22" s="15">
        <v>19</v>
      </c>
      <c r="BA22" s="15">
        <v>2.5920022893674113</v>
      </c>
      <c r="BB22" s="15">
        <v>1</v>
      </c>
      <c r="BC22" s="15">
        <v>99</v>
      </c>
      <c r="BD22" s="15">
        <v>95</v>
      </c>
    </row>
    <row r="23" spans="52:80" x14ac:dyDescent="0.25">
      <c r="AZ23" s="15">
        <v>20</v>
      </c>
      <c r="BA23" s="15">
        <v>2.4499583675302086</v>
      </c>
      <c r="BB23" s="15">
        <v>1</v>
      </c>
      <c r="BC23" s="15">
        <v>100</v>
      </c>
      <c r="BD23" s="15">
        <v>100</v>
      </c>
    </row>
    <row r="37" spans="9:13" x14ac:dyDescent="0.25">
      <c r="I37" s="11" t="s">
        <v>91</v>
      </c>
      <c r="J37" s="11" t="s">
        <v>92</v>
      </c>
      <c r="K37" s="11" t="s">
        <v>93</v>
      </c>
      <c r="L37" s="11" t="s">
        <v>94</v>
      </c>
      <c r="M37" s="11" t="s">
        <v>95</v>
      </c>
    </row>
    <row r="38" spans="9:13" x14ac:dyDescent="0.25">
      <c r="I38" s="12">
        <v>1</v>
      </c>
      <c r="J38" s="10">
        <v>7.5</v>
      </c>
      <c r="K38" s="10">
        <v>0.70710678118654757</v>
      </c>
      <c r="L38" s="10">
        <v>7</v>
      </c>
      <c r="M38" s="10">
        <v>8</v>
      </c>
    </row>
    <row r="39" spans="9:13" x14ac:dyDescent="0.25">
      <c r="I39" s="12">
        <v>2</v>
      </c>
      <c r="J39" s="10">
        <v>6.5</v>
      </c>
      <c r="K39" s="10">
        <v>0.70710678118654757</v>
      </c>
      <c r="L39" s="10">
        <v>6</v>
      </c>
      <c r="M39" s="10">
        <v>7</v>
      </c>
    </row>
    <row r="40" spans="9:13" x14ac:dyDescent="0.25">
      <c r="I40" s="12">
        <v>3</v>
      </c>
      <c r="J40" s="10">
        <v>5.5</v>
      </c>
      <c r="K40" s="10">
        <v>0.70710678118654757</v>
      </c>
      <c r="L40" s="10">
        <v>5</v>
      </c>
      <c r="M40" s="10">
        <v>6</v>
      </c>
    </row>
    <row r="41" spans="9:13" x14ac:dyDescent="0.25">
      <c r="I41" s="12">
        <v>4</v>
      </c>
      <c r="J41" s="10">
        <v>5.5</v>
      </c>
      <c r="K41" s="10">
        <v>0.70710678118654757</v>
      </c>
      <c r="L41" s="10">
        <v>5</v>
      </c>
      <c r="M41" s="10">
        <v>6</v>
      </c>
    </row>
    <row r="42" spans="9:13" x14ac:dyDescent="0.25">
      <c r="I42" s="12">
        <v>5</v>
      </c>
      <c r="J42" s="10">
        <v>8.5</v>
      </c>
      <c r="K42" s="10">
        <v>0.70710678118654757</v>
      </c>
      <c r="L42" s="10">
        <v>8</v>
      </c>
      <c r="M42" s="10">
        <v>9</v>
      </c>
    </row>
    <row r="43" spans="9:13" x14ac:dyDescent="0.25">
      <c r="I43" s="12">
        <v>6</v>
      </c>
      <c r="J43" s="10">
        <v>4.5</v>
      </c>
      <c r="K43" s="10">
        <v>0.70710678118654757</v>
      </c>
      <c r="L43" s="10">
        <v>4</v>
      </c>
      <c r="M43" s="10">
        <v>5</v>
      </c>
    </row>
    <row r="44" spans="9:13" x14ac:dyDescent="0.25">
      <c r="I44" s="12">
        <v>7</v>
      </c>
      <c r="J44" s="10">
        <v>4</v>
      </c>
      <c r="K44" s="10">
        <v>1.4142135623730951</v>
      </c>
      <c r="L44" s="10">
        <v>3</v>
      </c>
      <c r="M44" s="10">
        <v>5</v>
      </c>
    </row>
    <row r="45" spans="9:13" x14ac:dyDescent="0.25">
      <c r="I45" s="12">
        <v>8</v>
      </c>
      <c r="J45" s="10">
        <v>3</v>
      </c>
      <c r="K45" s="10">
        <v>0</v>
      </c>
      <c r="L45" s="10">
        <v>3</v>
      </c>
      <c r="M45" s="10">
        <v>3</v>
      </c>
    </row>
    <row r="46" spans="9:13" x14ac:dyDescent="0.25">
      <c r="I46" s="12">
        <v>9</v>
      </c>
      <c r="J46" s="10">
        <v>4</v>
      </c>
      <c r="K46" s="10">
        <v>1.4142135623730951</v>
      </c>
      <c r="L46" s="10">
        <v>3</v>
      </c>
      <c r="M46" s="10">
        <v>5</v>
      </c>
    </row>
    <row r="47" spans="9:13" x14ac:dyDescent="0.25">
      <c r="I47" s="12">
        <v>10</v>
      </c>
      <c r="J47" s="10">
        <v>1</v>
      </c>
      <c r="K47" s="10">
        <v>0</v>
      </c>
      <c r="L47" s="10">
        <v>1</v>
      </c>
      <c r="M47" s="10">
        <v>1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NNP_Output'!$B$10:$B$10" display="Inputs"/>
    <hyperlink ref="D4" location="'NNP_Output'!$B$48:$B$48" display="Weights"/>
    <hyperlink ref="F4" location="'NNP_Output'!$B$87:$B$87" display="Train. Score - Summary"/>
    <hyperlink ref="H4" location="'NNP_Output'!$B$93:$B$93" display="Valid. Score - Summary"/>
    <hyperlink ref="J4" location="'NNP_TrainLog'!$B$10:$B$10" display="Training Log"/>
    <hyperlink ref="B5" location="'NNP_TrainingScore'!$B$10:$B$10" display="Train. Score - Detailed Rep."/>
    <hyperlink ref="D5" location="'NNP_ValidationLiftChart'!$B$10:$B$10" display="Validation Lift Chart"/>
    <hyperlink ref="F5" location="'NNP_ValidationScore'!$B$10:$B$10" display="Valid. Score - Detailed Rep.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4"/>
  <sheetViews>
    <sheetView workbookViewId="0">
      <selection activeCell="N19" sqref="N19"/>
    </sheetView>
  </sheetViews>
  <sheetFormatPr defaultRowHeight="15" x14ac:dyDescent="0.25"/>
  <cols>
    <col min="1" max="1" width="9.140625" style="9"/>
    <col min="10" max="10" width="12" bestFit="1" customWidth="1"/>
  </cols>
  <sheetData>
    <row r="1" spans="1:16" x14ac:dyDescent="0.25">
      <c r="A1" s="9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16" x14ac:dyDescent="0.25">
      <c r="A2" s="9">
        <v>1</v>
      </c>
      <c r="B2">
        <v>0</v>
      </c>
      <c r="C2">
        <v>95725</v>
      </c>
      <c r="D2">
        <v>94</v>
      </c>
      <c r="E2">
        <v>413.47872340399999</v>
      </c>
      <c r="F2">
        <v>195.02465891899999</v>
      </c>
      <c r="G2">
        <v>602.81981982000002</v>
      </c>
      <c r="H2">
        <v>1.37221720658</v>
      </c>
      <c r="I2">
        <f>VLOOKUP(A2,[2]Levels!A:C,3,0)</f>
        <v>2</v>
      </c>
      <c r="J2">
        <f>MIN(C:C)</f>
        <v>0</v>
      </c>
      <c r="K2">
        <f t="shared" ref="K2:O2" si="0">MIN(D:D)</f>
        <v>1</v>
      </c>
      <c r="L2">
        <f t="shared" si="0"/>
        <v>133</v>
      </c>
      <c r="M2">
        <f t="shared" si="0"/>
        <v>0</v>
      </c>
      <c r="N2">
        <f t="shared" si="0"/>
        <v>-5055.5483870999997</v>
      </c>
      <c r="O2">
        <f t="shared" si="0"/>
        <v>0</v>
      </c>
    </row>
    <row r="3" spans="1:16" x14ac:dyDescent="0.25">
      <c r="A3" s="9">
        <v>1</v>
      </c>
      <c r="B3">
        <v>1</v>
      </c>
      <c r="C3">
        <v>100788</v>
      </c>
      <c r="D3">
        <v>111</v>
      </c>
      <c r="E3">
        <v>373.01801801800002</v>
      </c>
      <c r="F3">
        <v>163.80603554499999</v>
      </c>
      <c r="G3">
        <v>541.96363636399997</v>
      </c>
      <c r="H3">
        <v>1.0360602698200001</v>
      </c>
      <c r="I3">
        <f>VLOOKUP(A3,[2]Levels!A:C,3,0)</f>
        <v>2</v>
      </c>
      <c r="J3">
        <f>MAX(C:C)</f>
        <v>597664</v>
      </c>
      <c r="K3">
        <f t="shared" ref="K3:O3" si="1">MAX(D:D)</f>
        <v>676</v>
      </c>
      <c r="L3">
        <f t="shared" si="1"/>
        <v>9509.3206106899997</v>
      </c>
      <c r="M3">
        <f t="shared" si="1"/>
        <v>813.49231666699995</v>
      </c>
      <c r="N3">
        <f t="shared" si="1"/>
        <v>15504.333333299999</v>
      </c>
      <c r="O3">
        <f t="shared" si="1"/>
        <v>4.4604242155999998</v>
      </c>
    </row>
    <row r="4" spans="1:16" x14ac:dyDescent="0.25">
      <c r="A4" s="9">
        <v>1</v>
      </c>
      <c r="B4">
        <v>2</v>
      </c>
      <c r="C4">
        <v>160207</v>
      </c>
      <c r="D4">
        <v>211</v>
      </c>
      <c r="E4">
        <v>362.56872037900001</v>
      </c>
      <c r="F4">
        <v>133.009227412</v>
      </c>
      <c r="G4">
        <v>422.02352941200002</v>
      </c>
      <c r="H4">
        <v>0.83195053218000004</v>
      </c>
      <c r="I4">
        <f>VLOOKUP(A4,[2]Levels!A:C,3,0)</f>
        <v>2</v>
      </c>
      <c r="J4">
        <f>AVERAGE(C:C)</f>
        <v>115521.50511945393</v>
      </c>
      <c r="K4">
        <f t="shared" ref="K4:O4" si="2">AVERAGE(D:D)</f>
        <v>119.18430034129693</v>
      </c>
      <c r="L4">
        <f t="shared" si="2"/>
        <v>468.93055180665192</v>
      </c>
      <c r="M4">
        <f t="shared" si="2"/>
        <v>206.27667616642938</v>
      </c>
      <c r="N4">
        <f t="shared" si="2"/>
        <v>1310.1411808700962</v>
      </c>
      <c r="O4">
        <f t="shared" si="2"/>
        <v>1.183639928083426</v>
      </c>
    </row>
    <row r="5" spans="1:16" x14ac:dyDescent="0.25">
      <c r="A5" s="9">
        <v>1</v>
      </c>
      <c r="B5">
        <v>3</v>
      </c>
      <c r="C5">
        <v>124136</v>
      </c>
      <c r="D5">
        <v>188</v>
      </c>
      <c r="E5">
        <v>339.90425531900001</v>
      </c>
      <c r="F5">
        <v>153.88842364000001</v>
      </c>
      <c r="G5">
        <v>401.16254416999999</v>
      </c>
      <c r="H5">
        <v>1.0247635510599999</v>
      </c>
      <c r="I5">
        <f>VLOOKUP(A5,[2]Levels!A:C,3,0)</f>
        <v>2</v>
      </c>
    </row>
    <row r="6" spans="1:16" x14ac:dyDescent="0.25">
      <c r="A6" s="9">
        <v>2</v>
      </c>
      <c r="B6">
        <v>0</v>
      </c>
      <c r="C6">
        <v>58188</v>
      </c>
      <c r="D6">
        <v>96</v>
      </c>
      <c r="E6">
        <v>426.11458333299998</v>
      </c>
      <c r="F6">
        <v>143.311007085</v>
      </c>
      <c r="G6">
        <v>295.31390134499998</v>
      </c>
      <c r="H6">
        <v>1.17823118748</v>
      </c>
      <c r="I6">
        <f>VLOOKUP(A6,[2]Levels!A:C,3,0)</f>
        <v>1</v>
      </c>
    </row>
    <row r="7" spans="1:16" x14ac:dyDescent="0.25">
      <c r="A7" s="9">
        <v>2</v>
      </c>
      <c r="B7">
        <v>1</v>
      </c>
      <c r="C7">
        <v>98990</v>
      </c>
      <c r="D7">
        <v>94</v>
      </c>
      <c r="E7">
        <v>346.45744680899998</v>
      </c>
      <c r="F7">
        <v>136.963807129</v>
      </c>
      <c r="G7">
        <v>710.72277227699999</v>
      </c>
      <c r="H7">
        <v>0.82885711604000001</v>
      </c>
      <c r="I7">
        <f>VLOOKUP(A7,[2]Levels!A:C,3,0)</f>
        <v>1</v>
      </c>
    </row>
    <row r="8" spans="1:16" x14ac:dyDescent="0.25">
      <c r="A8" s="9">
        <v>2</v>
      </c>
      <c r="B8">
        <v>2</v>
      </c>
      <c r="C8">
        <v>4563</v>
      </c>
      <c r="D8">
        <v>3</v>
      </c>
      <c r="E8">
        <v>199.66666666699999</v>
      </c>
      <c r="F8">
        <v>470.30504999999999</v>
      </c>
      <c r="G8">
        <v>2065</v>
      </c>
      <c r="H8">
        <v>0.29078525</v>
      </c>
      <c r="I8">
        <f>VLOOKUP(A8,[2]Levels!A:C,3,0)</f>
        <v>1</v>
      </c>
    </row>
    <row r="9" spans="1:16" x14ac:dyDescent="0.25">
      <c r="A9" s="9">
        <v>3</v>
      </c>
      <c r="B9">
        <v>0</v>
      </c>
      <c r="C9">
        <v>68113</v>
      </c>
      <c r="D9">
        <v>14</v>
      </c>
      <c r="E9">
        <v>665.64285714300001</v>
      </c>
      <c r="F9">
        <v>259.72695769199998</v>
      </c>
      <c r="G9">
        <v>4543.0769230799997</v>
      </c>
      <c r="H9">
        <v>0.84314197692299997</v>
      </c>
      <c r="I9">
        <f>VLOOKUP(A9,[2]Levels!A:C,3,0)</f>
        <v>3</v>
      </c>
      <c r="J9">
        <v>0</v>
      </c>
      <c r="K9">
        <f>AVERAGEIF($B:$B,$J9,C:C)</f>
        <v>56023.5</v>
      </c>
      <c r="L9">
        <f t="shared" ref="L9:P14" si="3">AVERAGEIF($B:$B,$J9,D:D)</f>
        <v>57.82692307692308</v>
      </c>
      <c r="M9">
        <f t="shared" si="3"/>
        <v>495.89486636628851</v>
      </c>
      <c r="N9">
        <f t="shared" si="3"/>
        <v>236.53086598705769</v>
      </c>
      <c r="O9">
        <f t="shared" si="3"/>
        <v>1564.2226771567305</v>
      </c>
      <c r="P9">
        <f t="shared" si="3"/>
        <v>1.2179298104457308</v>
      </c>
    </row>
    <row r="10" spans="1:16" x14ac:dyDescent="0.25">
      <c r="A10" s="9">
        <v>3</v>
      </c>
      <c r="B10">
        <v>1</v>
      </c>
      <c r="C10">
        <v>47363</v>
      </c>
      <c r="D10">
        <v>16</v>
      </c>
      <c r="E10">
        <v>739.1875</v>
      </c>
      <c r="F10">
        <v>135.55233799999999</v>
      </c>
      <c r="G10">
        <v>2397.9333333300001</v>
      </c>
      <c r="H10">
        <v>0.43358427533299998</v>
      </c>
      <c r="I10">
        <f>VLOOKUP(A10,[2]Levels!A:C,3,0)</f>
        <v>3</v>
      </c>
      <c r="J10">
        <v>1</v>
      </c>
      <c r="K10">
        <f t="shared" ref="K10:K14" si="4">AVERAGEIF($B:$B,$J10,C:C)</f>
        <v>67413.392156862741</v>
      </c>
      <c r="L10">
        <f t="shared" si="3"/>
        <v>80.588235294117652</v>
      </c>
      <c r="M10">
        <f t="shared" si="3"/>
        <v>419.00613967027442</v>
      </c>
      <c r="N10">
        <f t="shared" si="3"/>
        <v>198.54758536905294</v>
      </c>
      <c r="O10">
        <f t="shared" si="3"/>
        <v>1202.7637350671178</v>
      </c>
      <c r="P10">
        <f t="shared" si="3"/>
        <v>1.2534783158288239</v>
      </c>
    </row>
    <row r="11" spans="1:16" x14ac:dyDescent="0.25">
      <c r="A11" s="9">
        <v>3</v>
      </c>
      <c r="B11">
        <v>2</v>
      </c>
      <c r="C11">
        <v>218528</v>
      </c>
      <c r="D11">
        <v>33</v>
      </c>
      <c r="E11">
        <v>417.96969696999997</v>
      </c>
      <c r="F11">
        <v>296.388429062</v>
      </c>
      <c r="G11">
        <v>6404.21875</v>
      </c>
      <c r="H11">
        <v>0.45631954362499999</v>
      </c>
      <c r="I11">
        <f>VLOOKUP(A11,[2]Levels!A:C,3,0)</f>
        <v>3</v>
      </c>
      <c r="J11">
        <v>2</v>
      </c>
      <c r="K11">
        <f t="shared" si="4"/>
        <v>139738.72</v>
      </c>
      <c r="L11">
        <f t="shared" si="3"/>
        <v>148.78</v>
      </c>
      <c r="M11">
        <f t="shared" si="3"/>
        <v>442.97124781605999</v>
      </c>
      <c r="N11">
        <f t="shared" si="3"/>
        <v>184.70876024228801</v>
      </c>
      <c r="O11">
        <f t="shared" si="3"/>
        <v>1312.4522818394598</v>
      </c>
      <c r="P11">
        <f t="shared" si="3"/>
        <v>1.0189911697403402</v>
      </c>
    </row>
    <row r="12" spans="1:16" x14ac:dyDescent="0.25">
      <c r="A12" s="9">
        <v>3</v>
      </c>
      <c r="B12">
        <v>3</v>
      </c>
      <c r="C12">
        <v>129998</v>
      </c>
      <c r="D12">
        <v>37</v>
      </c>
      <c r="E12">
        <v>633.702702703</v>
      </c>
      <c r="F12">
        <v>329.01931756099998</v>
      </c>
      <c r="G12">
        <v>2746.6341463399999</v>
      </c>
      <c r="H12">
        <v>1.7867783148800001</v>
      </c>
      <c r="I12">
        <f>VLOOKUP(A12,[2]Levels!A:C,3,0)</f>
        <v>3</v>
      </c>
      <c r="J12">
        <v>3</v>
      </c>
      <c r="K12">
        <f t="shared" si="4"/>
        <v>123566.29166666667</v>
      </c>
      <c r="L12">
        <f t="shared" si="3"/>
        <v>140.52083333333334</v>
      </c>
      <c r="M12">
        <f t="shared" si="3"/>
        <v>414.4849490287084</v>
      </c>
      <c r="N12">
        <f t="shared" si="3"/>
        <v>211.5923298803749</v>
      </c>
      <c r="O12">
        <f t="shared" si="3"/>
        <v>1655.6595478316458</v>
      </c>
      <c r="P12">
        <f t="shared" si="3"/>
        <v>1.2605116031445622</v>
      </c>
    </row>
    <row r="13" spans="1:16" x14ac:dyDescent="0.25">
      <c r="A13" s="9">
        <v>3</v>
      </c>
      <c r="B13">
        <v>4</v>
      </c>
      <c r="C13">
        <v>1732</v>
      </c>
      <c r="D13">
        <v>2</v>
      </c>
      <c r="E13">
        <v>283</v>
      </c>
      <c r="F13">
        <v>378.84780000000001</v>
      </c>
      <c r="G13">
        <v>1366</v>
      </c>
      <c r="H13">
        <v>0.277341</v>
      </c>
      <c r="I13">
        <f>VLOOKUP(A13,[2]Levels!A:C,3,0)</f>
        <v>3</v>
      </c>
      <c r="J13">
        <v>4</v>
      </c>
      <c r="K13">
        <f t="shared" si="4"/>
        <v>139426.82978723405</v>
      </c>
      <c r="L13">
        <f t="shared" si="3"/>
        <v>119.06382978723404</v>
      </c>
      <c r="M13">
        <f t="shared" si="3"/>
        <v>632.21013782863838</v>
      </c>
      <c r="N13">
        <f t="shared" si="3"/>
        <v>208.45837040829792</v>
      </c>
      <c r="O13">
        <f t="shared" si="3"/>
        <v>901.64377441448096</v>
      </c>
      <c r="P13">
        <f t="shared" si="3"/>
        <v>1.1839032861955316</v>
      </c>
    </row>
    <row r="14" spans="1:16" x14ac:dyDescent="0.25">
      <c r="A14" s="9">
        <v>3</v>
      </c>
      <c r="B14">
        <v>5</v>
      </c>
      <c r="C14">
        <v>140456</v>
      </c>
      <c r="D14">
        <v>20</v>
      </c>
      <c r="E14">
        <v>316.35000000000002</v>
      </c>
      <c r="F14">
        <v>277.11354894700003</v>
      </c>
      <c r="G14">
        <v>7076.8947368400004</v>
      </c>
      <c r="H14">
        <v>0.25990048710500002</v>
      </c>
      <c r="I14">
        <f>VLOOKUP(A14,[2]Levels!A:C,3,0)</f>
        <v>3</v>
      </c>
      <c r="J14">
        <v>5</v>
      </c>
      <c r="K14">
        <f t="shared" si="4"/>
        <v>178340.37777777779</v>
      </c>
      <c r="L14">
        <f t="shared" si="3"/>
        <v>178.3111111111111</v>
      </c>
      <c r="M14">
        <f t="shared" si="3"/>
        <v>410.73531295535571</v>
      </c>
      <c r="N14">
        <f t="shared" si="3"/>
        <v>196.09157724561553</v>
      </c>
      <c r="O14">
        <f t="shared" si="3"/>
        <v>1193.7623668664958</v>
      </c>
      <c r="P14">
        <f t="shared" si="3"/>
        <v>1.165537439752222</v>
      </c>
    </row>
    <row r="15" spans="1:16" x14ac:dyDescent="0.25">
      <c r="A15" s="9">
        <v>4</v>
      </c>
      <c r="B15">
        <v>0</v>
      </c>
      <c r="C15">
        <v>99854</v>
      </c>
      <c r="D15">
        <v>128</v>
      </c>
      <c r="E15">
        <v>390.8828125</v>
      </c>
      <c r="F15">
        <v>193.38832245399999</v>
      </c>
      <c r="G15">
        <v>360.030674847</v>
      </c>
      <c r="H15">
        <v>1.8616165955199999</v>
      </c>
      <c r="I15">
        <f>VLOOKUP(A15,[2]Levels!A:C,3,0)</f>
        <v>5</v>
      </c>
    </row>
    <row r="16" spans="1:16" x14ac:dyDescent="0.25">
      <c r="A16" s="9">
        <v>4</v>
      </c>
      <c r="B16">
        <v>1</v>
      </c>
      <c r="C16">
        <v>39334</v>
      </c>
      <c r="D16">
        <v>75</v>
      </c>
      <c r="E16">
        <v>287.77333333299998</v>
      </c>
      <c r="F16">
        <v>142.97273474100001</v>
      </c>
      <c r="G16">
        <v>232.11851851899999</v>
      </c>
      <c r="H16">
        <v>1.55864870281</v>
      </c>
      <c r="I16">
        <f>VLOOKUP(A16,[2]Levels!A:C,3,0)</f>
        <v>5</v>
      </c>
    </row>
    <row r="17" spans="1:9" x14ac:dyDescent="0.25">
      <c r="A17" s="9">
        <v>4</v>
      </c>
      <c r="B17">
        <v>2</v>
      </c>
      <c r="C17">
        <v>132296</v>
      </c>
      <c r="D17">
        <v>224</v>
      </c>
      <c r="E17">
        <v>276.74107142899999</v>
      </c>
      <c r="F17">
        <v>132.253638072</v>
      </c>
      <c r="G17">
        <v>315.86995515699999</v>
      </c>
      <c r="H17">
        <v>1.18381404659</v>
      </c>
      <c r="I17">
        <f>VLOOKUP(A17,[2]Levels!A:C,3,0)</f>
        <v>5</v>
      </c>
    </row>
    <row r="18" spans="1:9" x14ac:dyDescent="0.25">
      <c r="A18" s="9">
        <v>4</v>
      </c>
      <c r="B18">
        <v>3</v>
      </c>
      <c r="C18">
        <v>85299</v>
      </c>
      <c r="D18">
        <v>119</v>
      </c>
      <c r="E18">
        <v>297.95798319300002</v>
      </c>
      <c r="F18">
        <v>239.57389618600001</v>
      </c>
      <c r="G18">
        <v>424.92372881400001</v>
      </c>
      <c r="H18">
        <v>1.5578625077999999</v>
      </c>
      <c r="I18">
        <f>VLOOKUP(A18,[2]Levels!A:C,3,0)</f>
        <v>5</v>
      </c>
    </row>
    <row r="19" spans="1:9" x14ac:dyDescent="0.25">
      <c r="A19" s="9">
        <v>4</v>
      </c>
      <c r="B19">
        <v>4</v>
      </c>
      <c r="C19">
        <v>186820</v>
      </c>
      <c r="D19">
        <v>166</v>
      </c>
      <c r="E19">
        <v>315.81927710799999</v>
      </c>
      <c r="F19">
        <v>126.175781636</v>
      </c>
      <c r="G19">
        <v>816.72727272700001</v>
      </c>
      <c r="H19">
        <v>0.83401746615200001</v>
      </c>
      <c r="I19">
        <f>VLOOKUP(A19,[2]Levels!A:C,3,0)</f>
        <v>5</v>
      </c>
    </row>
    <row r="20" spans="1:9" x14ac:dyDescent="0.25">
      <c r="A20" s="9">
        <v>4</v>
      </c>
      <c r="B20">
        <v>5</v>
      </c>
      <c r="C20">
        <v>155777</v>
      </c>
      <c r="D20">
        <v>243</v>
      </c>
      <c r="E20">
        <v>274.27983539100001</v>
      </c>
      <c r="F20">
        <v>159.20189471099999</v>
      </c>
      <c r="G20">
        <v>369.39669421500002</v>
      </c>
      <c r="H20">
        <v>1.4671509333099999</v>
      </c>
      <c r="I20">
        <f>VLOOKUP(A20,[2]Levels!A:C,3,0)</f>
        <v>5</v>
      </c>
    </row>
    <row r="21" spans="1:9" x14ac:dyDescent="0.25">
      <c r="A21" s="9">
        <v>5</v>
      </c>
      <c r="B21">
        <v>0</v>
      </c>
      <c r="C21">
        <v>114078</v>
      </c>
      <c r="D21">
        <v>20</v>
      </c>
      <c r="E21">
        <v>1359.2</v>
      </c>
      <c r="F21">
        <v>337.12284263200002</v>
      </c>
      <c r="G21">
        <v>4582.1052631599996</v>
      </c>
      <c r="H21">
        <v>0.38892692947399998</v>
      </c>
      <c r="I21">
        <f>VLOOKUP(A21,[2]Levels!A:C,3,0)</f>
        <v>3</v>
      </c>
    </row>
    <row r="22" spans="1:9" x14ac:dyDescent="0.25">
      <c r="A22" s="9">
        <v>5</v>
      </c>
      <c r="B22">
        <v>1</v>
      </c>
      <c r="C22">
        <v>68914</v>
      </c>
      <c r="D22">
        <v>29</v>
      </c>
      <c r="E22">
        <v>306.82758620700002</v>
      </c>
      <c r="F22">
        <v>183.86915930999999</v>
      </c>
      <c r="G22">
        <v>2118.8620689700001</v>
      </c>
      <c r="H22">
        <v>0.53511550413800002</v>
      </c>
      <c r="I22">
        <f>VLOOKUP(A22,[2]Levels!A:C,3,0)</f>
        <v>3</v>
      </c>
    </row>
    <row r="23" spans="1:9" x14ac:dyDescent="0.25">
      <c r="A23" s="9">
        <v>5</v>
      </c>
      <c r="B23">
        <v>2</v>
      </c>
      <c r="C23">
        <v>180224</v>
      </c>
      <c r="D23">
        <v>55</v>
      </c>
      <c r="E23">
        <v>411.89090909100003</v>
      </c>
      <c r="F23">
        <v>184.38764815799999</v>
      </c>
      <c r="G23">
        <v>2326.6184210500001</v>
      </c>
      <c r="H23">
        <v>0.45396221276299997</v>
      </c>
      <c r="I23">
        <f>VLOOKUP(A23,[2]Levels!A:C,3,0)</f>
        <v>3</v>
      </c>
    </row>
    <row r="24" spans="1:9" x14ac:dyDescent="0.25">
      <c r="A24" s="9">
        <v>5</v>
      </c>
      <c r="B24">
        <v>3</v>
      </c>
      <c r="C24">
        <v>166237</v>
      </c>
      <c r="D24">
        <v>44</v>
      </c>
      <c r="E24">
        <v>412.15909090899999</v>
      </c>
      <c r="F24">
        <v>234.64293697700001</v>
      </c>
      <c r="G24">
        <v>3448.11627907</v>
      </c>
      <c r="H24">
        <v>0.29029248883699998</v>
      </c>
      <c r="I24">
        <f>VLOOKUP(A24,[2]Levels!A:C,3,0)</f>
        <v>3</v>
      </c>
    </row>
    <row r="25" spans="1:9" x14ac:dyDescent="0.25">
      <c r="A25" s="9">
        <v>5</v>
      </c>
      <c r="B25">
        <v>4</v>
      </c>
      <c r="C25">
        <v>10657</v>
      </c>
      <c r="D25">
        <v>14</v>
      </c>
      <c r="E25">
        <v>342.78571428599997</v>
      </c>
      <c r="F25">
        <v>200.72448549999999</v>
      </c>
      <c r="G25">
        <v>1906.55</v>
      </c>
      <c r="H25">
        <v>0.68392964950000001</v>
      </c>
      <c r="I25">
        <f>VLOOKUP(A25,[2]Levels!A:C,3,0)</f>
        <v>3</v>
      </c>
    </row>
    <row r="26" spans="1:9" x14ac:dyDescent="0.25">
      <c r="A26" s="9">
        <v>5</v>
      </c>
      <c r="B26">
        <v>5</v>
      </c>
      <c r="C26">
        <v>194480</v>
      </c>
      <c r="D26">
        <v>69</v>
      </c>
      <c r="E26">
        <v>319.07246376799998</v>
      </c>
      <c r="F26">
        <v>154.07216157100001</v>
      </c>
      <c r="G26">
        <v>2470.4285714299999</v>
      </c>
      <c r="H26">
        <v>0.55334810851399996</v>
      </c>
      <c r="I26">
        <f>VLOOKUP(A26,[2]Levels!A:C,3,0)</f>
        <v>3</v>
      </c>
    </row>
    <row r="27" spans="1:9" x14ac:dyDescent="0.25">
      <c r="A27" s="9">
        <v>6</v>
      </c>
      <c r="B27">
        <v>0</v>
      </c>
      <c r="C27">
        <v>38135</v>
      </c>
      <c r="D27">
        <v>36</v>
      </c>
      <c r="E27">
        <v>482.11111111100001</v>
      </c>
      <c r="F27">
        <v>197.409854878</v>
      </c>
      <c r="G27">
        <v>761.87804877999997</v>
      </c>
      <c r="H27">
        <v>1.1672309921999999</v>
      </c>
      <c r="I27">
        <f>VLOOKUP(A27,[2]Levels!A:C,3,0)</f>
        <v>3</v>
      </c>
    </row>
    <row r="28" spans="1:9" x14ac:dyDescent="0.25">
      <c r="A28" s="9">
        <v>6</v>
      </c>
      <c r="B28">
        <v>1</v>
      </c>
      <c r="C28">
        <v>91029</v>
      </c>
      <c r="D28">
        <v>149</v>
      </c>
      <c r="E28">
        <v>359.42281879199999</v>
      </c>
      <c r="F28">
        <v>127.35190407899999</v>
      </c>
      <c r="G28">
        <v>269.55263157899998</v>
      </c>
      <c r="H28">
        <v>1.24125684421</v>
      </c>
      <c r="I28">
        <f>VLOOKUP(A28,[2]Levels!A:C,3,0)</f>
        <v>3</v>
      </c>
    </row>
    <row r="29" spans="1:9" x14ac:dyDescent="0.25">
      <c r="A29" s="9">
        <v>6</v>
      </c>
      <c r="B29">
        <v>2</v>
      </c>
      <c r="C29">
        <v>126401</v>
      </c>
      <c r="D29">
        <v>170</v>
      </c>
      <c r="E29">
        <v>456.81764705900002</v>
      </c>
      <c r="F29">
        <v>120.45312682799999</v>
      </c>
      <c r="G29">
        <v>320.60215053799999</v>
      </c>
      <c r="H29">
        <v>1.0833897509699999</v>
      </c>
      <c r="I29">
        <f>VLOOKUP(A29,[2]Levels!A:C,3,0)</f>
        <v>3</v>
      </c>
    </row>
    <row r="30" spans="1:9" x14ac:dyDescent="0.25">
      <c r="A30" s="9">
        <v>6</v>
      </c>
      <c r="B30">
        <v>3</v>
      </c>
      <c r="C30">
        <v>241477</v>
      </c>
      <c r="D30">
        <v>360</v>
      </c>
      <c r="E30">
        <v>443.04166666700002</v>
      </c>
      <c r="F30">
        <v>112.13444167599999</v>
      </c>
      <c r="G30">
        <v>276.67819148900003</v>
      </c>
      <c r="H30">
        <v>1.2346530033500001</v>
      </c>
      <c r="I30">
        <f>VLOOKUP(A30,[2]Levels!A:C,3,0)</f>
        <v>3</v>
      </c>
    </row>
    <row r="31" spans="1:9" x14ac:dyDescent="0.25">
      <c r="A31" s="9">
        <v>6</v>
      </c>
      <c r="B31">
        <v>4</v>
      </c>
      <c r="C31">
        <v>0</v>
      </c>
      <c r="D31">
        <v>1</v>
      </c>
      <c r="E31">
        <v>301</v>
      </c>
      <c r="F31">
        <v>0</v>
      </c>
      <c r="G31">
        <v>0</v>
      </c>
      <c r="H31">
        <v>0</v>
      </c>
      <c r="I31">
        <f>VLOOKUP(A31,[2]Levels!A:C,3,0)</f>
        <v>3</v>
      </c>
    </row>
    <row r="32" spans="1:9" x14ac:dyDescent="0.25">
      <c r="A32" s="9">
        <v>7</v>
      </c>
      <c r="B32">
        <v>0</v>
      </c>
      <c r="C32">
        <v>151182</v>
      </c>
      <c r="D32">
        <v>121</v>
      </c>
      <c r="E32">
        <v>487.30578512400001</v>
      </c>
      <c r="F32">
        <v>386.71077392900003</v>
      </c>
      <c r="G32">
        <v>741.45714285700001</v>
      </c>
      <c r="H32">
        <v>1.9697887429400001</v>
      </c>
      <c r="I32">
        <f>VLOOKUP(A32,[2]Levels!A:C,3,0)</f>
        <v>4</v>
      </c>
    </row>
    <row r="33" spans="1:9" x14ac:dyDescent="0.25">
      <c r="A33" s="9">
        <v>7</v>
      </c>
      <c r="B33">
        <v>1</v>
      </c>
      <c r="C33">
        <v>157880</v>
      </c>
      <c r="D33">
        <v>136</v>
      </c>
      <c r="E33">
        <v>438.98529411800001</v>
      </c>
      <c r="F33">
        <v>300.92389398199998</v>
      </c>
      <c r="G33">
        <v>649.34955752200005</v>
      </c>
      <c r="H33">
        <v>1.39019286088</v>
      </c>
      <c r="I33">
        <f>VLOOKUP(A33,[2]Levels!A:C,3,0)</f>
        <v>4</v>
      </c>
    </row>
    <row r="34" spans="1:9" x14ac:dyDescent="0.25">
      <c r="A34" s="9">
        <v>7</v>
      </c>
      <c r="B34">
        <v>2</v>
      </c>
      <c r="C34">
        <v>26879</v>
      </c>
      <c r="D34">
        <v>19</v>
      </c>
      <c r="E34">
        <v>527.47368421099998</v>
      </c>
      <c r="F34">
        <v>327.97074528600001</v>
      </c>
      <c r="G34">
        <v>1614.5</v>
      </c>
      <c r="H34">
        <v>1.11635086757</v>
      </c>
      <c r="I34">
        <f>VLOOKUP(A34,[2]Levels!A:C,3,0)</f>
        <v>4</v>
      </c>
    </row>
    <row r="35" spans="1:9" x14ac:dyDescent="0.25">
      <c r="A35" s="9">
        <v>7</v>
      </c>
      <c r="B35">
        <v>3</v>
      </c>
      <c r="C35">
        <v>269788</v>
      </c>
      <c r="D35">
        <v>199</v>
      </c>
      <c r="E35">
        <v>402.53266331700002</v>
      </c>
      <c r="F35">
        <v>330.08390161599999</v>
      </c>
      <c r="G35">
        <v>959.52020202000006</v>
      </c>
      <c r="H35">
        <v>1.6972980103099999</v>
      </c>
      <c r="I35">
        <f>VLOOKUP(A35,[2]Levels!A:C,3,0)</f>
        <v>4</v>
      </c>
    </row>
    <row r="36" spans="1:9" x14ac:dyDescent="0.25">
      <c r="A36" s="9">
        <v>7</v>
      </c>
      <c r="B36">
        <v>4</v>
      </c>
      <c r="C36">
        <v>233451</v>
      </c>
      <c r="D36">
        <v>131</v>
      </c>
      <c r="E36">
        <v>9509.3206106899997</v>
      </c>
      <c r="F36">
        <v>206.556948495</v>
      </c>
      <c r="G36">
        <v>-5055.5483870999997</v>
      </c>
      <c r="H36">
        <v>0.74572431391600003</v>
      </c>
      <c r="I36">
        <f>VLOOKUP(A36,[2]Levels!A:C,3,0)</f>
        <v>4</v>
      </c>
    </row>
    <row r="37" spans="1:9" x14ac:dyDescent="0.25">
      <c r="A37" s="9">
        <v>7</v>
      </c>
      <c r="B37">
        <v>5</v>
      </c>
      <c r="C37">
        <v>418306</v>
      </c>
      <c r="D37">
        <v>205</v>
      </c>
      <c r="E37">
        <v>576.06829268299998</v>
      </c>
      <c r="F37">
        <v>314.86927784300002</v>
      </c>
      <c r="G37">
        <v>1476.3627451</v>
      </c>
      <c r="H37">
        <v>1.26457486002</v>
      </c>
      <c r="I37">
        <f>VLOOKUP(A37,[2]Levels!A:C,3,0)</f>
        <v>4</v>
      </c>
    </row>
    <row r="38" spans="1:9" x14ac:dyDescent="0.25">
      <c r="A38" s="9">
        <v>8</v>
      </c>
      <c r="B38">
        <v>0</v>
      </c>
      <c r="C38">
        <v>53126</v>
      </c>
      <c r="D38">
        <v>74</v>
      </c>
      <c r="E38">
        <v>310.74324324299999</v>
      </c>
      <c r="F38">
        <v>146.208146164</v>
      </c>
      <c r="G38">
        <v>418.20547945200002</v>
      </c>
      <c r="H38">
        <v>1.2940760706800001</v>
      </c>
      <c r="I38">
        <f>VLOOKUP(A38,[2]Levels!A:C,3,0)</f>
        <v>4</v>
      </c>
    </row>
    <row r="39" spans="1:9" x14ac:dyDescent="0.25">
      <c r="A39" s="9">
        <v>8</v>
      </c>
      <c r="B39">
        <v>1</v>
      </c>
      <c r="C39">
        <v>83832</v>
      </c>
      <c r="D39">
        <v>149</v>
      </c>
      <c r="E39">
        <v>311.68456375800002</v>
      </c>
      <c r="F39">
        <v>157.86567464699999</v>
      </c>
      <c r="G39">
        <v>278.51764705900001</v>
      </c>
      <c r="H39">
        <v>1.4965095026499999</v>
      </c>
      <c r="I39">
        <f>VLOOKUP(A39,[2]Levels!A:C,3,0)</f>
        <v>4</v>
      </c>
    </row>
    <row r="40" spans="1:9" x14ac:dyDescent="0.25">
      <c r="A40" s="9">
        <v>8</v>
      </c>
      <c r="B40">
        <v>2</v>
      </c>
      <c r="C40">
        <v>65848</v>
      </c>
      <c r="D40">
        <v>93</v>
      </c>
      <c r="E40">
        <v>391.24731182800002</v>
      </c>
      <c r="F40">
        <v>158.11280661000001</v>
      </c>
      <c r="G40">
        <v>280.87328767100001</v>
      </c>
      <c r="H40">
        <v>1.3180767880099999</v>
      </c>
      <c r="I40">
        <f>VLOOKUP(A40,[2]Levels!A:C,3,0)</f>
        <v>4</v>
      </c>
    </row>
    <row r="41" spans="1:9" x14ac:dyDescent="0.25">
      <c r="A41" s="9">
        <v>8</v>
      </c>
      <c r="B41">
        <v>3</v>
      </c>
      <c r="C41">
        <v>169726</v>
      </c>
      <c r="D41">
        <v>265</v>
      </c>
      <c r="E41">
        <v>343.13962264200001</v>
      </c>
      <c r="F41">
        <v>141.379870947</v>
      </c>
      <c r="G41">
        <v>300.54545454499998</v>
      </c>
      <c r="H41">
        <v>1.36096984428</v>
      </c>
      <c r="I41">
        <f>VLOOKUP(A41,[2]Levels!A:C,3,0)</f>
        <v>4</v>
      </c>
    </row>
    <row r="42" spans="1:9" x14ac:dyDescent="0.25">
      <c r="A42" s="9">
        <v>8</v>
      </c>
      <c r="B42">
        <v>4</v>
      </c>
      <c r="C42">
        <v>33760</v>
      </c>
      <c r="D42">
        <v>68</v>
      </c>
      <c r="E42">
        <v>280.79411764700001</v>
      </c>
      <c r="F42">
        <v>189.955273433</v>
      </c>
      <c r="G42">
        <v>224.865671642</v>
      </c>
      <c r="H42">
        <v>1.6946446373099999</v>
      </c>
      <c r="I42">
        <f>VLOOKUP(A42,[2]Levels!A:C,3,0)</f>
        <v>4</v>
      </c>
    </row>
    <row r="43" spans="1:9" x14ac:dyDescent="0.25">
      <c r="A43" s="9">
        <v>8</v>
      </c>
      <c r="B43">
        <v>5</v>
      </c>
      <c r="C43">
        <v>123104</v>
      </c>
      <c r="D43">
        <v>226</v>
      </c>
      <c r="E43">
        <v>319.54867256599999</v>
      </c>
      <c r="F43">
        <v>137.93341404399999</v>
      </c>
      <c r="G43">
        <v>227.04888888900001</v>
      </c>
      <c r="H43">
        <v>1.35507795173</v>
      </c>
      <c r="I43">
        <f>VLOOKUP(A43,[2]Levels!A:C,3,0)</f>
        <v>4</v>
      </c>
    </row>
    <row r="44" spans="1:9" x14ac:dyDescent="0.25">
      <c r="A44" s="9">
        <v>9</v>
      </c>
      <c r="B44">
        <v>0</v>
      </c>
      <c r="C44">
        <v>50094</v>
      </c>
      <c r="D44">
        <v>53</v>
      </c>
      <c r="E44">
        <v>329.018867925</v>
      </c>
      <c r="F44">
        <v>224.94391991099999</v>
      </c>
      <c r="G44">
        <v>706.60714285699999</v>
      </c>
      <c r="H44">
        <v>1.13282984643</v>
      </c>
      <c r="I44">
        <f>VLOOKUP(A44,[2]Levels!A:C,3,0)</f>
        <v>2</v>
      </c>
    </row>
    <row r="45" spans="1:9" x14ac:dyDescent="0.25">
      <c r="A45" s="9">
        <v>9</v>
      </c>
      <c r="B45">
        <v>1</v>
      </c>
      <c r="C45">
        <v>97725</v>
      </c>
      <c r="D45">
        <v>117</v>
      </c>
      <c r="E45">
        <v>295.96581196599999</v>
      </c>
      <c r="F45">
        <v>144.37556208000001</v>
      </c>
      <c r="G45">
        <v>580.67256637200001</v>
      </c>
      <c r="H45">
        <v>0.95155720283199996</v>
      </c>
      <c r="I45">
        <f>VLOOKUP(A45,[2]Levels!A:C,3,0)</f>
        <v>2</v>
      </c>
    </row>
    <row r="46" spans="1:9" x14ac:dyDescent="0.25">
      <c r="A46" s="9">
        <v>9</v>
      </c>
      <c r="B46">
        <v>2</v>
      </c>
      <c r="C46">
        <v>347961</v>
      </c>
      <c r="D46">
        <v>447</v>
      </c>
      <c r="E46">
        <v>367.60850111899998</v>
      </c>
      <c r="F46">
        <v>120.863025288</v>
      </c>
      <c r="G46">
        <v>442.74413646099998</v>
      </c>
      <c r="H46">
        <v>1.41050664064</v>
      </c>
      <c r="I46">
        <f>VLOOKUP(A46,[2]Levels!A:C,3,0)</f>
        <v>2</v>
      </c>
    </row>
    <row r="47" spans="1:9" x14ac:dyDescent="0.25">
      <c r="A47" s="9">
        <v>9</v>
      </c>
      <c r="B47">
        <v>3</v>
      </c>
      <c r="C47">
        <v>0</v>
      </c>
      <c r="D47">
        <v>1</v>
      </c>
      <c r="E47">
        <v>233</v>
      </c>
      <c r="F47">
        <v>0</v>
      </c>
      <c r="G47">
        <v>0</v>
      </c>
      <c r="H47">
        <v>0</v>
      </c>
      <c r="I47">
        <f>VLOOKUP(A47,[2]Levels!A:C,3,0)</f>
        <v>2</v>
      </c>
    </row>
    <row r="48" spans="1:9" x14ac:dyDescent="0.25">
      <c r="A48" s="9">
        <v>10</v>
      </c>
      <c r="B48">
        <v>0</v>
      </c>
      <c r="C48">
        <v>33706</v>
      </c>
      <c r="D48">
        <v>54</v>
      </c>
      <c r="E48">
        <v>514.48148148099995</v>
      </c>
      <c r="F48">
        <v>226.15252567900001</v>
      </c>
      <c r="G48">
        <v>240.62962963000001</v>
      </c>
      <c r="H48">
        <v>1.87145782457</v>
      </c>
      <c r="I48">
        <f>VLOOKUP(A48,[2]Levels!A:C,3,0)</f>
        <v>4</v>
      </c>
    </row>
    <row r="49" spans="1:9" x14ac:dyDescent="0.25">
      <c r="A49" s="9">
        <v>10</v>
      </c>
      <c r="B49">
        <v>1</v>
      </c>
      <c r="C49">
        <v>46030</v>
      </c>
      <c r="D49">
        <v>85</v>
      </c>
      <c r="E49">
        <v>384.4</v>
      </c>
      <c r="F49">
        <v>141.012337395</v>
      </c>
      <c r="G49">
        <v>162.15126050399999</v>
      </c>
      <c r="H49">
        <v>1.6572652326899999</v>
      </c>
      <c r="I49">
        <f>VLOOKUP(A49,[2]Levels!A:C,3,0)</f>
        <v>4</v>
      </c>
    </row>
    <row r="50" spans="1:9" x14ac:dyDescent="0.25">
      <c r="A50" s="9">
        <v>10</v>
      </c>
      <c r="B50">
        <v>2</v>
      </c>
      <c r="C50">
        <v>107484</v>
      </c>
      <c r="D50">
        <v>166</v>
      </c>
      <c r="E50">
        <v>429.36144578300002</v>
      </c>
      <c r="F50">
        <v>119.495084096</v>
      </c>
      <c r="G50">
        <v>221.457446809</v>
      </c>
      <c r="H50">
        <v>1.0596363527699999</v>
      </c>
      <c r="I50">
        <f>VLOOKUP(A50,[2]Levels!A:C,3,0)</f>
        <v>4</v>
      </c>
    </row>
    <row r="51" spans="1:9" x14ac:dyDescent="0.25">
      <c r="A51" s="9">
        <v>10</v>
      </c>
      <c r="B51">
        <v>3</v>
      </c>
      <c r="C51">
        <v>75906</v>
      </c>
      <c r="D51">
        <v>151</v>
      </c>
      <c r="E51">
        <v>324.05298013200002</v>
      </c>
      <c r="F51">
        <v>125.961923879</v>
      </c>
      <c r="G51">
        <v>200.05454545500001</v>
      </c>
      <c r="H51">
        <v>1.3022168519399999</v>
      </c>
      <c r="I51">
        <f>VLOOKUP(A51,[2]Levels!A:C,3,0)</f>
        <v>4</v>
      </c>
    </row>
    <row r="52" spans="1:9" x14ac:dyDescent="0.25">
      <c r="A52" s="9">
        <v>10</v>
      </c>
      <c r="B52">
        <v>4</v>
      </c>
      <c r="C52">
        <v>70746</v>
      </c>
      <c r="D52">
        <v>82</v>
      </c>
      <c r="E52">
        <v>293.62195122000003</v>
      </c>
      <c r="F52">
        <v>149.06629588199999</v>
      </c>
      <c r="G52">
        <v>535.14705882400006</v>
      </c>
      <c r="H52">
        <v>1.0638544462999999</v>
      </c>
      <c r="I52">
        <f>VLOOKUP(A52,[2]Levels!A:C,3,0)</f>
        <v>4</v>
      </c>
    </row>
    <row r="53" spans="1:9" x14ac:dyDescent="0.25">
      <c r="A53" s="9">
        <v>10</v>
      </c>
      <c r="B53">
        <v>5</v>
      </c>
      <c r="C53">
        <v>177827</v>
      </c>
      <c r="D53">
        <v>271</v>
      </c>
      <c r="E53">
        <v>320.863468635</v>
      </c>
      <c r="F53">
        <v>127.47732733300001</v>
      </c>
      <c r="G53">
        <v>344.82962963</v>
      </c>
      <c r="H53">
        <v>1.0220226873</v>
      </c>
      <c r="I53">
        <f>VLOOKUP(A53,[2]Levels!A:C,3,0)</f>
        <v>4</v>
      </c>
    </row>
    <row r="54" spans="1:9" x14ac:dyDescent="0.25">
      <c r="A54" s="9">
        <v>11</v>
      </c>
      <c r="B54">
        <v>0</v>
      </c>
      <c r="C54">
        <v>37369</v>
      </c>
      <c r="D54">
        <v>50</v>
      </c>
      <c r="E54">
        <v>363.28</v>
      </c>
      <c r="F54">
        <v>160.987699655</v>
      </c>
      <c r="G54">
        <v>437.93103448300002</v>
      </c>
      <c r="H54">
        <v>0.88785323948299999</v>
      </c>
      <c r="I54">
        <f>VLOOKUP(A54,[2]Levels!A:C,3,0)</f>
        <v>5</v>
      </c>
    </row>
    <row r="55" spans="1:9" x14ac:dyDescent="0.25">
      <c r="A55" s="9">
        <v>11</v>
      </c>
      <c r="B55">
        <v>1</v>
      </c>
      <c r="C55">
        <v>47064</v>
      </c>
      <c r="D55">
        <v>87</v>
      </c>
      <c r="E55">
        <v>290.24137931000001</v>
      </c>
      <c r="F55">
        <v>145.32740999999999</v>
      </c>
      <c r="G55">
        <v>328.21481481500001</v>
      </c>
      <c r="H55">
        <v>1.2625357482199999</v>
      </c>
      <c r="I55">
        <f>VLOOKUP(A55,[2]Levels!A:C,3,0)</f>
        <v>5</v>
      </c>
    </row>
    <row r="56" spans="1:9" x14ac:dyDescent="0.25">
      <c r="A56" s="9">
        <v>11</v>
      </c>
      <c r="B56">
        <v>2</v>
      </c>
      <c r="C56">
        <v>137563</v>
      </c>
      <c r="D56">
        <v>183</v>
      </c>
      <c r="E56">
        <v>400.87978142100002</v>
      </c>
      <c r="F56">
        <v>159.826987527</v>
      </c>
      <c r="G56">
        <v>364.45054945099997</v>
      </c>
      <c r="H56">
        <v>1.0366962611499999</v>
      </c>
      <c r="I56">
        <f>VLOOKUP(A56,[2]Levels!A:C,3,0)</f>
        <v>5</v>
      </c>
    </row>
    <row r="57" spans="1:9" x14ac:dyDescent="0.25">
      <c r="A57" s="9">
        <v>11</v>
      </c>
      <c r="B57">
        <v>3</v>
      </c>
      <c r="C57">
        <v>102452</v>
      </c>
      <c r="D57">
        <v>168</v>
      </c>
      <c r="E57">
        <v>314.39285714300001</v>
      </c>
      <c r="F57">
        <v>137.08376273100001</v>
      </c>
      <c r="G57">
        <v>344.70833333299998</v>
      </c>
      <c r="H57">
        <v>1.0398750515299999</v>
      </c>
      <c r="I57">
        <f>VLOOKUP(A57,[2]Levels!A:C,3,0)</f>
        <v>5</v>
      </c>
    </row>
    <row r="58" spans="1:9" x14ac:dyDescent="0.25">
      <c r="A58" s="9">
        <v>11</v>
      </c>
      <c r="B58">
        <v>4</v>
      </c>
      <c r="C58">
        <v>263527</v>
      </c>
      <c r="D58">
        <v>304</v>
      </c>
      <c r="E58">
        <v>348.41118421099998</v>
      </c>
      <c r="F58">
        <v>180.161975509</v>
      </c>
      <c r="G58">
        <v>520.91592920400001</v>
      </c>
      <c r="H58">
        <v>1.0271003805300001</v>
      </c>
      <c r="I58">
        <f>VLOOKUP(A58,[2]Levels!A:C,3,0)</f>
        <v>5</v>
      </c>
    </row>
    <row r="59" spans="1:9" x14ac:dyDescent="0.25">
      <c r="A59" s="9">
        <v>11</v>
      </c>
      <c r="B59">
        <v>5</v>
      </c>
      <c r="C59">
        <v>223825</v>
      </c>
      <c r="D59">
        <v>240</v>
      </c>
      <c r="E59">
        <v>374.5</v>
      </c>
      <c r="F59">
        <v>120.56370924700001</v>
      </c>
      <c r="G59">
        <v>566.01673640199999</v>
      </c>
      <c r="H59">
        <v>0.880493174519</v>
      </c>
      <c r="I59">
        <f>VLOOKUP(A59,[2]Levels!A:C,3,0)</f>
        <v>5</v>
      </c>
    </row>
    <row r="60" spans="1:9" x14ac:dyDescent="0.25">
      <c r="A60" s="9">
        <v>13</v>
      </c>
      <c r="B60">
        <v>0</v>
      </c>
      <c r="C60">
        <v>42768</v>
      </c>
      <c r="D60">
        <v>43</v>
      </c>
      <c r="E60">
        <v>470.09302325599998</v>
      </c>
      <c r="F60">
        <v>268.36586448700001</v>
      </c>
      <c r="G60">
        <v>585.83333333300004</v>
      </c>
      <c r="H60">
        <v>1.39743755808</v>
      </c>
      <c r="I60">
        <f>VLOOKUP(A60,[2]Levels!A:C,3,0)</f>
        <v>3</v>
      </c>
    </row>
    <row r="61" spans="1:9" x14ac:dyDescent="0.25">
      <c r="A61" s="9">
        <v>13</v>
      </c>
      <c r="B61">
        <v>1</v>
      </c>
      <c r="C61">
        <v>47629</v>
      </c>
      <c r="D61">
        <v>71</v>
      </c>
      <c r="E61">
        <v>288.64788732400001</v>
      </c>
      <c r="F61">
        <v>248.35778114499999</v>
      </c>
      <c r="G61">
        <v>340.21686747000001</v>
      </c>
      <c r="H61">
        <v>1.91296593639</v>
      </c>
      <c r="I61">
        <f>VLOOKUP(A61,[2]Levels!A:C,3,0)</f>
        <v>3</v>
      </c>
    </row>
    <row r="62" spans="1:9" x14ac:dyDescent="0.25">
      <c r="A62" s="9">
        <v>13</v>
      </c>
      <c r="B62">
        <v>2</v>
      </c>
      <c r="C62">
        <v>101853</v>
      </c>
      <c r="D62">
        <v>146</v>
      </c>
      <c r="E62">
        <v>337.273972603</v>
      </c>
      <c r="F62">
        <v>191.79462699199999</v>
      </c>
      <c r="G62">
        <v>479.48728813600002</v>
      </c>
      <c r="H62">
        <v>1.43160273504</v>
      </c>
      <c r="I62">
        <f>VLOOKUP(A62,[2]Levels!A:C,3,0)</f>
        <v>3</v>
      </c>
    </row>
    <row r="63" spans="1:9" x14ac:dyDescent="0.25">
      <c r="A63" s="9">
        <v>13</v>
      </c>
      <c r="B63">
        <v>3</v>
      </c>
      <c r="C63">
        <v>98623</v>
      </c>
      <c r="D63">
        <v>186</v>
      </c>
      <c r="E63">
        <v>310.05913978500001</v>
      </c>
      <c r="F63">
        <v>295.61726558499998</v>
      </c>
      <c r="G63">
        <v>325.27169811300001</v>
      </c>
      <c r="H63">
        <v>4.1749914709800002</v>
      </c>
      <c r="I63">
        <f>VLOOKUP(A63,[2]Levels!A:C,3,0)</f>
        <v>3</v>
      </c>
    </row>
    <row r="64" spans="1:9" x14ac:dyDescent="0.25">
      <c r="A64" s="9">
        <v>13</v>
      </c>
      <c r="B64">
        <v>4</v>
      </c>
      <c r="C64">
        <v>428166</v>
      </c>
      <c r="D64">
        <v>447</v>
      </c>
      <c r="E64">
        <v>358.43400447400001</v>
      </c>
      <c r="F64">
        <v>163.874832731</v>
      </c>
      <c r="G64">
        <v>581.38193018499999</v>
      </c>
      <c r="H64">
        <v>1.1261296950199999</v>
      </c>
      <c r="I64">
        <f>VLOOKUP(A64,[2]Levels!A:C,3,0)</f>
        <v>3</v>
      </c>
    </row>
    <row r="65" spans="1:9" x14ac:dyDescent="0.25">
      <c r="A65" s="9">
        <v>13</v>
      </c>
      <c r="B65">
        <v>5</v>
      </c>
      <c r="C65">
        <v>188718</v>
      </c>
      <c r="D65">
        <v>258</v>
      </c>
      <c r="E65">
        <v>352.43798449600001</v>
      </c>
      <c r="F65">
        <v>187.73984583699999</v>
      </c>
      <c r="G65">
        <v>381.28015564200001</v>
      </c>
      <c r="H65">
        <v>1.9730965526799999</v>
      </c>
      <c r="I65">
        <f>VLOOKUP(A65,[2]Levels!A:C,3,0)</f>
        <v>3</v>
      </c>
    </row>
    <row r="66" spans="1:9" x14ac:dyDescent="0.25">
      <c r="A66" s="9">
        <v>14</v>
      </c>
      <c r="B66">
        <v>0</v>
      </c>
      <c r="C66">
        <v>60652</v>
      </c>
      <c r="D66">
        <v>95</v>
      </c>
      <c r="E66">
        <v>356.6</v>
      </c>
      <c r="F66">
        <v>162.854882261</v>
      </c>
      <c r="G66">
        <v>572.08813925100003</v>
      </c>
      <c r="H66">
        <v>1.29847532372</v>
      </c>
      <c r="I66">
        <f>VLOOKUP(A66,[2]Levels!A:C,3,0)</f>
        <v>1</v>
      </c>
    </row>
    <row r="67" spans="1:9" x14ac:dyDescent="0.25">
      <c r="A67" s="9">
        <v>14</v>
      </c>
      <c r="B67">
        <v>1</v>
      </c>
      <c r="C67">
        <v>42134</v>
      </c>
      <c r="D67">
        <v>53</v>
      </c>
      <c r="E67">
        <v>316.056603774</v>
      </c>
      <c r="F67">
        <v>162.966771056</v>
      </c>
      <c r="G67">
        <v>571.47269789100005</v>
      </c>
      <c r="H67">
        <v>1.29920754749</v>
      </c>
      <c r="I67">
        <f>VLOOKUP(A67,[2]Levels!A:C,3,0)</f>
        <v>1</v>
      </c>
    </row>
    <row r="68" spans="1:9" x14ac:dyDescent="0.25">
      <c r="A68" s="9">
        <v>14</v>
      </c>
      <c r="B68">
        <v>2</v>
      </c>
      <c r="C68">
        <v>86834</v>
      </c>
      <c r="D68">
        <v>141</v>
      </c>
      <c r="E68">
        <v>385.31205673800002</v>
      </c>
      <c r="F68">
        <v>162.75207477000001</v>
      </c>
      <c r="G68">
        <v>569.45271339700002</v>
      </c>
      <c r="H68">
        <v>1.29988749069</v>
      </c>
      <c r="I68">
        <f>VLOOKUP(A68,[2]Levels!A:C,3,0)</f>
        <v>1</v>
      </c>
    </row>
    <row r="69" spans="1:9" x14ac:dyDescent="0.25">
      <c r="A69" s="9">
        <v>14</v>
      </c>
      <c r="B69">
        <v>3</v>
      </c>
      <c r="C69">
        <v>16121</v>
      </c>
      <c r="D69">
        <v>14</v>
      </c>
      <c r="E69">
        <v>463.64285714300001</v>
      </c>
      <c r="F69">
        <v>162.826042503</v>
      </c>
      <c r="G69">
        <v>568.52289600500001</v>
      </c>
      <c r="H69">
        <v>1.3014218011500001</v>
      </c>
      <c r="I69">
        <f>VLOOKUP(A69,[2]Levels!A:C,3,0)</f>
        <v>1</v>
      </c>
    </row>
    <row r="70" spans="1:9" x14ac:dyDescent="0.25">
      <c r="A70" s="9">
        <v>14</v>
      </c>
      <c r="B70">
        <v>4</v>
      </c>
      <c r="C70">
        <v>9659</v>
      </c>
      <c r="D70">
        <v>13</v>
      </c>
      <c r="E70">
        <v>300</v>
      </c>
      <c r="F70">
        <v>162.811480292</v>
      </c>
      <c r="G70">
        <v>567.74564945400004</v>
      </c>
      <c r="H70">
        <v>1.3032840435099999</v>
      </c>
      <c r="I70">
        <f>VLOOKUP(A70,[2]Levels!A:C,3,0)</f>
        <v>1</v>
      </c>
    </row>
    <row r="71" spans="1:9" x14ac:dyDescent="0.25">
      <c r="A71" s="9">
        <v>14</v>
      </c>
      <c r="B71">
        <v>5</v>
      </c>
      <c r="C71">
        <v>17120</v>
      </c>
      <c r="D71">
        <v>13</v>
      </c>
      <c r="E71">
        <v>233.076923077</v>
      </c>
      <c r="F71">
        <v>162.725514315</v>
      </c>
      <c r="G71">
        <v>569.43709405100003</v>
      </c>
      <c r="H71">
        <v>1.29983240459</v>
      </c>
      <c r="I71">
        <f>VLOOKUP(A71,[2]Levels!A:C,3,0)</f>
        <v>1</v>
      </c>
    </row>
    <row r="72" spans="1:9" x14ac:dyDescent="0.25">
      <c r="A72" s="9">
        <v>15</v>
      </c>
      <c r="B72">
        <v>0</v>
      </c>
      <c r="C72">
        <v>64350</v>
      </c>
      <c r="D72">
        <v>8</v>
      </c>
      <c r="E72">
        <v>403.625</v>
      </c>
      <c r="F72">
        <v>435.33310714300001</v>
      </c>
      <c r="G72">
        <v>8764.8571428600007</v>
      </c>
      <c r="H72">
        <v>0.35661543000000001</v>
      </c>
      <c r="I72">
        <f>VLOOKUP(A72,[2]Levels!A:C,3,0)</f>
        <v>4</v>
      </c>
    </row>
    <row r="73" spans="1:9" x14ac:dyDescent="0.25">
      <c r="A73" s="9">
        <v>15</v>
      </c>
      <c r="B73">
        <v>1</v>
      </c>
      <c r="C73">
        <v>73775</v>
      </c>
      <c r="D73">
        <v>25</v>
      </c>
      <c r="E73">
        <v>280</v>
      </c>
      <c r="F73">
        <v>378.61947208300001</v>
      </c>
      <c r="G73">
        <v>2787.875</v>
      </c>
      <c r="H73">
        <v>0.39019929125000002</v>
      </c>
      <c r="I73">
        <f>VLOOKUP(A73,[2]Levels!A:C,3,0)</f>
        <v>4</v>
      </c>
    </row>
    <row r="74" spans="1:9" x14ac:dyDescent="0.25">
      <c r="A74" s="9">
        <v>15</v>
      </c>
      <c r="B74">
        <v>2</v>
      </c>
      <c r="C74">
        <v>145553</v>
      </c>
      <c r="D74">
        <v>60</v>
      </c>
      <c r="E74">
        <v>443.45</v>
      </c>
      <c r="F74">
        <v>331.22658029899998</v>
      </c>
      <c r="G74">
        <v>2008.4776119400001</v>
      </c>
      <c r="H74">
        <v>1.0357695706000001</v>
      </c>
      <c r="I74">
        <f>VLOOKUP(A74,[2]Levels!A:C,3,0)</f>
        <v>4</v>
      </c>
    </row>
    <row r="75" spans="1:9" x14ac:dyDescent="0.25">
      <c r="A75" s="9">
        <v>15</v>
      </c>
      <c r="B75">
        <v>3</v>
      </c>
      <c r="C75">
        <v>113278</v>
      </c>
      <c r="D75">
        <v>47</v>
      </c>
      <c r="E75">
        <v>402.55319148900003</v>
      </c>
      <c r="F75">
        <v>218.15589883300001</v>
      </c>
      <c r="G75">
        <v>1863.5166666699999</v>
      </c>
      <c r="H75">
        <v>0.89888657983300002</v>
      </c>
      <c r="I75">
        <f>VLOOKUP(A75,[2]Levels!A:C,3,0)</f>
        <v>4</v>
      </c>
    </row>
    <row r="76" spans="1:9" x14ac:dyDescent="0.25">
      <c r="A76" s="9">
        <v>15</v>
      </c>
      <c r="B76">
        <v>4</v>
      </c>
      <c r="C76">
        <v>572186</v>
      </c>
      <c r="D76">
        <v>319</v>
      </c>
      <c r="E76">
        <v>379.58934169299999</v>
      </c>
      <c r="F76">
        <v>148.09942505999999</v>
      </c>
      <c r="G76">
        <v>1420.9367469900001</v>
      </c>
      <c r="H76">
        <v>0.57742162500899996</v>
      </c>
      <c r="I76">
        <f>VLOOKUP(A76,[2]Levels!A:C,3,0)</f>
        <v>4</v>
      </c>
    </row>
    <row r="77" spans="1:9" x14ac:dyDescent="0.25">
      <c r="A77" s="9">
        <v>16</v>
      </c>
      <c r="B77">
        <v>0</v>
      </c>
      <c r="C77">
        <v>110248</v>
      </c>
      <c r="D77">
        <v>166</v>
      </c>
      <c r="E77">
        <v>430.120481928</v>
      </c>
      <c r="F77">
        <v>231.621207287</v>
      </c>
      <c r="G77">
        <v>237.989361702</v>
      </c>
      <c r="H77">
        <v>2.05798210186</v>
      </c>
      <c r="I77">
        <f>VLOOKUP(A77,[2]Levels!A:C,3,0)</f>
        <v>3</v>
      </c>
    </row>
    <row r="78" spans="1:9" x14ac:dyDescent="0.25">
      <c r="A78" s="9">
        <v>16</v>
      </c>
      <c r="B78">
        <v>1</v>
      </c>
      <c r="C78">
        <v>54457</v>
      </c>
      <c r="D78">
        <v>88</v>
      </c>
      <c r="E78">
        <v>422.04545454499998</v>
      </c>
      <c r="F78">
        <v>127.280070896</v>
      </c>
      <c r="G78">
        <v>195.97014925400001</v>
      </c>
      <c r="H78">
        <v>1.26085273711</v>
      </c>
      <c r="I78">
        <f>VLOOKUP(A78,[2]Levels!A:C,3,0)</f>
        <v>3</v>
      </c>
    </row>
    <row r="79" spans="1:9" x14ac:dyDescent="0.25">
      <c r="A79" s="9">
        <v>16</v>
      </c>
      <c r="B79">
        <v>2</v>
      </c>
      <c r="C79">
        <v>158211</v>
      </c>
      <c r="D79">
        <v>219</v>
      </c>
      <c r="E79">
        <v>505.388127854</v>
      </c>
      <c r="F79">
        <v>137.06861162199999</v>
      </c>
      <c r="G79">
        <v>231.223587224</v>
      </c>
      <c r="H79">
        <v>1.1953596631400001</v>
      </c>
      <c r="I79">
        <f>VLOOKUP(A79,[2]Levels!A:C,3,0)</f>
        <v>3</v>
      </c>
    </row>
    <row r="80" spans="1:9" x14ac:dyDescent="0.25">
      <c r="A80" s="9">
        <v>16</v>
      </c>
      <c r="B80">
        <v>3</v>
      </c>
      <c r="C80">
        <v>98424</v>
      </c>
      <c r="D80">
        <v>177</v>
      </c>
      <c r="E80">
        <v>351.90960452000002</v>
      </c>
      <c r="F80">
        <v>142.424095298</v>
      </c>
      <c r="G80">
        <v>202.32288401299999</v>
      </c>
      <c r="H80">
        <v>1.40595176812</v>
      </c>
      <c r="I80">
        <f>VLOOKUP(A80,[2]Levels!A:C,3,0)</f>
        <v>3</v>
      </c>
    </row>
    <row r="81" spans="1:9" x14ac:dyDescent="0.25">
      <c r="A81" s="9">
        <v>16</v>
      </c>
      <c r="B81">
        <v>4</v>
      </c>
      <c r="C81">
        <v>409780</v>
      </c>
      <c r="D81">
        <v>517</v>
      </c>
      <c r="E81">
        <v>489.284332689</v>
      </c>
      <c r="F81">
        <v>108.613970823</v>
      </c>
      <c r="G81">
        <v>262.20422535199998</v>
      </c>
      <c r="H81">
        <v>1.0859302207499999</v>
      </c>
      <c r="I81">
        <f>VLOOKUP(A81,[2]Levels!A:C,3,0)</f>
        <v>3</v>
      </c>
    </row>
    <row r="82" spans="1:9" x14ac:dyDescent="0.25">
      <c r="A82" s="9">
        <v>16</v>
      </c>
      <c r="B82">
        <v>5</v>
      </c>
      <c r="C82">
        <v>269156</v>
      </c>
      <c r="D82">
        <v>442</v>
      </c>
      <c r="E82">
        <v>430.83484162899998</v>
      </c>
      <c r="F82">
        <v>124.092736492</v>
      </c>
      <c r="G82">
        <v>167.70918367300001</v>
      </c>
      <c r="H82">
        <v>1.36863377812</v>
      </c>
      <c r="I82">
        <f>VLOOKUP(A82,[2]Levels!A:C,3,0)</f>
        <v>3</v>
      </c>
    </row>
    <row r="83" spans="1:9" x14ac:dyDescent="0.25">
      <c r="A83" s="9">
        <v>17</v>
      </c>
      <c r="B83">
        <v>0</v>
      </c>
      <c r="C83">
        <v>46762</v>
      </c>
      <c r="D83">
        <v>33</v>
      </c>
      <c r="E83">
        <v>680.33333333300004</v>
      </c>
      <c r="F83">
        <v>197.87624449200001</v>
      </c>
      <c r="G83">
        <v>850.66101694899999</v>
      </c>
      <c r="H83">
        <v>0.93266156576299997</v>
      </c>
      <c r="I83">
        <f>VLOOKUP(A83,[2]Levels!A:C,3,0)</f>
        <v>4</v>
      </c>
    </row>
    <row r="84" spans="1:9" x14ac:dyDescent="0.25">
      <c r="A84" s="9">
        <v>17</v>
      </c>
      <c r="B84">
        <v>1</v>
      </c>
      <c r="C84">
        <v>46863</v>
      </c>
      <c r="D84">
        <v>45</v>
      </c>
      <c r="E84">
        <v>488.444444444</v>
      </c>
      <c r="F84">
        <v>153.613095233</v>
      </c>
      <c r="G84">
        <v>821.12790697699995</v>
      </c>
      <c r="H84">
        <v>0.72925914988399998</v>
      </c>
      <c r="I84">
        <f>VLOOKUP(A84,[2]Levels!A:C,3,0)</f>
        <v>4</v>
      </c>
    </row>
    <row r="85" spans="1:9" x14ac:dyDescent="0.25">
      <c r="A85" s="9">
        <v>17</v>
      </c>
      <c r="B85">
        <v>2</v>
      </c>
      <c r="C85">
        <v>123337</v>
      </c>
      <c r="D85">
        <v>111</v>
      </c>
      <c r="E85">
        <v>480.78378378399998</v>
      </c>
      <c r="F85">
        <v>155.14394628100001</v>
      </c>
      <c r="G85">
        <v>633.85123966900005</v>
      </c>
      <c r="H85">
        <v>1.0025993280200001</v>
      </c>
      <c r="I85">
        <f>VLOOKUP(A85,[2]Levels!A:C,3,0)</f>
        <v>4</v>
      </c>
    </row>
    <row r="86" spans="1:9" x14ac:dyDescent="0.25">
      <c r="A86" s="9">
        <v>17</v>
      </c>
      <c r="B86">
        <v>3</v>
      </c>
      <c r="C86">
        <v>115843</v>
      </c>
      <c r="D86">
        <v>109</v>
      </c>
      <c r="E86">
        <v>392.99082568799997</v>
      </c>
      <c r="F86">
        <v>134.91393977300001</v>
      </c>
      <c r="G86">
        <v>749.24242424199997</v>
      </c>
      <c r="H86">
        <v>0.65146183742399999</v>
      </c>
      <c r="I86">
        <f>VLOOKUP(A86,[2]Levels!A:C,3,0)</f>
        <v>4</v>
      </c>
    </row>
    <row r="87" spans="1:9" x14ac:dyDescent="0.25">
      <c r="A87" s="9">
        <v>17</v>
      </c>
      <c r="B87">
        <v>4</v>
      </c>
      <c r="C87">
        <v>288409</v>
      </c>
      <c r="D87">
        <v>176</v>
      </c>
      <c r="E87">
        <v>378.63068181800003</v>
      </c>
      <c r="F87">
        <v>136.85824439999999</v>
      </c>
      <c r="G87">
        <v>1287.61142857</v>
      </c>
      <c r="H87">
        <v>0.56006904017699999</v>
      </c>
      <c r="I87">
        <f>VLOOKUP(A87,[2]Levels!A:C,3,0)</f>
        <v>4</v>
      </c>
    </row>
    <row r="88" spans="1:9" x14ac:dyDescent="0.25">
      <c r="A88" s="9">
        <v>17</v>
      </c>
      <c r="B88">
        <v>5</v>
      </c>
      <c r="C88">
        <v>249604</v>
      </c>
      <c r="D88">
        <v>238</v>
      </c>
      <c r="E88">
        <v>441.79831932799999</v>
      </c>
      <c r="F88">
        <v>128.43084758699999</v>
      </c>
      <c r="G88">
        <v>638.92307692300005</v>
      </c>
      <c r="H88">
        <v>0.74908474891599997</v>
      </c>
      <c r="I88">
        <f>VLOOKUP(A88,[2]Levels!A:C,3,0)</f>
        <v>4</v>
      </c>
    </row>
    <row r="89" spans="1:9" x14ac:dyDescent="0.25">
      <c r="A89" s="9">
        <v>18</v>
      </c>
      <c r="B89">
        <v>0</v>
      </c>
      <c r="C89">
        <v>30443</v>
      </c>
      <c r="D89">
        <v>6</v>
      </c>
      <c r="E89">
        <v>1021.33333333</v>
      </c>
      <c r="F89">
        <v>313.37128799999999</v>
      </c>
      <c r="G89">
        <v>5056</v>
      </c>
      <c r="H89">
        <v>0.120632724</v>
      </c>
      <c r="I89">
        <f>VLOOKUP(A89,[2]Levels!A:C,3,0)</f>
        <v>3</v>
      </c>
    </row>
    <row r="90" spans="1:9" x14ac:dyDescent="0.25">
      <c r="A90" s="9">
        <v>18</v>
      </c>
      <c r="B90">
        <v>1</v>
      </c>
      <c r="C90">
        <v>97424</v>
      </c>
      <c r="D90">
        <v>15</v>
      </c>
      <c r="E90">
        <v>1265.66666667</v>
      </c>
      <c r="F90">
        <v>386.51593142899998</v>
      </c>
      <c r="G90">
        <v>5617.0714285699996</v>
      </c>
      <c r="H90">
        <v>0.45705978828600002</v>
      </c>
      <c r="I90">
        <f>VLOOKUP(A90,[2]Levels!A:C,3,0)</f>
        <v>3</v>
      </c>
    </row>
    <row r="91" spans="1:9" x14ac:dyDescent="0.25">
      <c r="A91" s="9">
        <v>18</v>
      </c>
      <c r="B91">
        <v>2</v>
      </c>
      <c r="C91">
        <v>85300</v>
      </c>
      <c r="D91">
        <v>14</v>
      </c>
      <c r="E91">
        <v>827.42857142900004</v>
      </c>
      <c r="F91">
        <v>229.56622375000001</v>
      </c>
      <c r="G91">
        <v>4751</v>
      </c>
      <c r="H91">
        <v>0.32886473943700001</v>
      </c>
      <c r="I91">
        <f>VLOOKUP(A91,[2]Levels!A:C,3,0)</f>
        <v>3</v>
      </c>
    </row>
    <row r="92" spans="1:9" x14ac:dyDescent="0.25">
      <c r="A92" s="9">
        <v>18</v>
      </c>
      <c r="B92">
        <v>3</v>
      </c>
      <c r="C92">
        <v>141522</v>
      </c>
      <c r="D92">
        <v>11</v>
      </c>
      <c r="E92">
        <v>893</v>
      </c>
      <c r="F92">
        <v>360.44739700000002</v>
      </c>
      <c r="G92">
        <v>13183.3</v>
      </c>
      <c r="H92">
        <v>0.36354473199999998</v>
      </c>
      <c r="I92">
        <f>VLOOKUP(A92,[2]Levels!A:C,3,0)</f>
        <v>3</v>
      </c>
    </row>
    <row r="93" spans="1:9" x14ac:dyDescent="0.25">
      <c r="A93" s="9">
        <v>18</v>
      </c>
      <c r="B93">
        <v>4</v>
      </c>
      <c r="C93">
        <v>63053</v>
      </c>
      <c r="D93">
        <v>11</v>
      </c>
      <c r="E93">
        <v>3031.1818181799999</v>
      </c>
      <c r="F93">
        <v>155.76478</v>
      </c>
      <c r="G93">
        <v>2997.5</v>
      </c>
      <c r="H93">
        <v>0.40636252099999998</v>
      </c>
      <c r="I93">
        <f>VLOOKUP(A93,[2]Levels!A:C,3,0)</f>
        <v>3</v>
      </c>
    </row>
    <row r="94" spans="1:9" x14ac:dyDescent="0.25">
      <c r="A94" s="9">
        <v>18</v>
      </c>
      <c r="B94">
        <v>5</v>
      </c>
      <c r="C94">
        <v>272153</v>
      </c>
      <c r="D94">
        <v>50</v>
      </c>
      <c r="E94">
        <v>810.62</v>
      </c>
      <c r="F94">
        <v>322.78312448999998</v>
      </c>
      <c r="G94">
        <v>4731.0612244900003</v>
      </c>
      <c r="H94">
        <v>1.10104473359</v>
      </c>
      <c r="I94">
        <f>VLOOKUP(A94,[2]Levels!A:C,3,0)</f>
        <v>3</v>
      </c>
    </row>
    <row r="95" spans="1:9" x14ac:dyDescent="0.25">
      <c r="A95" s="9">
        <v>19</v>
      </c>
      <c r="B95">
        <v>0</v>
      </c>
      <c r="C95">
        <v>38271</v>
      </c>
      <c r="D95">
        <v>67</v>
      </c>
      <c r="E95">
        <v>416.597014925</v>
      </c>
      <c r="F95">
        <v>159.53305236599999</v>
      </c>
      <c r="G95">
        <v>250.010752688</v>
      </c>
      <c r="H95">
        <v>1.5423439591400001</v>
      </c>
      <c r="I95">
        <f>VLOOKUP(A95,[2]Levels!A:C,3,0)</f>
        <v>5</v>
      </c>
    </row>
    <row r="96" spans="1:9" x14ac:dyDescent="0.25">
      <c r="A96" s="9">
        <v>19</v>
      </c>
      <c r="B96">
        <v>1</v>
      </c>
      <c r="C96">
        <v>52592</v>
      </c>
      <c r="D96">
        <v>89</v>
      </c>
      <c r="E96">
        <v>350.337078652</v>
      </c>
      <c r="F96">
        <v>157.87291812500001</v>
      </c>
      <c r="G96">
        <v>251.159722222</v>
      </c>
      <c r="H96">
        <v>1.5659397185399999</v>
      </c>
      <c r="I96">
        <f>VLOOKUP(A96,[2]Levels!A:C,3,0)</f>
        <v>5</v>
      </c>
    </row>
    <row r="97" spans="1:9" x14ac:dyDescent="0.25">
      <c r="A97" s="9">
        <v>19</v>
      </c>
      <c r="B97">
        <v>2</v>
      </c>
      <c r="C97">
        <v>175629</v>
      </c>
      <c r="D97">
        <v>267</v>
      </c>
      <c r="E97">
        <v>428.01872659200001</v>
      </c>
      <c r="F97">
        <v>113.94174473699999</v>
      </c>
      <c r="G97">
        <v>231.135338346</v>
      </c>
      <c r="H97">
        <v>1.4875117555299999</v>
      </c>
      <c r="I97">
        <f>VLOOKUP(A97,[2]Levels!A:C,3,0)</f>
        <v>5</v>
      </c>
    </row>
    <row r="98" spans="1:9" x14ac:dyDescent="0.25">
      <c r="A98" s="9">
        <v>19</v>
      </c>
      <c r="B98">
        <v>3</v>
      </c>
      <c r="C98">
        <v>134361</v>
      </c>
      <c r="D98">
        <v>214</v>
      </c>
      <c r="E98">
        <v>387.163551402</v>
      </c>
      <c r="F98">
        <v>130.55434779399999</v>
      </c>
      <c r="G98">
        <v>283.647058824</v>
      </c>
      <c r="H98">
        <v>1.2096494983799999</v>
      </c>
      <c r="I98">
        <f>VLOOKUP(A98,[2]Levels!A:C,3,0)</f>
        <v>5</v>
      </c>
    </row>
    <row r="99" spans="1:9" x14ac:dyDescent="0.25">
      <c r="A99" s="9">
        <v>19</v>
      </c>
      <c r="B99">
        <v>4</v>
      </c>
      <c r="C99">
        <v>87064</v>
      </c>
      <c r="D99">
        <v>96</v>
      </c>
      <c r="E99">
        <v>316.84375</v>
      </c>
      <c r="F99">
        <v>233.66070112099999</v>
      </c>
      <c r="G99">
        <v>512.76724137899998</v>
      </c>
      <c r="H99">
        <v>2.5855745911499999</v>
      </c>
      <c r="I99">
        <f>VLOOKUP(A99,[2]Levels!A:C,3,0)</f>
        <v>5</v>
      </c>
    </row>
    <row r="100" spans="1:9" x14ac:dyDescent="0.25">
      <c r="A100" s="9">
        <v>19</v>
      </c>
      <c r="B100">
        <v>5</v>
      </c>
      <c r="C100">
        <v>57022</v>
      </c>
      <c r="D100">
        <v>121</v>
      </c>
      <c r="E100">
        <v>358.06611570199999</v>
      </c>
      <c r="F100">
        <v>124.12692365300001</v>
      </c>
      <c r="G100">
        <v>126.634730539</v>
      </c>
      <c r="H100">
        <v>1.7915637738900001</v>
      </c>
      <c r="I100">
        <f>VLOOKUP(A100,[2]Levels!A:C,3,0)</f>
        <v>5</v>
      </c>
    </row>
    <row r="101" spans="1:9" x14ac:dyDescent="0.25">
      <c r="A101" s="9">
        <v>20</v>
      </c>
      <c r="B101">
        <v>0</v>
      </c>
      <c r="C101">
        <v>35639</v>
      </c>
      <c r="D101">
        <v>39</v>
      </c>
      <c r="E101">
        <v>309.79487179500001</v>
      </c>
      <c r="F101">
        <v>241.83999113600001</v>
      </c>
      <c r="G101">
        <v>626.97727272700001</v>
      </c>
      <c r="H101">
        <v>1.94677685318</v>
      </c>
      <c r="I101">
        <f>VLOOKUP(A101,[2]Levels!A:C,3,0)</f>
        <v>5</v>
      </c>
    </row>
    <row r="102" spans="1:9" x14ac:dyDescent="0.25">
      <c r="A102" s="9">
        <v>20</v>
      </c>
      <c r="B102">
        <v>1</v>
      </c>
      <c r="C102">
        <v>43499</v>
      </c>
      <c r="D102">
        <v>47</v>
      </c>
      <c r="E102">
        <v>336.65957446800002</v>
      </c>
      <c r="F102">
        <v>209.00913066699999</v>
      </c>
      <c r="G102">
        <v>556.83333333300004</v>
      </c>
      <c r="H102">
        <v>1.6438837663300001</v>
      </c>
      <c r="I102">
        <f>VLOOKUP(A102,[2]Levels!A:C,3,0)</f>
        <v>5</v>
      </c>
    </row>
    <row r="103" spans="1:9" x14ac:dyDescent="0.25">
      <c r="A103" s="9">
        <v>20</v>
      </c>
      <c r="B103">
        <v>2</v>
      </c>
      <c r="C103">
        <v>114576</v>
      </c>
      <c r="D103">
        <v>146</v>
      </c>
      <c r="E103">
        <v>372.05479452100002</v>
      </c>
      <c r="F103">
        <v>172.594104966</v>
      </c>
      <c r="G103">
        <v>430.95172413799997</v>
      </c>
      <c r="H103">
        <v>1.2318478931000001</v>
      </c>
      <c r="I103">
        <f>VLOOKUP(A103,[2]Levels!A:C,3,0)</f>
        <v>5</v>
      </c>
    </row>
    <row r="104" spans="1:9" x14ac:dyDescent="0.25">
      <c r="A104" s="9">
        <v>20</v>
      </c>
      <c r="B104">
        <v>3</v>
      </c>
      <c r="C104">
        <v>75407</v>
      </c>
      <c r="D104">
        <v>86</v>
      </c>
      <c r="E104">
        <v>265.62790697700001</v>
      </c>
      <c r="F104">
        <v>169.322746263</v>
      </c>
      <c r="G104">
        <v>588.53535353500001</v>
      </c>
      <c r="H104">
        <v>1.08906943616</v>
      </c>
      <c r="I104">
        <f>VLOOKUP(A104,[2]Levels!A:C,3,0)</f>
        <v>5</v>
      </c>
    </row>
    <row r="105" spans="1:9" x14ac:dyDescent="0.25">
      <c r="A105" s="9">
        <v>20</v>
      </c>
      <c r="B105">
        <v>4</v>
      </c>
      <c r="C105">
        <v>221660</v>
      </c>
      <c r="D105">
        <v>236</v>
      </c>
      <c r="E105">
        <v>334.86864406799998</v>
      </c>
      <c r="F105">
        <v>248.72346020800001</v>
      </c>
      <c r="G105">
        <v>578.03114186899995</v>
      </c>
      <c r="H105">
        <v>1.4491414311099999</v>
      </c>
      <c r="I105">
        <f>VLOOKUP(A105,[2]Levels!A:C,3,0)</f>
        <v>5</v>
      </c>
    </row>
    <row r="106" spans="1:9" x14ac:dyDescent="0.25">
      <c r="A106" s="9">
        <v>20</v>
      </c>
      <c r="B106">
        <v>5</v>
      </c>
      <c r="C106">
        <v>156544</v>
      </c>
      <c r="D106">
        <v>209</v>
      </c>
      <c r="E106">
        <v>332.98086124399998</v>
      </c>
      <c r="F106">
        <v>138.46480985599999</v>
      </c>
      <c r="G106">
        <v>418.99519230800001</v>
      </c>
      <c r="H106">
        <v>1.0621218551</v>
      </c>
      <c r="I106">
        <f>VLOOKUP(A106,[2]Levels!A:C,3,0)</f>
        <v>5</v>
      </c>
    </row>
    <row r="107" spans="1:9" x14ac:dyDescent="0.25">
      <c r="A107" s="9">
        <v>21</v>
      </c>
      <c r="B107">
        <v>0</v>
      </c>
      <c r="C107">
        <v>44065</v>
      </c>
      <c r="D107">
        <v>75</v>
      </c>
      <c r="E107">
        <v>419.6</v>
      </c>
      <c r="F107">
        <v>198.59834543100001</v>
      </c>
      <c r="G107">
        <v>168.827586207</v>
      </c>
      <c r="H107">
        <v>2.67657826664</v>
      </c>
      <c r="I107">
        <f>VLOOKUP(A107,[2]Levels!A:C,3,0)</f>
        <v>2</v>
      </c>
    </row>
    <row r="108" spans="1:9" x14ac:dyDescent="0.25">
      <c r="A108" s="9">
        <v>21</v>
      </c>
      <c r="B108">
        <v>1</v>
      </c>
      <c r="C108">
        <v>146253</v>
      </c>
      <c r="D108">
        <v>217</v>
      </c>
      <c r="E108">
        <v>374.91244239600002</v>
      </c>
      <c r="F108">
        <v>113.130654881</v>
      </c>
      <c r="G108">
        <v>343.80952380999997</v>
      </c>
      <c r="H108">
        <v>1.41250481341</v>
      </c>
      <c r="I108">
        <f>VLOOKUP(A108,[2]Levels!A:C,3,0)</f>
        <v>2</v>
      </c>
    </row>
    <row r="109" spans="1:9" x14ac:dyDescent="0.25">
      <c r="A109" s="9">
        <v>21</v>
      </c>
      <c r="B109">
        <v>2</v>
      </c>
      <c r="C109">
        <v>3997</v>
      </c>
      <c r="D109">
        <v>9</v>
      </c>
      <c r="E109">
        <v>192.444444444</v>
      </c>
      <c r="F109">
        <v>193.83771571400001</v>
      </c>
      <c r="G109">
        <v>234.83333333300001</v>
      </c>
      <c r="H109">
        <v>2.1462529788100002</v>
      </c>
      <c r="I109">
        <f>VLOOKUP(A109,[2]Levels!A:C,3,0)</f>
        <v>2</v>
      </c>
    </row>
    <row r="110" spans="1:9" x14ac:dyDescent="0.25">
      <c r="A110" s="9">
        <v>21</v>
      </c>
      <c r="B110">
        <v>3</v>
      </c>
      <c r="C110">
        <v>366</v>
      </c>
      <c r="D110">
        <v>2</v>
      </c>
      <c r="E110">
        <v>166.5</v>
      </c>
      <c r="F110">
        <v>177.36689999999999</v>
      </c>
      <c r="G110">
        <v>166</v>
      </c>
      <c r="H110">
        <v>1.0684750000000001</v>
      </c>
      <c r="I110">
        <f>VLOOKUP(A110,[2]Levels!A:C,3,0)</f>
        <v>2</v>
      </c>
    </row>
    <row r="111" spans="1:9" x14ac:dyDescent="0.25">
      <c r="A111" s="9">
        <v>21</v>
      </c>
      <c r="B111">
        <v>4</v>
      </c>
      <c r="C111">
        <v>1100</v>
      </c>
      <c r="D111">
        <v>6</v>
      </c>
      <c r="E111">
        <v>211</v>
      </c>
      <c r="F111">
        <v>118.36304199999999</v>
      </c>
      <c r="G111">
        <v>33.200000000000003</v>
      </c>
      <c r="H111">
        <v>3.5515992000000001</v>
      </c>
      <c r="I111">
        <f>VLOOKUP(A111,[2]Levels!A:C,3,0)</f>
        <v>2</v>
      </c>
    </row>
    <row r="112" spans="1:9" x14ac:dyDescent="0.25">
      <c r="A112" s="9">
        <v>21</v>
      </c>
      <c r="B112">
        <v>5</v>
      </c>
      <c r="C112">
        <v>300</v>
      </c>
      <c r="D112">
        <v>2</v>
      </c>
      <c r="E112">
        <v>216</v>
      </c>
      <c r="F112">
        <v>34.942709999999998</v>
      </c>
      <c r="G112">
        <v>34</v>
      </c>
      <c r="H112">
        <v>1.0277270000000001</v>
      </c>
      <c r="I112">
        <f>VLOOKUP(A112,[2]Levels!A:C,3,0)</f>
        <v>2</v>
      </c>
    </row>
    <row r="113" spans="1:9" x14ac:dyDescent="0.25">
      <c r="A113" s="9">
        <v>22</v>
      </c>
      <c r="B113">
        <v>0</v>
      </c>
      <c r="C113">
        <v>98524</v>
      </c>
      <c r="D113">
        <v>119</v>
      </c>
      <c r="E113">
        <v>401.60504201700002</v>
      </c>
      <c r="F113">
        <v>180.101475424</v>
      </c>
      <c r="G113">
        <v>431.05932203399999</v>
      </c>
      <c r="H113">
        <v>1.49520339424</v>
      </c>
      <c r="I113">
        <f>VLOOKUP(A113,[2]Levels!A:C,3,0)</f>
        <v>3</v>
      </c>
    </row>
    <row r="114" spans="1:9" x14ac:dyDescent="0.25">
      <c r="A114" s="9">
        <v>22</v>
      </c>
      <c r="B114">
        <v>1</v>
      </c>
      <c r="C114">
        <v>102154</v>
      </c>
      <c r="D114">
        <v>150</v>
      </c>
      <c r="E114">
        <v>327.88666666699999</v>
      </c>
      <c r="F114">
        <v>113.003926913</v>
      </c>
      <c r="G114">
        <v>377.63087248300002</v>
      </c>
      <c r="H114">
        <v>1.13921739228</v>
      </c>
      <c r="I114">
        <f>VLOOKUP(A114,[2]Levels!A:C,3,0)</f>
        <v>3</v>
      </c>
    </row>
    <row r="115" spans="1:9" x14ac:dyDescent="0.25">
      <c r="A115" s="9">
        <v>22</v>
      </c>
      <c r="B115">
        <v>2</v>
      </c>
      <c r="C115">
        <v>231219</v>
      </c>
      <c r="D115">
        <v>360</v>
      </c>
      <c r="E115">
        <v>290.58055555599998</v>
      </c>
      <c r="F115">
        <v>111.727447971</v>
      </c>
      <c r="G115">
        <v>343.20047732699999</v>
      </c>
      <c r="H115">
        <v>1.05532736669</v>
      </c>
      <c r="I115">
        <f>VLOOKUP(A115,[2]Levels!A:C,3,0)</f>
        <v>3</v>
      </c>
    </row>
    <row r="116" spans="1:9" x14ac:dyDescent="0.25">
      <c r="A116" s="9">
        <v>22</v>
      </c>
      <c r="B116">
        <v>3</v>
      </c>
      <c r="C116">
        <v>229220</v>
      </c>
      <c r="D116">
        <v>342</v>
      </c>
      <c r="E116">
        <v>285.73684210499999</v>
      </c>
      <c r="F116">
        <v>114.080069678</v>
      </c>
      <c r="G116">
        <v>346.92079207900002</v>
      </c>
      <c r="H116">
        <v>1.2203997645</v>
      </c>
      <c r="I116">
        <f>VLOOKUP(A116,[2]Levels!A:C,3,0)</f>
        <v>3</v>
      </c>
    </row>
    <row r="117" spans="1:9" x14ac:dyDescent="0.25">
      <c r="A117" s="9">
        <v>22</v>
      </c>
      <c r="B117">
        <v>4</v>
      </c>
      <c r="C117">
        <v>2897</v>
      </c>
      <c r="D117">
        <v>10</v>
      </c>
      <c r="E117">
        <v>246.8</v>
      </c>
      <c r="F117">
        <v>124.72772111099999</v>
      </c>
      <c r="G117">
        <v>62.555555555600002</v>
      </c>
      <c r="H117">
        <v>1.9378148444400001</v>
      </c>
      <c r="I117">
        <f>VLOOKUP(A117,[2]Levels!A:C,3,0)</f>
        <v>3</v>
      </c>
    </row>
    <row r="118" spans="1:9" x14ac:dyDescent="0.25">
      <c r="A118" s="9">
        <v>22</v>
      </c>
      <c r="B118">
        <v>5</v>
      </c>
      <c r="C118">
        <v>0</v>
      </c>
      <c r="D118">
        <v>1</v>
      </c>
      <c r="E118">
        <v>300</v>
      </c>
      <c r="F118">
        <v>0</v>
      </c>
      <c r="G118">
        <v>0</v>
      </c>
      <c r="H118">
        <v>0</v>
      </c>
      <c r="I118">
        <f>VLOOKUP(A118,[2]Levels!A:C,3,0)</f>
        <v>3</v>
      </c>
    </row>
    <row r="119" spans="1:9" x14ac:dyDescent="0.25">
      <c r="A119" s="9">
        <v>23</v>
      </c>
      <c r="B119">
        <v>0</v>
      </c>
      <c r="C119">
        <v>61719</v>
      </c>
      <c r="D119">
        <v>7</v>
      </c>
      <c r="E119">
        <v>1460.71428571</v>
      </c>
      <c r="F119">
        <v>263.58002499999998</v>
      </c>
      <c r="G119">
        <v>8637.5</v>
      </c>
      <c r="H119">
        <v>0.63283057166699996</v>
      </c>
      <c r="I119">
        <f>VLOOKUP(A119,[2]Levels!A:C,3,0)</f>
        <v>3</v>
      </c>
    </row>
    <row r="120" spans="1:9" x14ac:dyDescent="0.25">
      <c r="A120" s="9">
        <v>23</v>
      </c>
      <c r="B120">
        <v>1</v>
      </c>
      <c r="C120">
        <v>38304</v>
      </c>
      <c r="D120">
        <v>7</v>
      </c>
      <c r="E120">
        <v>1451.1428571399999</v>
      </c>
      <c r="F120">
        <v>432.72928333300001</v>
      </c>
      <c r="G120">
        <v>5557</v>
      </c>
      <c r="H120">
        <v>8.8687329999999995E-2</v>
      </c>
      <c r="I120">
        <f>VLOOKUP(A120,[2]Levels!A:C,3,0)</f>
        <v>3</v>
      </c>
    </row>
    <row r="121" spans="1:9" x14ac:dyDescent="0.25">
      <c r="A121" s="9">
        <v>23</v>
      </c>
      <c r="B121">
        <v>2</v>
      </c>
      <c r="C121">
        <v>98956</v>
      </c>
      <c r="D121">
        <v>11</v>
      </c>
      <c r="E121">
        <v>1329</v>
      </c>
      <c r="F121">
        <v>259.16845692300001</v>
      </c>
      <c r="G121">
        <v>7199.6923076900002</v>
      </c>
      <c r="H121">
        <v>0.194103380385</v>
      </c>
      <c r="I121">
        <f>VLOOKUP(A121,[2]Levels!A:C,3,0)</f>
        <v>3</v>
      </c>
    </row>
    <row r="122" spans="1:9" x14ac:dyDescent="0.25">
      <c r="A122" s="9">
        <v>23</v>
      </c>
      <c r="B122">
        <v>3</v>
      </c>
      <c r="C122">
        <v>94792</v>
      </c>
      <c r="D122">
        <v>7</v>
      </c>
      <c r="E122">
        <v>299.85714285699999</v>
      </c>
      <c r="F122">
        <v>813.49231666699995</v>
      </c>
      <c r="G122">
        <v>15504.333333299999</v>
      </c>
      <c r="H122">
        <v>2.0263051500000002</v>
      </c>
      <c r="I122">
        <f>VLOOKUP(A122,[2]Levels!A:C,3,0)</f>
        <v>3</v>
      </c>
    </row>
    <row r="123" spans="1:9" x14ac:dyDescent="0.25">
      <c r="A123" s="9">
        <v>23</v>
      </c>
      <c r="B123">
        <v>4</v>
      </c>
      <c r="C123">
        <v>204273</v>
      </c>
      <c r="D123">
        <v>39</v>
      </c>
      <c r="E123">
        <v>1316.8461538500001</v>
      </c>
      <c r="F123">
        <v>516.69582000000003</v>
      </c>
      <c r="G123">
        <v>4027.6315789499999</v>
      </c>
      <c r="H123">
        <v>0.45934911657900002</v>
      </c>
      <c r="I123">
        <f>VLOOKUP(A123,[2]Levels!A:C,3,0)</f>
        <v>3</v>
      </c>
    </row>
    <row r="124" spans="1:9" x14ac:dyDescent="0.25">
      <c r="A124" s="9">
        <v>23</v>
      </c>
      <c r="B124">
        <v>5</v>
      </c>
      <c r="C124">
        <v>191917</v>
      </c>
      <c r="D124">
        <v>29</v>
      </c>
      <c r="E124">
        <v>906.03448275899996</v>
      </c>
      <c r="F124">
        <v>351.57345500000002</v>
      </c>
      <c r="G124">
        <v>5920.5714285699996</v>
      </c>
      <c r="H124">
        <v>0.50045504024999998</v>
      </c>
      <c r="I124">
        <f>VLOOKUP(A124,[2]Levels!A:C,3,0)</f>
        <v>3</v>
      </c>
    </row>
    <row r="125" spans="1:9" x14ac:dyDescent="0.25">
      <c r="A125" s="9">
        <v>24</v>
      </c>
      <c r="B125">
        <v>0</v>
      </c>
      <c r="C125">
        <v>65649</v>
      </c>
      <c r="D125">
        <v>17</v>
      </c>
      <c r="E125">
        <v>441</v>
      </c>
      <c r="F125">
        <v>277.396168235</v>
      </c>
      <c r="G125">
        <v>3826.2941176499999</v>
      </c>
      <c r="H125">
        <v>0.85572300470600005</v>
      </c>
      <c r="I125">
        <f>VLOOKUP(A125,[2]Levels!A:C,3,0)</f>
        <v>4</v>
      </c>
    </row>
    <row r="126" spans="1:9" x14ac:dyDescent="0.25">
      <c r="A126" s="9">
        <v>24</v>
      </c>
      <c r="B126">
        <v>1</v>
      </c>
      <c r="C126">
        <v>59420</v>
      </c>
      <c r="D126">
        <v>14</v>
      </c>
      <c r="E126">
        <v>723.07142857099996</v>
      </c>
      <c r="F126">
        <v>221.75345999999999</v>
      </c>
      <c r="G126">
        <v>3835.6923076899998</v>
      </c>
      <c r="H126">
        <v>0.77002128392299996</v>
      </c>
      <c r="I126">
        <f>VLOOKUP(A126,[2]Levels!A:C,3,0)</f>
        <v>4</v>
      </c>
    </row>
    <row r="127" spans="1:9" x14ac:dyDescent="0.25">
      <c r="A127" s="9">
        <v>24</v>
      </c>
      <c r="B127">
        <v>2</v>
      </c>
      <c r="C127">
        <v>137992</v>
      </c>
      <c r="D127">
        <v>27</v>
      </c>
      <c r="E127">
        <v>611.81481481499998</v>
      </c>
      <c r="F127">
        <v>291.32327342100001</v>
      </c>
      <c r="G127">
        <v>3725.1842105300002</v>
      </c>
      <c r="H127">
        <v>0.78588524473700005</v>
      </c>
      <c r="I127">
        <f>VLOOKUP(A127,[2]Levels!A:C,3,0)</f>
        <v>4</v>
      </c>
    </row>
    <row r="128" spans="1:9" x14ac:dyDescent="0.25">
      <c r="A128" s="9">
        <v>24</v>
      </c>
      <c r="B128">
        <v>3</v>
      </c>
      <c r="C128">
        <v>63018</v>
      </c>
      <c r="D128">
        <v>13</v>
      </c>
      <c r="E128">
        <v>407.38461538500002</v>
      </c>
      <c r="F128">
        <v>375.74269681800001</v>
      </c>
      <c r="G128">
        <v>3813.7272727300001</v>
      </c>
      <c r="H128">
        <v>0.50226828136400004</v>
      </c>
      <c r="I128">
        <f>VLOOKUP(A128,[2]Levels!A:C,3,0)</f>
        <v>4</v>
      </c>
    </row>
    <row r="129" spans="1:9" x14ac:dyDescent="0.25">
      <c r="A129" s="9">
        <v>24</v>
      </c>
      <c r="B129">
        <v>4</v>
      </c>
      <c r="C129">
        <v>165936</v>
      </c>
      <c r="D129">
        <v>51</v>
      </c>
      <c r="E129">
        <v>502.39215686300003</v>
      </c>
      <c r="F129">
        <v>178.91622953800001</v>
      </c>
      <c r="G129">
        <v>2736.2461538500002</v>
      </c>
      <c r="H129">
        <v>0.273506250708</v>
      </c>
      <c r="I129">
        <f>VLOOKUP(A129,[2]Levels!A:C,3,0)</f>
        <v>4</v>
      </c>
    </row>
    <row r="130" spans="1:9" x14ac:dyDescent="0.25">
      <c r="A130" s="9">
        <v>24</v>
      </c>
      <c r="B130">
        <v>5</v>
      </c>
      <c r="C130">
        <v>110014</v>
      </c>
      <c r="D130">
        <v>25</v>
      </c>
      <c r="E130">
        <v>852.56</v>
      </c>
      <c r="F130">
        <v>371.22010499999999</v>
      </c>
      <c r="G130">
        <v>3195.53125</v>
      </c>
      <c r="H130">
        <v>1.0503109234400001</v>
      </c>
      <c r="I130">
        <f>VLOOKUP(A130,[2]Levels!A:C,3,0)</f>
        <v>4</v>
      </c>
    </row>
    <row r="131" spans="1:9" x14ac:dyDescent="0.25">
      <c r="A131" s="9">
        <v>25</v>
      </c>
      <c r="B131">
        <v>0</v>
      </c>
      <c r="C131">
        <v>36172</v>
      </c>
      <c r="D131">
        <v>12</v>
      </c>
      <c r="E131">
        <v>604.91666666699996</v>
      </c>
      <c r="F131">
        <v>285.572085625</v>
      </c>
      <c r="G131">
        <v>4946.1875</v>
      </c>
      <c r="H131">
        <v>0.45851227625000002</v>
      </c>
      <c r="I131">
        <f>VLOOKUP(A131,[2]Levels!A:C,3,0)</f>
        <v>3</v>
      </c>
    </row>
    <row r="132" spans="1:9" x14ac:dyDescent="0.25">
      <c r="A132" s="9">
        <v>25</v>
      </c>
      <c r="B132">
        <v>1</v>
      </c>
      <c r="C132">
        <v>147217</v>
      </c>
      <c r="D132">
        <v>19</v>
      </c>
      <c r="E132">
        <v>464.47368421099998</v>
      </c>
      <c r="F132">
        <v>343.54719555600002</v>
      </c>
      <c r="G132">
        <v>7708.8333333299997</v>
      </c>
      <c r="H132">
        <v>0.27119962166700001</v>
      </c>
      <c r="I132">
        <f>VLOOKUP(A132,[2]Levels!A:C,3,0)</f>
        <v>3</v>
      </c>
    </row>
    <row r="133" spans="1:9" x14ac:dyDescent="0.25">
      <c r="A133" s="9">
        <v>25</v>
      </c>
      <c r="B133">
        <v>2</v>
      </c>
      <c r="C133">
        <v>154247</v>
      </c>
      <c r="D133">
        <v>38</v>
      </c>
      <c r="E133">
        <v>531.76315789499995</v>
      </c>
      <c r="F133">
        <v>237.38003138900001</v>
      </c>
      <c r="G133">
        <v>3175.4861111099999</v>
      </c>
      <c r="H133">
        <v>0.44354426597199997</v>
      </c>
      <c r="I133">
        <f>VLOOKUP(A133,[2]Levels!A:C,3,0)</f>
        <v>3</v>
      </c>
    </row>
    <row r="134" spans="1:9" x14ac:dyDescent="0.25">
      <c r="A134" s="9">
        <v>25</v>
      </c>
      <c r="B134">
        <v>3</v>
      </c>
      <c r="C134">
        <v>283278</v>
      </c>
      <c r="D134">
        <v>77</v>
      </c>
      <c r="E134">
        <v>536.75324675299998</v>
      </c>
      <c r="F134">
        <v>219.31089407900001</v>
      </c>
      <c r="G134">
        <v>3188.35526316</v>
      </c>
      <c r="H134">
        <v>0.52840705614500005</v>
      </c>
      <c r="I134">
        <f>VLOOKUP(A134,[2]Levels!A:C,3,0)</f>
        <v>3</v>
      </c>
    </row>
    <row r="135" spans="1:9" x14ac:dyDescent="0.25">
      <c r="A135" s="9">
        <v>25</v>
      </c>
      <c r="B135">
        <v>4</v>
      </c>
      <c r="C135">
        <v>17519</v>
      </c>
      <c r="D135">
        <v>10</v>
      </c>
      <c r="E135">
        <v>209.7</v>
      </c>
      <c r="F135">
        <v>472.35937777800001</v>
      </c>
      <c r="G135">
        <v>1735.66666667</v>
      </c>
      <c r="H135">
        <v>0.90924298888900001</v>
      </c>
      <c r="I135">
        <f>VLOOKUP(A135,[2]Levels!A:C,3,0)</f>
        <v>3</v>
      </c>
    </row>
    <row r="136" spans="1:9" x14ac:dyDescent="0.25">
      <c r="A136" s="9">
        <v>25</v>
      </c>
      <c r="B136">
        <v>5</v>
      </c>
      <c r="C136">
        <v>173796</v>
      </c>
      <c r="D136">
        <v>62</v>
      </c>
      <c r="E136">
        <v>408.30645161299998</v>
      </c>
      <c r="F136">
        <v>424.59429875000001</v>
      </c>
      <c r="G136">
        <v>2141.6770833300002</v>
      </c>
      <c r="H136">
        <v>0.82170396989600003</v>
      </c>
      <c r="I136">
        <f>VLOOKUP(A136,[2]Levels!A:C,3,0)</f>
        <v>3</v>
      </c>
    </row>
    <row r="137" spans="1:9" x14ac:dyDescent="0.25">
      <c r="A137" s="9">
        <v>26</v>
      </c>
      <c r="B137">
        <v>0</v>
      </c>
      <c r="C137">
        <v>44930</v>
      </c>
      <c r="D137">
        <v>59</v>
      </c>
      <c r="E137">
        <v>405.35593220300001</v>
      </c>
      <c r="F137">
        <v>264.93517558799999</v>
      </c>
      <c r="G137">
        <v>373.22549019600001</v>
      </c>
      <c r="H137">
        <v>2.0704667003899999</v>
      </c>
      <c r="I137">
        <f>VLOOKUP(A137,[2]Levels!A:C,3,0)</f>
        <v>3</v>
      </c>
    </row>
    <row r="138" spans="1:9" x14ac:dyDescent="0.25">
      <c r="A138" s="9">
        <v>26</v>
      </c>
      <c r="B138">
        <v>1</v>
      </c>
      <c r="C138">
        <v>94659</v>
      </c>
      <c r="D138">
        <v>148</v>
      </c>
      <c r="E138">
        <v>299.83783783799998</v>
      </c>
      <c r="F138">
        <v>133.03526410399999</v>
      </c>
      <c r="G138">
        <v>359.369942197</v>
      </c>
      <c r="H138">
        <v>1.3239246577499999</v>
      </c>
      <c r="I138">
        <f>VLOOKUP(A138,[2]Levels!A:C,3,0)</f>
        <v>3</v>
      </c>
    </row>
    <row r="139" spans="1:9" x14ac:dyDescent="0.25">
      <c r="A139" s="9">
        <v>26</v>
      </c>
      <c r="B139">
        <v>2</v>
      </c>
      <c r="C139">
        <v>233484</v>
      </c>
      <c r="D139">
        <v>279</v>
      </c>
      <c r="E139">
        <v>380.96057347700003</v>
      </c>
      <c r="F139">
        <v>149.74200485099999</v>
      </c>
      <c r="G139">
        <v>490.36303630399999</v>
      </c>
      <c r="H139">
        <v>1.44480966571</v>
      </c>
      <c r="I139">
        <f>VLOOKUP(A139,[2]Levels!A:C,3,0)</f>
        <v>3</v>
      </c>
    </row>
    <row r="140" spans="1:9" x14ac:dyDescent="0.25">
      <c r="A140" s="9">
        <v>26</v>
      </c>
      <c r="B140">
        <v>3</v>
      </c>
      <c r="C140">
        <v>413678</v>
      </c>
      <c r="D140">
        <v>583</v>
      </c>
      <c r="E140">
        <v>412.45797598600001</v>
      </c>
      <c r="F140">
        <v>101.86683443699999</v>
      </c>
      <c r="G140">
        <v>309.39967373600001</v>
      </c>
      <c r="H140">
        <v>1.3598005045199999</v>
      </c>
      <c r="I140">
        <f>VLOOKUP(A140,[2]Levels!A:C,3,0)</f>
        <v>3</v>
      </c>
    </row>
    <row r="141" spans="1:9" x14ac:dyDescent="0.25">
      <c r="A141" s="9">
        <v>26</v>
      </c>
      <c r="B141">
        <v>4</v>
      </c>
      <c r="C141">
        <v>5263</v>
      </c>
      <c r="D141">
        <v>8</v>
      </c>
      <c r="E141">
        <v>225</v>
      </c>
      <c r="F141">
        <v>394.27390714299997</v>
      </c>
      <c r="G141">
        <v>532.57142857099996</v>
      </c>
      <c r="H141">
        <v>1.37453732857</v>
      </c>
      <c r="I141">
        <f>VLOOKUP(A141,[2]Levels!A:C,3,0)</f>
        <v>3</v>
      </c>
    </row>
    <row r="142" spans="1:9" x14ac:dyDescent="0.25">
      <c r="A142" s="9">
        <v>26</v>
      </c>
      <c r="B142">
        <v>5</v>
      </c>
      <c r="C142">
        <v>52025</v>
      </c>
      <c r="D142">
        <v>47</v>
      </c>
      <c r="E142">
        <v>427.34042553199998</v>
      </c>
      <c r="F142">
        <v>167.34278453100001</v>
      </c>
      <c r="G142">
        <v>696.3125</v>
      </c>
      <c r="H142">
        <v>1.3600999499099999</v>
      </c>
      <c r="I142">
        <f>VLOOKUP(A142,[2]Levels!A:C,3,0)</f>
        <v>3</v>
      </c>
    </row>
    <row r="143" spans="1:9" x14ac:dyDescent="0.25">
      <c r="A143" s="9">
        <v>27</v>
      </c>
      <c r="B143">
        <v>0</v>
      </c>
      <c r="C143">
        <v>61385</v>
      </c>
      <c r="D143">
        <v>10</v>
      </c>
      <c r="E143">
        <v>1172.2</v>
      </c>
      <c r="F143">
        <v>551.80134111100006</v>
      </c>
      <c r="G143">
        <v>5540.3333333299997</v>
      </c>
      <c r="H143">
        <v>0.72936078000000004</v>
      </c>
      <c r="I143">
        <f>VLOOKUP(A143,[2]Levels!A:C,3,0)</f>
        <v>3</v>
      </c>
    </row>
    <row r="144" spans="1:9" x14ac:dyDescent="0.25">
      <c r="A144" s="9">
        <v>27</v>
      </c>
      <c r="B144">
        <v>1</v>
      </c>
      <c r="C144">
        <v>12657</v>
      </c>
      <c r="D144">
        <v>3</v>
      </c>
      <c r="E144">
        <v>522</v>
      </c>
      <c r="F144">
        <v>494.30149999999998</v>
      </c>
      <c r="G144">
        <v>5794.5</v>
      </c>
      <c r="H144">
        <v>1.90362476</v>
      </c>
      <c r="I144">
        <f>VLOOKUP(A144,[2]Levels!A:C,3,0)</f>
        <v>3</v>
      </c>
    </row>
    <row r="145" spans="1:9" x14ac:dyDescent="0.25">
      <c r="A145" s="9">
        <v>27</v>
      </c>
      <c r="B145">
        <v>2</v>
      </c>
      <c r="C145">
        <v>220794</v>
      </c>
      <c r="D145">
        <v>55</v>
      </c>
      <c r="E145">
        <v>789.07272727300005</v>
      </c>
      <c r="F145">
        <v>221.11916548400001</v>
      </c>
      <c r="G145">
        <v>2971.38709677</v>
      </c>
      <c r="H145">
        <v>0.77831191878999995</v>
      </c>
      <c r="I145">
        <f>VLOOKUP(A145,[2]Levels!A:C,3,0)</f>
        <v>3</v>
      </c>
    </row>
    <row r="146" spans="1:9" x14ac:dyDescent="0.25">
      <c r="A146" s="9">
        <v>27</v>
      </c>
      <c r="B146">
        <v>3</v>
      </c>
      <c r="C146">
        <v>113078</v>
      </c>
      <c r="D146">
        <v>22</v>
      </c>
      <c r="E146">
        <v>1983.6818181799999</v>
      </c>
      <c r="F146">
        <v>279.16839095199998</v>
      </c>
      <c r="G146">
        <v>3322.4285714299999</v>
      </c>
      <c r="H146">
        <v>0.83346353666700002</v>
      </c>
      <c r="I146">
        <f>VLOOKUP(A146,[2]Levels!A:C,3,0)</f>
        <v>3</v>
      </c>
    </row>
    <row r="147" spans="1:9" x14ac:dyDescent="0.25">
      <c r="A147" s="9">
        <v>27</v>
      </c>
      <c r="B147">
        <v>4</v>
      </c>
      <c r="C147">
        <v>299967</v>
      </c>
      <c r="D147">
        <v>62</v>
      </c>
      <c r="E147">
        <v>588.27419354799997</v>
      </c>
      <c r="F147">
        <v>220.80772546700001</v>
      </c>
      <c r="G147">
        <v>3872.4533333300001</v>
      </c>
      <c r="H147">
        <v>0.37266853150700002</v>
      </c>
      <c r="I147">
        <f>VLOOKUP(A147,[2]Levels!A:C,3,0)</f>
        <v>3</v>
      </c>
    </row>
    <row r="148" spans="1:9" x14ac:dyDescent="0.25">
      <c r="A148" s="9">
        <v>27</v>
      </c>
      <c r="B148">
        <v>5</v>
      </c>
      <c r="C148">
        <v>200475</v>
      </c>
      <c r="D148">
        <v>65</v>
      </c>
      <c r="E148">
        <v>679.44615384600002</v>
      </c>
      <c r="F148">
        <v>157.856043594</v>
      </c>
      <c r="G148">
        <v>2446.546875</v>
      </c>
      <c r="H148">
        <v>0.40724627604699998</v>
      </c>
      <c r="I148">
        <f>VLOOKUP(A148,[2]Levels!A:C,3,0)</f>
        <v>3</v>
      </c>
    </row>
    <row r="149" spans="1:9" x14ac:dyDescent="0.25">
      <c r="A149" s="9">
        <v>28</v>
      </c>
      <c r="B149">
        <v>0</v>
      </c>
      <c r="C149">
        <v>90030</v>
      </c>
      <c r="D149">
        <v>68</v>
      </c>
      <c r="E149">
        <v>444.33823529400001</v>
      </c>
      <c r="F149">
        <v>213.17837482799999</v>
      </c>
      <c r="G149">
        <v>741.89655172400001</v>
      </c>
      <c r="H149">
        <v>1.4293359959800001</v>
      </c>
      <c r="I149">
        <f>VLOOKUP(A149,[2]Levels!A:C,3,0)</f>
        <v>4</v>
      </c>
    </row>
    <row r="150" spans="1:9" x14ac:dyDescent="0.25">
      <c r="A150" s="9">
        <v>28</v>
      </c>
      <c r="B150">
        <v>1</v>
      </c>
      <c r="C150">
        <v>49561</v>
      </c>
      <c r="D150">
        <v>78</v>
      </c>
      <c r="E150">
        <v>311.61538461499998</v>
      </c>
      <c r="F150">
        <v>193.243534947</v>
      </c>
      <c r="G150">
        <v>344.35789473699998</v>
      </c>
      <c r="H150">
        <v>2.1189146669499999</v>
      </c>
      <c r="I150">
        <f>VLOOKUP(A150,[2]Levels!A:C,3,0)</f>
        <v>4</v>
      </c>
    </row>
    <row r="151" spans="1:9" x14ac:dyDescent="0.25">
      <c r="A151" s="9">
        <v>28</v>
      </c>
      <c r="B151">
        <v>2</v>
      </c>
      <c r="C151">
        <v>164138</v>
      </c>
      <c r="D151">
        <v>181</v>
      </c>
      <c r="E151">
        <v>416.04419889500002</v>
      </c>
      <c r="F151">
        <v>117.584134087</v>
      </c>
      <c r="G151">
        <v>471.264423077</v>
      </c>
      <c r="H151">
        <v>1.21221917837</v>
      </c>
      <c r="I151">
        <f>VLOOKUP(A151,[2]Levels!A:C,3,0)</f>
        <v>4</v>
      </c>
    </row>
    <row r="152" spans="1:9" x14ac:dyDescent="0.25">
      <c r="A152" s="9">
        <v>28</v>
      </c>
      <c r="B152">
        <v>3</v>
      </c>
      <c r="C152">
        <v>78440</v>
      </c>
      <c r="D152">
        <v>118</v>
      </c>
      <c r="E152">
        <v>261.36440678000002</v>
      </c>
      <c r="F152">
        <v>164.23107627499999</v>
      </c>
      <c r="G152">
        <v>394.03921568599998</v>
      </c>
      <c r="H152">
        <v>1.5278832846399999</v>
      </c>
      <c r="I152">
        <f>VLOOKUP(A152,[2]Levels!A:C,3,0)</f>
        <v>4</v>
      </c>
    </row>
    <row r="153" spans="1:9" x14ac:dyDescent="0.25">
      <c r="A153" s="9">
        <v>28</v>
      </c>
      <c r="B153">
        <v>4</v>
      </c>
      <c r="C153">
        <v>244443</v>
      </c>
      <c r="D153">
        <v>185</v>
      </c>
      <c r="E153">
        <v>327.47027027000001</v>
      </c>
      <c r="F153">
        <v>172.81217595499999</v>
      </c>
      <c r="G153">
        <v>1123.22272727</v>
      </c>
      <c r="H153">
        <v>1.4837560516999999</v>
      </c>
      <c r="I153">
        <f>VLOOKUP(A153,[2]Levels!A:C,3,0)</f>
        <v>4</v>
      </c>
    </row>
    <row r="154" spans="1:9" x14ac:dyDescent="0.25">
      <c r="A154" s="9">
        <v>28</v>
      </c>
      <c r="B154">
        <v>5</v>
      </c>
      <c r="C154">
        <v>174597</v>
      </c>
      <c r="D154">
        <v>196</v>
      </c>
      <c r="E154">
        <v>322.96428571400003</v>
      </c>
      <c r="F154">
        <v>164.009024272</v>
      </c>
      <c r="G154">
        <v>617.42253521099997</v>
      </c>
      <c r="H154">
        <v>1.31608384912</v>
      </c>
      <c r="I154">
        <f>VLOOKUP(A154,[2]Levels!A:C,3,0)</f>
        <v>4</v>
      </c>
    </row>
    <row r="155" spans="1:9" x14ac:dyDescent="0.25">
      <c r="A155" s="9">
        <v>29</v>
      </c>
      <c r="B155">
        <v>0</v>
      </c>
      <c r="C155">
        <v>50994</v>
      </c>
      <c r="D155">
        <v>54</v>
      </c>
      <c r="E155">
        <v>418.68518518500002</v>
      </c>
      <c r="F155">
        <v>223.01728377399999</v>
      </c>
      <c r="G155">
        <v>587.716981132</v>
      </c>
      <c r="H155">
        <v>0.89534440132100002</v>
      </c>
      <c r="I155">
        <f>VLOOKUP(A155,[2]Levels!A:C,3,0)</f>
        <v>4</v>
      </c>
    </row>
    <row r="156" spans="1:9" x14ac:dyDescent="0.25">
      <c r="A156" s="9">
        <v>29</v>
      </c>
      <c r="B156">
        <v>1</v>
      </c>
      <c r="C156">
        <v>38003</v>
      </c>
      <c r="D156">
        <v>61</v>
      </c>
      <c r="E156">
        <v>317.180327869</v>
      </c>
      <c r="F156">
        <v>172.559597209</v>
      </c>
      <c r="G156">
        <v>312.90697674400002</v>
      </c>
      <c r="H156">
        <v>1.2216277151199999</v>
      </c>
      <c r="I156">
        <f>VLOOKUP(A156,[2]Levels!A:C,3,0)</f>
        <v>4</v>
      </c>
    </row>
    <row r="157" spans="1:9" x14ac:dyDescent="0.25">
      <c r="A157" s="9">
        <v>29</v>
      </c>
      <c r="B157">
        <v>2</v>
      </c>
      <c r="C157">
        <v>113144</v>
      </c>
      <c r="D157">
        <v>146</v>
      </c>
      <c r="E157">
        <v>396.17808219199998</v>
      </c>
      <c r="F157">
        <v>131.78894133700001</v>
      </c>
      <c r="G157">
        <v>450.87209302299999</v>
      </c>
      <c r="H157">
        <v>0.83109525348799995</v>
      </c>
      <c r="I157">
        <f>VLOOKUP(A157,[2]Levels!A:C,3,0)</f>
        <v>4</v>
      </c>
    </row>
    <row r="158" spans="1:9" x14ac:dyDescent="0.25">
      <c r="A158" s="9">
        <v>29</v>
      </c>
      <c r="B158">
        <v>3</v>
      </c>
      <c r="C158">
        <v>125802</v>
      </c>
      <c r="D158">
        <v>198</v>
      </c>
      <c r="E158">
        <v>301.28282828300001</v>
      </c>
      <c r="F158">
        <v>150.96989071100001</v>
      </c>
      <c r="G158">
        <v>337.299492386</v>
      </c>
      <c r="H158">
        <v>1.16111692843</v>
      </c>
      <c r="I158">
        <f>VLOOKUP(A158,[2]Levels!A:C,3,0)</f>
        <v>4</v>
      </c>
    </row>
    <row r="159" spans="1:9" x14ac:dyDescent="0.25">
      <c r="A159" s="9">
        <v>29</v>
      </c>
      <c r="B159">
        <v>4</v>
      </c>
      <c r="C159">
        <v>213502</v>
      </c>
      <c r="D159">
        <v>120</v>
      </c>
      <c r="E159">
        <v>279.73333333300002</v>
      </c>
      <c r="F159">
        <v>200.43463487400001</v>
      </c>
      <c r="G159">
        <v>1538.6218487399999</v>
      </c>
      <c r="H159">
        <v>0.79556389478199996</v>
      </c>
      <c r="I159">
        <f>VLOOKUP(A159,[2]Levels!A:C,3,0)</f>
        <v>4</v>
      </c>
    </row>
    <row r="160" spans="1:9" x14ac:dyDescent="0.25">
      <c r="A160" s="9">
        <v>29</v>
      </c>
      <c r="B160">
        <v>5</v>
      </c>
      <c r="C160">
        <v>205605</v>
      </c>
      <c r="D160">
        <v>233</v>
      </c>
      <c r="E160">
        <v>351.75536480699998</v>
      </c>
      <c r="F160">
        <v>133.39689680999999</v>
      </c>
      <c r="G160">
        <v>546.74568965499998</v>
      </c>
      <c r="H160">
        <v>0.876608101862</v>
      </c>
      <c r="I160">
        <f>VLOOKUP(A160,[2]Levels!A:C,3,0)</f>
        <v>4</v>
      </c>
    </row>
    <row r="161" spans="1:9" x14ac:dyDescent="0.25">
      <c r="A161" s="9">
        <v>30</v>
      </c>
      <c r="B161">
        <v>0</v>
      </c>
      <c r="C161">
        <v>41967</v>
      </c>
      <c r="D161">
        <v>66</v>
      </c>
      <c r="E161">
        <v>528.39393939399997</v>
      </c>
      <c r="F161">
        <v>162.33135456799999</v>
      </c>
      <c r="G161">
        <v>167.740740741</v>
      </c>
      <c r="H161">
        <v>1.7474935230899999</v>
      </c>
      <c r="I161">
        <f>VLOOKUP(A161,[2]Levels!A:C,3,0)</f>
        <v>5</v>
      </c>
    </row>
    <row r="162" spans="1:9" x14ac:dyDescent="0.25">
      <c r="A162" s="9">
        <v>30</v>
      </c>
      <c r="B162">
        <v>1</v>
      </c>
      <c r="C162">
        <v>34740</v>
      </c>
      <c r="D162">
        <v>74</v>
      </c>
      <c r="E162">
        <v>344.35135135100001</v>
      </c>
      <c r="F162">
        <v>157.78750108899999</v>
      </c>
      <c r="G162">
        <v>172.08910891100001</v>
      </c>
      <c r="H162">
        <v>2.1058588503000002</v>
      </c>
      <c r="I162">
        <f>VLOOKUP(A162,[2]Levels!A:C,3,0)</f>
        <v>5</v>
      </c>
    </row>
    <row r="163" spans="1:9" x14ac:dyDescent="0.25">
      <c r="A163" s="9">
        <v>30</v>
      </c>
      <c r="B163">
        <v>2</v>
      </c>
      <c r="C163">
        <v>97491</v>
      </c>
      <c r="D163">
        <v>175</v>
      </c>
      <c r="E163">
        <v>407.81714285700002</v>
      </c>
      <c r="F163">
        <v>146.24555160899999</v>
      </c>
      <c r="G163">
        <v>155.29310344800001</v>
      </c>
      <c r="H163">
        <v>1.52179184678</v>
      </c>
      <c r="I163">
        <f>VLOOKUP(A163,[2]Levels!A:C,3,0)</f>
        <v>5</v>
      </c>
    </row>
    <row r="164" spans="1:9" x14ac:dyDescent="0.25">
      <c r="A164" s="9">
        <v>30</v>
      </c>
      <c r="B164">
        <v>3</v>
      </c>
      <c r="C164">
        <v>85532</v>
      </c>
      <c r="D164">
        <v>194</v>
      </c>
      <c r="E164">
        <v>303.93298969099999</v>
      </c>
      <c r="F164">
        <v>124.575269691</v>
      </c>
      <c r="G164">
        <v>139.53608247400001</v>
      </c>
      <c r="H164">
        <v>1.71395468412</v>
      </c>
      <c r="I164">
        <f>VLOOKUP(A164,[2]Levels!A:C,3,0)</f>
        <v>5</v>
      </c>
    </row>
    <row r="165" spans="1:9" x14ac:dyDescent="0.25">
      <c r="A165" s="9">
        <v>30</v>
      </c>
      <c r="B165">
        <v>4</v>
      </c>
      <c r="C165">
        <v>276451</v>
      </c>
      <c r="D165">
        <v>347</v>
      </c>
      <c r="E165">
        <v>375.06916426499998</v>
      </c>
      <c r="F165">
        <v>108.36853136000001</v>
      </c>
      <c r="G165">
        <v>421.54911838800001</v>
      </c>
      <c r="H165">
        <v>1.0086959197000001</v>
      </c>
      <c r="I165">
        <f>VLOOKUP(A165,[2]Levels!A:C,3,0)</f>
        <v>5</v>
      </c>
    </row>
    <row r="166" spans="1:9" x14ac:dyDescent="0.25">
      <c r="A166" s="9">
        <v>30</v>
      </c>
      <c r="B166">
        <v>5</v>
      </c>
      <c r="C166">
        <v>174565</v>
      </c>
      <c r="D166">
        <v>306</v>
      </c>
      <c r="E166">
        <v>385.82679738600001</v>
      </c>
      <c r="F166">
        <v>114.470158133</v>
      </c>
      <c r="G166">
        <v>201.971518987</v>
      </c>
      <c r="H166">
        <v>1.2824945164199999</v>
      </c>
      <c r="I166">
        <f>VLOOKUP(A166,[2]Levels!A:C,3,0)</f>
        <v>5</v>
      </c>
    </row>
    <row r="167" spans="1:9" x14ac:dyDescent="0.25">
      <c r="A167" s="9">
        <v>31</v>
      </c>
      <c r="B167">
        <v>0</v>
      </c>
      <c r="C167">
        <v>0</v>
      </c>
      <c r="D167">
        <v>1</v>
      </c>
      <c r="E167">
        <v>565</v>
      </c>
      <c r="F167">
        <v>0</v>
      </c>
      <c r="G167">
        <v>0</v>
      </c>
      <c r="H167">
        <v>0</v>
      </c>
      <c r="I167">
        <f>VLOOKUP(A167,[2]Levels!A:C,3,0)</f>
        <v>5</v>
      </c>
    </row>
    <row r="168" spans="1:9" x14ac:dyDescent="0.25">
      <c r="A168" s="9">
        <v>31</v>
      </c>
      <c r="B168">
        <v>1</v>
      </c>
      <c r="C168">
        <v>105651</v>
      </c>
      <c r="D168">
        <v>20</v>
      </c>
      <c r="E168">
        <v>995.95</v>
      </c>
      <c r="F168">
        <v>328.04392842099998</v>
      </c>
      <c r="G168">
        <v>4542</v>
      </c>
      <c r="H168">
        <v>0.50826425963199995</v>
      </c>
      <c r="I168">
        <f>VLOOKUP(A168,[2]Levels!A:C,3,0)</f>
        <v>5</v>
      </c>
    </row>
    <row r="169" spans="1:9" x14ac:dyDescent="0.25">
      <c r="A169" s="9">
        <v>31</v>
      </c>
      <c r="B169">
        <v>2</v>
      </c>
      <c r="C169">
        <v>167536</v>
      </c>
      <c r="D169">
        <v>18</v>
      </c>
      <c r="E169">
        <v>901.11111111100001</v>
      </c>
      <c r="F169">
        <v>439.12084823499998</v>
      </c>
      <c r="G169">
        <v>8969.5294117600006</v>
      </c>
      <c r="H169">
        <v>0.78193876823499997</v>
      </c>
      <c r="I169">
        <f>VLOOKUP(A169,[2]Levels!A:C,3,0)</f>
        <v>5</v>
      </c>
    </row>
    <row r="170" spans="1:9" x14ac:dyDescent="0.25">
      <c r="A170" s="9">
        <v>31</v>
      </c>
      <c r="B170">
        <v>3</v>
      </c>
      <c r="C170">
        <v>132596</v>
      </c>
      <c r="D170">
        <v>12</v>
      </c>
      <c r="E170">
        <v>929.83333333300004</v>
      </c>
      <c r="F170">
        <v>676.32057272700001</v>
      </c>
      <c r="G170">
        <v>11067.090909099999</v>
      </c>
      <c r="H170">
        <v>1.382408155</v>
      </c>
      <c r="I170">
        <f>VLOOKUP(A170,[2]Levels!A:C,3,0)</f>
        <v>5</v>
      </c>
    </row>
    <row r="171" spans="1:9" x14ac:dyDescent="0.25">
      <c r="A171" s="9">
        <v>31</v>
      </c>
      <c r="B171">
        <v>4</v>
      </c>
      <c r="C171">
        <v>279815</v>
      </c>
      <c r="D171">
        <v>93</v>
      </c>
      <c r="E171">
        <v>957.38709677400004</v>
      </c>
      <c r="F171">
        <v>363.11841568</v>
      </c>
      <c r="G171">
        <v>3567.0295857999999</v>
      </c>
      <c r="H171">
        <v>0.81046189073999997</v>
      </c>
      <c r="I171">
        <f>VLOOKUP(A171,[2]Levels!A:C,3,0)</f>
        <v>5</v>
      </c>
    </row>
    <row r="172" spans="1:9" x14ac:dyDescent="0.25">
      <c r="A172" s="9">
        <v>31</v>
      </c>
      <c r="B172">
        <v>5</v>
      </c>
      <c r="C172">
        <v>549337</v>
      </c>
      <c r="D172">
        <v>86</v>
      </c>
      <c r="E172">
        <v>986.44186046499999</v>
      </c>
      <c r="F172">
        <v>458.18034952900001</v>
      </c>
      <c r="G172">
        <v>5496.87058824</v>
      </c>
      <c r="H172">
        <v>0.94632906352900004</v>
      </c>
      <c r="I172">
        <f>VLOOKUP(A172,[2]Levels!A:C,3,0)</f>
        <v>5</v>
      </c>
    </row>
    <row r="173" spans="1:9" x14ac:dyDescent="0.25">
      <c r="A173" s="9">
        <v>32</v>
      </c>
      <c r="B173">
        <v>0</v>
      </c>
      <c r="C173">
        <v>38237</v>
      </c>
      <c r="D173">
        <v>71</v>
      </c>
      <c r="E173">
        <v>297.887323944</v>
      </c>
      <c r="F173">
        <v>162.35965359599999</v>
      </c>
      <c r="G173">
        <v>267.60674157300002</v>
      </c>
      <c r="H173">
        <v>1.84309474056</v>
      </c>
      <c r="I173">
        <f>VLOOKUP(A173,[2]Levels!A:C,3,0)</f>
        <v>5</v>
      </c>
    </row>
    <row r="174" spans="1:9" x14ac:dyDescent="0.25">
      <c r="A174" s="9">
        <v>32</v>
      </c>
      <c r="B174">
        <v>1</v>
      </c>
      <c r="C174">
        <v>41833</v>
      </c>
      <c r="D174">
        <v>82</v>
      </c>
      <c r="E174">
        <v>307.89024390200001</v>
      </c>
      <c r="F174">
        <v>123.80582449000001</v>
      </c>
      <c r="G174">
        <v>201.214285714</v>
      </c>
      <c r="H174">
        <v>1.5858379221400001</v>
      </c>
      <c r="I174">
        <f>VLOOKUP(A174,[2]Levels!A:C,3,0)</f>
        <v>5</v>
      </c>
    </row>
    <row r="175" spans="1:9" x14ac:dyDescent="0.25">
      <c r="A175" s="9">
        <v>32</v>
      </c>
      <c r="B175">
        <v>2</v>
      </c>
      <c r="C175">
        <v>138525</v>
      </c>
      <c r="D175">
        <v>263</v>
      </c>
      <c r="E175">
        <v>338.39543726199997</v>
      </c>
      <c r="F175">
        <v>93.357982664399998</v>
      </c>
      <c r="G175">
        <v>198.103806228</v>
      </c>
      <c r="H175">
        <v>1.2199105616999999</v>
      </c>
      <c r="I175">
        <f>VLOOKUP(A175,[2]Levels!A:C,3,0)</f>
        <v>5</v>
      </c>
    </row>
    <row r="176" spans="1:9" x14ac:dyDescent="0.25">
      <c r="A176" s="9">
        <v>32</v>
      </c>
      <c r="B176">
        <v>3</v>
      </c>
      <c r="C176">
        <v>93093</v>
      </c>
      <c r="D176">
        <v>199</v>
      </c>
      <c r="E176">
        <v>271.79899497500003</v>
      </c>
      <c r="F176">
        <v>118.036995164</v>
      </c>
      <c r="G176">
        <v>203.126760563</v>
      </c>
      <c r="H176">
        <v>1.30323217751</v>
      </c>
      <c r="I176">
        <f>VLOOKUP(A176,[2]Levels!A:C,3,0)</f>
        <v>5</v>
      </c>
    </row>
    <row r="177" spans="1:9" x14ac:dyDescent="0.25">
      <c r="A177" s="9">
        <v>32</v>
      </c>
      <c r="B177">
        <v>4</v>
      </c>
      <c r="C177">
        <v>67646</v>
      </c>
      <c r="D177">
        <v>122</v>
      </c>
      <c r="E177">
        <v>312.90163934399999</v>
      </c>
      <c r="F177">
        <v>128.333729551</v>
      </c>
      <c r="G177">
        <v>254.48717948699999</v>
      </c>
      <c r="H177">
        <v>1.2499858643599999</v>
      </c>
      <c r="I177">
        <f>VLOOKUP(A177,[2]Levels!A:C,3,0)</f>
        <v>5</v>
      </c>
    </row>
    <row r="178" spans="1:9" x14ac:dyDescent="0.25">
      <c r="A178" s="9">
        <v>32</v>
      </c>
      <c r="B178">
        <v>5</v>
      </c>
      <c r="C178">
        <v>200910</v>
      </c>
      <c r="D178">
        <v>389</v>
      </c>
      <c r="E178">
        <v>288.771208226</v>
      </c>
      <c r="F178">
        <v>96.332349681400004</v>
      </c>
      <c r="G178">
        <v>228.522058824</v>
      </c>
      <c r="H178">
        <v>1.2006312386</v>
      </c>
      <c r="I178">
        <f>VLOOKUP(A178,[2]Levels!A:C,3,0)</f>
        <v>5</v>
      </c>
    </row>
    <row r="179" spans="1:9" x14ac:dyDescent="0.25">
      <c r="A179" s="9">
        <v>33</v>
      </c>
      <c r="B179">
        <v>0</v>
      </c>
      <c r="C179">
        <v>50394</v>
      </c>
      <c r="D179">
        <v>70</v>
      </c>
      <c r="E179">
        <v>342.62857142899998</v>
      </c>
      <c r="F179">
        <v>206.371113014</v>
      </c>
      <c r="G179">
        <v>474.05479452100002</v>
      </c>
      <c r="H179">
        <v>1.40027242493</v>
      </c>
      <c r="I179">
        <f>VLOOKUP(A179,[2]Levels!A:C,3,0)</f>
        <v>3</v>
      </c>
    </row>
    <row r="180" spans="1:9" x14ac:dyDescent="0.25">
      <c r="A180" s="9">
        <v>33</v>
      </c>
      <c r="B180">
        <v>1</v>
      </c>
      <c r="C180">
        <v>69312</v>
      </c>
      <c r="D180">
        <v>125</v>
      </c>
      <c r="E180">
        <v>306.45600000000002</v>
      </c>
      <c r="F180">
        <v>140.002680242</v>
      </c>
      <c r="G180">
        <v>255.94354838699999</v>
      </c>
      <c r="H180">
        <v>1.5004017565300001</v>
      </c>
      <c r="I180">
        <f>VLOOKUP(A180,[2]Levels!A:C,3,0)</f>
        <v>3</v>
      </c>
    </row>
    <row r="181" spans="1:9" x14ac:dyDescent="0.25">
      <c r="A181" s="9">
        <v>33</v>
      </c>
      <c r="B181">
        <v>2</v>
      </c>
      <c r="C181">
        <v>137359</v>
      </c>
      <c r="D181">
        <v>221</v>
      </c>
      <c r="E181">
        <v>368.19909502299998</v>
      </c>
      <c r="F181">
        <v>152.9893635</v>
      </c>
      <c r="G181">
        <v>257.41785714299999</v>
      </c>
      <c r="H181">
        <v>1.61150423236</v>
      </c>
      <c r="I181">
        <f>VLOOKUP(A181,[2]Levels!A:C,3,0)</f>
        <v>3</v>
      </c>
    </row>
    <row r="182" spans="1:9" x14ac:dyDescent="0.25">
      <c r="A182" s="9">
        <v>33</v>
      </c>
      <c r="B182">
        <v>3</v>
      </c>
      <c r="C182">
        <v>139058</v>
      </c>
      <c r="D182">
        <v>162</v>
      </c>
      <c r="E182">
        <v>287.39506172799997</v>
      </c>
      <c r="F182">
        <v>168.09072769700001</v>
      </c>
      <c r="G182">
        <v>560.24719101100004</v>
      </c>
      <c r="H182">
        <v>1.1506173579200001</v>
      </c>
      <c r="I182">
        <f>VLOOKUP(A182,[2]Levels!A:C,3,0)</f>
        <v>3</v>
      </c>
    </row>
    <row r="183" spans="1:9" x14ac:dyDescent="0.25">
      <c r="A183" s="9">
        <v>33</v>
      </c>
      <c r="B183">
        <v>4</v>
      </c>
      <c r="C183">
        <v>2664</v>
      </c>
      <c r="D183">
        <v>8</v>
      </c>
      <c r="E183">
        <v>211.75</v>
      </c>
      <c r="F183">
        <v>218.59589857099999</v>
      </c>
      <c r="G183">
        <v>167.14285714299999</v>
      </c>
      <c r="H183">
        <v>1.6515025142899999</v>
      </c>
      <c r="I183">
        <f>VLOOKUP(A183,[2]Levels!A:C,3,0)</f>
        <v>3</v>
      </c>
    </row>
    <row r="184" spans="1:9" x14ac:dyDescent="0.25">
      <c r="A184" s="9">
        <v>33</v>
      </c>
      <c r="B184">
        <v>5</v>
      </c>
      <c r="C184">
        <v>1032</v>
      </c>
      <c r="D184">
        <v>4</v>
      </c>
      <c r="E184">
        <v>358.75</v>
      </c>
      <c r="F184">
        <v>270.16121333299998</v>
      </c>
      <c r="G184">
        <v>121.333333333</v>
      </c>
      <c r="H184">
        <v>3.47610373333</v>
      </c>
      <c r="I184">
        <f>VLOOKUP(A184,[2]Levels!A:C,3,0)</f>
        <v>3</v>
      </c>
    </row>
    <row r="185" spans="1:9" x14ac:dyDescent="0.25">
      <c r="A185" s="9">
        <v>34</v>
      </c>
      <c r="B185">
        <v>0</v>
      </c>
      <c r="C185">
        <v>65349</v>
      </c>
      <c r="D185">
        <v>80</v>
      </c>
      <c r="E185">
        <v>421.71249999999998</v>
      </c>
      <c r="F185">
        <v>154.74212175900001</v>
      </c>
      <c r="G185">
        <v>368.60185185199998</v>
      </c>
      <c r="H185">
        <v>1.1355689927799999</v>
      </c>
      <c r="I185">
        <f>VLOOKUP(A185,[2]Levels!A:C,3,0)</f>
        <v>2</v>
      </c>
    </row>
    <row r="186" spans="1:9" x14ac:dyDescent="0.25">
      <c r="A186" s="9">
        <v>34</v>
      </c>
      <c r="B186">
        <v>1</v>
      </c>
      <c r="C186">
        <v>104819</v>
      </c>
      <c r="D186">
        <v>157</v>
      </c>
      <c r="E186">
        <v>395.90445859900001</v>
      </c>
      <c r="F186">
        <v>168.65017756899999</v>
      </c>
      <c r="G186">
        <v>296.591160221</v>
      </c>
      <c r="H186">
        <v>1.68801129895</v>
      </c>
      <c r="I186">
        <f>VLOOKUP(A186,[2]Levels!A:C,3,0)</f>
        <v>2</v>
      </c>
    </row>
    <row r="187" spans="1:9" x14ac:dyDescent="0.25">
      <c r="A187" s="9">
        <v>34</v>
      </c>
      <c r="B187">
        <v>2</v>
      </c>
      <c r="C187">
        <v>129033</v>
      </c>
      <c r="D187">
        <v>230</v>
      </c>
      <c r="E187">
        <v>346.96956521700002</v>
      </c>
      <c r="F187">
        <v>106.63533273900001</v>
      </c>
      <c r="G187">
        <v>244.32343234300001</v>
      </c>
      <c r="H187">
        <v>1.1810329242199999</v>
      </c>
      <c r="I187">
        <f>VLOOKUP(A187,[2]Levels!A:C,3,0)</f>
        <v>2</v>
      </c>
    </row>
    <row r="188" spans="1:9" x14ac:dyDescent="0.25">
      <c r="A188" s="9">
        <v>34</v>
      </c>
      <c r="B188">
        <v>3</v>
      </c>
      <c r="C188">
        <v>153748</v>
      </c>
      <c r="D188">
        <v>195</v>
      </c>
      <c r="E188">
        <v>423.29230769200001</v>
      </c>
      <c r="F188">
        <v>150.03336450399999</v>
      </c>
      <c r="G188">
        <v>374.18181818199997</v>
      </c>
      <c r="H188">
        <v>1.13692080884</v>
      </c>
      <c r="I188">
        <f>VLOOKUP(A188,[2]Levels!A:C,3,0)</f>
        <v>2</v>
      </c>
    </row>
    <row r="189" spans="1:9" x14ac:dyDescent="0.25">
      <c r="A189" s="9">
        <v>34</v>
      </c>
      <c r="B189">
        <v>4</v>
      </c>
      <c r="C189">
        <v>5863</v>
      </c>
      <c r="D189">
        <v>5</v>
      </c>
      <c r="E189">
        <v>206.4</v>
      </c>
      <c r="F189">
        <v>427.142425</v>
      </c>
      <c r="G189">
        <v>1249.25</v>
      </c>
      <c r="H189">
        <v>0.36079044999999998</v>
      </c>
      <c r="I189">
        <f>VLOOKUP(A189,[2]Levels!A:C,3,0)</f>
        <v>2</v>
      </c>
    </row>
    <row r="190" spans="1:9" x14ac:dyDescent="0.25">
      <c r="A190" s="9">
        <v>34</v>
      </c>
      <c r="B190">
        <v>5</v>
      </c>
      <c r="C190">
        <v>2333</v>
      </c>
      <c r="D190">
        <v>6</v>
      </c>
      <c r="E190">
        <v>205.33333333300001</v>
      </c>
      <c r="F190">
        <v>398.22589599999998</v>
      </c>
      <c r="G190">
        <v>253.4</v>
      </c>
      <c r="H190">
        <v>1.70400434</v>
      </c>
      <c r="I190">
        <f>VLOOKUP(A190,[2]Levels!A:C,3,0)</f>
        <v>2</v>
      </c>
    </row>
    <row r="191" spans="1:9" x14ac:dyDescent="0.25">
      <c r="A191" s="9">
        <v>35</v>
      </c>
      <c r="B191">
        <v>0</v>
      </c>
      <c r="C191">
        <v>54790</v>
      </c>
      <c r="D191">
        <v>36</v>
      </c>
      <c r="E191">
        <v>480.91666666700002</v>
      </c>
      <c r="F191">
        <v>151.47147468099999</v>
      </c>
      <c r="G191">
        <v>940.55319148900003</v>
      </c>
      <c r="H191">
        <v>0.75876136489400003</v>
      </c>
      <c r="I191">
        <f>VLOOKUP(A191,[2]Levels!A:C,3,0)</f>
        <v>1</v>
      </c>
    </row>
    <row r="192" spans="1:9" x14ac:dyDescent="0.25">
      <c r="A192" s="9">
        <v>35</v>
      </c>
      <c r="B192">
        <v>1</v>
      </c>
      <c r="C192">
        <v>90129</v>
      </c>
      <c r="D192">
        <v>62</v>
      </c>
      <c r="E192">
        <v>468.40322580600002</v>
      </c>
      <c r="F192">
        <v>136.62751505400001</v>
      </c>
      <c r="G192">
        <v>760.76344085999995</v>
      </c>
      <c r="H192">
        <v>1.02710442075</v>
      </c>
      <c r="I192">
        <f>VLOOKUP(A192,[2]Levels!A:C,3,0)</f>
        <v>1</v>
      </c>
    </row>
    <row r="193" spans="1:9" x14ac:dyDescent="0.25">
      <c r="A193" s="9">
        <v>35</v>
      </c>
      <c r="B193">
        <v>4</v>
      </c>
      <c r="C193">
        <v>0</v>
      </c>
      <c r="D193">
        <v>1</v>
      </c>
      <c r="E193">
        <v>133</v>
      </c>
      <c r="F193">
        <v>0</v>
      </c>
      <c r="G193">
        <v>0</v>
      </c>
      <c r="H193">
        <v>0</v>
      </c>
      <c r="I193">
        <f>VLOOKUP(A193,[2]Levels!A:C,3,0)</f>
        <v>1</v>
      </c>
    </row>
    <row r="194" spans="1:9" x14ac:dyDescent="0.25">
      <c r="A194" s="9">
        <v>35</v>
      </c>
      <c r="B194">
        <v>5</v>
      </c>
      <c r="C194">
        <v>367</v>
      </c>
      <c r="D194">
        <v>2</v>
      </c>
      <c r="E194">
        <v>365.5</v>
      </c>
      <c r="F194">
        <v>33.774039999999999</v>
      </c>
      <c r="G194">
        <v>102</v>
      </c>
      <c r="H194">
        <v>0.33111810000000003</v>
      </c>
      <c r="I194">
        <f>VLOOKUP(A194,[2]Levels!A:C,3,0)</f>
        <v>1</v>
      </c>
    </row>
    <row r="195" spans="1:9" x14ac:dyDescent="0.25">
      <c r="A195" s="9">
        <v>37</v>
      </c>
      <c r="B195">
        <v>0</v>
      </c>
      <c r="C195">
        <v>42433</v>
      </c>
      <c r="D195">
        <v>77</v>
      </c>
      <c r="E195">
        <v>349.96103896099999</v>
      </c>
      <c r="F195">
        <v>150.06473016300001</v>
      </c>
      <c r="G195">
        <v>196.569105691</v>
      </c>
      <c r="H195">
        <v>1.6068749815400001</v>
      </c>
      <c r="I195">
        <f>VLOOKUP(A195,[2]Levels!A:C,3,0)</f>
        <v>2</v>
      </c>
    </row>
    <row r="196" spans="1:9" x14ac:dyDescent="0.25">
      <c r="A196" s="9">
        <v>37</v>
      </c>
      <c r="B196">
        <v>1</v>
      </c>
      <c r="C196">
        <v>72479</v>
      </c>
      <c r="D196">
        <v>142</v>
      </c>
      <c r="E196">
        <v>377.06338028200003</v>
      </c>
      <c r="F196">
        <v>259.91634120600003</v>
      </c>
      <c r="G196">
        <v>140.90070922000001</v>
      </c>
      <c r="H196">
        <v>4.4604242155999998</v>
      </c>
      <c r="I196">
        <f>VLOOKUP(A196,[2]Levels!A:C,3,0)</f>
        <v>2</v>
      </c>
    </row>
    <row r="197" spans="1:9" x14ac:dyDescent="0.25">
      <c r="A197" s="9">
        <v>37</v>
      </c>
      <c r="B197">
        <v>2</v>
      </c>
      <c r="C197">
        <v>190384</v>
      </c>
      <c r="D197">
        <v>272</v>
      </c>
      <c r="E197">
        <v>452.24264705899998</v>
      </c>
      <c r="F197">
        <v>99.263971598599994</v>
      </c>
      <c r="G197">
        <v>251.49659863900001</v>
      </c>
      <c r="H197">
        <v>1.0866279139499999</v>
      </c>
      <c r="I197">
        <f>VLOOKUP(A197,[2]Levels!A:C,3,0)</f>
        <v>2</v>
      </c>
    </row>
    <row r="198" spans="1:9" x14ac:dyDescent="0.25">
      <c r="A198" s="9">
        <v>37</v>
      </c>
      <c r="B198">
        <v>3</v>
      </c>
      <c r="C198">
        <v>143155</v>
      </c>
      <c r="D198">
        <v>269</v>
      </c>
      <c r="E198">
        <v>354.85501858700002</v>
      </c>
      <c r="F198">
        <v>206.54009294100001</v>
      </c>
      <c r="G198">
        <v>166.37352941200001</v>
      </c>
      <c r="H198">
        <v>2.8094298787400001</v>
      </c>
      <c r="I198">
        <f>VLOOKUP(A198,[2]Levels!A:C,3,0)</f>
        <v>2</v>
      </c>
    </row>
    <row r="199" spans="1:9" x14ac:dyDescent="0.25">
      <c r="A199" s="9">
        <v>37</v>
      </c>
      <c r="B199">
        <v>4</v>
      </c>
      <c r="C199">
        <v>460140</v>
      </c>
      <c r="D199">
        <v>529</v>
      </c>
      <c r="E199">
        <v>591.61436673000003</v>
      </c>
      <c r="F199">
        <v>104.29333741799999</v>
      </c>
      <c r="G199">
        <v>274.30545454499998</v>
      </c>
      <c r="H199">
        <v>1.22846594327</v>
      </c>
      <c r="I199">
        <f>VLOOKUP(A199,[2]Levels!A:C,3,0)</f>
        <v>2</v>
      </c>
    </row>
    <row r="200" spans="1:9" x14ac:dyDescent="0.25">
      <c r="A200" s="9">
        <v>37</v>
      </c>
      <c r="B200">
        <v>5</v>
      </c>
      <c r="C200">
        <v>258332</v>
      </c>
      <c r="D200">
        <v>441</v>
      </c>
      <c r="E200">
        <v>387.64399092999997</v>
      </c>
      <c r="F200">
        <v>137.75079081499999</v>
      </c>
      <c r="G200">
        <v>197.02789699600001</v>
      </c>
      <c r="H200">
        <v>2.0228918970600001</v>
      </c>
      <c r="I200">
        <f>VLOOKUP(A200,[2]Levels!A:C,3,0)</f>
        <v>2</v>
      </c>
    </row>
    <row r="201" spans="1:9" x14ac:dyDescent="0.25">
      <c r="A201" s="9">
        <v>38</v>
      </c>
      <c r="B201">
        <v>0</v>
      </c>
      <c r="C201">
        <v>43533</v>
      </c>
      <c r="D201">
        <v>77</v>
      </c>
      <c r="E201">
        <v>327.49350649399997</v>
      </c>
      <c r="F201">
        <v>153.35320720000001</v>
      </c>
      <c r="G201">
        <v>281.74</v>
      </c>
      <c r="H201">
        <v>1.2616825953299999</v>
      </c>
      <c r="I201">
        <f>VLOOKUP(A201,[2]Levels!A:C,3,0)</f>
        <v>3</v>
      </c>
    </row>
    <row r="202" spans="1:9" x14ac:dyDescent="0.25">
      <c r="A202" s="9">
        <v>38</v>
      </c>
      <c r="B202">
        <v>1</v>
      </c>
      <c r="C202">
        <v>59487</v>
      </c>
      <c r="D202">
        <v>86</v>
      </c>
      <c r="E202">
        <v>348.52325581399998</v>
      </c>
      <c r="F202">
        <v>140.87772902</v>
      </c>
      <c r="G202">
        <v>403.26960784300002</v>
      </c>
      <c r="H202">
        <v>1.04696850343</v>
      </c>
      <c r="I202">
        <f>VLOOKUP(A202,[2]Levels!A:C,3,0)</f>
        <v>3</v>
      </c>
    </row>
    <row r="203" spans="1:9" x14ac:dyDescent="0.25">
      <c r="A203" s="9">
        <v>38</v>
      </c>
      <c r="B203">
        <v>2</v>
      </c>
      <c r="C203">
        <v>138792</v>
      </c>
      <c r="D203">
        <v>161</v>
      </c>
      <c r="E203">
        <v>407.32298136600002</v>
      </c>
      <c r="F203">
        <v>138.22643149699999</v>
      </c>
      <c r="G203">
        <v>463.71856287399999</v>
      </c>
      <c r="H203">
        <v>0.840052236467</v>
      </c>
      <c r="I203">
        <f>VLOOKUP(A203,[2]Levels!A:C,3,0)</f>
        <v>3</v>
      </c>
    </row>
    <row r="204" spans="1:9" x14ac:dyDescent="0.25">
      <c r="A204" s="9">
        <v>38</v>
      </c>
      <c r="B204">
        <v>3</v>
      </c>
      <c r="C204">
        <v>77840</v>
      </c>
      <c r="D204">
        <v>94</v>
      </c>
      <c r="E204">
        <v>248.62765957400001</v>
      </c>
      <c r="F204">
        <v>179.69493523</v>
      </c>
      <c r="G204">
        <v>611.00836820100005</v>
      </c>
      <c r="H204">
        <v>1.1256522765300001</v>
      </c>
      <c r="I204">
        <f>VLOOKUP(A204,[2]Levels!A:C,3,0)</f>
        <v>3</v>
      </c>
    </row>
    <row r="205" spans="1:9" x14ac:dyDescent="0.25">
      <c r="A205" s="9">
        <v>38</v>
      </c>
      <c r="B205">
        <v>4</v>
      </c>
      <c r="C205">
        <v>106783</v>
      </c>
      <c r="D205">
        <v>103</v>
      </c>
      <c r="E205">
        <v>345.417475728</v>
      </c>
      <c r="F205">
        <v>195.50674772400001</v>
      </c>
      <c r="G205">
        <v>668.85517241399998</v>
      </c>
      <c r="H205">
        <v>1.0212867965500001</v>
      </c>
      <c r="I205">
        <f>VLOOKUP(A205,[2]Levels!A:C,3,0)</f>
        <v>3</v>
      </c>
    </row>
    <row r="206" spans="1:9" x14ac:dyDescent="0.25">
      <c r="A206" s="9">
        <v>38</v>
      </c>
      <c r="B206">
        <v>5</v>
      </c>
      <c r="C206">
        <v>238415</v>
      </c>
      <c r="D206">
        <v>285</v>
      </c>
      <c r="E206">
        <v>329.133333333</v>
      </c>
      <c r="F206">
        <v>125.543700351</v>
      </c>
      <c r="G206">
        <v>523.87914230000001</v>
      </c>
      <c r="H206">
        <v>0.84187144957100002</v>
      </c>
      <c r="I206">
        <f>VLOOKUP(A206,[2]Levels!A:C,3,0)</f>
        <v>3</v>
      </c>
    </row>
    <row r="207" spans="1:9" x14ac:dyDescent="0.25">
      <c r="A207" s="9">
        <v>39</v>
      </c>
      <c r="B207">
        <v>0</v>
      </c>
      <c r="C207">
        <v>31575</v>
      </c>
      <c r="D207">
        <v>14</v>
      </c>
      <c r="E207">
        <v>316.35714285699999</v>
      </c>
      <c r="F207">
        <v>335.03638542900001</v>
      </c>
      <c r="G207">
        <v>1607.2</v>
      </c>
      <c r="H207">
        <v>0.89156101600000004</v>
      </c>
      <c r="I207">
        <f>VLOOKUP(A207,[2]Levels!A:C,3,0)</f>
        <v>4</v>
      </c>
    </row>
    <row r="208" spans="1:9" x14ac:dyDescent="0.25">
      <c r="A208" s="9">
        <v>39</v>
      </c>
      <c r="B208">
        <v>1</v>
      </c>
      <c r="C208">
        <v>40568</v>
      </c>
      <c r="D208">
        <v>55</v>
      </c>
      <c r="E208">
        <v>302.85454545499999</v>
      </c>
      <c r="F208">
        <v>195.62750253199999</v>
      </c>
      <c r="G208">
        <v>411.10126582300001</v>
      </c>
      <c r="H208">
        <v>1.3000872780999999</v>
      </c>
      <c r="I208">
        <f>VLOOKUP(A208,[2]Levels!A:C,3,0)</f>
        <v>4</v>
      </c>
    </row>
    <row r="209" spans="1:9" x14ac:dyDescent="0.25">
      <c r="A209" s="9">
        <v>39</v>
      </c>
      <c r="B209">
        <v>2</v>
      </c>
      <c r="C209">
        <v>113878</v>
      </c>
      <c r="D209">
        <v>67</v>
      </c>
      <c r="E209">
        <v>332.64179104499999</v>
      </c>
      <c r="F209">
        <v>269.19702378800002</v>
      </c>
      <c r="G209">
        <v>1390.2727272699999</v>
      </c>
      <c r="H209">
        <v>0.88996891212100004</v>
      </c>
      <c r="I209">
        <f>VLOOKUP(A209,[2]Levels!A:C,3,0)</f>
        <v>4</v>
      </c>
    </row>
    <row r="210" spans="1:9" x14ac:dyDescent="0.25">
      <c r="A210" s="9">
        <v>39</v>
      </c>
      <c r="B210">
        <v>3</v>
      </c>
      <c r="C210">
        <v>78671</v>
      </c>
      <c r="D210">
        <v>90</v>
      </c>
      <c r="E210">
        <v>244.92222222199999</v>
      </c>
      <c r="F210">
        <v>253.60418191900001</v>
      </c>
      <c r="G210">
        <v>680.03030303000003</v>
      </c>
      <c r="H210">
        <v>1.1824594826299999</v>
      </c>
      <c r="I210">
        <f>VLOOKUP(A210,[2]Levels!A:C,3,0)</f>
        <v>4</v>
      </c>
    </row>
    <row r="211" spans="1:9" x14ac:dyDescent="0.25">
      <c r="A211" s="9">
        <v>39</v>
      </c>
      <c r="B211">
        <v>4</v>
      </c>
      <c r="C211">
        <v>138358</v>
      </c>
      <c r="D211">
        <v>36</v>
      </c>
      <c r="E211">
        <v>341.36111111100001</v>
      </c>
      <c r="F211">
        <v>343.26921926799997</v>
      </c>
      <c r="G211">
        <v>3552.5609756099998</v>
      </c>
      <c r="H211">
        <v>0.73789441585399995</v>
      </c>
      <c r="I211">
        <f>VLOOKUP(A211,[2]Levels!A:C,3,0)</f>
        <v>4</v>
      </c>
    </row>
    <row r="212" spans="1:9" x14ac:dyDescent="0.25">
      <c r="A212" s="9">
        <v>39</v>
      </c>
      <c r="B212">
        <v>5</v>
      </c>
      <c r="C212">
        <v>198248</v>
      </c>
      <c r="D212">
        <v>166</v>
      </c>
      <c r="E212">
        <v>310.85542168699999</v>
      </c>
      <c r="F212">
        <v>224.36843012099999</v>
      </c>
      <c r="G212">
        <v>889.75757575800003</v>
      </c>
      <c r="H212">
        <v>1.0597449117</v>
      </c>
      <c r="I212">
        <f>VLOOKUP(A212,[2]Levels!A:C,3,0)</f>
        <v>4</v>
      </c>
    </row>
    <row r="213" spans="1:9" x14ac:dyDescent="0.25">
      <c r="A213" s="9">
        <v>40</v>
      </c>
      <c r="B213">
        <v>0</v>
      </c>
      <c r="C213">
        <v>60685</v>
      </c>
      <c r="D213">
        <v>67</v>
      </c>
      <c r="E213">
        <v>363.05970149299998</v>
      </c>
      <c r="F213">
        <v>216.46720045500001</v>
      </c>
      <c r="G213">
        <v>554.45454545500002</v>
      </c>
      <c r="H213">
        <v>1.322374755</v>
      </c>
      <c r="I213">
        <f>VLOOKUP(A213,[2]Levels!A:C,3,0)</f>
        <v>4</v>
      </c>
    </row>
    <row r="214" spans="1:9" x14ac:dyDescent="0.25">
      <c r="A214" s="9">
        <v>40</v>
      </c>
      <c r="B214">
        <v>1</v>
      </c>
      <c r="C214">
        <v>56556</v>
      </c>
      <c r="D214">
        <v>102</v>
      </c>
      <c r="E214">
        <v>344.12745097999999</v>
      </c>
      <c r="F214">
        <v>107.508765545</v>
      </c>
      <c r="G214">
        <v>214.40594059399999</v>
      </c>
      <c r="H214">
        <v>1.07550425149</v>
      </c>
      <c r="I214">
        <f>VLOOKUP(A214,[2]Levels!A:C,3,0)</f>
        <v>4</v>
      </c>
    </row>
    <row r="215" spans="1:9" x14ac:dyDescent="0.25">
      <c r="A215" s="9">
        <v>40</v>
      </c>
      <c r="B215">
        <v>2</v>
      </c>
      <c r="C215">
        <v>181724</v>
      </c>
      <c r="D215">
        <v>299</v>
      </c>
      <c r="E215">
        <v>483.418060201</v>
      </c>
      <c r="F215">
        <v>80.756037704400001</v>
      </c>
      <c r="G215">
        <v>127.622641509</v>
      </c>
      <c r="H215">
        <v>1.1346487183</v>
      </c>
      <c r="I215">
        <f>VLOOKUP(A215,[2]Levels!A:C,3,0)</f>
        <v>4</v>
      </c>
    </row>
    <row r="216" spans="1:9" x14ac:dyDescent="0.25">
      <c r="A216" s="9">
        <v>40</v>
      </c>
      <c r="B216">
        <v>3</v>
      </c>
      <c r="C216">
        <v>152449</v>
      </c>
      <c r="D216">
        <v>231</v>
      </c>
      <c r="E216">
        <v>432.051948052</v>
      </c>
      <c r="F216">
        <v>94.113823087</v>
      </c>
      <c r="G216">
        <v>229.89565217399999</v>
      </c>
      <c r="H216">
        <v>1.08010558347</v>
      </c>
      <c r="I216">
        <f>VLOOKUP(A216,[2]Levels!A:C,3,0)</f>
        <v>4</v>
      </c>
    </row>
    <row r="217" spans="1:9" x14ac:dyDescent="0.25">
      <c r="A217" s="9">
        <v>40</v>
      </c>
      <c r="B217">
        <v>4</v>
      </c>
      <c r="C217">
        <v>8693</v>
      </c>
      <c r="D217">
        <v>21</v>
      </c>
      <c r="E217">
        <v>241.09523809500001</v>
      </c>
      <c r="F217">
        <v>222.832481</v>
      </c>
      <c r="G217">
        <v>201.4</v>
      </c>
      <c r="H217">
        <v>3.3582697929999998</v>
      </c>
      <c r="I217">
        <f>VLOOKUP(A217,[2]Levels!A:C,3,0)</f>
        <v>4</v>
      </c>
    </row>
    <row r="218" spans="1:9" x14ac:dyDescent="0.25">
      <c r="A218" s="9">
        <v>40</v>
      </c>
      <c r="B218">
        <v>5</v>
      </c>
      <c r="C218">
        <v>77473</v>
      </c>
      <c r="D218">
        <v>140</v>
      </c>
      <c r="E218">
        <v>331.93571428600001</v>
      </c>
      <c r="F218">
        <v>122.342164604</v>
      </c>
      <c r="G218">
        <v>223.99280575500001</v>
      </c>
      <c r="H218">
        <v>1.19356172633</v>
      </c>
      <c r="I218">
        <f>VLOOKUP(A218,[2]Levels!A:C,3,0)</f>
        <v>4</v>
      </c>
    </row>
    <row r="219" spans="1:9" x14ac:dyDescent="0.25">
      <c r="A219" s="9">
        <v>41</v>
      </c>
      <c r="B219">
        <v>0</v>
      </c>
      <c r="C219">
        <v>27746</v>
      </c>
      <c r="D219">
        <v>12</v>
      </c>
      <c r="E219">
        <v>471.58333333299998</v>
      </c>
      <c r="F219">
        <v>233.822564167</v>
      </c>
      <c r="G219">
        <v>2029.25</v>
      </c>
      <c r="H219">
        <v>0.52803613500000002</v>
      </c>
      <c r="I219">
        <f>VLOOKUP(A219,[2]Levels!A:C,3,0)</f>
        <v>4</v>
      </c>
    </row>
    <row r="220" spans="1:9" x14ac:dyDescent="0.25">
      <c r="A220" s="9">
        <v>41</v>
      </c>
      <c r="B220">
        <v>1</v>
      </c>
      <c r="C220">
        <v>34440</v>
      </c>
      <c r="D220">
        <v>26</v>
      </c>
      <c r="E220">
        <v>384.34615384599999</v>
      </c>
      <c r="F220">
        <v>150.84053125</v>
      </c>
      <c r="G220">
        <v>1334.96875</v>
      </c>
      <c r="H220">
        <v>0.58318067824999997</v>
      </c>
      <c r="I220">
        <f>VLOOKUP(A220,[2]Levels!A:C,3,0)</f>
        <v>4</v>
      </c>
    </row>
    <row r="221" spans="1:9" x14ac:dyDescent="0.25">
      <c r="A221" s="9">
        <v>41</v>
      </c>
      <c r="B221">
        <v>2</v>
      </c>
      <c r="C221">
        <v>144453</v>
      </c>
      <c r="D221">
        <v>104</v>
      </c>
      <c r="E221">
        <v>492.24038461499998</v>
      </c>
      <c r="F221">
        <v>149.51013534000001</v>
      </c>
      <c r="G221">
        <v>910.94174757300004</v>
      </c>
      <c r="H221">
        <v>0.69640248359199997</v>
      </c>
      <c r="I221">
        <f>VLOOKUP(A221,[2]Levels!A:C,3,0)</f>
        <v>4</v>
      </c>
    </row>
    <row r="222" spans="1:9" x14ac:dyDescent="0.25">
      <c r="A222" s="9">
        <v>41</v>
      </c>
      <c r="B222">
        <v>3</v>
      </c>
      <c r="C222">
        <v>147151</v>
      </c>
      <c r="D222">
        <v>135</v>
      </c>
      <c r="E222">
        <v>324.444444444</v>
      </c>
      <c r="F222">
        <v>191.43146425399999</v>
      </c>
      <c r="G222">
        <v>772.52985074599997</v>
      </c>
      <c r="H222">
        <v>0.890471846791</v>
      </c>
      <c r="I222">
        <f>VLOOKUP(A222,[2]Levels!A:C,3,0)</f>
        <v>4</v>
      </c>
    </row>
    <row r="223" spans="1:9" x14ac:dyDescent="0.25">
      <c r="A223" s="9">
        <v>41</v>
      </c>
      <c r="B223">
        <v>4</v>
      </c>
      <c r="C223">
        <v>148517</v>
      </c>
      <c r="D223">
        <v>169</v>
      </c>
      <c r="E223">
        <v>479.13017751500001</v>
      </c>
      <c r="F223">
        <v>181.43910458900001</v>
      </c>
      <c r="G223">
        <v>343.91341991299998</v>
      </c>
      <c r="H223">
        <v>1.86096448516</v>
      </c>
      <c r="I223">
        <f>VLOOKUP(A223,[2]Levels!A:C,3,0)</f>
        <v>4</v>
      </c>
    </row>
    <row r="224" spans="1:9" x14ac:dyDescent="0.25">
      <c r="A224" s="9">
        <v>41</v>
      </c>
      <c r="B224">
        <v>5</v>
      </c>
      <c r="C224">
        <v>167569</v>
      </c>
      <c r="D224">
        <v>130</v>
      </c>
      <c r="E224">
        <v>383.79230769200001</v>
      </c>
      <c r="F224">
        <v>181.01005577500001</v>
      </c>
      <c r="G224">
        <v>798.81818181799997</v>
      </c>
      <c r="H224">
        <v>0.97435990272700002</v>
      </c>
      <c r="I224">
        <f>VLOOKUP(A224,[2]Levels!A:C,3,0)</f>
        <v>4</v>
      </c>
    </row>
    <row r="225" spans="1:9" x14ac:dyDescent="0.25">
      <c r="A225" s="9">
        <v>42</v>
      </c>
      <c r="B225">
        <v>0</v>
      </c>
      <c r="C225">
        <v>126002</v>
      </c>
      <c r="D225">
        <v>207</v>
      </c>
      <c r="E225">
        <v>338</v>
      </c>
      <c r="F225">
        <v>136.514300467</v>
      </c>
      <c r="G225">
        <v>266.20093457899998</v>
      </c>
      <c r="H225">
        <v>1.66319821537</v>
      </c>
      <c r="I225">
        <f>VLOOKUP(A225,[2]Levels!A:C,3,0)</f>
        <v>4</v>
      </c>
    </row>
    <row r="226" spans="1:9" x14ac:dyDescent="0.25">
      <c r="A226" s="9">
        <v>42</v>
      </c>
      <c r="B226">
        <v>1</v>
      </c>
      <c r="C226">
        <v>122672</v>
      </c>
      <c r="D226">
        <v>253</v>
      </c>
      <c r="E226">
        <v>301.55335968399999</v>
      </c>
      <c r="F226">
        <v>122.80121984100001</v>
      </c>
      <c r="G226">
        <v>185.496031746</v>
      </c>
      <c r="H226">
        <v>1.5774502580200001</v>
      </c>
      <c r="I226">
        <f>VLOOKUP(A226,[2]Levels!A:C,3,0)</f>
        <v>4</v>
      </c>
    </row>
    <row r="227" spans="1:9" x14ac:dyDescent="0.25">
      <c r="A227" s="9">
        <v>42</v>
      </c>
      <c r="B227">
        <v>2</v>
      </c>
      <c r="C227">
        <v>220662</v>
      </c>
      <c r="D227">
        <v>332</v>
      </c>
      <c r="E227">
        <v>314.53313252999999</v>
      </c>
      <c r="F227">
        <v>132.428453988</v>
      </c>
      <c r="G227">
        <v>354.891238671</v>
      </c>
      <c r="H227">
        <v>1.44558819426</v>
      </c>
      <c r="I227">
        <f>VLOOKUP(A227,[2]Levels!A:C,3,0)</f>
        <v>4</v>
      </c>
    </row>
    <row r="228" spans="1:9" x14ac:dyDescent="0.25">
      <c r="A228" s="9">
        <v>42</v>
      </c>
      <c r="B228">
        <v>3</v>
      </c>
      <c r="C228">
        <v>75207</v>
      </c>
      <c r="D228">
        <v>180</v>
      </c>
      <c r="E228">
        <v>283.08333333299998</v>
      </c>
      <c r="F228">
        <v>118.022910815</v>
      </c>
      <c r="G228">
        <v>145.081460674</v>
      </c>
      <c r="H228">
        <v>1.5720737031200001</v>
      </c>
      <c r="I228">
        <f>VLOOKUP(A228,[2]Levels!A:C,3,0)</f>
        <v>4</v>
      </c>
    </row>
    <row r="229" spans="1:9" x14ac:dyDescent="0.25">
      <c r="A229" s="9">
        <v>42</v>
      </c>
      <c r="B229">
        <v>4</v>
      </c>
      <c r="C229">
        <v>151114</v>
      </c>
      <c r="D229">
        <v>218</v>
      </c>
      <c r="E229">
        <v>313.72935779800002</v>
      </c>
      <c r="F229">
        <v>172.58756915800001</v>
      </c>
      <c r="G229">
        <v>285.72277227699999</v>
      </c>
      <c r="H229">
        <v>1.7269136786099999</v>
      </c>
      <c r="I229">
        <f>VLOOKUP(A229,[2]Levels!A:C,3,0)</f>
        <v>4</v>
      </c>
    </row>
    <row r="230" spans="1:9" x14ac:dyDescent="0.25">
      <c r="A230" s="9">
        <v>42</v>
      </c>
      <c r="B230">
        <v>5</v>
      </c>
      <c r="C230">
        <v>168169</v>
      </c>
      <c r="D230">
        <v>365</v>
      </c>
      <c r="E230">
        <v>311.46301369899999</v>
      </c>
      <c r="F230">
        <v>105.81823251199999</v>
      </c>
      <c r="G230">
        <v>129.349753695</v>
      </c>
      <c r="H230">
        <v>1.50323965268</v>
      </c>
      <c r="I230">
        <f>VLOOKUP(A230,[2]Levels!A:C,3,0)</f>
        <v>4</v>
      </c>
    </row>
    <row r="231" spans="1:9" x14ac:dyDescent="0.25">
      <c r="A231" s="9">
        <v>43</v>
      </c>
      <c r="B231">
        <v>0</v>
      </c>
      <c r="C231">
        <v>14523</v>
      </c>
      <c r="D231">
        <v>14</v>
      </c>
      <c r="E231">
        <v>309.35714285699999</v>
      </c>
      <c r="F231">
        <v>237.648715455</v>
      </c>
      <c r="G231">
        <v>1398.84090909</v>
      </c>
      <c r="H231">
        <v>0.776157487727</v>
      </c>
      <c r="I231">
        <f>VLOOKUP(A231,[2]Levels!A:C,3,0)</f>
        <v>2</v>
      </c>
    </row>
    <row r="232" spans="1:9" x14ac:dyDescent="0.25">
      <c r="A232" s="9">
        <v>43</v>
      </c>
      <c r="B232">
        <v>1</v>
      </c>
      <c r="C232">
        <v>37904</v>
      </c>
      <c r="D232">
        <v>58</v>
      </c>
      <c r="E232">
        <v>304.36206896599998</v>
      </c>
      <c r="F232">
        <v>172.08107857100001</v>
      </c>
      <c r="G232">
        <v>534.05494505499996</v>
      </c>
      <c r="H232">
        <v>1.3153209858199999</v>
      </c>
      <c r="I232">
        <f>VLOOKUP(A232,[2]Levels!A:C,3,0)</f>
        <v>2</v>
      </c>
    </row>
    <row r="233" spans="1:9" x14ac:dyDescent="0.25">
      <c r="A233" s="9">
        <v>43</v>
      </c>
      <c r="B233">
        <v>2</v>
      </c>
      <c r="C233">
        <v>258298</v>
      </c>
      <c r="D233">
        <v>175</v>
      </c>
      <c r="E233">
        <v>393.64571428599999</v>
      </c>
      <c r="F233">
        <v>197.76594241999999</v>
      </c>
      <c r="G233">
        <v>939.89041095899995</v>
      </c>
      <c r="H233">
        <v>0.93616827657500001</v>
      </c>
      <c r="I233">
        <f>VLOOKUP(A233,[2]Levels!A:C,3,0)</f>
        <v>2</v>
      </c>
    </row>
    <row r="234" spans="1:9" x14ac:dyDescent="0.25">
      <c r="A234" s="9">
        <v>43</v>
      </c>
      <c r="B234">
        <v>3</v>
      </c>
      <c r="C234">
        <v>30844</v>
      </c>
      <c r="D234">
        <v>18</v>
      </c>
      <c r="E234">
        <v>401.555555556</v>
      </c>
      <c r="F234">
        <v>250.320503333</v>
      </c>
      <c r="G234">
        <v>1287.9047619</v>
      </c>
      <c r="H234">
        <v>1.1047195195199999</v>
      </c>
      <c r="I234">
        <f>VLOOKUP(A234,[2]Levels!A:C,3,0)</f>
        <v>2</v>
      </c>
    </row>
    <row r="235" spans="1:9" x14ac:dyDescent="0.25">
      <c r="A235" s="9">
        <v>43</v>
      </c>
      <c r="B235">
        <v>4</v>
      </c>
      <c r="C235">
        <v>5263</v>
      </c>
      <c r="D235">
        <v>12</v>
      </c>
      <c r="E235">
        <v>216.58333333300001</v>
      </c>
      <c r="F235">
        <v>348.65534818200001</v>
      </c>
      <c r="G235">
        <v>269.45454545500002</v>
      </c>
      <c r="H235">
        <v>2.77448825455</v>
      </c>
      <c r="I235">
        <f>VLOOKUP(A235,[2]Levels!A:C,3,0)</f>
        <v>2</v>
      </c>
    </row>
    <row r="236" spans="1:9" x14ac:dyDescent="0.25">
      <c r="A236" s="9">
        <v>43</v>
      </c>
      <c r="B236">
        <v>5</v>
      </c>
      <c r="C236">
        <v>4896</v>
      </c>
      <c r="D236">
        <v>10</v>
      </c>
      <c r="E236">
        <v>243.1</v>
      </c>
      <c r="F236">
        <v>308.70874444399999</v>
      </c>
      <c r="G236">
        <v>303.555555556</v>
      </c>
      <c r="H236">
        <v>1.1829990666700001</v>
      </c>
      <c r="I236">
        <f>VLOOKUP(A236,[2]Levels!A:C,3,0)</f>
        <v>2</v>
      </c>
    </row>
    <row r="237" spans="1:9" x14ac:dyDescent="0.25">
      <c r="A237" s="9">
        <v>44</v>
      </c>
      <c r="B237">
        <v>0</v>
      </c>
      <c r="C237">
        <v>27745</v>
      </c>
      <c r="D237">
        <v>11</v>
      </c>
      <c r="E237">
        <v>354.636363636</v>
      </c>
      <c r="F237">
        <v>413.97517749999997</v>
      </c>
      <c r="G237">
        <v>2322.9375</v>
      </c>
      <c r="H237">
        <v>0.420146660625</v>
      </c>
      <c r="I237">
        <f>VLOOKUP(A237,[2]Levels!A:C,3,0)</f>
        <v>3</v>
      </c>
    </row>
    <row r="238" spans="1:9" x14ac:dyDescent="0.25">
      <c r="A238" s="9">
        <v>44</v>
      </c>
      <c r="B238">
        <v>1</v>
      </c>
      <c r="C238">
        <v>35240</v>
      </c>
      <c r="D238">
        <v>30</v>
      </c>
      <c r="E238">
        <v>274.39999999999998</v>
      </c>
      <c r="F238">
        <v>213.15092749999999</v>
      </c>
      <c r="G238">
        <v>916.52272727299999</v>
      </c>
      <c r="H238">
        <v>0.82165999204499995</v>
      </c>
      <c r="I238">
        <f>VLOOKUP(A238,[2]Levels!A:C,3,0)</f>
        <v>3</v>
      </c>
    </row>
    <row r="239" spans="1:9" x14ac:dyDescent="0.25">
      <c r="A239" s="9">
        <v>44</v>
      </c>
      <c r="B239">
        <v>2</v>
      </c>
      <c r="C239">
        <v>134397</v>
      </c>
      <c r="D239">
        <v>125</v>
      </c>
      <c r="E239">
        <v>453.71199999999999</v>
      </c>
      <c r="F239">
        <v>130.84531774199999</v>
      </c>
      <c r="G239">
        <v>630.23387096800002</v>
      </c>
      <c r="H239">
        <v>0.67176496604799996</v>
      </c>
      <c r="I239">
        <f>VLOOKUP(A239,[2]Levels!A:C,3,0)</f>
        <v>3</v>
      </c>
    </row>
    <row r="240" spans="1:9" x14ac:dyDescent="0.25">
      <c r="A240" s="9">
        <v>44</v>
      </c>
      <c r="B240">
        <v>3</v>
      </c>
      <c r="C240">
        <v>86666</v>
      </c>
      <c r="D240">
        <v>63</v>
      </c>
      <c r="E240">
        <v>318.65079365100001</v>
      </c>
      <c r="F240">
        <v>169.990611774</v>
      </c>
      <c r="G240">
        <v>1076.7258064499999</v>
      </c>
      <c r="H240">
        <v>1.1893193145200001</v>
      </c>
      <c r="I240">
        <f>VLOOKUP(A240,[2]Levels!A:C,3,0)</f>
        <v>3</v>
      </c>
    </row>
    <row r="241" spans="1:9" x14ac:dyDescent="0.25">
      <c r="A241" s="9">
        <v>44</v>
      </c>
      <c r="B241">
        <v>4</v>
      </c>
      <c r="C241">
        <v>27745</v>
      </c>
      <c r="D241">
        <v>44</v>
      </c>
      <c r="E241">
        <v>435.95454545500002</v>
      </c>
      <c r="F241">
        <v>128.825350141</v>
      </c>
      <c r="G241">
        <v>346.30985915500003</v>
      </c>
      <c r="H241">
        <v>1.15461403507</v>
      </c>
      <c r="I241">
        <f>VLOOKUP(A241,[2]Levels!A:C,3,0)</f>
        <v>3</v>
      </c>
    </row>
    <row r="242" spans="1:9" x14ac:dyDescent="0.25">
      <c r="A242" s="9">
        <v>44</v>
      </c>
      <c r="B242">
        <v>5</v>
      </c>
      <c r="C242">
        <v>162373</v>
      </c>
      <c r="D242">
        <v>172</v>
      </c>
      <c r="E242">
        <v>340.07558139499997</v>
      </c>
      <c r="F242">
        <v>145.01240889499999</v>
      </c>
      <c r="G242">
        <v>591.56906077300005</v>
      </c>
      <c r="H242">
        <v>0.71982002027600001</v>
      </c>
      <c r="I242">
        <f>VLOOKUP(A242,[2]Levels!A:C,3,0)</f>
        <v>3</v>
      </c>
    </row>
    <row r="243" spans="1:9" x14ac:dyDescent="0.25">
      <c r="A243" s="9">
        <v>45</v>
      </c>
      <c r="B243">
        <v>0</v>
      </c>
      <c r="C243">
        <v>31343</v>
      </c>
      <c r="D243">
        <v>15</v>
      </c>
      <c r="E243">
        <v>297.8</v>
      </c>
      <c r="F243">
        <v>371.21390000000002</v>
      </c>
      <c r="G243">
        <v>2044.08333333</v>
      </c>
      <c r="H243">
        <v>1.3032019587499999</v>
      </c>
      <c r="I243">
        <f>VLOOKUP(A243,[2]Levels!A:C,3,0)</f>
        <v>3</v>
      </c>
    </row>
    <row r="244" spans="1:9" x14ac:dyDescent="0.25">
      <c r="A244" s="9">
        <v>45</v>
      </c>
      <c r="B244">
        <v>1</v>
      </c>
      <c r="C244">
        <v>35472</v>
      </c>
      <c r="D244">
        <v>20</v>
      </c>
      <c r="E244">
        <v>541.20000000000005</v>
      </c>
      <c r="F244">
        <v>518.28022629600002</v>
      </c>
      <c r="G244">
        <v>2473.4444444400001</v>
      </c>
      <c r="H244">
        <v>1.7120532370399999</v>
      </c>
      <c r="I244">
        <f>VLOOKUP(A244,[2]Levels!A:C,3,0)</f>
        <v>3</v>
      </c>
    </row>
    <row r="245" spans="1:9" x14ac:dyDescent="0.25">
      <c r="A245" s="9">
        <v>45</v>
      </c>
      <c r="B245">
        <v>2</v>
      </c>
      <c r="C245">
        <v>91363</v>
      </c>
      <c r="D245">
        <v>32</v>
      </c>
      <c r="E245">
        <v>390.65625</v>
      </c>
      <c r="F245">
        <v>338.098866875</v>
      </c>
      <c r="G245">
        <v>2069.6875</v>
      </c>
      <c r="H245">
        <v>0.496540012167</v>
      </c>
      <c r="I245">
        <f>VLOOKUP(A245,[2]Levels!A:C,3,0)</f>
        <v>3</v>
      </c>
    </row>
    <row r="246" spans="1:9" x14ac:dyDescent="0.25">
      <c r="A246" s="9">
        <v>45</v>
      </c>
      <c r="B246">
        <v>3</v>
      </c>
      <c r="C246">
        <v>100521</v>
      </c>
      <c r="D246">
        <v>72</v>
      </c>
      <c r="E246">
        <v>366.47222222200003</v>
      </c>
      <c r="F246">
        <v>372.54148809499998</v>
      </c>
      <c r="G246">
        <v>1330.37142857</v>
      </c>
      <c r="H246">
        <v>1.4619398783799999</v>
      </c>
      <c r="I246">
        <f>VLOOKUP(A246,[2]Levels!A:C,3,0)</f>
        <v>3</v>
      </c>
    </row>
    <row r="247" spans="1:9" x14ac:dyDescent="0.25">
      <c r="A247" s="9">
        <v>45</v>
      </c>
      <c r="B247">
        <v>4</v>
      </c>
      <c r="C247">
        <v>137157</v>
      </c>
      <c r="D247">
        <v>55</v>
      </c>
      <c r="E247">
        <v>397.27272727299999</v>
      </c>
      <c r="F247">
        <v>424.30750592599998</v>
      </c>
      <c r="G247">
        <v>2142.1296296300002</v>
      </c>
      <c r="H247">
        <v>0.73730638796299997</v>
      </c>
      <c r="I247">
        <f>VLOOKUP(A247,[2]Levels!A:C,3,0)</f>
        <v>3</v>
      </c>
    </row>
    <row r="248" spans="1:9" x14ac:dyDescent="0.25">
      <c r="A248" s="9">
        <v>45</v>
      </c>
      <c r="B248">
        <v>5</v>
      </c>
      <c r="C248">
        <v>203840</v>
      </c>
      <c r="D248">
        <v>73</v>
      </c>
      <c r="E248">
        <v>567.93150684900002</v>
      </c>
      <c r="F248">
        <v>413.11420397699999</v>
      </c>
      <c r="G248">
        <v>2217.2954545500002</v>
      </c>
      <c r="H248">
        <v>0.78228346261399995</v>
      </c>
      <c r="I248">
        <f>VLOOKUP(A248,[2]Levels!A:C,3,0)</f>
        <v>3</v>
      </c>
    </row>
    <row r="249" spans="1:9" x14ac:dyDescent="0.25">
      <c r="A249" s="9">
        <v>46</v>
      </c>
      <c r="B249">
        <v>0</v>
      </c>
      <c r="C249">
        <v>82270</v>
      </c>
      <c r="D249">
        <v>58</v>
      </c>
      <c r="E249">
        <v>477.39655172400001</v>
      </c>
      <c r="F249">
        <v>222.33155351600001</v>
      </c>
      <c r="G249">
        <v>824.85714285699999</v>
      </c>
      <c r="H249">
        <v>1.09612748703</v>
      </c>
      <c r="I249">
        <f>VLOOKUP(A249,[2]Levels!A:C,3,0)</f>
        <v>1</v>
      </c>
    </row>
    <row r="250" spans="1:9" x14ac:dyDescent="0.25">
      <c r="A250" s="9">
        <v>47</v>
      </c>
      <c r="B250">
        <v>0</v>
      </c>
      <c r="C250">
        <v>53425</v>
      </c>
      <c r="D250">
        <v>54</v>
      </c>
      <c r="E250">
        <v>346.77777777799997</v>
      </c>
      <c r="F250">
        <v>329.11104073299998</v>
      </c>
      <c r="G250">
        <v>817.49333333300001</v>
      </c>
      <c r="H250">
        <v>1.60797519393</v>
      </c>
      <c r="I250">
        <f>VLOOKUP(A250,[2]Levels!A:C,3,0)</f>
        <v>1</v>
      </c>
    </row>
    <row r="251" spans="1:9" x14ac:dyDescent="0.25">
      <c r="A251" s="9">
        <v>47</v>
      </c>
      <c r="B251">
        <v>1</v>
      </c>
      <c r="C251">
        <v>27179</v>
      </c>
      <c r="D251">
        <v>20</v>
      </c>
      <c r="E251">
        <v>284.75</v>
      </c>
      <c r="F251">
        <v>336.88575631600003</v>
      </c>
      <c r="G251">
        <v>1139.4736842100001</v>
      </c>
      <c r="H251">
        <v>1.60377055105</v>
      </c>
      <c r="I251">
        <f>VLOOKUP(A251,[2]Levels!A:C,3,0)</f>
        <v>1</v>
      </c>
    </row>
    <row r="252" spans="1:9" x14ac:dyDescent="0.25">
      <c r="A252" s="9">
        <v>47</v>
      </c>
      <c r="B252">
        <v>2</v>
      </c>
      <c r="C252">
        <v>0</v>
      </c>
      <c r="D252">
        <v>1</v>
      </c>
      <c r="E252">
        <v>301</v>
      </c>
      <c r="F252">
        <v>0</v>
      </c>
      <c r="G252">
        <v>0</v>
      </c>
      <c r="H252">
        <v>0</v>
      </c>
      <c r="I252">
        <f>VLOOKUP(A252,[2]Levels!A:C,3,0)</f>
        <v>1</v>
      </c>
    </row>
    <row r="253" spans="1:9" x14ac:dyDescent="0.25">
      <c r="A253" s="9">
        <v>48</v>
      </c>
      <c r="B253">
        <v>0</v>
      </c>
      <c r="C253">
        <v>37671</v>
      </c>
      <c r="D253">
        <v>59</v>
      </c>
      <c r="E253">
        <v>373.271186441</v>
      </c>
      <c r="F253">
        <v>165.93501008699999</v>
      </c>
      <c r="G253">
        <v>239.47826087000001</v>
      </c>
      <c r="H253">
        <v>1.54916748357</v>
      </c>
      <c r="I253">
        <f>VLOOKUP(A253,[2]Levels!A:C,3,0)</f>
        <v>2</v>
      </c>
    </row>
    <row r="254" spans="1:9" x14ac:dyDescent="0.25">
      <c r="A254" s="9">
        <v>48</v>
      </c>
      <c r="B254">
        <v>1</v>
      </c>
      <c r="C254">
        <v>65583</v>
      </c>
      <c r="D254">
        <v>57</v>
      </c>
      <c r="E254">
        <v>344.10526315800001</v>
      </c>
      <c r="F254">
        <v>207.76311066100001</v>
      </c>
      <c r="G254">
        <v>536.57024793400001</v>
      </c>
      <c r="H254">
        <v>1.17985980754</v>
      </c>
      <c r="I254">
        <f>VLOOKUP(A254,[2]Levels!A:C,3,0)</f>
        <v>2</v>
      </c>
    </row>
    <row r="255" spans="1:9" x14ac:dyDescent="0.25">
      <c r="A255" s="9">
        <v>48</v>
      </c>
      <c r="B255">
        <v>2</v>
      </c>
      <c r="C255">
        <v>232783</v>
      </c>
      <c r="D255">
        <v>303</v>
      </c>
      <c r="E255">
        <v>369.68976897700003</v>
      </c>
      <c r="F255">
        <v>242.45492692100001</v>
      </c>
      <c r="G255">
        <v>359.03814713899999</v>
      </c>
      <c r="H255">
        <v>1.7593294419300001</v>
      </c>
      <c r="I255">
        <f>VLOOKUP(A255,[2]Levels!A:C,3,0)</f>
        <v>2</v>
      </c>
    </row>
    <row r="256" spans="1:9" x14ac:dyDescent="0.25">
      <c r="A256" s="9">
        <v>48</v>
      </c>
      <c r="B256">
        <v>3</v>
      </c>
      <c r="C256">
        <v>200075</v>
      </c>
      <c r="D256">
        <v>180</v>
      </c>
      <c r="E256">
        <v>334.33888888899997</v>
      </c>
      <c r="F256">
        <v>216.385360134</v>
      </c>
      <c r="G256">
        <v>711.82589285699999</v>
      </c>
      <c r="H256">
        <v>1.27458582884</v>
      </c>
      <c r="I256">
        <f>VLOOKUP(A256,[2]Levels!A:C,3,0)</f>
        <v>2</v>
      </c>
    </row>
    <row r="257" spans="1:9" x14ac:dyDescent="0.25">
      <c r="A257" s="9">
        <v>48</v>
      </c>
      <c r="B257">
        <v>4</v>
      </c>
      <c r="C257">
        <v>12689</v>
      </c>
      <c r="D257">
        <v>20</v>
      </c>
      <c r="E257">
        <v>284.7</v>
      </c>
      <c r="F257">
        <v>118.930823684</v>
      </c>
      <c r="G257">
        <v>375.21052631600003</v>
      </c>
      <c r="H257">
        <v>0.724617556316</v>
      </c>
      <c r="I257">
        <f>VLOOKUP(A257,[2]Levels!A:C,3,0)</f>
        <v>2</v>
      </c>
    </row>
    <row r="258" spans="1:9" x14ac:dyDescent="0.25">
      <c r="A258" s="9">
        <v>48</v>
      </c>
      <c r="B258">
        <v>5</v>
      </c>
      <c r="C258">
        <v>597664</v>
      </c>
      <c r="D258">
        <v>624</v>
      </c>
      <c r="E258">
        <v>386.70512820499999</v>
      </c>
      <c r="F258">
        <v>316.39829675800001</v>
      </c>
      <c r="G258">
        <v>572.38041733499995</v>
      </c>
      <c r="H258">
        <v>1.7678477026699999</v>
      </c>
      <c r="I258">
        <f>VLOOKUP(A258,[2]Levels!A:C,3,0)</f>
        <v>2</v>
      </c>
    </row>
    <row r="259" spans="1:9" x14ac:dyDescent="0.25">
      <c r="A259" s="9">
        <v>49</v>
      </c>
      <c r="B259">
        <v>0</v>
      </c>
      <c r="C259">
        <v>98190</v>
      </c>
      <c r="D259">
        <v>175</v>
      </c>
      <c r="E259">
        <v>381.20571428599999</v>
      </c>
      <c r="F259">
        <v>140.745087595</v>
      </c>
      <c r="G259">
        <v>196.17557251900001</v>
      </c>
      <c r="H259">
        <v>1.8557874669800001</v>
      </c>
      <c r="I259">
        <f>VLOOKUP(A259,[2]Levels!A:C,3,0)</f>
        <v>1</v>
      </c>
    </row>
    <row r="260" spans="1:9" x14ac:dyDescent="0.25">
      <c r="A260" s="9">
        <v>49</v>
      </c>
      <c r="B260">
        <v>1</v>
      </c>
      <c r="C260">
        <v>105849</v>
      </c>
      <c r="D260">
        <v>176</v>
      </c>
      <c r="E260">
        <v>403.28977272700001</v>
      </c>
      <c r="F260">
        <v>125.510488702</v>
      </c>
      <c r="G260">
        <v>201.56842105300001</v>
      </c>
      <c r="H260">
        <v>1.74615743551</v>
      </c>
      <c r="I260">
        <f>VLOOKUP(A260,[2]Levels!A:C,3,0)</f>
        <v>1</v>
      </c>
    </row>
    <row r="261" spans="1:9" x14ac:dyDescent="0.25">
      <c r="A261" s="9">
        <v>49</v>
      </c>
      <c r="B261">
        <v>2</v>
      </c>
      <c r="C261">
        <v>14488</v>
      </c>
      <c r="D261">
        <v>17</v>
      </c>
      <c r="E261">
        <v>268.76470588199999</v>
      </c>
      <c r="F261">
        <v>304.76292375000003</v>
      </c>
      <c r="G261">
        <v>632.4375</v>
      </c>
      <c r="H261">
        <v>2.28370002125</v>
      </c>
      <c r="I261">
        <f>VLOOKUP(A261,[2]Levels!A:C,3,0)</f>
        <v>1</v>
      </c>
    </row>
    <row r="262" spans="1:9" x14ac:dyDescent="0.25">
      <c r="A262" s="9">
        <v>49</v>
      </c>
      <c r="B262">
        <v>3</v>
      </c>
      <c r="C262">
        <v>3697</v>
      </c>
      <c r="D262">
        <v>11</v>
      </c>
      <c r="E262">
        <v>360.54545454499998</v>
      </c>
      <c r="F262">
        <v>146.86395400000001</v>
      </c>
      <c r="G262">
        <v>66.400000000000006</v>
      </c>
      <c r="H262">
        <v>2.5593983800000002</v>
      </c>
      <c r="I262">
        <f>VLOOKUP(A262,[2]Levels!A:C,3,0)</f>
        <v>1</v>
      </c>
    </row>
    <row r="263" spans="1:9" x14ac:dyDescent="0.25">
      <c r="A263" s="9">
        <v>49</v>
      </c>
      <c r="B263">
        <v>4</v>
      </c>
      <c r="C263">
        <v>10626</v>
      </c>
      <c r="D263">
        <v>24</v>
      </c>
      <c r="E263">
        <v>322.16666666700002</v>
      </c>
      <c r="F263">
        <v>227.46065999999999</v>
      </c>
      <c r="G263">
        <v>135.91304347799999</v>
      </c>
      <c r="H263">
        <v>3.0391497173899999</v>
      </c>
      <c r="I263">
        <f>VLOOKUP(A263,[2]Levels!A:C,3,0)</f>
        <v>1</v>
      </c>
    </row>
    <row r="264" spans="1:9" x14ac:dyDescent="0.25">
      <c r="A264" s="9">
        <v>49</v>
      </c>
      <c r="B264">
        <v>5</v>
      </c>
      <c r="C264">
        <v>6228</v>
      </c>
      <c r="D264">
        <v>15</v>
      </c>
      <c r="E264">
        <v>366.53333333299997</v>
      </c>
      <c r="F264">
        <v>175.749957857</v>
      </c>
      <c r="G264">
        <v>61.714285714299997</v>
      </c>
      <c r="H264">
        <v>3.15775617143</v>
      </c>
      <c r="I264">
        <f>VLOOKUP(A264,[2]Levels!A:C,3,0)</f>
        <v>1</v>
      </c>
    </row>
    <row r="265" spans="1:9" x14ac:dyDescent="0.25">
      <c r="A265" s="9">
        <v>50</v>
      </c>
      <c r="B265">
        <v>0</v>
      </c>
      <c r="C265">
        <v>42101</v>
      </c>
      <c r="D265">
        <v>75</v>
      </c>
      <c r="E265">
        <v>324.56</v>
      </c>
      <c r="F265">
        <v>233.56332093</v>
      </c>
      <c r="G265">
        <v>272.658914729</v>
      </c>
      <c r="H265">
        <v>1.9674693412399999</v>
      </c>
      <c r="I265">
        <f>VLOOKUP(A265,[2]Levels!A:C,3,0)</f>
        <v>3</v>
      </c>
    </row>
    <row r="266" spans="1:9" x14ac:dyDescent="0.25">
      <c r="A266" s="9">
        <v>50</v>
      </c>
      <c r="B266">
        <v>1</v>
      </c>
      <c r="C266">
        <v>88397</v>
      </c>
      <c r="D266">
        <v>151</v>
      </c>
      <c r="E266">
        <v>328.65562913899998</v>
      </c>
      <c r="F266">
        <v>126.77156661799999</v>
      </c>
      <c r="G266">
        <v>294.70098039200002</v>
      </c>
      <c r="H266">
        <v>1.4010863125999999</v>
      </c>
      <c r="I266">
        <f>VLOOKUP(A266,[2]Levels!A:C,3,0)</f>
        <v>3</v>
      </c>
    </row>
    <row r="267" spans="1:9" x14ac:dyDescent="0.25">
      <c r="A267" s="9">
        <v>50</v>
      </c>
      <c r="B267">
        <v>2</v>
      </c>
      <c r="C267">
        <v>194113</v>
      </c>
      <c r="D267">
        <v>316</v>
      </c>
      <c r="E267">
        <v>360.44936708900002</v>
      </c>
      <c r="F267">
        <v>107.435692332</v>
      </c>
      <c r="G267">
        <v>257.65014577300002</v>
      </c>
      <c r="H267">
        <v>1.2469108897400001</v>
      </c>
      <c r="I267">
        <f>VLOOKUP(A267,[2]Levels!A:C,3,0)</f>
        <v>3</v>
      </c>
    </row>
    <row r="268" spans="1:9" x14ac:dyDescent="0.25">
      <c r="A268" s="9">
        <v>50</v>
      </c>
      <c r="B268">
        <v>3</v>
      </c>
      <c r="C268">
        <v>241010</v>
      </c>
      <c r="D268">
        <v>443</v>
      </c>
      <c r="E268">
        <v>321.69525959399999</v>
      </c>
      <c r="F268">
        <v>109.940685499</v>
      </c>
      <c r="G268">
        <v>225.70953436799999</v>
      </c>
      <c r="H268">
        <v>1.44171945166</v>
      </c>
      <c r="I268">
        <f>VLOOKUP(A268,[2]Levels!A:C,3,0)</f>
        <v>3</v>
      </c>
    </row>
    <row r="269" spans="1:9" x14ac:dyDescent="0.25">
      <c r="A269" s="9">
        <v>50</v>
      </c>
      <c r="B269">
        <v>4</v>
      </c>
      <c r="C269">
        <v>15521</v>
      </c>
      <c r="D269">
        <v>29</v>
      </c>
      <c r="E269">
        <v>305.34482758600001</v>
      </c>
      <c r="F269">
        <v>173.96800944</v>
      </c>
      <c r="G269">
        <v>267.048</v>
      </c>
      <c r="H269">
        <v>1.8570212133599999</v>
      </c>
      <c r="I269">
        <f>VLOOKUP(A269,[2]Levels!A:C,3,0)</f>
        <v>3</v>
      </c>
    </row>
    <row r="270" spans="1:9" x14ac:dyDescent="0.25">
      <c r="A270" s="9">
        <v>50</v>
      </c>
      <c r="B270">
        <v>5</v>
      </c>
      <c r="C270">
        <v>404083</v>
      </c>
      <c r="D270">
        <v>676</v>
      </c>
      <c r="E270">
        <v>334.71153846200002</v>
      </c>
      <c r="F270">
        <v>123.192299855</v>
      </c>
      <c r="G270">
        <v>260.56729377699997</v>
      </c>
      <c r="H270">
        <v>1.4325769551800001</v>
      </c>
      <c r="I270">
        <f>VLOOKUP(A270,[2]Levels!A:C,3,0)</f>
        <v>3</v>
      </c>
    </row>
    <row r="271" spans="1:9" x14ac:dyDescent="0.25">
      <c r="A271" s="9">
        <v>51</v>
      </c>
      <c r="B271">
        <v>0</v>
      </c>
      <c r="C271">
        <v>40635</v>
      </c>
      <c r="D271">
        <v>27</v>
      </c>
      <c r="E271">
        <v>431.85185185199998</v>
      </c>
      <c r="F271">
        <v>155.26699483900001</v>
      </c>
      <c r="G271">
        <v>1356.9354838700001</v>
      </c>
      <c r="H271">
        <v>0.50081923806499995</v>
      </c>
      <c r="I271">
        <f>VLOOKUP(A271,[2]Levels!A:C,3,0)</f>
        <v>5</v>
      </c>
    </row>
    <row r="272" spans="1:9" x14ac:dyDescent="0.25">
      <c r="A272" s="9">
        <v>51</v>
      </c>
      <c r="B272">
        <v>1</v>
      </c>
      <c r="C272">
        <v>25580</v>
      </c>
      <c r="D272">
        <v>20</v>
      </c>
      <c r="E272">
        <v>369.55</v>
      </c>
      <c r="F272">
        <v>195.49438624999999</v>
      </c>
      <c r="G272">
        <v>1232.54166667</v>
      </c>
      <c r="H272">
        <v>0.698955289167</v>
      </c>
      <c r="I272">
        <f>VLOOKUP(A272,[2]Levels!A:C,3,0)</f>
        <v>5</v>
      </c>
    </row>
    <row r="273" spans="1:9" x14ac:dyDescent="0.25">
      <c r="A273" s="9">
        <v>51</v>
      </c>
      <c r="B273">
        <v>2</v>
      </c>
      <c r="C273">
        <v>71909</v>
      </c>
      <c r="D273">
        <v>43</v>
      </c>
      <c r="E273">
        <v>339.930232558</v>
      </c>
      <c r="F273">
        <v>200.220517333</v>
      </c>
      <c r="G273">
        <v>1534.4444444400001</v>
      </c>
      <c r="H273">
        <v>0.56870217599999995</v>
      </c>
      <c r="I273">
        <f>VLOOKUP(A273,[2]Levels!A:C,3,0)</f>
        <v>5</v>
      </c>
    </row>
    <row r="274" spans="1:9" x14ac:dyDescent="0.25">
      <c r="A274" s="9">
        <v>51</v>
      </c>
      <c r="B274">
        <v>3</v>
      </c>
      <c r="C274">
        <v>28978</v>
      </c>
      <c r="D274">
        <v>14</v>
      </c>
      <c r="E274">
        <v>475.78571428599997</v>
      </c>
      <c r="F274">
        <v>211.32093266699999</v>
      </c>
      <c r="G274">
        <v>2089.4</v>
      </c>
      <c r="H274">
        <v>0.53857786266700003</v>
      </c>
      <c r="I274">
        <f>VLOOKUP(A274,[2]Levels!A:C,3,0)</f>
        <v>5</v>
      </c>
    </row>
    <row r="275" spans="1:9" x14ac:dyDescent="0.25">
      <c r="A275" s="9">
        <v>51</v>
      </c>
      <c r="B275">
        <v>4</v>
      </c>
      <c r="C275">
        <v>178659</v>
      </c>
      <c r="D275">
        <v>94</v>
      </c>
      <c r="E275">
        <v>350.06382978699997</v>
      </c>
      <c r="F275">
        <v>164.52264677400001</v>
      </c>
      <c r="G275">
        <v>1569.7419354799999</v>
      </c>
      <c r="H275">
        <v>0.46580802053800002</v>
      </c>
      <c r="I275">
        <f>VLOOKUP(A275,[2]Levels!A:C,3,0)</f>
        <v>5</v>
      </c>
    </row>
    <row r="276" spans="1:9" x14ac:dyDescent="0.25">
      <c r="A276" s="9">
        <v>51</v>
      </c>
      <c r="B276">
        <v>5</v>
      </c>
      <c r="C276">
        <v>99587</v>
      </c>
      <c r="D276">
        <v>44</v>
      </c>
      <c r="E276">
        <v>464.90909090899999</v>
      </c>
      <c r="F276">
        <v>304.17280907399999</v>
      </c>
      <c r="G276">
        <v>1752.3148148099999</v>
      </c>
      <c r="H276">
        <v>0.81357285462999995</v>
      </c>
      <c r="I276">
        <f>VLOOKUP(A276,[2]Levels!A:C,3,0)</f>
        <v>5</v>
      </c>
    </row>
    <row r="277" spans="1:9" x14ac:dyDescent="0.25">
      <c r="A277" s="9">
        <v>52</v>
      </c>
      <c r="B277">
        <v>0</v>
      </c>
      <c r="C277">
        <v>46327</v>
      </c>
      <c r="D277">
        <v>6</v>
      </c>
      <c r="E277">
        <v>1271.33333333</v>
      </c>
      <c r="F277">
        <v>632.42565999999999</v>
      </c>
      <c r="G277">
        <v>7946.4</v>
      </c>
      <c r="H277">
        <v>0.10587542799999999</v>
      </c>
      <c r="I277">
        <f>VLOOKUP(A277,[2]Levels!A:C,3,0)</f>
        <v>3</v>
      </c>
    </row>
    <row r="278" spans="1:9" x14ac:dyDescent="0.25">
      <c r="A278" s="9">
        <v>52</v>
      </c>
      <c r="B278">
        <v>1</v>
      </c>
      <c r="C278">
        <v>1098</v>
      </c>
      <c r="D278">
        <v>4</v>
      </c>
      <c r="E278">
        <v>233</v>
      </c>
      <c r="F278">
        <v>89.367986666700006</v>
      </c>
      <c r="G278">
        <v>133.33333333300001</v>
      </c>
      <c r="H278">
        <v>0.93072726666700001</v>
      </c>
      <c r="I278">
        <f>VLOOKUP(A278,[2]Levels!A:C,3,0)</f>
        <v>3</v>
      </c>
    </row>
    <row r="279" spans="1:9" x14ac:dyDescent="0.25">
      <c r="A279" s="9">
        <v>52</v>
      </c>
      <c r="B279">
        <v>2</v>
      </c>
      <c r="C279">
        <v>108415</v>
      </c>
      <c r="D279">
        <v>45</v>
      </c>
      <c r="E279">
        <v>566.11111111100001</v>
      </c>
      <c r="F279">
        <v>221.670923636</v>
      </c>
      <c r="G279">
        <v>1927.3863636399999</v>
      </c>
      <c r="H279">
        <v>0.478713765455</v>
      </c>
      <c r="I279">
        <f>VLOOKUP(A279,[2]Levels!A:C,3,0)</f>
        <v>3</v>
      </c>
    </row>
    <row r="280" spans="1:9" x14ac:dyDescent="0.25">
      <c r="A280" s="9">
        <v>52</v>
      </c>
      <c r="B280">
        <v>3</v>
      </c>
      <c r="C280">
        <v>65582</v>
      </c>
      <c r="D280">
        <v>22</v>
      </c>
      <c r="E280">
        <v>544.90909090900004</v>
      </c>
      <c r="F280">
        <v>343.29996952400001</v>
      </c>
      <c r="G280">
        <v>2593.3333333300002</v>
      </c>
      <c r="H280">
        <v>0.77976530571400005</v>
      </c>
      <c r="I280">
        <f>VLOOKUP(A280,[2]Levels!A:C,3,0)</f>
        <v>3</v>
      </c>
    </row>
    <row r="281" spans="1:9" x14ac:dyDescent="0.25">
      <c r="A281" s="9">
        <v>52</v>
      </c>
      <c r="B281">
        <v>4</v>
      </c>
      <c r="C281">
        <v>10192</v>
      </c>
      <c r="D281">
        <v>6</v>
      </c>
      <c r="E281">
        <v>816.16666666699996</v>
      </c>
      <c r="F281">
        <v>208.962130833</v>
      </c>
      <c r="G281">
        <v>1210.25</v>
      </c>
      <c r="H281">
        <v>0.78121474499999999</v>
      </c>
      <c r="I281">
        <f>VLOOKUP(A281,[2]Levels!A:C,3,0)</f>
        <v>3</v>
      </c>
    </row>
    <row r="282" spans="1:9" x14ac:dyDescent="0.25">
      <c r="A282" s="9">
        <v>52</v>
      </c>
      <c r="B282">
        <v>5</v>
      </c>
      <c r="C282">
        <v>131764</v>
      </c>
      <c r="D282">
        <v>43</v>
      </c>
      <c r="E282">
        <v>388.069767442</v>
      </c>
      <c r="F282">
        <v>279.07186642900001</v>
      </c>
      <c r="G282">
        <v>2743.0952381000002</v>
      </c>
      <c r="H282">
        <v>0.74211778547600005</v>
      </c>
      <c r="I282">
        <f>VLOOKUP(A282,[2]Levels!A:C,3,0)</f>
        <v>3</v>
      </c>
    </row>
    <row r="283" spans="1:9" x14ac:dyDescent="0.25">
      <c r="A283" s="9">
        <v>53</v>
      </c>
      <c r="B283">
        <v>0</v>
      </c>
      <c r="C283">
        <v>43301</v>
      </c>
      <c r="D283">
        <v>83</v>
      </c>
      <c r="E283">
        <v>358.79518072299999</v>
      </c>
      <c r="F283">
        <v>187.811377075</v>
      </c>
      <c r="G283">
        <v>194.38095238099999</v>
      </c>
      <c r="H283">
        <v>1.92302427884</v>
      </c>
      <c r="I283">
        <f>VLOOKUP(A283,[2]Levels!A:C,3,0)</f>
        <v>3</v>
      </c>
    </row>
    <row r="284" spans="1:9" x14ac:dyDescent="0.25">
      <c r="A284" s="9">
        <v>53</v>
      </c>
      <c r="B284">
        <v>1</v>
      </c>
      <c r="C284">
        <v>66549</v>
      </c>
      <c r="D284">
        <v>118</v>
      </c>
      <c r="E284">
        <v>355.80508474599998</v>
      </c>
      <c r="F284">
        <v>155.34570827900001</v>
      </c>
      <c r="G284">
        <v>349.688372093</v>
      </c>
      <c r="H284">
        <v>1.42447388214</v>
      </c>
      <c r="I284">
        <f>VLOOKUP(A284,[2]Levels!A:C,3,0)</f>
        <v>3</v>
      </c>
    </row>
    <row r="285" spans="1:9" x14ac:dyDescent="0.25">
      <c r="A285" s="9">
        <v>53</v>
      </c>
      <c r="B285">
        <v>2</v>
      </c>
      <c r="C285">
        <v>113476</v>
      </c>
      <c r="D285">
        <v>192</v>
      </c>
      <c r="E285">
        <v>343.16145833299998</v>
      </c>
      <c r="F285">
        <v>148.85594146899999</v>
      </c>
      <c r="G285">
        <v>267.54976303299998</v>
      </c>
      <c r="H285">
        <v>1.28370187569</v>
      </c>
      <c r="I285">
        <f>VLOOKUP(A285,[2]Levels!A:C,3,0)</f>
        <v>3</v>
      </c>
    </row>
    <row r="286" spans="1:9" x14ac:dyDescent="0.25">
      <c r="A286" s="9">
        <v>53</v>
      </c>
      <c r="B286">
        <v>3</v>
      </c>
      <c r="C286">
        <v>114011</v>
      </c>
      <c r="D286">
        <v>234</v>
      </c>
      <c r="E286">
        <v>304.38034188</v>
      </c>
      <c r="F286">
        <v>112.212874021</v>
      </c>
      <c r="G286">
        <v>211.704467354</v>
      </c>
      <c r="H286">
        <v>1.41825514416</v>
      </c>
      <c r="I286">
        <f>VLOOKUP(A286,[2]Levels!A:C,3,0)</f>
        <v>3</v>
      </c>
    </row>
    <row r="287" spans="1:9" x14ac:dyDescent="0.25">
      <c r="A287" s="9">
        <v>53</v>
      </c>
      <c r="B287">
        <v>4</v>
      </c>
      <c r="C287">
        <v>451979</v>
      </c>
      <c r="D287">
        <v>558</v>
      </c>
      <c r="E287">
        <v>455.181003584</v>
      </c>
      <c r="F287">
        <v>104.933799435</v>
      </c>
      <c r="G287">
        <v>405.30312035700001</v>
      </c>
      <c r="H287">
        <v>1.0324797428600001</v>
      </c>
      <c r="I287">
        <f>VLOOKUP(A287,[2]Levels!A:C,3,0)</f>
        <v>3</v>
      </c>
    </row>
    <row r="288" spans="1:9" x14ac:dyDescent="0.25">
      <c r="A288" s="9">
        <v>53</v>
      </c>
      <c r="B288">
        <v>5</v>
      </c>
      <c r="C288">
        <v>279615</v>
      </c>
      <c r="D288">
        <v>443</v>
      </c>
      <c r="E288">
        <v>381.772009029</v>
      </c>
      <c r="F288">
        <v>108.64551</v>
      </c>
      <c r="G288">
        <v>313.82077393100002</v>
      </c>
      <c r="H288">
        <v>1.0778582293300001</v>
      </c>
      <c r="I288">
        <f>VLOOKUP(A288,[2]Levels!A:C,3,0)</f>
        <v>3</v>
      </c>
    </row>
    <row r="289" spans="1:9" x14ac:dyDescent="0.25">
      <c r="A289" s="9">
        <v>54</v>
      </c>
      <c r="B289">
        <v>0</v>
      </c>
      <c r="C289">
        <v>30809</v>
      </c>
      <c r="D289">
        <v>34</v>
      </c>
      <c r="E289">
        <v>457.38235294100002</v>
      </c>
      <c r="F289">
        <v>207.08046691199999</v>
      </c>
      <c r="G289">
        <v>683.85294117599994</v>
      </c>
      <c r="H289">
        <v>1.2040278547100001</v>
      </c>
      <c r="I289">
        <f>VLOOKUP(A289,[2]Levels!A:C,3,0)</f>
        <v>1</v>
      </c>
    </row>
    <row r="290" spans="1:9" x14ac:dyDescent="0.25">
      <c r="A290" s="9">
        <v>54</v>
      </c>
      <c r="B290">
        <v>1</v>
      </c>
      <c r="C290">
        <v>90996</v>
      </c>
      <c r="D290">
        <v>94</v>
      </c>
      <c r="E290">
        <v>378.82978723399998</v>
      </c>
      <c r="F290">
        <v>131.225457218</v>
      </c>
      <c r="G290">
        <v>564.42105263200006</v>
      </c>
      <c r="H290">
        <v>0.73356221849600001</v>
      </c>
      <c r="I290">
        <f>VLOOKUP(A290,[2]Levels!A:C,3,0)</f>
        <v>1</v>
      </c>
    </row>
    <row r="291" spans="1:9" x14ac:dyDescent="0.25">
      <c r="A291" s="9">
        <v>54</v>
      </c>
      <c r="B291">
        <v>2</v>
      </c>
      <c r="C291">
        <v>250639</v>
      </c>
      <c r="D291">
        <v>234</v>
      </c>
      <c r="E291">
        <v>556.75641025599998</v>
      </c>
      <c r="F291">
        <v>104.77097404</v>
      </c>
      <c r="G291">
        <v>504.464</v>
      </c>
      <c r="H291">
        <v>0.66807959539999995</v>
      </c>
      <c r="I291">
        <f>VLOOKUP(A291,[2]Levels!A:C,3,0)</f>
        <v>1</v>
      </c>
    </row>
    <row r="292" spans="1:9" x14ac:dyDescent="0.25">
      <c r="A292" s="9">
        <v>54</v>
      </c>
      <c r="B292">
        <v>3</v>
      </c>
      <c r="C292">
        <v>221028</v>
      </c>
      <c r="D292">
        <v>189</v>
      </c>
      <c r="E292">
        <v>496.85714285699999</v>
      </c>
      <c r="F292">
        <v>128.83183930300001</v>
      </c>
      <c r="G292">
        <v>679.97512437800003</v>
      </c>
      <c r="H292">
        <v>0.77114405650700002</v>
      </c>
      <c r="I292">
        <f>VLOOKUP(A292,[2]Levels!A:C,3,0)</f>
        <v>1</v>
      </c>
    </row>
    <row r="293" spans="1:9" x14ac:dyDescent="0.25">
      <c r="A293" s="9">
        <v>54</v>
      </c>
      <c r="B293">
        <v>4</v>
      </c>
      <c r="C293">
        <v>21616</v>
      </c>
      <c r="D293">
        <v>28</v>
      </c>
      <c r="E293">
        <v>450.78571428599997</v>
      </c>
      <c r="F293">
        <v>242.2035865</v>
      </c>
      <c r="G293">
        <v>484.67500000000001</v>
      </c>
      <c r="H293">
        <v>1.482959758</v>
      </c>
      <c r="I293">
        <f>VLOOKUP(A293,[2]Levels!A:C,3,0)</f>
        <v>1</v>
      </c>
    </row>
    <row r="294" spans="1:9" x14ac:dyDescent="0.25">
      <c r="A294" s="9">
        <v>54</v>
      </c>
      <c r="B294">
        <v>5</v>
      </c>
      <c r="C294">
        <v>345696</v>
      </c>
      <c r="D294">
        <v>339</v>
      </c>
      <c r="E294">
        <v>438.92920354</v>
      </c>
      <c r="F294">
        <v>97.5470440263</v>
      </c>
      <c r="G294">
        <v>572.24473684199995</v>
      </c>
      <c r="H294">
        <v>0.72782084871800001</v>
      </c>
      <c r="I294">
        <f>VLOOKUP(A294,[2]Levels!A:C,3,0)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9"/>
  <sheetViews>
    <sheetView showGridLines="0" workbookViewId="0"/>
  </sheetViews>
  <sheetFormatPr defaultRowHeight="15" x14ac:dyDescent="0.25"/>
  <cols>
    <col min="1" max="1" width="40.140625" bestFit="1" customWidth="1"/>
    <col min="2" max="2" width="28.28515625" bestFit="1" customWidth="1"/>
  </cols>
  <sheetData>
    <row r="1" spans="1:30" x14ac:dyDescent="0.25">
      <c r="M1" t="s">
        <v>203</v>
      </c>
    </row>
    <row r="2" spans="1:30" x14ac:dyDescent="0.25">
      <c r="A2" s="12" t="s">
        <v>26</v>
      </c>
      <c r="B2" s="10" t="s">
        <v>204</v>
      </c>
      <c r="S2" s="10">
        <v>3.4184003930563503E-3</v>
      </c>
      <c r="T2" s="10">
        <v>0.4414136127892162</v>
      </c>
      <c r="U2" s="10">
        <v>7.7161899204875262E-2</v>
      </c>
      <c r="V2" s="10">
        <v>0.36149632263673642</v>
      </c>
      <c r="W2" s="10">
        <v>0.26865472531395673</v>
      </c>
      <c r="X2" s="10">
        <v>0.34017080637947072</v>
      </c>
      <c r="Y2" s="10">
        <v>-8.2795679108993311E-2</v>
      </c>
      <c r="Z2" s="10">
        <v>0.26478761312108029</v>
      </c>
      <c r="AA2" s="10">
        <v>3.1710859483319871E-2</v>
      </c>
      <c r="AB2" s="10">
        <v>0.19684843651214567</v>
      </c>
      <c r="AC2" s="10">
        <v>-0.1485186712166135</v>
      </c>
      <c r="AD2" s="10">
        <v>-0.14545654142304631</v>
      </c>
    </row>
    <row r="3" spans="1:30" x14ac:dyDescent="0.25">
      <c r="A3" s="12" t="s">
        <v>171</v>
      </c>
      <c r="B3" s="10">
        <v>11</v>
      </c>
      <c r="S3" s="10">
        <v>-1.0600627936262416E-2</v>
      </c>
      <c r="T3" s="10">
        <v>-0.34911798564731489</v>
      </c>
      <c r="U3" s="10">
        <v>-0.38884380288689169</v>
      </c>
      <c r="V3" s="10">
        <v>-0.26794350466835448</v>
      </c>
      <c r="W3" s="10">
        <v>-0.27925079637700906</v>
      </c>
      <c r="X3" s="10">
        <v>-5.3420307865556044E-2</v>
      </c>
      <c r="Y3" s="10">
        <v>-3.4737578528980982E-2</v>
      </c>
      <c r="Z3" s="10">
        <v>-0.20972664556597506</v>
      </c>
      <c r="AA3" s="10">
        <v>-4.8495943580130527E-2</v>
      </c>
      <c r="AB3" s="10">
        <v>1.6389655463461775E-2</v>
      </c>
      <c r="AC3" s="10">
        <v>-0.10521259693218525</v>
      </c>
      <c r="AD3" s="10">
        <v>7.9330069632299133E-2</v>
      </c>
    </row>
    <row r="4" spans="1:30" x14ac:dyDescent="0.25">
      <c r="A4" s="12" t="s">
        <v>53</v>
      </c>
      <c r="B4" s="10" t="s">
        <v>205</v>
      </c>
      <c r="D4" s="10" t="s">
        <v>18</v>
      </c>
      <c r="E4" s="10" t="s">
        <v>19</v>
      </c>
      <c r="F4" s="10" t="s">
        <v>20</v>
      </c>
      <c r="G4" s="10" t="s">
        <v>21</v>
      </c>
      <c r="H4" s="10" t="s">
        <v>22</v>
      </c>
      <c r="I4" s="10" t="s">
        <v>23</v>
      </c>
      <c r="J4" s="10" t="s">
        <v>6</v>
      </c>
      <c r="K4" s="10" t="s">
        <v>7</v>
      </c>
      <c r="L4" s="10" t="s">
        <v>8</v>
      </c>
      <c r="M4" s="10" t="s">
        <v>2</v>
      </c>
      <c r="N4" s="10" t="s">
        <v>3</v>
      </c>
      <c r="O4" s="10" t="s">
        <v>1</v>
      </c>
      <c r="S4" s="10">
        <v>-2.6382238714140513E-2</v>
      </c>
      <c r="T4" s="10">
        <v>-0.48514640288376215</v>
      </c>
      <c r="U4" s="10">
        <v>-0.33940649803487161</v>
      </c>
      <c r="V4" s="10">
        <v>-0.14708888669763462</v>
      </c>
      <c r="W4" s="10">
        <v>3.5594001434403909E-2</v>
      </c>
      <c r="X4" s="10">
        <v>-0.13318084152297749</v>
      </c>
      <c r="Y4" s="10">
        <v>-0.17895085932385682</v>
      </c>
      <c r="Z4" s="10">
        <v>-0.12260817074062007</v>
      </c>
      <c r="AA4" s="10">
        <v>9.7946011619526749E-2</v>
      </c>
      <c r="AB4" s="10">
        <v>4.8881095205614122E-2</v>
      </c>
      <c r="AC4" s="10">
        <v>-1.9842008783492258E-2</v>
      </c>
      <c r="AD4" s="10">
        <v>5.2073096068710314E-2</v>
      </c>
    </row>
    <row r="5" spans="1:30" x14ac:dyDescent="0.25">
      <c r="A5" s="12" t="s">
        <v>57</v>
      </c>
      <c r="B5" s="10" t="s">
        <v>206</v>
      </c>
      <c r="D5" s="10">
        <v>3</v>
      </c>
      <c r="E5" s="10">
        <v>4</v>
      </c>
      <c r="F5" s="10">
        <v>5</v>
      </c>
      <c r="G5" s="10">
        <v>6</v>
      </c>
      <c r="H5" s="10">
        <v>7</v>
      </c>
      <c r="I5" s="10">
        <v>8</v>
      </c>
      <c r="J5" s="10">
        <v>9</v>
      </c>
      <c r="K5" s="10">
        <v>10</v>
      </c>
      <c r="L5" s="10">
        <v>11</v>
      </c>
      <c r="M5" s="10">
        <v>12</v>
      </c>
      <c r="N5" s="10">
        <v>13</v>
      </c>
      <c r="O5" s="10">
        <v>1</v>
      </c>
      <c r="S5" s="10">
        <v>-2.1887709053717695E-2</v>
      </c>
      <c r="T5" s="10">
        <v>-0.42201647754624055</v>
      </c>
      <c r="U5" s="10">
        <v>-0.36525756622750033</v>
      </c>
      <c r="V5" s="10">
        <v>-0.30869161983470117</v>
      </c>
      <c r="W5" s="10">
        <v>-2.2513463481553714E-2</v>
      </c>
      <c r="X5" s="10">
        <v>-0.34729321184257711</v>
      </c>
      <c r="Y5" s="10">
        <v>-0.11667932314108651</v>
      </c>
      <c r="Z5" s="10">
        <v>3.8308477127753128E-2</v>
      </c>
      <c r="AA5" s="10">
        <v>-0.12150662553798741</v>
      </c>
      <c r="AB5" s="10">
        <v>-9.0251469451634203E-2</v>
      </c>
      <c r="AC5" s="10">
        <v>-0.15722198036518617</v>
      </c>
      <c r="AD5" s="10">
        <v>4.3954510635587953E-2</v>
      </c>
    </row>
    <row r="6" spans="1:30" x14ac:dyDescent="0.25">
      <c r="A6" s="12" t="s">
        <v>55</v>
      </c>
      <c r="B6" s="10" t="s">
        <v>207</v>
      </c>
      <c r="D6" s="10" t="s">
        <v>173</v>
      </c>
      <c r="E6" s="10" t="s">
        <v>173</v>
      </c>
      <c r="F6" s="10" t="s">
        <v>173</v>
      </c>
      <c r="G6" s="10" t="s">
        <v>173</v>
      </c>
      <c r="H6" s="10" t="s">
        <v>173</v>
      </c>
      <c r="I6" s="10" t="s">
        <v>173</v>
      </c>
      <c r="J6" s="10" t="s">
        <v>173</v>
      </c>
      <c r="K6" s="10" t="s">
        <v>173</v>
      </c>
      <c r="L6" s="10" t="s">
        <v>173</v>
      </c>
      <c r="M6" s="10" t="s">
        <v>173</v>
      </c>
      <c r="N6" s="10" t="s">
        <v>173</v>
      </c>
      <c r="O6" s="10" t="s">
        <v>71</v>
      </c>
      <c r="S6" s="10">
        <v>-5.4516804480582125E-2</v>
      </c>
      <c r="T6" s="10">
        <v>-0.101330442414021</v>
      </c>
      <c r="U6" s="10">
        <v>0.25529598521314761</v>
      </c>
      <c r="V6" s="10">
        <v>6.4203479184334944E-2</v>
      </c>
      <c r="W6" s="10">
        <v>0.22770325217083798</v>
      </c>
      <c r="X6" s="10">
        <v>0.13304622610427128</v>
      </c>
      <c r="Y6" s="10">
        <v>9.8304218343672381E-2</v>
      </c>
      <c r="Z6" s="10">
        <v>1.3705043580226103E-4</v>
      </c>
      <c r="AA6" s="10">
        <v>-0.17418491054068225</v>
      </c>
      <c r="AB6" s="10">
        <v>-0.19196162358252963</v>
      </c>
      <c r="AC6" s="10">
        <v>0.16985163682586885</v>
      </c>
      <c r="AD6" s="10">
        <v>5.691766169906979E-2</v>
      </c>
    </row>
    <row r="7" spans="1:30" x14ac:dyDescent="0.25">
      <c r="A7" s="12" t="s">
        <v>208</v>
      </c>
      <c r="B7" s="10" t="s">
        <v>209</v>
      </c>
      <c r="D7" s="10" t="s">
        <v>210</v>
      </c>
      <c r="E7" s="10" t="s">
        <v>210</v>
      </c>
      <c r="F7" s="10" t="s">
        <v>210</v>
      </c>
      <c r="G7" s="10" t="s">
        <v>210</v>
      </c>
      <c r="H7" s="10" t="s">
        <v>210</v>
      </c>
      <c r="I7" s="10" t="s">
        <v>210</v>
      </c>
      <c r="J7" s="10" t="s">
        <v>210</v>
      </c>
      <c r="K7" s="10" t="s">
        <v>210</v>
      </c>
      <c r="L7" s="10" t="s">
        <v>210</v>
      </c>
      <c r="M7" s="10" t="s">
        <v>210</v>
      </c>
      <c r="N7" s="10" t="s">
        <v>210</v>
      </c>
      <c r="O7" s="10"/>
      <c r="S7" s="10">
        <v>0.18306937829064629</v>
      </c>
      <c r="T7" s="10">
        <v>0.16269375720206955</v>
      </c>
      <c r="U7" s="10">
        <v>0.3400809030744934</v>
      </c>
      <c r="V7" s="10">
        <v>0.23322277888456561</v>
      </c>
      <c r="W7" s="10">
        <v>-7.3112140096334823E-3</v>
      </c>
      <c r="X7" s="10">
        <v>0.10449505543926456</v>
      </c>
      <c r="Y7" s="10">
        <v>-0.15232383666457039</v>
      </c>
      <c r="Z7" s="10">
        <v>0.17256015668859362</v>
      </c>
      <c r="AA7" s="10">
        <v>4.258947367769688E-2</v>
      </c>
      <c r="AB7" s="10">
        <v>-0.12861583427599982</v>
      </c>
      <c r="AC7" s="10">
        <v>0.13398959349483094</v>
      </c>
      <c r="AD7" s="10">
        <v>5.0702223258292704E-2</v>
      </c>
    </row>
    <row r="8" spans="1:30" x14ac:dyDescent="0.25">
      <c r="A8" s="12" t="s">
        <v>211</v>
      </c>
      <c r="B8" s="10">
        <v>1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S8" s="10">
        <v>-4.8367483491404874E-3</v>
      </c>
      <c r="T8" s="10">
        <v>-0.37556241126161771</v>
      </c>
      <c r="U8" s="10">
        <v>-9.9173725502388899E-2</v>
      </c>
      <c r="V8" s="10">
        <v>-0.21682586466017037</v>
      </c>
      <c r="W8" s="10">
        <v>-0.20943917160042982</v>
      </c>
      <c r="X8" s="10">
        <v>2.7857957842199001E-2</v>
      </c>
      <c r="Y8" s="10">
        <v>-6.4096796291409422E-3</v>
      </c>
      <c r="Z8" s="10">
        <v>-5.545249028816996E-2</v>
      </c>
      <c r="AA8" s="10">
        <v>1.8954548277839739E-2</v>
      </c>
      <c r="AB8" s="10">
        <v>0.12778114092409107</v>
      </c>
      <c r="AC8" s="10">
        <v>0.13649582568257432</v>
      </c>
      <c r="AD8" s="10">
        <v>-6.6033054276952413E-2</v>
      </c>
    </row>
    <row r="9" spans="1:30" x14ac:dyDescent="0.25">
      <c r="A9" s="12" t="s">
        <v>212</v>
      </c>
      <c r="B9" s="10" t="s">
        <v>213</v>
      </c>
      <c r="D9" s="10">
        <v>25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S9" s="10">
        <v>0.15793988754976199</v>
      </c>
      <c r="T9" s="10">
        <v>9.6382134818552234E-2</v>
      </c>
      <c r="U9" s="10">
        <v>0.11255400443300505</v>
      </c>
      <c r="V9" s="10">
        <v>3.8970700861321428E-2</v>
      </c>
      <c r="W9" s="10">
        <v>0.26394649242970275</v>
      </c>
      <c r="X9" s="10">
        <v>0.1804552112928923</v>
      </c>
      <c r="Y9" s="10">
        <v>-0.105432633692781</v>
      </c>
      <c r="Z9" s="10">
        <v>0.20300747722731549</v>
      </c>
      <c r="AA9" s="10">
        <v>0.19848320060461699</v>
      </c>
      <c r="AB9" s="10">
        <v>0.13098222160141587</v>
      </c>
      <c r="AC9" s="10">
        <v>2.269064363528429E-3</v>
      </c>
      <c r="AD9" s="10">
        <v>4.8509453120101277E-2</v>
      </c>
    </row>
    <row r="10" spans="1:30" x14ac:dyDescent="0.25">
      <c r="A10" s="12" t="s">
        <v>214</v>
      </c>
      <c r="B10" s="10" t="s">
        <v>215</v>
      </c>
      <c r="D10" s="10">
        <v>21.25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0.2</v>
      </c>
      <c r="L10" s="10">
        <v>0.6</v>
      </c>
      <c r="M10" s="10">
        <v>7</v>
      </c>
      <c r="N10" s="10">
        <v>0</v>
      </c>
      <c r="S10" s="10">
        <v>-0.14000157905972072</v>
      </c>
      <c r="T10" s="10">
        <v>-0.1856366420178103</v>
      </c>
      <c r="U10" s="10">
        <v>-3.3638936412583732E-2</v>
      </c>
      <c r="V10" s="10">
        <v>-8.5573641995051117E-2</v>
      </c>
      <c r="W10" s="10">
        <v>-2.8951549441538306E-2</v>
      </c>
      <c r="X10" s="10">
        <v>0.11101920387291568</v>
      </c>
      <c r="Y10" s="10">
        <v>0.17479293937591778</v>
      </c>
      <c r="Z10" s="10">
        <v>-0.18034826661549874</v>
      </c>
      <c r="AA10" s="10">
        <v>-0.20434559252642473</v>
      </c>
      <c r="AB10" s="10">
        <v>0.17436691084110845</v>
      </c>
      <c r="AC10" s="10">
        <v>-0.13214293197974511</v>
      </c>
      <c r="AD10" s="10">
        <v>-8.2437143323155909E-2</v>
      </c>
    </row>
    <row r="11" spans="1:30" x14ac:dyDescent="0.25">
      <c r="A11" s="12" t="s">
        <v>216</v>
      </c>
      <c r="B11" s="10" t="s">
        <v>215</v>
      </c>
      <c r="D11" s="10">
        <v>35</v>
      </c>
      <c r="E11" s="10">
        <v>353.5</v>
      </c>
      <c r="F11" s="10">
        <v>211.875</v>
      </c>
      <c r="G11" s="10">
        <v>204.892578125</v>
      </c>
      <c r="H11" s="10">
        <v>58.25</v>
      </c>
      <c r="I11" s="10">
        <v>256.1640625</v>
      </c>
      <c r="J11" s="10">
        <v>0.25906671376416079</v>
      </c>
      <c r="K11" s="10">
        <v>0.9</v>
      </c>
      <c r="L11" s="10">
        <v>1</v>
      </c>
      <c r="M11" s="10">
        <v>42</v>
      </c>
      <c r="N11" s="10">
        <v>180</v>
      </c>
      <c r="S11" s="10">
        <v>0.19265048834660092</v>
      </c>
      <c r="T11" s="10">
        <v>0.15616431852141915</v>
      </c>
      <c r="U11" s="10">
        <v>0.14097995268393129</v>
      </c>
      <c r="V11" s="10">
        <v>-0.18920439550935603</v>
      </c>
      <c r="W11" s="10">
        <v>-0.13617914811715653</v>
      </c>
      <c r="X11" s="10">
        <v>0.19293644320778369</v>
      </c>
      <c r="Y11" s="10">
        <v>-0.11095988467049359</v>
      </c>
      <c r="Z11" s="10">
        <v>-5.7291176337119609E-2</v>
      </c>
      <c r="AA11" s="10">
        <v>1.7026106024691599E-2</v>
      </c>
      <c r="AB11" s="10">
        <v>-6.634444628656494E-2</v>
      </c>
      <c r="AC11" s="10">
        <v>-0.13983637980977315</v>
      </c>
      <c r="AD11" s="10">
        <v>-5.2751049268490349E-2</v>
      </c>
    </row>
    <row r="12" spans="1:30" x14ac:dyDescent="0.25">
      <c r="A12" s="12" t="s">
        <v>217</v>
      </c>
      <c r="B12" s="10" t="s">
        <v>218</v>
      </c>
      <c r="D12" s="10">
        <v>1</v>
      </c>
      <c r="E12" s="10">
        <v>10</v>
      </c>
      <c r="F12" s="10">
        <v>0.01</v>
      </c>
      <c r="S12" s="10">
        <v>-9.9754246278320843E-2</v>
      </c>
      <c r="T12" s="10">
        <v>-0.44631399497963181</v>
      </c>
      <c r="U12" s="10">
        <v>-0.37708008860849518</v>
      </c>
      <c r="V12" s="10">
        <v>-0.34129983943875353</v>
      </c>
      <c r="W12" s="10">
        <v>-1.4941721474242728E-2</v>
      </c>
      <c r="X12" s="10">
        <v>-0.17496135815670932</v>
      </c>
      <c r="Y12" s="10">
        <v>-0.16801131309991499</v>
      </c>
      <c r="Z12" s="10">
        <v>-0.13095400709683111</v>
      </c>
      <c r="AA12" s="10">
        <v>0.14021376328783453</v>
      </c>
      <c r="AB12" s="10">
        <v>9.7449246647084806E-2</v>
      </c>
      <c r="AC12" s="10">
        <v>0.18331000741675049</v>
      </c>
      <c r="AD12" s="10">
        <v>-8.8262595975677607E-2</v>
      </c>
    </row>
    <row r="13" spans="1:30" x14ac:dyDescent="0.25">
      <c r="A13" s="12"/>
      <c r="B13" s="10" t="s">
        <v>219</v>
      </c>
      <c r="S13" s="10">
        <v>8.7778856011947903E-2</v>
      </c>
      <c r="T13" s="10">
        <v>-0.38368766118920367</v>
      </c>
      <c r="U13" s="10">
        <v>-3.7646521294597446E-2</v>
      </c>
      <c r="V13" s="10">
        <v>-4.0535290000073221E-2</v>
      </c>
      <c r="W13" s="10">
        <v>-0.13002106681519643</v>
      </c>
      <c r="X13" s="10">
        <v>-0.23134802948776534</v>
      </c>
      <c r="Y13" s="10">
        <v>5.8963582431197849E-2</v>
      </c>
      <c r="Z13" s="10">
        <v>-6.4555997775866403E-2</v>
      </c>
      <c r="AA13" s="10">
        <v>5.7127561189099944E-2</v>
      </c>
      <c r="AB13" s="10">
        <v>-0.18085831933450994</v>
      </c>
      <c r="AC13" s="10">
        <v>-3.2601884099606204E-3</v>
      </c>
      <c r="AD13" s="10">
        <v>5.0912929494166322E-2</v>
      </c>
    </row>
    <row r="14" spans="1:30" x14ac:dyDescent="0.25">
      <c r="A14" s="12" t="s">
        <v>61</v>
      </c>
      <c r="B14" s="10" t="b">
        <v>0</v>
      </c>
      <c r="S14" s="10">
        <v>-0.19573012400671222</v>
      </c>
      <c r="T14" s="10">
        <v>-0.32062633867077928</v>
      </c>
      <c r="U14" s="10">
        <v>-4.727209038537579E-2</v>
      </c>
      <c r="V14" s="10">
        <v>-8.7048999725488282E-2</v>
      </c>
      <c r="W14" s="10">
        <v>-0.12175026599795487</v>
      </c>
      <c r="X14" s="10">
        <v>3.0495869629574394E-2</v>
      </c>
      <c r="Y14" s="10">
        <v>3.1755957526488687E-2</v>
      </c>
      <c r="Z14" s="10">
        <v>0.1389592112598266</v>
      </c>
      <c r="AA14" s="10">
        <v>-6.3663001649730058E-2</v>
      </c>
      <c r="AB14" s="10">
        <v>0.14449617735579812</v>
      </c>
      <c r="AC14" s="10">
        <v>0.18134438518170082</v>
      </c>
      <c r="AD14" s="10">
        <v>1.397154349207164E-2</v>
      </c>
    </row>
    <row r="15" spans="1:30" x14ac:dyDescent="0.25">
      <c r="A15" s="12" t="s">
        <v>220</v>
      </c>
      <c r="B15" s="10" t="s">
        <v>221</v>
      </c>
      <c r="S15" s="10">
        <v>-0.1519789072977904</v>
      </c>
      <c r="T15" s="10">
        <v>-0.29240437072206205</v>
      </c>
      <c r="U15" s="10">
        <v>-7.8246158418958767E-2</v>
      </c>
      <c r="V15" s="10">
        <v>-9.429049490868735E-2</v>
      </c>
      <c r="W15" s="10">
        <v>-1.705276599402188E-2</v>
      </c>
      <c r="X15" s="10">
        <v>-0.30227793007614068</v>
      </c>
      <c r="Y15" s="10">
        <v>8.8752671855498455E-3</v>
      </c>
      <c r="Z15" s="10">
        <v>-0.22691439869157179</v>
      </c>
      <c r="AA15" s="10">
        <v>-0.22530049748542713</v>
      </c>
      <c r="AB15" s="10">
        <v>-3.6874644402544281E-2</v>
      </c>
      <c r="AC15" s="10">
        <v>-0.12162102603660592</v>
      </c>
      <c r="AD15" s="10">
        <v>0.16577255574643932</v>
      </c>
    </row>
    <row r="16" spans="1:30" x14ac:dyDescent="0.25">
      <c r="A16" s="12" t="s">
        <v>222</v>
      </c>
      <c r="B16" s="10" t="s">
        <v>223</v>
      </c>
      <c r="S16" s="10">
        <v>0.22504350877878171</v>
      </c>
      <c r="T16" s="10">
        <v>0.23794761929986394</v>
      </c>
      <c r="U16" s="10">
        <v>0.12911515593897174</v>
      </c>
      <c r="V16" s="10">
        <v>8.8168870105708258E-2</v>
      </c>
      <c r="W16" s="10">
        <v>-8.8944873397887696E-3</v>
      </c>
      <c r="X16" s="10">
        <v>6.027430782859778E-2</v>
      </c>
      <c r="Y16" s="10">
        <v>-7.4579562141585301E-2</v>
      </c>
      <c r="Z16" s="10">
        <v>-2.1455409158157777E-2</v>
      </c>
      <c r="AA16" s="10">
        <v>9.9925802779112768E-2</v>
      </c>
      <c r="AB16" s="10">
        <v>-0.1316710616108108</v>
      </c>
      <c r="AC16" s="10">
        <v>-7.1135092333294448E-3</v>
      </c>
      <c r="AD16" s="10">
        <v>6.5081870868877026E-2</v>
      </c>
    </row>
    <row r="17" spans="1:44" x14ac:dyDescent="0.25">
      <c r="A17" s="12" t="s">
        <v>224</v>
      </c>
      <c r="B17" s="10" t="s">
        <v>225</v>
      </c>
      <c r="S17" s="10">
        <v>-0.22500215346337354</v>
      </c>
      <c r="T17" s="10">
        <v>-0.30945349135324479</v>
      </c>
      <c r="U17" s="10">
        <v>-0.32917188738301062</v>
      </c>
      <c r="V17" s="10">
        <v>-4.8749963083949743E-2</v>
      </c>
      <c r="W17" s="10">
        <v>-7.0900962368060899E-2</v>
      </c>
      <c r="X17" s="10">
        <v>5.0045526679714493E-2</v>
      </c>
      <c r="Y17" s="10">
        <v>-0.14098424862605485</v>
      </c>
      <c r="Z17" s="10">
        <v>7.1098286510959036E-2</v>
      </c>
      <c r="AA17" s="10">
        <v>4.9653293095378612E-4</v>
      </c>
      <c r="AB17" s="10">
        <v>0.14314699458066177</v>
      </c>
      <c r="AC17" s="10">
        <v>0.12121508921686729</v>
      </c>
      <c r="AD17" s="10">
        <v>0.13559176767510675</v>
      </c>
    </row>
    <row r="18" spans="1:44" x14ac:dyDescent="0.25">
      <c r="S18" s="10">
        <v>-0.13810499519470232</v>
      </c>
      <c r="T18" s="10">
        <v>9.5171651497568052E-2</v>
      </c>
      <c r="U18" s="10">
        <v>0.14975629589950801</v>
      </c>
      <c r="V18" s="10">
        <v>0.2287489878513041</v>
      </c>
      <c r="W18" s="10">
        <v>4.0597232509617873E-2</v>
      </c>
      <c r="X18" s="10">
        <v>-5.2129445954411421E-2</v>
      </c>
      <c r="Y18" s="10">
        <v>0.12227267445485282</v>
      </c>
      <c r="Z18" s="10">
        <v>0.17314381991437089</v>
      </c>
      <c r="AA18" s="10">
        <v>0.23292726316295559</v>
      </c>
      <c r="AB18" s="10">
        <v>3.670999596895019E-3</v>
      </c>
      <c r="AC18" s="10">
        <v>-4.3097578106795924E-2</v>
      </c>
      <c r="AD18" s="10">
        <v>-0.13744031605780652</v>
      </c>
    </row>
    <row r="19" spans="1:44" x14ac:dyDescent="0.25">
      <c r="S19" s="10">
        <v>-0.1238140319122068</v>
      </c>
      <c r="T19" s="10">
        <v>2.2692149129318037E-2</v>
      </c>
      <c r="U19" s="10">
        <v>3.9197555080658954E-2</v>
      </c>
      <c r="V19" s="10">
        <v>-0.22276291337261941</v>
      </c>
      <c r="W19" s="10">
        <v>-0.24796787674951176</v>
      </c>
      <c r="X19" s="10">
        <v>-0.14135297532238081</v>
      </c>
      <c r="Y19" s="10">
        <v>-7.8171859774863434E-2</v>
      </c>
      <c r="Z19" s="10">
        <v>-0.18407605547370454</v>
      </c>
      <c r="AA19" s="10">
        <v>-7.9473875294442331E-2</v>
      </c>
      <c r="AB19" s="10">
        <v>-0.15194370309034186</v>
      </c>
      <c r="AC19" s="10">
        <v>-0.12298830931699768</v>
      </c>
      <c r="AD19" s="10">
        <v>2.9367761943352888E-2</v>
      </c>
    </row>
    <row r="20" spans="1:44" x14ac:dyDescent="0.25">
      <c r="S20" s="10">
        <v>0.10512447159868168</v>
      </c>
      <c r="T20" s="10">
        <v>0.42892511129055266</v>
      </c>
      <c r="U20" s="10">
        <v>0.24030968061118085</v>
      </c>
      <c r="V20" s="10">
        <v>0.3567422210648642</v>
      </c>
      <c r="W20" s="10">
        <v>1.9389653290814428E-2</v>
      </c>
      <c r="X20" s="10">
        <v>0.37142791270259684</v>
      </c>
      <c r="Y20" s="10">
        <v>-3.1938637317199266E-2</v>
      </c>
      <c r="Z20" s="10">
        <v>0.11139906973806377</v>
      </c>
      <c r="AA20" s="10">
        <v>0.147355167022552</v>
      </c>
      <c r="AB20" s="10">
        <v>-6.5156549103014792E-3</v>
      </c>
      <c r="AC20" s="10">
        <v>-8.9894012908759049E-2</v>
      </c>
      <c r="AD20" s="10">
        <v>-0.18907226814535891</v>
      </c>
    </row>
    <row r="21" spans="1:44" x14ac:dyDescent="0.25">
      <c r="S21" s="10">
        <v>-0.18687651191201948</v>
      </c>
      <c r="T21" s="10">
        <v>-2.6706910741817986E-2</v>
      </c>
      <c r="U21" s="10">
        <v>-8.1045846848150582E-2</v>
      </c>
      <c r="V21" s="10">
        <v>4.1247532087508768E-2</v>
      </c>
      <c r="W21" s="10">
        <v>-0.15691528278517292</v>
      </c>
      <c r="X21" s="10">
        <v>-1.3029062446287814E-3</v>
      </c>
      <c r="Y21" s="10">
        <v>4.0021520938113161E-2</v>
      </c>
      <c r="Z21" s="10">
        <v>-3.7829564604626655E-3</v>
      </c>
      <c r="AA21" s="10">
        <v>-0.14146888437313984</v>
      </c>
      <c r="AB21" s="10">
        <v>8.2961988164698186E-2</v>
      </c>
      <c r="AC21" s="10">
        <v>-0.14497863871874381</v>
      </c>
      <c r="AD21" s="10">
        <v>7.0147148564262051E-3</v>
      </c>
    </row>
    <row r="22" spans="1:44" x14ac:dyDescent="0.25">
      <c r="S22" s="10">
        <v>0.10744542980448497</v>
      </c>
      <c r="T22" s="10">
        <v>-0.45708181135211085</v>
      </c>
      <c r="U22" s="10">
        <v>-0.3397172150819821</v>
      </c>
      <c r="V22" s="10">
        <v>-0.20498241067404566</v>
      </c>
      <c r="W22" s="10">
        <v>-0.22621582379291819</v>
      </c>
      <c r="X22" s="10">
        <v>-0.36685577124735241</v>
      </c>
      <c r="Y22" s="10">
        <v>-2.911465078799903E-3</v>
      </c>
      <c r="Z22" s="10">
        <v>-0.12484885722186384</v>
      </c>
      <c r="AA22" s="10">
        <v>-1.2671042659609591E-2</v>
      </c>
      <c r="AB22" s="10">
        <v>5.8816031976856753E-2</v>
      </c>
      <c r="AC22" s="10">
        <v>7.8705985626161434E-2</v>
      </c>
      <c r="AD22" s="10">
        <v>0.17018389235944761</v>
      </c>
    </row>
    <row r="23" spans="1:44" x14ac:dyDescent="0.25">
      <c r="S23" s="10">
        <v>0.12773123931841618</v>
      </c>
      <c r="T23" s="10">
        <v>-9.3028573450788493E-2</v>
      </c>
      <c r="U23" s="10">
        <v>-3.0901362780403615E-2</v>
      </c>
      <c r="V23" s="10">
        <v>0.16864270351658356</v>
      </c>
      <c r="W23" s="10">
        <v>5.3815119486512629E-3</v>
      </c>
      <c r="X23" s="10">
        <v>-0.12758915343728505</v>
      </c>
      <c r="Y23" s="10">
        <v>-5.48797760889135E-2</v>
      </c>
      <c r="Z23" s="10">
        <v>0.15336077495724204</v>
      </c>
      <c r="AA23" s="10">
        <v>3.1968414415603948E-2</v>
      </c>
      <c r="AB23" s="10">
        <v>1.8683224901271091E-2</v>
      </c>
      <c r="AC23" s="10">
        <v>2.3687590608922161E-2</v>
      </c>
      <c r="AD23" s="10">
        <v>-0.1643956708316138</v>
      </c>
    </row>
    <row r="24" spans="1:44" x14ac:dyDescent="0.25">
      <c r="S24" s="10">
        <v>2.6557200580876229E-2</v>
      </c>
      <c r="T24" s="10">
        <v>-6.3769975977459939E-2</v>
      </c>
      <c r="U24" s="10">
        <v>-0.3028095382389217</v>
      </c>
      <c r="V24" s="10">
        <v>-0.24885280138713536</v>
      </c>
      <c r="W24" s="10">
        <v>-0.11998546693819952</v>
      </c>
      <c r="X24" s="10">
        <v>4.8042144813515208E-2</v>
      </c>
      <c r="Y24" s="10">
        <v>7.1265931478528749E-2</v>
      </c>
      <c r="Z24" s="10">
        <v>-8.0966580002756784E-3</v>
      </c>
      <c r="AA24" s="10">
        <v>-0.22770602818097371</v>
      </c>
      <c r="AB24" s="10">
        <v>-0.11760952742425541</v>
      </c>
      <c r="AC24" s="10">
        <v>0.10282086259008862</v>
      </c>
      <c r="AD24" s="10">
        <v>-2.2389807175523732E-2</v>
      </c>
    </row>
    <row r="25" spans="1:44" x14ac:dyDescent="0.25">
      <c r="S25" s="10">
        <v>5.816865052808648E-2</v>
      </c>
      <c r="T25" s="10">
        <v>-0.16098169565949827</v>
      </c>
      <c r="U25" s="10">
        <v>-0.12347655494021931</v>
      </c>
      <c r="V25" s="10">
        <v>-0.14890922139289739</v>
      </c>
      <c r="W25" s="10">
        <v>-6.4415810663046608E-2</v>
      </c>
      <c r="X25" s="10">
        <v>-2.2734007634068909E-2</v>
      </c>
      <c r="Y25" s="10">
        <v>-0.10215119037654177</v>
      </c>
      <c r="Z25" s="10">
        <v>-0.11467384584823578</v>
      </c>
      <c r="AA25" s="10">
        <v>6.8657463408890992E-2</v>
      </c>
      <c r="AB25" s="10">
        <v>-2.109802944198259E-2</v>
      </c>
      <c r="AC25" s="10">
        <v>-5.5277198115122241E-3</v>
      </c>
      <c r="AD25" s="10">
        <v>-0.17903955406718827</v>
      </c>
    </row>
    <row r="26" spans="1:44" x14ac:dyDescent="0.25">
      <c r="S26" s="10">
        <v>-6.9374351490298219E-2</v>
      </c>
      <c r="T26" s="10">
        <v>0.18381137154406665</v>
      </c>
      <c r="U26" s="10">
        <v>-2.8039468422577239E-2</v>
      </c>
      <c r="V26" s="10">
        <v>2.9140523626947714E-2</v>
      </c>
      <c r="W26" s="10">
        <v>2.3532429614268689E-2</v>
      </c>
      <c r="X26" s="10">
        <v>-1.2041289935598212E-2</v>
      </c>
      <c r="Y26" s="10">
        <v>0.17515809257432197</v>
      </c>
      <c r="Z26" s="10">
        <v>-0.11600820274843182</v>
      </c>
      <c r="AA26" s="10">
        <v>0.13153001738680911</v>
      </c>
      <c r="AB26" s="10">
        <v>0.20893839317714122</v>
      </c>
      <c r="AC26" s="10">
        <v>4.0714458692636943E-2</v>
      </c>
      <c r="AD26" s="10">
        <v>0.11464083485203702</v>
      </c>
    </row>
    <row r="29" spans="1:44" x14ac:dyDescent="0.25">
      <c r="S29" s="10">
        <v>1.1196191087925826</v>
      </c>
      <c r="T29" s="10">
        <v>-1.0560197084524061</v>
      </c>
      <c r="U29" s="10">
        <v>-1.0927905785645895</v>
      </c>
      <c r="V29" s="10">
        <v>-1.0505709697243291</v>
      </c>
      <c r="W29" s="10">
        <v>0.2393111372114699</v>
      </c>
      <c r="X29" s="10">
        <v>0.84103844130590855</v>
      </c>
      <c r="Y29" s="10">
        <v>-0.73897795188138715</v>
      </c>
      <c r="Z29" s="10">
        <v>0.78591946900119047</v>
      </c>
      <c r="AA29" s="10">
        <v>-0.27876107518582066</v>
      </c>
      <c r="AB29" s="10">
        <v>4.7812983331242523E-2</v>
      </c>
      <c r="AC29" s="10">
        <v>-0.90860891193235938</v>
      </c>
      <c r="AD29" s="10">
        <v>-0.59924585363596039</v>
      </c>
      <c r="AE29" s="10">
        <v>-0.39262121132881922</v>
      </c>
      <c r="AF29" s="10">
        <v>-0.74713801650938549</v>
      </c>
      <c r="AG29" s="10">
        <v>0.79541440553842824</v>
      </c>
      <c r="AH29" s="10">
        <v>-0.53057763614044195</v>
      </c>
      <c r="AI29" s="10">
        <v>0.51538236803274018</v>
      </c>
      <c r="AJ29" s="10">
        <v>-0.44798539555328465</v>
      </c>
      <c r="AK29" s="10">
        <v>0.96932109440688596</v>
      </c>
      <c r="AL29" s="10">
        <v>-0.24513151759290563</v>
      </c>
      <c r="AM29" s="10">
        <v>-1.1130164022197426</v>
      </c>
      <c r="AN29" s="10">
        <v>0.18215679375816632</v>
      </c>
      <c r="AO29" s="10">
        <v>-0.5192541896901528</v>
      </c>
      <c r="AP29" s="10">
        <v>-0.36308809648676055</v>
      </c>
      <c r="AQ29" s="10">
        <v>0.52021257738204518</v>
      </c>
      <c r="AR29" s="10">
        <v>0.71750491199285671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6"/>
  <sheetViews>
    <sheetView showGridLines="0" workbookViewId="0"/>
  </sheetViews>
  <sheetFormatPr defaultRowHeight="15" x14ac:dyDescent="0.25"/>
  <cols>
    <col min="12" max="12" width="11.140625" bestFit="1" customWidth="1"/>
  </cols>
  <sheetData>
    <row r="2" spans="2:15" ht="18.75" x14ac:dyDescent="0.3">
      <c r="B2" s="13" t="s">
        <v>182</v>
      </c>
      <c r="N2" t="s">
        <v>193</v>
      </c>
    </row>
    <row r="4" spans="2:15" ht="15.75" x14ac:dyDescent="0.25">
      <c r="B4" s="18" t="s">
        <v>75</v>
      </c>
      <c r="C4" s="19"/>
      <c r="D4" s="19"/>
      <c r="E4" s="19"/>
      <c r="F4" s="19"/>
      <c r="G4" s="19"/>
      <c r="H4" s="19"/>
      <c r="I4" s="20"/>
      <c r="L4" s="18" t="s">
        <v>76</v>
      </c>
      <c r="M4" s="19"/>
      <c r="N4" s="19"/>
      <c r="O4" s="20"/>
    </row>
    <row r="5" spans="2:15" x14ac:dyDescent="0.25">
      <c r="B5" s="21" t="s">
        <v>97</v>
      </c>
      <c r="C5" s="17"/>
      <c r="D5" s="21" t="s">
        <v>192</v>
      </c>
      <c r="E5" s="17"/>
      <c r="F5" s="21" t="s">
        <v>101</v>
      </c>
      <c r="G5" s="17"/>
      <c r="H5" s="21" t="s">
        <v>102</v>
      </c>
      <c r="I5" s="17"/>
      <c r="L5" s="11" t="s">
        <v>77</v>
      </c>
      <c r="M5" s="11" t="s">
        <v>78</v>
      </c>
      <c r="N5" s="11" t="s">
        <v>79</v>
      </c>
      <c r="O5" s="11" t="s">
        <v>80</v>
      </c>
    </row>
    <row r="6" spans="2:15" x14ac:dyDescent="0.25">
      <c r="B6" s="21" t="s">
        <v>195</v>
      </c>
      <c r="C6" s="17"/>
      <c r="D6" s="21" t="s">
        <v>196</v>
      </c>
      <c r="E6" s="17"/>
      <c r="F6" s="21" t="s">
        <v>197</v>
      </c>
      <c r="G6" s="17"/>
      <c r="H6" s="16"/>
      <c r="I6" s="17"/>
      <c r="L6" s="10">
        <v>1</v>
      </c>
      <c r="M6" s="10">
        <v>2</v>
      </c>
      <c r="N6" s="10">
        <v>10</v>
      </c>
      <c r="O6" s="10">
        <v>13</v>
      </c>
    </row>
    <row r="12" spans="2:15" ht="18.75" x14ac:dyDescent="0.3">
      <c r="B12" s="27" t="s">
        <v>97</v>
      </c>
    </row>
    <row r="14" spans="2:15" ht="15.75" x14ac:dyDescent="0.25">
      <c r="C14" s="18" t="s">
        <v>126</v>
      </c>
      <c r="D14" s="19"/>
      <c r="E14" s="19"/>
      <c r="F14" s="19"/>
      <c r="G14" s="19"/>
      <c r="H14" s="19"/>
      <c r="I14" s="19"/>
      <c r="J14" s="19"/>
      <c r="K14" s="20"/>
    </row>
    <row r="15" spans="2:15" x14ac:dyDescent="0.25">
      <c r="C15" s="22" t="s">
        <v>117</v>
      </c>
      <c r="D15" s="31"/>
      <c r="E15" s="31"/>
      <c r="F15" s="23"/>
      <c r="G15" s="32" t="s">
        <v>118</v>
      </c>
      <c r="H15" s="33"/>
      <c r="I15" s="33"/>
      <c r="J15" s="33"/>
      <c r="K15" s="34"/>
    </row>
    <row r="16" spans="2:15" x14ac:dyDescent="0.25">
      <c r="C16" s="22" t="s">
        <v>119</v>
      </c>
      <c r="D16" s="31"/>
      <c r="E16" s="31"/>
      <c r="F16" s="23"/>
      <c r="G16" s="32" t="s">
        <v>120</v>
      </c>
      <c r="H16" s="33"/>
      <c r="I16" s="33"/>
      <c r="J16" s="33"/>
      <c r="K16" s="34"/>
    </row>
    <row r="17" spans="3:15" x14ac:dyDescent="0.25">
      <c r="C17" s="22" t="s">
        <v>127</v>
      </c>
      <c r="D17" s="31"/>
      <c r="E17" s="31"/>
      <c r="F17" s="23"/>
      <c r="G17" s="32" t="s">
        <v>128</v>
      </c>
      <c r="H17" s="33"/>
      <c r="I17" s="33"/>
      <c r="J17" s="33"/>
      <c r="K17" s="34"/>
    </row>
    <row r="18" spans="3:15" x14ac:dyDescent="0.25">
      <c r="C18" s="22" t="s">
        <v>129</v>
      </c>
      <c r="D18" s="31"/>
      <c r="E18" s="31"/>
      <c r="F18" s="23"/>
      <c r="G18" s="32" t="b">
        <v>0</v>
      </c>
      <c r="H18" s="33"/>
      <c r="I18" s="33"/>
      <c r="J18" s="33"/>
      <c r="K18" s="34"/>
    </row>
    <row r="19" spans="3:15" x14ac:dyDescent="0.25">
      <c r="C19" s="22" t="s">
        <v>130</v>
      </c>
      <c r="D19" s="31"/>
      <c r="E19" s="31"/>
      <c r="F19" s="23"/>
      <c r="G19" s="32">
        <v>31</v>
      </c>
      <c r="H19" s="33"/>
      <c r="I19" s="33"/>
      <c r="J19" s="33"/>
      <c r="K19" s="34"/>
    </row>
    <row r="20" spans="3:15" x14ac:dyDescent="0.25">
      <c r="C20" s="22" t="s">
        <v>131</v>
      </c>
      <c r="D20" s="31"/>
      <c r="E20" s="31"/>
      <c r="F20" s="23"/>
      <c r="G20" s="32">
        <v>20</v>
      </c>
      <c r="H20" s="33"/>
      <c r="I20" s="33"/>
      <c r="J20" s="33"/>
      <c r="K20" s="34"/>
    </row>
    <row r="22" spans="3:15" ht="15.75" x14ac:dyDescent="0.25">
      <c r="C22" s="18" t="s">
        <v>132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3:15" x14ac:dyDescent="0.25">
      <c r="C23" s="22" t="s">
        <v>133</v>
      </c>
      <c r="D23" s="23"/>
      <c r="E23" s="32">
        <v>11</v>
      </c>
      <c r="F23" s="33"/>
      <c r="G23" s="33"/>
      <c r="H23" s="33"/>
      <c r="I23" s="33"/>
      <c r="J23" s="33"/>
      <c r="K23" s="33"/>
      <c r="L23" s="33"/>
      <c r="M23" s="33"/>
      <c r="N23" s="33"/>
      <c r="O23" s="34"/>
    </row>
    <row r="24" spans="3:15" x14ac:dyDescent="0.25">
      <c r="C24" s="22" t="s">
        <v>134</v>
      </c>
      <c r="D24" s="23"/>
      <c r="E24" s="10" t="s">
        <v>18</v>
      </c>
      <c r="F24" s="10" t="s">
        <v>19</v>
      </c>
      <c r="G24" s="10" t="s">
        <v>20</v>
      </c>
      <c r="H24" s="10" t="s">
        <v>21</v>
      </c>
      <c r="I24" s="10" t="s">
        <v>22</v>
      </c>
      <c r="J24" s="10" t="s">
        <v>23</v>
      </c>
      <c r="K24" s="10" t="s">
        <v>6</v>
      </c>
      <c r="L24" s="10" t="s">
        <v>7</v>
      </c>
      <c r="M24" s="10" t="s">
        <v>8</v>
      </c>
      <c r="N24" s="10" t="s">
        <v>2</v>
      </c>
      <c r="O24" s="10" t="s">
        <v>3</v>
      </c>
    </row>
    <row r="25" spans="3:15" x14ac:dyDescent="0.25">
      <c r="C25" s="22" t="s">
        <v>135</v>
      </c>
      <c r="D25" s="23"/>
      <c r="E25" s="16" t="s">
        <v>1</v>
      </c>
      <c r="F25" s="26"/>
      <c r="G25" s="26"/>
      <c r="H25" s="26"/>
      <c r="I25" s="26"/>
      <c r="J25" s="26"/>
      <c r="K25" s="26"/>
      <c r="L25" s="26"/>
      <c r="M25" s="26"/>
      <c r="N25" s="26"/>
      <c r="O25" s="17"/>
    </row>
    <row r="27" spans="3:15" ht="15.75" x14ac:dyDescent="0.25">
      <c r="C27" s="18" t="s">
        <v>136</v>
      </c>
      <c r="D27" s="19"/>
      <c r="E27" s="19"/>
      <c r="F27" s="19"/>
      <c r="G27" s="19"/>
      <c r="H27" s="19"/>
      <c r="I27" s="20"/>
    </row>
    <row r="28" spans="3:15" x14ac:dyDescent="0.25">
      <c r="C28" s="22" t="s">
        <v>183</v>
      </c>
      <c r="D28" s="31"/>
      <c r="E28" s="23"/>
      <c r="F28" s="16" t="s">
        <v>138</v>
      </c>
      <c r="G28" s="26"/>
      <c r="H28" s="26"/>
      <c r="I28" s="17"/>
    </row>
    <row r="29" spans="3:15" x14ac:dyDescent="0.25">
      <c r="C29" s="22" t="s">
        <v>184</v>
      </c>
      <c r="D29" s="31"/>
      <c r="E29" s="23"/>
      <c r="F29" s="32">
        <v>10</v>
      </c>
      <c r="G29" s="33"/>
      <c r="H29" s="33"/>
      <c r="I29" s="34"/>
    </row>
    <row r="30" spans="3:15" x14ac:dyDescent="0.25">
      <c r="C30" s="22" t="s">
        <v>185</v>
      </c>
      <c r="D30" s="31"/>
      <c r="E30" s="23"/>
      <c r="F30" s="16" t="s">
        <v>186</v>
      </c>
      <c r="G30" s="26"/>
      <c r="H30" s="26"/>
      <c r="I30" s="17"/>
    </row>
    <row r="32" spans="3:15" ht="15.75" x14ac:dyDescent="0.25">
      <c r="C32" s="18" t="s">
        <v>146</v>
      </c>
      <c r="D32" s="19"/>
      <c r="E32" s="19"/>
      <c r="F32" s="19"/>
      <c r="G32" s="20"/>
    </row>
    <row r="33" spans="2:7" x14ac:dyDescent="0.25">
      <c r="C33" s="16" t="s">
        <v>147</v>
      </c>
      <c r="D33" s="26"/>
      <c r="E33" s="26"/>
      <c r="F33" s="26"/>
      <c r="G33" s="17"/>
    </row>
    <row r="34" spans="2:7" x14ac:dyDescent="0.25">
      <c r="C34" s="16" t="s">
        <v>148</v>
      </c>
      <c r="D34" s="26"/>
      <c r="E34" s="26"/>
      <c r="F34" s="26"/>
      <c r="G34" s="17"/>
    </row>
    <row r="35" spans="2:7" x14ac:dyDescent="0.25">
      <c r="C35" s="16" t="s">
        <v>149</v>
      </c>
      <c r="D35" s="26"/>
      <c r="E35" s="26"/>
      <c r="F35" s="26"/>
      <c r="G35" s="17"/>
    </row>
    <row r="36" spans="2:7" x14ac:dyDescent="0.25">
      <c r="C36" s="16" t="s">
        <v>150</v>
      </c>
      <c r="D36" s="26"/>
      <c r="E36" s="26"/>
      <c r="F36" s="26"/>
      <c r="G36" s="17"/>
    </row>
    <row r="37" spans="2:7" x14ac:dyDescent="0.25">
      <c r="C37" s="16" t="s">
        <v>151</v>
      </c>
      <c r="D37" s="26"/>
      <c r="E37" s="26"/>
      <c r="F37" s="26"/>
      <c r="G37" s="17"/>
    </row>
    <row r="40" spans="2:7" ht="18.75" x14ac:dyDescent="0.3">
      <c r="B40" s="27" t="s">
        <v>187</v>
      </c>
    </row>
    <row r="42" spans="2:7" ht="26.25" x14ac:dyDescent="0.25">
      <c r="C42" s="11" t="s">
        <v>188</v>
      </c>
      <c r="D42" s="30" t="s">
        <v>189</v>
      </c>
      <c r="E42" s="30" t="s">
        <v>190</v>
      </c>
    </row>
    <row r="43" spans="2:7" x14ac:dyDescent="0.25">
      <c r="C43" s="10">
        <v>1</v>
      </c>
      <c r="D43" s="10">
        <v>0</v>
      </c>
      <c r="E43" s="10">
        <v>2.2135943621178655</v>
      </c>
    </row>
    <row r="44" spans="2:7" x14ac:dyDescent="0.25">
      <c r="C44" s="10">
        <v>2</v>
      </c>
      <c r="D44" s="10">
        <v>0</v>
      </c>
      <c r="E44" s="10">
        <v>1.9184085429594162</v>
      </c>
    </row>
    <row r="45" spans="2:7" x14ac:dyDescent="0.25">
      <c r="C45" s="10">
        <v>3</v>
      </c>
      <c r="D45" s="10">
        <v>0</v>
      </c>
      <c r="E45" s="10">
        <v>1.9521571603192405</v>
      </c>
    </row>
    <row r="46" spans="2:7" x14ac:dyDescent="0.25">
      <c r="C46" s="10">
        <v>4</v>
      </c>
      <c r="D46" s="10">
        <v>0</v>
      </c>
      <c r="E46" s="10">
        <v>1.8597450383842022</v>
      </c>
    </row>
    <row r="47" spans="2:7" x14ac:dyDescent="0.25">
      <c r="C47" s="10">
        <v>5</v>
      </c>
      <c r="D47" s="10">
        <v>0</v>
      </c>
      <c r="E47" s="10">
        <v>1.7528675590256426</v>
      </c>
      <c r="F47" s="12" t="s">
        <v>191</v>
      </c>
    </row>
    <row r="48" spans="2:7" x14ac:dyDescent="0.25">
      <c r="C48" s="10">
        <v>6</v>
      </c>
      <c r="D48" s="10">
        <v>0</v>
      </c>
      <c r="E48" s="10">
        <v>1.8242657203556512</v>
      </c>
    </row>
    <row r="49" spans="2:5" x14ac:dyDescent="0.25">
      <c r="C49" s="10">
        <v>7</v>
      </c>
      <c r="D49" s="10">
        <v>0</v>
      </c>
      <c r="E49" s="10">
        <v>1.8116787620905288</v>
      </c>
    </row>
    <row r="50" spans="2:5" x14ac:dyDescent="0.25">
      <c r="C50" s="10">
        <v>8</v>
      </c>
      <c r="D50" s="10">
        <v>0</v>
      </c>
      <c r="E50" s="10">
        <v>1.8110656895548396</v>
      </c>
    </row>
    <row r="51" spans="2:5" x14ac:dyDescent="0.25">
      <c r="C51" s="10">
        <v>9</v>
      </c>
      <c r="D51" s="10">
        <v>0</v>
      </c>
      <c r="E51" s="10">
        <v>1.8251845145188803</v>
      </c>
    </row>
    <row r="52" spans="2:5" x14ac:dyDescent="0.25">
      <c r="C52" s="10">
        <v>10</v>
      </c>
      <c r="D52" s="10">
        <v>0</v>
      </c>
      <c r="E52" s="10">
        <v>1.8528088178782729</v>
      </c>
    </row>
    <row r="55" spans="2:5" ht="18.75" x14ac:dyDescent="0.3">
      <c r="B55" s="27" t="s">
        <v>201</v>
      </c>
    </row>
    <row r="57" spans="2:5" ht="51" x14ac:dyDescent="0.25">
      <c r="C57" s="24" t="s">
        <v>166</v>
      </c>
      <c r="D57" s="25" t="s">
        <v>167</v>
      </c>
      <c r="E57" s="24" t="s">
        <v>168</v>
      </c>
    </row>
    <row r="58" spans="2:5" x14ac:dyDescent="0.25">
      <c r="C58" s="10">
        <v>0</v>
      </c>
      <c r="D58" s="10">
        <v>0</v>
      </c>
      <c r="E58" s="10">
        <v>0</v>
      </c>
    </row>
    <row r="63" spans="2:5" ht="18.75" x14ac:dyDescent="0.3">
      <c r="B63" s="27" t="s">
        <v>202</v>
      </c>
    </row>
    <row r="65" spans="3:5" ht="51" x14ac:dyDescent="0.25">
      <c r="C65" s="24" t="s">
        <v>166</v>
      </c>
      <c r="D65" s="25" t="s">
        <v>167</v>
      </c>
      <c r="E65" s="24" t="s">
        <v>168</v>
      </c>
    </row>
    <row r="66" spans="3:5" x14ac:dyDescent="0.25">
      <c r="C66" s="10">
        <v>61.450893589690295</v>
      </c>
      <c r="D66" s="10">
        <v>1.7528675590256426</v>
      </c>
      <c r="E66" s="10">
        <v>0.33060452822186948</v>
      </c>
    </row>
  </sheetData>
  <mergeCells count="42">
    <mergeCell ref="B4:I4"/>
    <mergeCell ref="L4:O4"/>
    <mergeCell ref="B5:C5"/>
    <mergeCell ref="D5:E5"/>
    <mergeCell ref="F5:G5"/>
    <mergeCell ref="H5:I5"/>
    <mergeCell ref="B6:C6"/>
    <mergeCell ref="D6:E6"/>
    <mergeCell ref="F6:G6"/>
    <mergeCell ref="H6:I6"/>
    <mergeCell ref="C32:G32"/>
    <mergeCell ref="C33:G33"/>
    <mergeCell ref="C34:G34"/>
    <mergeCell ref="C35:G35"/>
    <mergeCell ref="C36:G36"/>
    <mergeCell ref="C37:G37"/>
    <mergeCell ref="C27:I27"/>
    <mergeCell ref="C28:E28"/>
    <mergeCell ref="C29:E29"/>
    <mergeCell ref="C30:E30"/>
    <mergeCell ref="F28:I28"/>
    <mergeCell ref="F29:I29"/>
    <mergeCell ref="F30:I30"/>
    <mergeCell ref="C22:O22"/>
    <mergeCell ref="C23:D23"/>
    <mergeCell ref="C24:D24"/>
    <mergeCell ref="C25:D25"/>
    <mergeCell ref="E23:O23"/>
    <mergeCell ref="E25:O25"/>
    <mergeCell ref="C20:F20"/>
    <mergeCell ref="G15:K15"/>
    <mergeCell ref="G16:K16"/>
    <mergeCell ref="G17:K17"/>
    <mergeCell ref="G18:K18"/>
    <mergeCell ref="G19:K19"/>
    <mergeCell ref="G20:K20"/>
    <mergeCell ref="C14:K14"/>
    <mergeCell ref="C15:F15"/>
    <mergeCell ref="C16:F16"/>
    <mergeCell ref="C17:F17"/>
    <mergeCell ref="C18:F18"/>
    <mergeCell ref="C19:F19"/>
  </mergeCells>
  <hyperlinks>
    <hyperlink ref="B5" location="'KNNP_Output'!$B$12:$B$12" display="Inputs"/>
    <hyperlink ref="D5" location="'KNNP_Output'!$B$40:$B$40" display="Valid. Error Log"/>
    <hyperlink ref="F5" location="'KNNP_Output'!$B$55:$B$55" display="Train. Score - Summary"/>
    <hyperlink ref="H5" location="'KNNP_Output'!$B$63:$B$63" display="Valid. Score - Summary"/>
    <hyperlink ref="B6" location="'KNNP_TrainingScore'!$B$12:$B$12" display="Train. Score - Detailed Rpt."/>
    <hyperlink ref="D6" location="'KNNP_ValidationLiftChart'!$B$12:$B$12" display="Validation Lift Chart"/>
    <hyperlink ref="F6" location="'KNNP_ValidationScore'!$B$12:$B$12" display="Valid. Score - Detailed Rpt.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7"/>
  <sheetViews>
    <sheetView showGridLines="0" workbookViewId="0"/>
  </sheetViews>
  <sheetFormatPr defaultRowHeight="15" x14ac:dyDescent="0.25"/>
  <cols>
    <col min="12" max="12" width="11.140625" bestFit="1" customWidth="1"/>
  </cols>
  <sheetData>
    <row r="2" spans="2:16" ht="18.75" x14ac:dyDescent="0.3">
      <c r="B2" s="13" t="s">
        <v>200</v>
      </c>
      <c r="N2" t="s">
        <v>193</v>
      </c>
    </row>
    <row r="4" spans="2:16" ht="15.75" x14ac:dyDescent="0.25">
      <c r="B4" s="18" t="s">
        <v>75</v>
      </c>
      <c r="C4" s="19"/>
      <c r="D4" s="19"/>
      <c r="E4" s="19"/>
      <c r="F4" s="19"/>
      <c r="G4" s="19"/>
      <c r="H4" s="19"/>
      <c r="I4" s="20"/>
      <c r="L4" s="18" t="s">
        <v>76</v>
      </c>
      <c r="M4" s="19"/>
      <c r="N4" s="19"/>
      <c r="O4" s="20"/>
    </row>
    <row r="5" spans="2:16" x14ac:dyDescent="0.25">
      <c r="B5" s="21" t="s">
        <v>97</v>
      </c>
      <c r="C5" s="17"/>
      <c r="D5" s="21" t="s">
        <v>192</v>
      </c>
      <c r="E5" s="17"/>
      <c r="F5" s="21" t="s">
        <v>101</v>
      </c>
      <c r="G5" s="17"/>
      <c r="H5" s="21" t="s">
        <v>102</v>
      </c>
      <c r="I5" s="17"/>
      <c r="L5" s="11" t="s">
        <v>77</v>
      </c>
      <c r="M5" s="11" t="s">
        <v>78</v>
      </c>
      <c r="N5" s="11" t="s">
        <v>79</v>
      </c>
      <c r="O5" s="11" t="s">
        <v>80</v>
      </c>
    </row>
    <row r="6" spans="2:16" x14ac:dyDescent="0.25">
      <c r="B6" s="21" t="s">
        <v>195</v>
      </c>
      <c r="C6" s="17"/>
      <c r="D6" s="21" t="s">
        <v>196</v>
      </c>
      <c r="E6" s="17"/>
      <c r="F6" s="21" t="s">
        <v>197</v>
      </c>
      <c r="G6" s="17"/>
      <c r="H6" s="16"/>
      <c r="I6" s="17"/>
      <c r="L6" s="10">
        <v>1</v>
      </c>
      <c r="M6" s="10">
        <v>2</v>
      </c>
      <c r="N6" s="10">
        <v>10</v>
      </c>
      <c r="O6" s="10">
        <v>13</v>
      </c>
    </row>
    <row r="12" spans="2:16" x14ac:dyDescent="0.25">
      <c r="B12" s="12" t="s">
        <v>117</v>
      </c>
      <c r="C12" s="16" t="s">
        <v>118</v>
      </c>
      <c r="D12" s="26"/>
      <c r="E12" s="26"/>
      <c r="F12" s="17"/>
    </row>
    <row r="13" spans="2:16" x14ac:dyDescent="0.25">
      <c r="B13" s="12" t="s">
        <v>119</v>
      </c>
      <c r="C13" s="16" t="s">
        <v>120</v>
      </c>
      <c r="D13" s="26"/>
      <c r="E13" s="26"/>
      <c r="F13" s="17"/>
    </row>
    <row r="16" spans="2:16" ht="39" x14ac:dyDescent="0.25">
      <c r="B16" s="30" t="s">
        <v>121</v>
      </c>
      <c r="C16" s="30" t="s">
        <v>122</v>
      </c>
      <c r="D16" s="11" t="s">
        <v>123</v>
      </c>
      <c r="E16" s="30" t="s">
        <v>199</v>
      </c>
      <c r="F16" s="11" t="s">
        <v>18</v>
      </c>
      <c r="G16" s="11" t="s">
        <v>19</v>
      </c>
      <c r="H16" s="11" t="s">
        <v>20</v>
      </c>
      <c r="I16" s="11" t="s">
        <v>21</v>
      </c>
      <c r="J16" s="11" t="s">
        <v>22</v>
      </c>
      <c r="K16" s="11" t="s">
        <v>23</v>
      </c>
      <c r="L16" s="11" t="s">
        <v>6</v>
      </c>
      <c r="M16" s="11" t="s">
        <v>7</v>
      </c>
      <c r="N16" s="11" t="s">
        <v>8</v>
      </c>
      <c r="O16" s="11" t="s">
        <v>2</v>
      </c>
      <c r="P16" s="11" t="s">
        <v>3</v>
      </c>
    </row>
    <row r="17" spans="2:16" x14ac:dyDescent="0.25">
      <c r="B17" s="10">
        <v>7</v>
      </c>
      <c r="C17" s="10">
        <v>7</v>
      </c>
      <c r="D17" s="10">
        <v>0</v>
      </c>
      <c r="E17" s="10">
        <v>5</v>
      </c>
      <c r="F17" s="10">
        <v>34</v>
      </c>
      <c r="G17" s="10">
        <v>21</v>
      </c>
      <c r="H17" s="10">
        <v>0.3</v>
      </c>
      <c r="I17" s="10">
        <v>43.7734375</v>
      </c>
      <c r="J17" s="10">
        <v>0</v>
      </c>
      <c r="K17" s="10">
        <v>278.75</v>
      </c>
      <c r="L17" s="10">
        <v>30</v>
      </c>
      <c r="M17" s="10">
        <v>0.7</v>
      </c>
      <c r="N17" s="10">
        <v>0.1961578105492969</v>
      </c>
      <c r="O17" s="10">
        <v>17.625</v>
      </c>
      <c r="P17" s="10">
        <v>111.25</v>
      </c>
    </row>
    <row r="18" spans="2:16" x14ac:dyDescent="0.25">
      <c r="B18" s="10">
        <v>6</v>
      </c>
      <c r="C18" s="10">
        <v>6</v>
      </c>
      <c r="D18" s="10">
        <v>0</v>
      </c>
      <c r="E18" s="10">
        <v>5</v>
      </c>
      <c r="F18" s="10">
        <v>267.25</v>
      </c>
      <c r="G18" s="10">
        <v>180</v>
      </c>
      <c r="H18" s="10">
        <v>0.7</v>
      </c>
      <c r="I18" s="10">
        <v>0.12423216047794025</v>
      </c>
      <c r="J18" s="10">
        <v>13.5</v>
      </c>
      <c r="K18" s="10">
        <v>76.25</v>
      </c>
      <c r="L18" s="10">
        <v>34.25</v>
      </c>
      <c r="M18" s="10">
        <v>28</v>
      </c>
      <c r="N18" s="10">
        <v>0.4</v>
      </c>
      <c r="O18" s="10">
        <v>0</v>
      </c>
      <c r="P18" s="10">
        <v>63.15234375</v>
      </c>
    </row>
    <row r="19" spans="2:16" x14ac:dyDescent="0.25">
      <c r="B19" s="10">
        <v>10</v>
      </c>
      <c r="C19" s="10">
        <v>10</v>
      </c>
      <c r="D19" s="10">
        <v>0</v>
      </c>
      <c r="E19" s="10">
        <v>5</v>
      </c>
      <c r="F19" s="10">
        <v>95.5</v>
      </c>
      <c r="G19" s="10">
        <v>30.25</v>
      </c>
      <c r="H19" s="10">
        <v>21</v>
      </c>
      <c r="I19" s="10">
        <v>0.5</v>
      </c>
      <c r="J19" s="10">
        <v>0</v>
      </c>
      <c r="K19" s="10">
        <v>44.0859375</v>
      </c>
      <c r="L19" s="10">
        <v>239.25</v>
      </c>
      <c r="M19" s="10">
        <v>15</v>
      </c>
      <c r="N19" s="10">
        <v>0.6</v>
      </c>
      <c r="O19" s="10">
        <v>0.11788652171277789</v>
      </c>
      <c r="P19" s="10">
        <v>33</v>
      </c>
    </row>
    <row r="20" spans="2:16" x14ac:dyDescent="0.25">
      <c r="B20" s="10">
        <v>6</v>
      </c>
      <c r="C20" s="10">
        <v>6</v>
      </c>
      <c r="D20" s="10">
        <v>0</v>
      </c>
      <c r="E20" s="10">
        <v>5</v>
      </c>
      <c r="F20" s="10">
        <v>76.458984375</v>
      </c>
      <c r="G20" s="10">
        <v>94.25</v>
      </c>
      <c r="H20" s="10">
        <v>45</v>
      </c>
      <c r="I20" s="10">
        <v>0.8</v>
      </c>
      <c r="J20" s="10">
        <v>0.11617070146068387</v>
      </c>
      <c r="K20" s="10">
        <v>20.875</v>
      </c>
      <c r="L20" s="10">
        <v>0</v>
      </c>
      <c r="M20" s="10">
        <v>27.75</v>
      </c>
      <c r="N20" s="10">
        <v>42</v>
      </c>
      <c r="O20" s="10">
        <v>0.2</v>
      </c>
      <c r="P20" s="10">
        <v>0</v>
      </c>
    </row>
    <row r="21" spans="2:16" x14ac:dyDescent="0.25">
      <c r="B21" s="10">
        <v>6</v>
      </c>
      <c r="C21" s="10">
        <v>6</v>
      </c>
      <c r="D21" s="10">
        <v>0</v>
      </c>
      <c r="E21" s="10">
        <v>5</v>
      </c>
      <c r="F21" s="10">
        <v>25.8125</v>
      </c>
      <c r="G21" s="10">
        <v>128</v>
      </c>
      <c r="H21" s="10">
        <v>20</v>
      </c>
      <c r="I21" s="10">
        <v>21</v>
      </c>
      <c r="J21" s="10">
        <v>0.8</v>
      </c>
      <c r="K21" s="10">
        <v>23.359375</v>
      </c>
      <c r="L21" s="10">
        <v>0</v>
      </c>
      <c r="M21" s="10">
        <v>303.75</v>
      </c>
      <c r="N21" s="10">
        <v>180</v>
      </c>
      <c r="O21" s="10">
        <v>0.6</v>
      </c>
      <c r="P21" s="10">
        <v>0.19410463560941477</v>
      </c>
    </row>
    <row r="22" spans="2:16" x14ac:dyDescent="0.25">
      <c r="B22" s="10">
        <v>5</v>
      </c>
      <c r="C22" s="10">
        <v>5</v>
      </c>
      <c r="D22" s="10">
        <v>0</v>
      </c>
      <c r="E22" s="10">
        <v>5</v>
      </c>
      <c r="F22" s="10">
        <v>102.78125</v>
      </c>
      <c r="G22" s="10">
        <v>0</v>
      </c>
      <c r="H22" s="10">
        <v>199.5</v>
      </c>
      <c r="I22" s="10">
        <v>120</v>
      </c>
      <c r="J22" s="10">
        <v>0.8</v>
      </c>
      <c r="K22" s="10">
        <v>0.14097889584431958</v>
      </c>
      <c r="L22" s="10">
        <v>28.1875</v>
      </c>
      <c r="M22" s="10">
        <v>89</v>
      </c>
      <c r="N22" s="10">
        <v>31.5</v>
      </c>
      <c r="O22" s="10">
        <v>28</v>
      </c>
      <c r="P22" s="10">
        <v>0.5</v>
      </c>
    </row>
    <row r="23" spans="2:16" x14ac:dyDescent="0.25">
      <c r="B23" s="10">
        <v>3</v>
      </c>
      <c r="C23" s="10">
        <v>3</v>
      </c>
      <c r="D23" s="10">
        <v>0</v>
      </c>
      <c r="E23" s="10">
        <v>5</v>
      </c>
      <c r="F23" s="10">
        <v>0.2333642316970832</v>
      </c>
      <c r="G23" s="10">
        <v>20.125</v>
      </c>
      <c r="H23" s="10">
        <v>66.125</v>
      </c>
      <c r="I23" s="10">
        <v>26.28125</v>
      </c>
      <c r="J23" s="10">
        <v>21</v>
      </c>
      <c r="K23" s="10">
        <v>0.6</v>
      </c>
      <c r="L23" s="10">
        <v>0</v>
      </c>
      <c r="M23" s="10">
        <v>49.943359375</v>
      </c>
      <c r="N23" s="10">
        <v>173.5</v>
      </c>
      <c r="O23" s="10">
        <v>60</v>
      </c>
      <c r="P23" s="10">
        <v>1</v>
      </c>
    </row>
    <row r="24" spans="2:16" x14ac:dyDescent="0.25">
      <c r="B24" s="10">
        <v>9</v>
      </c>
      <c r="C24" s="10">
        <v>9</v>
      </c>
      <c r="D24" s="10">
        <v>0</v>
      </c>
      <c r="E24" s="10">
        <v>5</v>
      </c>
      <c r="F24" s="10">
        <v>0.8</v>
      </c>
      <c r="G24" s="10">
        <v>0</v>
      </c>
      <c r="H24" s="10">
        <v>0</v>
      </c>
      <c r="I24" s="10">
        <v>285.25</v>
      </c>
      <c r="J24" s="10">
        <v>45</v>
      </c>
      <c r="K24" s="10">
        <v>0.7</v>
      </c>
      <c r="L24" s="10">
        <v>0.19292200578051549</v>
      </c>
      <c r="M24" s="10">
        <v>20.1875</v>
      </c>
      <c r="N24" s="10">
        <v>0</v>
      </c>
      <c r="O24" s="10">
        <v>29.875</v>
      </c>
      <c r="P24" s="10">
        <v>35</v>
      </c>
    </row>
    <row r="25" spans="2:16" x14ac:dyDescent="0.25">
      <c r="B25" s="10">
        <v>4</v>
      </c>
      <c r="C25" s="10">
        <v>4</v>
      </c>
      <c r="D25" s="10">
        <v>0</v>
      </c>
      <c r="E25" s="10">
        <v>5</v>
      </c>
      <c r="F25" s="10">
        <v>1</v>
      </c>
      <c r="G25" s="10">
        <v>0.22115167681368469</v>
      </c>
      <c r="H25" s="10">
        <v>25.0625</v>
      </c>
      <c r="I25" s="10">
        <v>150.875</v>
      </c>
      <c r="J25" s="10">
        <v>22.53125</v>
      </c>
      <c r="K25" s="10">
        <v>14</v>
      </c>
      <c r="L25" s="10">
        <v>0.4</v>
      </c>
      <c r="M25" s="10">
        <v>0</v>
      </c>
      <c r="N25" s="10">
        <v>0</v>
      </c>
      <c r="O25" s="10">
        <v>168</v>
      </c>
      <c r="P25" s="10">
        <v>45</v>
      </c>
    </row>
    <row r="26" spans="2:16" x14ac:dyDescent="0.25">
      <c r="B26" s="10">
        <v>5</v>
      </c>
      <c r="C26" s="10">
        <v>5</v>
      </c>
      <c r="D26" s="10">
        <v>0</v>
      </c>
      <c r="E26" s="10">
        <v>5</v>
      </c>
      <c r="F26" s="10">
        <v>35</v>
      </c>
      <c r="G26" s="10">
        <v>0.2</v>
      </c>
      <c r="H26" s="10">
        <v>0</v>
      </c>
      <c r="I26" s="10">
        <v>99.177734375</v>
      </c>
      <c r="J26" s="10">
        <v>286.25</v>
      </c>
      <c r="K26" s="10">
        <v>75</v>
      </c>
      <c r="L26" s="10">
        <v>0.6</v>
      </c>
      <c r="M26" s="10">
        <v>0.15914357501937815</v>
      </c>
      <c r="N26" s="10">
        <v>0</v>
      </c>
      <c r="O26" s="10">
        <v>92.75</v>
      </c>
      <c r="P26" s="10">
        <v>28.125</v>
      </c>
    </row>
    <row r="27" spans="2:16" x14ac:dyDescent="0.25">
      <c r="B27" s="10">
        <v>2</v>
      </c>
      <c r="C27" s="10">
        <v>2</v>
      </c>
      <c r="D27" s="10">
        <v>0</v>
      </c>
      <c r="E27" s="10">
        <v>5</v>
      </c>
      <c r="F27" s="10">
        <v>180</v>
      </c>
      <c r="G27" s="10">
        <v>0.6</v>
      </c>
      <c r="H27" s="10">
        <v>0.24163312088377609</v>
      </c>
      <c r="I27" s="10">
        <v>30.25</v>
      </c>
      <c r="J27" s="10">
        <v>124.5</v>
      </c>
      <c r="K27" s="10">
        <v>22.25</v>
      </c>
      <c r="L27" s="10">
        <v>14</v>
      </c>
      <c r="M27" s="10">
        <v>0.3</v>
      </c>
      <c r="N27" s="10">
        <v>0</v>
      </c>
      <c r="O27" s="10">
        <v>62.2734375</v>
      </c>
      <c r="P27" s="10">
        <v>319.75</v>
      </c>
    </row>
    <row r="28" spans="2:16" x14ac:dyDescent="0.25">
      <c r="B28" s="10">
        <v>5</v>
      </c>
      <c r="C28" s="10">
        <v>5</v>
      </c>
      <c r="D28" s="10">
        <v>0</v>
      </c>
      <c r="E28" s="10">
        <v>5</v>
      </c>
      <c r="F28" s="10">
        <v>28.375</v>
      </c>
      <c r="G28" s="10">
        <v>35</v>
      </c>
      <c r="H28" s="10">
        <v>0.2</v>
      </c>
      <c r="I28" s="10">
        <v>0</v>
      </c>
      <c r="J28" s="10">
        <v>83.9609375</v>
      </c>
      <c r="K28" s="10">
        <v>0</v>
      </c>
      <c r="L28" s="10">
        <v>60</v>
      </c>
      <c r="M28" s="10">
        <v>0.6</v>
      </c>
      <c r="N28" s="10">
        <v>8.5442436625518287E-2</v>
      </c>
      <c r="O28" s="10">
        <v>25.375</v>
      </c>
      <c r="P28" s="10">
        <v>115.125</v>
      </c>
    </row>
    <row r="29" spans="2:16" x14ac:dyDescent="0.25">
      <c r="B29" s="10">
        <v>8</v>
      </c>
      <c r="C29" s="10">
        <v>8</v>
      </c>
      <c r="D29" s="10">
        <v>0</v>
      </c>
      <c r="E29" s="10">
        <v>5</v>
      </c>
      <c r="F29" s="10">
        <v>303.25</v>
      </c>
      <c r="G29" s="10">
        <v>165</v>
      </c>
      <c r="H29" s="10">
        <v>0.6</v>
      </c>
      <c r="I29" s="10">
        <v>0.25906671376416079</v>
      </c>
      <c r="J29" s="10">
        <v>42.375</v>
      </c>
      <c r="K29" s="10">
        <v>0</v>
      </c>
      <c r="L29" s="10">
        <v>28.25</v>
      </c>
      <c r="M29" s="10">
        <v>42</v>
      </c>
      <c r="N29" s="10">
        <v>0.4</v>
      </c>
      <c r="O29" s="10">
        <v>39.40625</v>
      </c>
      <c r="P29" s="10">
        <v>85.427734375</v>
      </c>
    </row>
    <row r="30" spans="2:16" x14ac:dyDescent="0.25">
      <c r="B30" s="10">
        <v>1</v>
      </c>
      <c r="C30" s="10">
        <v>1</v>
      </c>
      <c r="D30" s="10">
        <v>0</v>
      </c>
      <c r="E30" s="10">
        <v>5</v>
      </c>
      <c r="F30" s="10">
        <v>93.625</v>
      </c>
      <c r="G30" s="10">
        <v>29.125</v>
      </c>
      <c r="H30" s="10">
        <v>21</v>
      </c>
      <c r="I30" s="10">
        <v>0.5</v>
      </c>
      <c r="J30" s="10">
        <v>219.796875</v>
      </c>
      <c r="K30" s="10">
        <v>0</v>
      </c>
      <c r="L30" s="10">
        <v>105.75</v>
      </c>
      <c r="M30" s="10">
        <v>180</v>
      </c>
      <c r="N30" s="10">
        <v>0.5</v>
      </c>
      <c r="O30" s="10">
        <v>0.11267970041331274</v>
      </c>
      <c r="P30" s="10">
        <v>32.6875</v>
      </c>
    </row>
    <row r="31" spans="2:16" x14ac:dyDescent="0.25">
      <c r="B31" s="10">
        <v>7</v>
      </c>
      <c r="C31" s="10">
        <v>7</v>
      </c>
      <c r="D31" s="10">
        <v>0</v>
      </c>
      <c r="E31" s="10">
        <v>5</v>
      </c>
      <c r="F31" s="10">
        <v>66.580078125</v>
      </c>
      <c r="G31" s="10">
        <v>82.5</v>
      </c>
      <c r="H31" s="10">
        <v>15</v>
      </c>
      <c r="I31" s="10">
        <v>0.7</v>
      </c>
      <c r="J31" s="10">
        <v>8.8228337843883911E-2</v>
      </c>
      <c r="K31" s="10">
        <v>11.375</v>
      </c>
      <c r="L31" s="10">
        <v>34</v>
      </c>
      <c r="M31" s="10">
        <v>18.4375</v>
      </c>
      <c r="N31" s="10">
        <v>28</v>
      </c>
      <c r="O31" s="10">
        <v>0.7</v>
      </c>
      <c r="P31" s="10">
        <v>107.3515625</v>
      </c>
    </row>
    <row r="32" spans="2:16" x14ac:dyDescent="0.25">
      <c r="B32" s="10">
        <v>3</v>
      </c>
      <c r="C32" s="10">
        <v>3</v>
      </c>
      <c r="D32" s="10">
        <v>0</v>
      </c>
      <c r="E32" s="10">
        <v>5</v>
      </c>
      <c r="F32" s="10">
        <v>26.5625</v>
      </c>
      <c r="G32" s="10">
        <v>77.375</v>
      </c>
      <c r="H32" s="10">
        <v>26.875</v>
      </c>
      <c r="I32" s="10">
        <v>28</v>
      </c>
      <c r="J32" s="10">
        <v>0.7</v>
      </c>
      <c r="K32" s="10">
        <v>0</v>
      </c>
      <c r="L32" s="10">
        <v>0</v>
      </c>
      <c r="M32" s="10">
        <v>0</v>
      </c>
      <c r="N32" s="10">
        <v>30</v>
      </c>
      <c r="O32" s="10">
        <v>0.7</v>
      </c>
      <c r="P32" s="10">
        <v>0.20257451410909763</v>
      </c>
    </row>
    <row r="33" spans="2:16" x14ac:dyDescent="0.25">
      <c r="B33" s="10">
        <v>9</v>
      </c>
      <c r="C33" s="10">
        <v>9</v>
      </c>
      <c r="D33" s="10">
        <v>0</v>
      </c>
      <c r="E33" s="10">
        <v>5</v>
      </c>
      <c r="F33" s="10">
        <v>204.6796875</v>
      </c>
      <c r="G33" s="10">
        <v>94.970703125</v>
      </c>
      <c r="H33" s="10">
        <v>353.5</v>
      </c>
      <c r="I33" s="10">
        <v>60</v>
      </c>
      <c r="J33" s="10">
        <v>0.6</v>
      </c>
      <c r="K33" s="10">
        <v>0.16286964053474998</v>
      </c>
      <c r="L33" s="10">
        <v>18.1875</v>
      </c>
      <c r="M33" s="10">
        <v>0</v>
      </c>
      <c r="N33" s="10">
        <v>27.875</v>
      </c>
      <c r="O33" s="10">
        <v>28</v>
      </c>
      <c r="P33" s="10">
        <v>0.7</v>
      </c>
    </row>
    <row r="34" spans="2:16" x14ac:dyDescent="0.25">
      <c r="B34" s="10">
        <v>4</v>
      </c>
      <c r="C34" s="10">
        <v>4</v>
      </c>
      <c r="D34" s="10">
        <v>0</v>
      </c>
      <c r="E34" s="10">
        <v>5</v>
      </c>
      <c r="F34" s="10">
        <v>0.25047043862780172</v>
      </c>
      <c r="G34" s="10">
        <v>14.5625</v>
      </c>
      <c r="H34" s="10">
        <v>104.75</v>
      </c>
      <c r="I34" s="10">
        <v>23.65625</v>
      </c>
      <c r="J34" s="10">
        <v>21</v>
      </c>
      <c r="K34" s="10">
        <v>0.1</v>
      </c>
      <c r="L34" s="10">
        <v>0</v>
      </c>
      <c r="M34" s="10">
        <v>0</v>
      </c>
      <c r="N34" s="10">
        <v>263.5</v>
      </c>
      <c r="O34" s="10">
        <v>165</v>
      </c>
      <c r="P34" s="10">
        <v>0.8</v>
      </c>
    </row>
    <row r="35" spans="2:16" x14ac:dyDescent="0.25">
      <c r="B35" s="10">
        <v>6</v>
      </c>
      <c r="C35" s="10">
        <v>6</v>
      </c>
      <c r="D35" s="10">
        <v>0</v>
      </c>
      <c r="E35" s="10">
        <v>5</v>
      </c>
      <c r="F35" s="10">
        <v>0.7</v>
      </c>
      <c r="G35" s="10">
        <v>138.6953125</v>
      </c>
      <c r="H35" s="10">
        <v>70.041015625</v>
      </c>
      <c r="I35" s="10">
        <v>126.25</v>
      </c>
      <c r="J35" s="10">
        <v>75</v>
      </c>
      <c r="K35" s="10">
        <v>0.6</v>
      </c>
      <c r="L35" s="10">
        <v>0.2135046116677482</v>
      </c>
      <c r="M35" s="10">
        <v>0</v>
      </c>
      <c r="N35" s="10">
        <v>88</v>
      </c>
      <c r="O35" s="10">
        <v>15.8125</v>
      </c>
      <c r="P35" s="10">
        <v>21</v>
      </c>
    </row>
    <row r="36" spans="2:16" x14ac:dyDescent="0.25">
      <c r="B36" s="10">
        <v>9</v>
      </c>
      <c r="C36" s="10">
        <v>9</v>
      </c>
      <c r="D36" s="10">
        <v>0</v>
      </c>
      <c r="E36" s="10">
        <v>5</v>
      </c>
      <c r="F36" s="10">
        <v>0.8</v>
      </c>
      <c r="G36" s="10">
        <v>0.1199886492576705</v>
      </c>
      <c r="H36" s="10">
        <v>28.875</v>
      </c>
      <c r="I36" s="10">
        <v>68.75</v>
      </c>
      <c r="J36" s="10">
        <v>28.25</v>
      </c>
      <c r="K36" s="10">
        <v>42</v>
      </c>
      <c r="L36" s="10">
        <v>0.3</v>
      </c>
      <c r="M36" s="10">
        <v>0</v>
      </c>
      <c r="N36" s="10">
        <v>72.0078125</v>
      </c>
      <c r="O36" s="10">
        <v>0</v>
      </c>
      <c r="P36" s="10">
        <v>15</v>
      </c>
    </row>
    <row r="37" spans="2:16" x14ac:dyDescent="0.25">
      <c r="B37" s="10">
        <v>6</v>
      </c>
      <c r="C37" s="10">
        <v>6</v>
      </c>
      <c r="D37" s="10">
        <v>0</v>
      </c>
      <c r="E37" s="10">
        <v>5</v>
      </c>
      <c r="F37" s="10">
        <v>28</v>
      </c>
      <c r="G37" s="10">
        <v>0.6</v>
      </c>
      <c r="H37" s="10">
        <v>17.6875</v>
      </c>
      <c r="I37" s="10">
        <v>30.90625</v>
      </c>
      <c r="J37" s="10">
        <v>0</v>
      </c>
      <c r="K37" s="10">
        <v>120</v>
      </c>
      <c r="L37" s="10">
        <v>0.6</v>
      </c>
      <c r="M37" s="10">
        <v>0.28782478279280055</v>
      </c>
      <c r="N37" s="10">
        <v>26.75</v>
      </c>
      <c r="O37" s="10">
        <v>0</v>
      </c>
      <c r="P37" s="10">
        <v>30.75</v>
      </c>
    </row>
    <row r="38" spans="2:16" x14ac:dyDescent="0.25">
      <c r="B38" s="10">
        <v>1</v>
      </c>
      <c r="C38" s="10">
        <v>1</v>
      </c>
      <c r="D38" s="10">
        <v>0</v>
      </c>
      <c r="E38" s="10">
        <v>5</v>
      </c>
      <c r="F38" s="10">
        <v>180</v>
      </c>
      <c r="G38" s="10">
        <v>0.6</v>
      </c>
      <c r="H38" s="10">
        <v>0.19631001022439803</v>
      </c>
      <c r="I38" s="10">
        <v>13.5</v>
      </c>
      <c r="J38" s="10">
        <v>0</v>
      </c>
      <c r="K38" s="10">
        <v>24.625</v>
      </c>
      <c r="L38" s="10">
        <v>42</v>
      </c>
      <c r="M38" s="10">
        <v>0.1</v>
      </c>
      <c r="N38" s="10">
        <v>79.109375</v>
      </c>
      <c r="O38" s="10">
        <v>0</v>
      </c>
      <c r="P38" s="10">
        <v>286.25</v>
      </c>
    </row>
    <row r="39" spans="2:16" x14ac:dyDescent="0.25">
      <c r="B39" s="10">
        <v>2</v>
      </c>
      <c r="C39" s="10">
        <v>2</v>
      </c>
      <c r="D39" s="10">
        <v>0</v>
      </c>
      <c r="E39" s="10">
        <v>5</v>
      </c>
      <c r="F39" s="10">
        <v>29.5</v>
      </c>
      <c r="G39" s="10">
        <v>28</v>
      </c>
      <c r="H39" s="10">
        <v>0.6</v>
      </c>
      <c r="I39" s="10">
        <v>0</v>
      </c>
      <c r="J39" s="10">
        <v>0</v>
      </c>
      <c r="K39" s="10">
        <v>280</v>
      </c>
      <c r="L39" s="10">
        <v>180</v>
      </c>
      <c r="M39" s="10">
        <v>0.4</v>
      </c>
      <c r="N39" s="10">
        <v>0</v>
      </c>
      <c r="O39" s="10">
        <v>0</v>
      </c>
      <c r="P39" s="10">
        <v>98</v>
      </c>
    </row>
    <row r="40" spans="2:16" x14ac:dyDescent="0.25">
      <c r="B40" s="10">
        <v>3</v>
      </c>
      <c r="C40" s="10">
        <v>3</v>
      </c>
      <c r="D40" s="10">
        <v>0</v>
      </c>
      <c r="E40" s="10">
        <v>5</v>
      </c>
      <c r="F40" s="10">
        <v>299.25</v>
      </c>
      <c r="G40" s="10">
        <v>150</v>
      </c>
      <c r="H40" s="10">
        <v>0.9</v>
      </c>
      <c r="I40" s="10">
        <v>2.8770985310135257E-2</v>
      </c>
      <c r="J40" s="10">
        <v>26.125</v>
      </c>
      <c r="K40" s="10">
        <v>104.25</v>
      </c>
      <c r="L40" s="10">
        <v>28</v>
      </c>
      <c r="M40" s="10">
        <v>42</v>
      </c>
      <c r="N40" s="10">
        <v>0.9</v>
      </c>
      <c r="O40" s="10">
        <v>0</v>
      </c>
      <c r="P40" s="10">
        <v>100.978515625</v>
      </c>
    </row>
    <row r="41" spans="2:16" x14ac:dyDescent="0.25">
      <c r="B41" s="10">
        <v>9</v>
      </c>
      <c r="C41" s="10">
        <v>9</v>
      </c>
      <c r="D41" s="10">
        <v>0</v>
      </c>
      <c r="E41" s="10">
        <v>5</v>
      </c>
      <c r="F41" s="10">
        <v>209.125</v>
      </c>
      <c r="G41" s="10">
        <v>26.875</v>
      </c>
      <c r="H41" s="10">
        <v>21</v>
      </c>
      <c r="I41" s="10">
        <v>0.3</v>
      </c>
      <c r="J41" s="10">
        <v>0</v>
      </c>
      <c r="K41" s="10">
        <v>103.853515625</v>
      </c>
      <c r="L41" s="10">
        <v>320.5</v>
      </c>
      <c r="M41" s="10">
        <v>180</v>
      </c>
      <c r="N41" s="10">
        <v>1</v>
      </c>
      <c r="O41" s="10">
        <v>0.16364087329749538</v>
      </c>
      <c r="P41" s="10">
        <v>29.5625</v>
      </c>
    </row>
    <row r="42" spans="2:16" x14ac:dyDescent="0.25">
      <c r="B42" s="10">
        <v>3</v>
      </c>
      <c r="C42" s="10">
        <v>3</v>
      </c>
      <c r="D42" s="10">
        <v>0</v>
      </c>
      <c r="E42" s="10">
        <v>5</v>
      </c>
      <c r="F42" s="10">
        <v>172.478515625</v>
      </c>
      <c r="G42" s="10">
        <v>211</v>
      </c>
      <c r="H42" s="10">
        <v>75</v>
      </c>
      <c r="I42" s="10">
        <v>0.6</v>
      </c>
      <c r="J42" s="10">
        <v>0.16887809633229814</v>
      </c>
      <c r="K42" s="10">
        <v>40.5</v>
      </c>
      <c r="L42" s="10">
        <v>91.875</v>
      </c>
      <c r="M42" s="10">
        <v>22.40625</v>
      </c>
      <c r="N42" s="10">
        <v>28</v>
      </c>
      <c r="O42" s="10">
        <v>0.2</v>
      </c>
      <c r="P42" s="10">
        <v>89.9921875</v>
      </c>
    </row>
    <row r="43" spans="2:16" x14ac:dyDescent="0.25">
      <c r="B43" s="10">
        <v>7</v>
      </c>
      <c r="C43" s="10">
        <v>7</v>
      </c>
      <c r="D43" s="10">
        <v>0</v>
      </c>
      <c r="E43" s="10">
        <v>5</v>
      </c>
      <c r="F43" s="10">
        <v>31.6875</v>
      </c>
      <c r="G43" s="10">
        <v>97.75</v>
      </c>
      <c r="H43" s="10">
        <v>30.25</v>
      </c>
      <c r="I43" s="10">
        <v>28</v>
      </c>
      <c r="J43" s="10">
        <v>0.2</v>
      </c>
      <c r="K43" s="10">
        <v>167.4765625</v>
      </c>
      <c r="L43" s="10">
        <v>92.76953125</v>
      </c>
      <c r="M43" s="10">
        <v>112.25</v>
      </c>
      <c r="N43" s="10">
        <v>180</v>
      </c>
      <c r="O43" s="10">
        <v>0.6</v>
      </c>
      <c r="P43" s="10">
        <v>0.16657890979384654</v>
      </c>
    </row>
    <row r="44" spans="2:16" x14ac:dyDescent="0.25">
      <c r="B44" s="10">
        <v>1</v>
      </c>
      <c r="C44" s="10">
        <v>1</v>
      </c>
      <c r="D44" s="10">
        <v>0</v>
      </c>
      <c r="E44" s="10">
        <v>5</v>
      </c>
      <c r="F44" s="10">
        <v>189.4609375</v>
      </c>
      <c r="G44" s="10">
        <v>56.083984375</v>
      </c>
      <c r="H44" s="10">
        <v>74</v>
      </c>
      <c r="I44" s="10">
        <v>60</v>
      </c>
      <c r="J44" s="10">
        <v>0.6</v>
      </c>
      <c r="K44" s="10">
        <v>9.5380806762871875E-2</v>
      </c>
      <c r="L44" s="10">
        <v>21.75</v>
      </c>
      <c r="M44" s="10">
        <v>0</v>
      </c>
      <c r="N44" s="10">
        <v>24.625</v>
      </c>
      <c r="O44" s="10">
        <v>42</v>
      </c>
      <c r="P44" s="10">
        <v>0.3</v>
      </c>
    </row>
    <row r="45" spans="2:16" x14ac:dyDescent="0.25">
      <c r="B45" s="10">
        <v>6</v>
      </c>
      <c r="C45" s="10">
        <v>6</v>
      </c>
      <c r="D45" s="10">
        <v>0</v>
      </c>
      <c r="E45" s="10">
        <v>5</v>
      </c>
      <c r="F45" s="10">
        <v>0.13295336207825231</v>
      </c>
      <c r="G45" s="10">
        <v>26.0625</v>
      </c>
      <c r="H45" s="10">
        <v>84.5</v>
      </c>
      <c r="I45" s="10">
        <v>29.125</v>
      </c>
      <c r="J45" s="10">
        <v>7</v>
      </c>
      <c r="K45" s="10">
        <v>0.7</v>
      </c>
      <c r="L45" s="10">
        <v>124.5390625</v>
      </c>
      <c r="M45" s="10">
        <v>0</v>
      </c>
      <c r="N45" s="10">
        <v>135.25</v>
      </c>
      <c r="O45" s="10">
        <v>105</v>
      </c>
      <c r="P45" s="10">
        <v>0.6</v>
      </c>
    </row>
    <row r="46" spans="2:16" x14ac:dyDescent="0.25">
      <c r="B46" s="10">
        <v>9</v>
      </c>
      <c r="C46" s="10">
        <v>9</v>
      </c>
      <c r="D46" s="10">
        <v>0</v>
      </c>
      <c r="E46" s="10">
        <v>5</v>
      </c>
      <c r="F46" s="10">
        <v>0.6</v>
      </c>
      <c r="G46" s="10">
        <v>0</v>
      </c>
      <c r="H46" s="10">
        <v>41.30859375</v>
      </c>
      <c r="I46" s="10">
        <v>256.75</v>
      </c>
      <c r="J46" s="10">
        <v>90</v>
      </c>
      <c r="K46" s="10">
        <v>0.8</v>
      </c>
      <c r="L46" s="10">
        <v>0.14721689197520169</v>
      </c>
      <c r="M46" s="10">
        <v>7.6875</v>
      </c>
      <c r="N46" s="10">
        <v>69.5</v>
      </c>
      <c r="O46" s="10">
        <v>25.40625</v>
      </c>
      <c r="P46" s="10">
        <v>28</v>
      </c>
    </row>
    <row r="47" spans="2:16" x14ac:dyDescent="0.25">
      <c r="B47" s="10">
        <v>6</v>
      </c>
      <c r="C47" s="10">
        <v>6</v>
      </c>
      <c r="D47" s="10">
        <v>0</v>
      </c>
      <c r="E47" s="10">
        <v>5</v>
      </c>
      <c r="F47" s="10">
        <v>1</v>
      </c>
      <c r="G47" s="10">
        <v>0.13007486695260051</v>
      </c>
      <c r="H47" s="10">
        <v>18.0625</v>
      </c>
      <c r="I47" s="10">
        <v>81</v>
      </c>
      <c r="J47" s="10">
        <v>28.25</v>
      </c>
      <c r="K47" s="10">
        <v>28</v>
      </c>
      <c r="L47" s="10">
        <v>0.4</v>
      </c>
      <c r="M47" s="10">
        <v>0</v>
      </c>
      <c r="N47" s="10">
        <v>39.56640625</v>
      </c>
      <c r="O47" s="10">
        <v>257.75</v>
      </c>
      <c r="P47" s="10">
        <v>180</v>
      </c>
    </row>
  </sheetData>
  <mergeCells count="12">
    <mergeCell ref="B4:I4"/>
    <mergeCell ref="L4:O4"/>
    <mergeCell ref="C12:F12"/>
    <mergeCell ref="C13:F13"/>
    <mergeCell ref="B5:C5"/>
    <mergeCell ref="D5:E5"/>
    <mergeCell ref="F5:G5"/>
    <mergeCell ref="H5:I5"/>
    <mergeCell ref="B6:C6"/>
    <mergeCell ref="D6:E6"/>
    <mergeCell ref="F6:G6"/>
    <mergeCell ref="H6:I6"/>
  </mergeCells>
  <hyperlinks>
    <hyperlink ref="B5" location="'KNNP_Output'!$B$12:$B$12" display="Inputs"/>
    <hyperlink ref="D5" location="'KNNP_Output'!$B$40:$B$40" display="Valid. Error Log"/>
    <hyperlink ref="F5" location="'KNNP_Output'!$B$55:$B$55" display="Train. Score - Summary"/>
    <hyperlink ref="H5" location="'KNNP_Output'!$B$63:$B$63" display="Valid. Score - Summary"/>
    <hyperlink ref="B6" location="'KNNP_TrainingScore'!$B$12:$B$12" display="Train. Score - Detailed Rpt."/>
    <hyperlink ref="D6" location="'KNNP_ValidationLiftChart'!$B$12:$B$12" display="Validation Lift Chart"/>
    <hyperlink ref="F6" location="'KNNP_ValidationScore'!$B$12:$B$12" display="Valid. Score - Detailed Rpt.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6"/>
  <sheetViews>
    <sheetView showGridLines="0" workbookViewId="0">
      <selection activeCell="S29" sqref="S29:S32"/>
    </sheetView>
  </sheetViews>
  <sheetFormatPr defaultRowHeight="15" x14ac:dyDescent="0.25"/>
  <cols>
    <col min="12" max="12" width="11.140625" bestFit="1" customWidth="1"/>
  </cols>
  <sheetData>
    <row r="2" spans="2:16" ht="18.75" x14ac:dyDescent="0.3">
      <c r="B2" s="13" t="s">
        <v>198</v>
      </c>
      <c r="N2" t="s">
        <v>193</v>
      </c>
    </row>
    <row r="4" spans="2:16" ht="15.75" x14ac:dyDescent="0.25">
      <c r="B4" s="18" t="s">
        <v>75</v>
      </c>
      <c r="C4" s="19"/>
      <c r="D4" s="19"/>
      <c r="E4" s="19"/>
      <c r="F4" s="19"/>
      <c r="G4" s="19"/>
      <c r="H4" s="19"/>
      <c r="I4" s="20"/>
      <c r="L4" s="18" t="s">
        <v>76</v>
      </c>
      <c r="M4" s="19"/>
      <c r="N4" s="19"/>
      <c r="O4" s="20"/>
    </row>
    <row r="5" spans="2:16" x14ac:dyDescent="0.25">
      <c r="B5" s="21" t="s">
        <v>97</v>
      </c>
      <c r="C5" s="17"/>
      <c r="D5" s="21" t="s">
        <v>192</v>
      </c>
      <c r="E5" s="17"/>
      <c r="F5" s="21" t="s">
        <v>101</v>
      </c>
      <c r="G5" s="17"/>
      <c r="H5" s="21" t="s">
        <v>102</v>
      </c>
      <c r="I5" s="17"/>
      <c r="L5" s="11" t="s">
        <v>77</v>
      </c>
      <c r="M5" s="11" t="s">
        <v>78</v>
      </c>
      <c r="N5" s="11" t="s">
        <v>79</v>
      </c>
      <c r="O5" s="11" t="s">
        <v>80</v>
      </c>
    </row>
    <row r="6" spans="2:16" x14ac:dyDescent="0.25">
      <c r="B6" s="21" t="s">
        <v>195</v>
      </c>
      <c r="C6" s="17"/>
      <c r="D6" s="21" t="s">
        <v>196</v>
      </c>
      <c r="E6" s="17"/>
      <c r="F6" s="21" t="s">
        <v>197</v>
      </c>
      <c r="G6" s="17"/>
      <c r="H6" s="16"/>
      <c r="I6" s="17"/>
      <c r="L6" s="10">
        <v>1</v>
      </c>
      <c r="M6" s="10">
        <v>2</v>
      </c>
      <c r="N6" s="10">
        <v>10</v>
      </c>
      <c r="O6" s="10">
        <v>13</v>
      </c>
    </row>
    <row r="12" spans="2:16" x14ac:dyDescent="0.25">
      <c r="B12" s="12" t="s">
        <v>117</v>
      </c>
      <c r="C12" s="16" t="s">
        <v>118</v>
      </c>
      <c r="D12" s="26"/>
      <c r="E12" s="26"/>
      <c r="F12" s="17"/>
    </row>
    <row r="13" spans="2:16" x14ac:dyDescent="0.25">
      <c r="B13" s="12" t="s">
        <v>119</v>
      </c>
      <c r="C13" s="16" t="s">
        <v>120</v>
      </c>
      <c r="D13" s="26"/>
      <c r="E13" s="26"/>
      <c r="F13" s="17"/>
    </row>
    <row r="16" spans="2:16" ht="39" x14ac:dyDescent="0.25">
      <c r="B16" s="30" t="s">
        <v>121</v>
      </c>
      <c r="C16" s="30" t="s">
        <v>122</v>
      </c>
      <c r="D16" s="11" t="s">
        <v>123</v>
      </c>
      <c r="E16" s="30" t="s">
        <v>199</v>
      </c>
      <c r="F16" s="11" t="s">
        <v>18</v>
      </c>
      <c r="G16" s="11" t="s">
        <v>19</v>
      </c>
      <c r="H16" s="11" t="s">
        <v>20</v>
      </c>
      <c r="I16" s="11" t="s">
        <v>21</v>
      </c>
      <c r="J16" s="11" t="s">
        <v>22</v>
      </c>
      <c r="K16" s="11" t="s">
        <v>23</v>
      </c>
      <c r="L16" s="11" t="s">
        <v>6</v>
      </c>
      <c r="M16" s="11" t="s">
        <v>7</v>
      </c>
      <c r="N16" s="11" t="s">
        <v>8</v>
      </c>
      <c r="O16" s="11" t="s">
        <v>2</v>
      </c>
      <c r="P16" s="11" t="s">
        <v>3</v>
      </c>
    </row>
    <row r="17" spans="2:16" x14ac:dyDescent="0.25">
      <c r="B17" s="10">
        <v>8.6492012258461521</v>
      </c>
      <c r="C17" s="10">
        <v>8</v>
      </c>
      <c r="D17" s="10">
        <v>-0.64920122584615214</v>
      </c>
      <c r="E17" s="10">
        <v>5</v>
      </c>
      <c r="F17" s="10">
        <v>23.125</v>
      </c>
      <c r="G17" s="10">
        <v>42</v>
      </c>
      <c r="H17" s="10">
        <v>0.5</v>
      </c>
      <c r="I17" s="10">
        <v>0</v>
      </c>
      <c r="J17" s="10">
        <v>160.806640625</v>
      </c>
      <c r="K17" s="10">
        <v>82.75</v>
      </c>
      <c r="L17" s="10">
        <v>75</v>
      </c>
      <c r="M17" s="10">
        <v>1</v>
      </c>
      <c r="N17" s="10">
        <v>8.5824492890164514E-2</v>
      </c>
      <c r="O17" s="10">
        <v>24.6875</v>
      </c>
      <c r="P17" s="10">
        <v>211.875</v>
      </c>
    </row>
    <row r="18" spans="2:16" x14ac:dyDescent="0.25">
      <c r="B18" s="10">
        <v>6.9204757799889611</v>
      </c>
      <c r="C18" s="10">
        <v>5</v>
      </c>
      <c r="D18" s="10">
        <v>-1.9204757799889611</v>
      </c>
      <c r="E18" s="10">
        <v>5</v>
      </c>
      <c r="F18" s="10">
        <v>291</v>
      </c>
      <c r="G18" s="10">
        <v>180</v>
      </c>
      <c r="H18" s="10">
        <v>0.6</v>
      </c>
      <c r="I18" s="10">
        <v>0.10741346567040741</v>
      </c>
      <c r="J18" s="10">
        <v>27.6875</v>
      </c>
      <c r="K18" s="10">
        <v>82.5</v>
      </c>
      <c r="L18" s="10">
        <v>31.125</v>
      </c>
      <c r="M18" s="10">
        <v>35</v>
      </c>
      <c r="N18" s="10">
        <v>0.3</v>
      </c>
      <c r="O18" s="10">
        <v>0</v>
      </c>
      <c r="P18" s="10">
        <v>204.892578125</v>
      </c>
    </row>
    <row r="19" spans="2:16" x14ac:dyDescent="0.25">
      <c r="B19" s="10">
        <v>6.6992062846317095</v>
      </c>
      <c r="C19" s="10">
        <v>5</v>
      </c>
      <c r="D19" s="10">
        <v>-1.6992062846317095</v>
      </c>
      <c r="E19" s="10">
        <v>5</v>
      </c>
      <c r="F19" s="10">
        <v>90.75</v>
      </c>
      <c r="G19" s="10">
        <v>26.4375</v>
      </c>
      <c r="H19" s="10">
        <v>21</v>
      </c>
      <c r="I19" s="10">
        <v>0.4</v>
      </c>
      <c r="J19" s="10">
        <v>172.6171875</v>
      </c>
      <c r="K19" s="10">
        <v>68.8828125</v>
      </c>
      <c r="L19" s="10">
        <v>0</v>
      </c>
      <c r="M19" s="10">
        <v>105</v>
      </c>
      <c r="N19" s="10">
        <v>0.6</v>
      </c>
      <c r="O19" s="10">
        <v>0.18714968724158082</v>
      </c>
      <c r="P19" s="10">
        <v>30.6875</v>
      </c>
    </row>
    <row r="20" spans="2:16" x14ac:dyDescent="0.25">
      <c r="B20" s="10">
        <v>5.5487318880263352</v>
      </c>
      <c r="C20" s="10">
        <v>4</v>
      </c>
      <c r="D20" s="10">
        <v>-1.5487318880263352</v>
      </c>
      <c r="E20" s="10">
        <v>5</v>
      </c>
      <c r="F20" s="10">
        <v>97.16015625</v>
      </c>
      <c r="G20" s="10">
        <v>306.5</v>
      </c>
      <c r="H20" s="10">
        <v>75</v>
      </c>
      <c r="I20" s="10">
        <v>0.6</v>
      </c>
      <c r="J20" s="10">
        <v>0.12763013089446171</v>
      </c>
      <c r="K20" s="10">
        <v>17.25</v>
      </c>
      <c r="L20" s="10">
        <v>0</v>
      </c>
      <c r="M20" s="10">
        <v>34</v>
      </c>
      <c r="N20" s="10">
        <v>28</v>
      </c>
      <c r="O20" s="10">
        <v>0.6</v>
      </c>
      <c r="P20" s="10">
        <v>256.1640625</v>
      </c>
    </row>
    <row r="21" spans="2:16" x14ac:dyDescent="0.25">
      <c r="B21" s="10">
        <v>6.2732823780896618</v>
      </c>
      <c r="C21" s="10">
        <v>8</v>
      </c>
      <c r="D21" s="10">
        <v>1.7267176219103382</v>
      </c>
      <c r="E21" s="10">
        <v>5</v>
      </c>
      <c r="F21" s="10">
        <v>37.875</v>
      </c>
      <c r="G21" s="10">
        <v>110</v>
      </c>
      <c r="H21" s="10">
        <v>23.5</v>
      </c>
      <c r="I21" s="10">
        <v>28</v>
      </c>
      <c r="J21" s="10">
        <v>1</v>
      </c>
      <c r="K21" s="10">
        <v>0</v>
      </c>
      <c r="L21" s="10">
        <v>0</v>
      </c>
      <c r="M21" s="10">
        <v>169.75</v>
      </c>
      <c r="N21" s="10">
        <v>120</v>
      </c>
      <c r="O21" s="10">
        <v>0.9</v>
      </c>
      <c r="P21" s="10">
        <v>0.177784640363508</v>
      </c>
    </row>
    <row r="22" spans="2:16" x14ac:dyDescent="0.25">
      <c r="B22" s="10">
        <v>6.5766536982147326</v>
      </c>
      <c r="C22" s="10">
        <v>8</v>
      </c>
      <c r="D22" s="10">
        <v>1.4233463017852674</v>
      </c>
      <c r="E22" s="10">
        <v>5</v>
      </c>
      <c r="F22" s="10">
        <v>170.2421875</v>
      </c>
      <c r="G22" s="10">
        <v>62.890625</v>
      </c>
      <c r="H22" s="10">
        <v>230.5</v>
      </c>
      <c r="I22" s="10">
        <v>75</v>
      </c>
      <c r="J22" s="10">
        <v>1</v>
      </c>
      <c r="K22" s="10">
        <v>0.15902954050922236</v>
      </c>
      <c r="L22" s="10">
        <v>10.25</v>
      </c>
      <c r="M22" s="10">
        <v>107.75</v>
      </c>
      <c r="N22" s="10">
        <v>31.75</v>
      </c>
      <c r="O22" s="10">
        <v>28</v>
      </c>
      <c r="P22" s="10">
        <v>0.6</v>
      </c>
    </row>
    <row r="23" spans="2:16" x14ac:dyDescent="0.25">
      <c r="B23" s="10">
        <v>6.1220070066072196</v>
      </c>
      <c r="C23" s="10">
        <v>5</v>
      </c>
      <c r="D23" s="10">
        <v>-1.1220070066072196</v>
      </c>
      <c r="E23" s="10">
        <v>5</v>
      </c>
      <c r="F23" s="10">
        <v>0.21974438048026665</v>
      </c>
      <c r="G23" s="10">
        <v>23.875</v>
      </c>
      <c r="H23" s="10">
        <v>122.25</v>
      </c>
      <c r="I23" s="10">
        <v>29.25</v>
      </c>
      <c r="J23" s="10">
        <v>21</v>
      </c>
      <c r="K23" s="10">
        <v>0.4</v>
      </c>
      <c r="L23" s="10">
        <v>0</v>
      </c>
      <c r="M23" s="10">
        <v>126.537109375</v>
      </c>
      <c r="N23" s="10">
        <v>109</v>
      </c>
      <c r="O23" s="10">
        <v>30</v>
      </c>
      <c r="P23" s="10">
        <v>0.6</v>
      </c>
    </row>
    <row r="24" spans="2:16" x14ac:dyDescent="0.25">
      <c r="B24" s="10">
        <v>8.1959058890413647</v>
      </c>
      <c r="C24" s="10">
        <v>8</v>
      </c>
      <c r="D24" s="10">
        <v>-0.19590588904136474</v>
      </c>
      <c r="E24" s="10">
        <v>5</v>
      </c>
      <c r="F24" s="10">
        <v>0.1</v>
      </c>
      <c r="G24" s="10">
        <v>0</v>
      </c>
      <c r="H24" s="10">
        <v>77.3515625</v>
      </c>
      <c r="I24" s="10">
        <v>328.5</v>
      </c>
      <c r="J24" s="10">
        <v>0</v>
      </c>
      <c r="K24" s="10">
        <v>0.6</v>
      </c>
      <c r="L24" s="10">
        <v>0.13082813039603594</v>
      </c>
      <c r="M24" s="10">
        <v>40.0625</v>
      </c>
      <c r="N24" s="10">
        <v>99.75</v>
      </c>
      <c r="O24" s="10">
        <v>35</v>
      </c>
      <c r="P24" s="10">
        <v>28</v>
      </c>
    </row>
    <row r="25" spans="2:16" x14ac:dyDescent="0.25">
      <c r="B25" s="10">
        <v>8.4074110022365378</v>
      </c>
      <c r="C25" s="10">
        <v>7</v>
      </c>
      <c r="D25" s="10">
        <v>-1.4074110022365378</v>
      </c>
      <c r="E25" s="10">
        <v>5</v>
      </c>
      <c r="F25" s="10">
        <v>0.19999999999999996</v>
      </c>
      <c r="G25" s="10">
        <v>0.18737467422308229</v>
      </c>
      <c r="H25" s="10">
        <v>25.0625</v>
      </c>
      <c r="I25" s="10">
        <v>0</v>
      </c>
      <c r="J25" s="10">
        <v>30</v>
      </c>
      <c r="K25" s="10">
        <v>42</v>
      </c>
      <c r="L25" s="10">
        <v>0.6</v>
      </c>
      <c r="M25" s="10">
        <v>112.9375</v>
      </c>
      <c r="N25" s="10">
        <v>29.453125</v>
      </c>
      <c r="O25" s="10">
        <v>287.5</v>
      </c>
      <c r="P25" s="10">
        <v>0</v>
      </c>
    </row>
    <row r="26" spans="2:16" x14ac:dyDescent="0.25">
      <c r="B26" s="10">
        <v>3.1844151957676519</v>
      </c>
      <c r="C26" s="10">
        <v>6</v>
      </c>
      <c r="D26" s="10">
        <v>2.8155848042323481</v>
      </c>
      <c r="E26" s="10">
        <v>5</v>
      </c>
      <c r="F26" s="10">
        <v>14</v>
      </c>
      <c r="G26" s="10">
        <v>0.2</v>
      </c>
      <c r="H26" s="10">
        <v>57.765625</v>
      </c>
      <c r="I26" s="10">
        <v>38.546875</v>
      </c>
      <c r="J26" s="10">
        <v>323</v>
      </c>
      <c r="K26" s="10">
        <v>30</v>
      </c>
      <c r="L26" s="10">
        <v>1</v>
      </c>
      <c r="M26" s="10">
        <v>9.2378350098701295E-2</v>
      </c>
      <c r="N26" s="10">
        <v>26.1875</v>
      </c>
      <c r="O26" s="10">
        <v>125.75</v>
      </c>
      <c r="P26" s="10">
        <v>21.25</v>
      </c>
    </row>
    <row r="27" spans="2:16" x14ac:dyDescent="0.25">
      <c r="B27" s="10">
        <v>8.2081573985219496</v>
      </c>
      <c r="C27" s="10">
        <v>6</v>
      </c>
      <c r="D27" s="10">
        <v>-2.2081573985219496</v>
      </c>
      <c r="E27" s="10">
        <v>5</v>
      </c>
      <c r="F27" s="10">
        <v>30</v>
      </c>
      <c r="G27" s="10">
        <v>0.6</v>
      </c>
      <c r="H27" s="10">
        <v>0.15910333471812649</v>
      </c>
      <c r="I27" s="10">
        <v>28.5625</v>
      </c>
      <c r="J27" s="10">
        <v>98.75</v>
      </c>
      <c r="K27" s="10">
        <v>27</v>
      </c>
      <c r="L27" s="10">
        <v>35</v>
      </c>
      <c r="M27" s="10">
        <v>0.5</v>
      </c>
      <c r="N27" s="10">
        <v>0</v>
      </c>
      <c r="O27" s="10">
        <v>0</v>
      </c>
      <c r="P27" s="10">
        <v>0</v>
      </c>
    </row>
    <row r="28" spans="2:16" x14ac:dyDescent="0.25">
      <c r="B28" s="10">
        <v>1.7216824468126368</v>
      </c>
      <c r="C28" s="10">
        <v>2</v>
      </c>
      <c r="D28" s="10">
        <v>0.27831755318736318</v>
      </c>
      <c r="E28" s="10">
        <v>5</v>
      </c>
      <c r="F28" s="10">
        <v>28.125</v>
      </c>
      <c r="G28" s="10">
        <v>21</v>
      </c>
      <c r="H28" s="10">
        <v>0.5</v>
      </c>
      <c r="I28" s="10">
        <v>0</v>
      </c>
      <c r="J28" s="10">
        <v>83.427734375</v>
      </c>
      <c r="K28" s="10">
        <v>296.25</v>
      </c>
      <c r="L28" s="10">
        <v>60</v>
      </c>
      <c r="M28" s="10">
        <v>0.9</v>
      </c>
      <c r="N28" s="10">
        <v>0.12733743381351406</v>
      </c>
      <c r="O28" s="10">
        <v>58.25</v>
      </c>
      <c r="P28" s="10">
        <v>0</v>
      </c>
    </row>
    <row r="29" spans="2:16" x14ac:dyDescent="0.25">
      <c r="B29" s="10">
        <v>6.1773051188222139</v>
      </c>
      <c r="C29" s="10">
        <v>9</v>
      </c>
      <c r="D29" s="10">
        <v>2.8226948811777861</v>
      </c>
      <c r="E29" s="10">
        <v>5</v>
      </c>
      <c r="F29" s="10">
        <v>295</v>
      </c>
      <c r="G29" s="10">
        <v>120</v>
      </c>
      <c r="H29" s="10">
        <v>1</v>
      </c>
      <c r="I29" s="10">
        <v>1.8921214695264386E-2</v>
      </c>
      <c r="J29" s="10">
        <v>23.5625</v>
      </c>
      <c r="K29" s="10">
        <v>107.75</v>
      </c>
      <c r="L29" s="10">
        <v>26.75</v>
      </c>
      <c r="M29" s="10">
        <v>28</v>
      </c>
      <c r="N29" s="10">
        <v>0.5</v>
      </c>
      <c r="O29" s="10">
        <v>0</v>
      </c>
      <c r="P29" s="10">
        <v>0</v>
      </c>
    </row>
    <row r="30" spans="2:16" x14ac:dyDescent="0.25">
      <c r="B30" s="10">
        <v>6.9958559902396633</v>
      </c>
      <c r="C30" s="10">
        <v>8</v>
      </c>
      <c r="D30" s="10">
        <v>1.0041440097603367</v>
      </c>
      <c r="E30" s="10">
        <v>5</v>
      </c>
      <c r="F30" s="10">
        <v>106</v>
      </c>
      <c r="G30" s="10">
        <v>29.5</v>
      </c>
      <c r="H30" s="10">
        <v>28</v>
      </c>
      <c r="I30" s="10">
        <v>0.9</v>
      </c>
      <c r="J30" s="10">
        <v>177.1640625</v>
      </c>
      <c r="K30" s="10">
        <v>69.37890625</v>
      </c>
      <c r="L30" s="10">
        <v>314.75</v>
      </c>
      <c r="M30" s="10">
        <v>180</v>
      </c>
      <c r="N30" s="10">
        <v>0.6</v>
      </c>
      <c r="O30" s="10">
        <v>0.16756976317412975</v>
      </c>
      <c r="P30" s="10">
        <v>0</v>
      </c>
    </row>
    <row r="31" spans="2:16" x14ac:dyDescent="0.25">
      <c r="B31" s="10">
        <v>2.7509652855174189</v>
      </c>
      <c r="C31" s="10">
        <v>5</v>
      </c>
      <c r="D31" s="10">
        <v>2.2490347144825811</v>
      </c>
      <c r="E31" s="10">
        <v>5</v>
      </c>
      <c r="F31" s="10">
        <v>66.03515625</v>
      </c>
      <c r="G31" s="10">
        <v>286.5</v>
      </c>
      <c r="H31" s="10">
        <v>15</v>
      </c>
      <c r="I31" s="10">
        <v>1</v>
      </c>
      <c r="J31" s="10">
        <v>0</v>
      </c>
      <c r="K31" s="10">
        <v>34.9375</v>
      </c>
      <c r="L31" s="10">
        <v>41.125</v>
      </c>
      <c r="M31" s="10">
        <v>25.0625</v>
      </c>
      <c r="N31" s="10">
        <v>14</v>
      </c>
      <c r="O31" s="10">
        <v>0.2</v>
      </c>
      <c r="P31" s="10">
        <v>0</v>
      </c>
    </row>
    <row r="32" spans="2:16" x14ac:dyDescent="0.25">
      <c r="B32" s="10">
        <v>3.169090716135289</v>
      </c>
      <c r="C32" s="10">
        <v>5</v>
      </c>
      <c r="D32" s="10">
        <v>1.830909283864711</v>
      </c>
      <c r="E32" s="10">
        <v>5</v>
      </c>
      <c r="F32" s="10">
        <v>35.375</v>
      </c>
      <c r="G32" s="10">
        <v>86</v>
      </c>
      <c r="H32" s="10">
        <v>25.15625</v>
      </c>
      <c r="I32" s="10">
        <v>21</v>
      </c>
      <c r="J32" s="10">
        <v>1</v>
      </c>
      <c r="K32" s="10">
        <v>197.1015625</v>
      </c>
      <c r="L32" s="10">
        <v>0</v>
      </c>
      <c r="M32" s="10">
        <v>90</v>
      </c>
      <c r="N32" s="10">
        <v>15</v>
      </c>
      <c r="O32" s="10">
        <v>0.6</v>
      </c>
      <c r="P32" s="10">
        <v>0.14369420714889417</v>
      </c>
    </row>
    <row r="33" spans="2:16" x14ac:dyDescent="0.25">
      <c r="B33" s="10">
        <v>3.5802856654755519</v>
      </c>
      <c r="C33" s="10">
        <v>7</v>
      </c>
      <c r="D33" s="10">
        <v>3.4197143345244481</v>
      </c>
      <c r="E33" s="10">
        <v>5</v>
      </c>
      <c r="F33" s="10">
        <v>126.2734375</v>
      </c>
      <c r="G33" s="10">
        <v>0</v>
      </c>
      <c r="H33" s="10">
        <v>300.5</v>
      </c>
      <c r="I33" s="10">
        <v>0</v>
      </c>
      <c r="J33" s="10">
        <v>1</v>
      </c>
      <c r="K33" s="10">
        <v>0.1353621817409309</v>
      </c>
      <c r="L33" s="10">
        <v>13.875</v>
      </c>
      <c r="M33" s="10">
        <v>0</v>
      </c>
      <c r="N33" s="10">
        <v>26.875</v>
      </c>
      <c r="O33" s="10">
        <v>35</v>
      </c>
      <c r="P33" s="10">
        <v>0.2</v>
      </c>
    </row>
    <row r="34" spans="2:16" x14ac:dyDescent="0.25">
      <c r="B34" s="10">
        <v>6.5571302342813036</v>
      </c>
      <c r="C34" s="10">
        <v>6</v>
      </c>
      <c r="D34" s="10">
        <v>-0.55713023428130359</v>
      </c>
      <c r="E34" s="10">
        <v>5</v>
      </c>
      <c r="F34" s="10">
        <v>0.19328992124770938</v>
      </c>
      <c r="G34" s="10">
        <v>28.75</v>
      </c>
      <c r="H34" s="10">
        <v>87</v>
      </c>
      <c r="I34" s="10">
        <v>28.875</v>
      </c>
      <c r="J34" s="10">
        <v>35</v>
      </c>
      <c r="K34" s="10">
        <v>0.4</v>
      </c>
      <c r="L34" s="10">
        <v>0</v>
      </c>
      <c r="M34" s="10">
        <v>0</v>
      </c>
      <c r="N34" s="10">
        <v>186.25</v>
      </c>
      <c r="O34" s="10">
        <v>120</v>
      </c>
      <c r="P34" s="10">
        <v>0.6</v>
      </c>
    </row>
    <row r="35" spans="2:16" x14ac:dyDescent="0.25">
      <c r="B35" s="10">
        <v>8.9775754678231632</v>
      </c>
      <c r="C35" s="10">
        <v>10</v>
      </c>
      <c r="D35" s="10">
        <v>1.0224245321768368</v>
      </c>
      <c r="E35" s="10">
        <v>5</v>
      </c>
      <c r="F35" s="10">
        <v>0.2</v>
      </c>
      <c r="G35" s="10">
        <v>0</v>
      </c>
      <c r="H35" s="10">
        <v>47.6875</v>
      </c>
      <c r="I35" s="10">
        <v>143.5</v>
      </c>
      <c r="J35" s="10">
        <v>60</v>
      </c>
      <c r="K35" s="10">
        <v>0.6</v>
      </c>
      <c r="L35" s="10">
        <v>0.12840320696494642</v>
      </c>
      <c r="M35" s="10">
        <v>19.1875</v>
      </c>
      <c r="N35" s="10">
        <v>79.75</v>
      </c>
      <c r="O35" s="10">
        <v>23.375</v>
      </c>
      <c r="P35" s="10">
        <v>28</v>
      </c>
    </row>
    <row r="36" spans="2:16" x14ac:dyDescent="0.25">
      <c r="B36" s="10">
        <v>1.6725707634830942</v>
      </c>
      <c r="C36" s="10">
        <v>1</v>
      </c>
      <c r="D36" s="10">
        <v>-0.67257076348309419</v>
      </c>
      <c r="E36" s="10">
        <v>5</v>
      </c>
      <c r="F36" s="10">
        <v>0.6</v>
      </c>
      <c r="G36" s="10">
        <v>0.18730648444764694</v>
      </c>
      <c r="H36" s="10">
        <v>23.125</v>
      </c>
      <c r="I36" s="10">
        <v>90</v>
      </c>
      <c r="J36" s="10">
        <v>25.6875</v>
      </c>
      <c r="K36" s="10">
        <v>21</v>
      </c>
      <c r="L36" s="10">
        <v>1</v>
      </c>
      <c r="M36" s="10">
        <v>0</v>
      </c>
      <c r="N36" s="10">
        <v>24.09375</v>
      </c>
      <c r="O36" s="10">
        <v>333</v>
      </c>
      <c r="P36" s="10">
        <v>75</v>
      </c>
    </row>
  </sheetData>
  <mergeCells count="12">
    <mergeCell ref="B4:I4"/>
    <mergeCell ref="L4:O4"/>
    <mergeCell ref="C12:F12"/>
    <mergeCell ref="C13:F13"/>
    <mergeCell ref="B5:C5"/>
    <mergeCell ref="D5:E5"/>
    <mergeCell ref="F5:G5"/>
    <mergeCell ref="H5:I5"/>
    <mergeCell ref="B6:C6"/>
    <mergeCell ref="D6:E6"/>
    <mergeCell ref="F6:G6"/>
    <mergeCell ref="H6:I6"/>
  </mergeCells>
  <hyperlinks>
    <hyperlink ref="B5" location="'KNNP_Output'!$B$12:$B$12" display="Inputs"/>
    <hyperlink ref="D5" location="'KNNP_Output'!$B$40:$B$40" display="Valid. Error Log"/>
    <hyperlink ref="F5" location="'KNNP_Output'!$B$55:$B$55" display="Train. Score - Summary"/>
    <hyperlink ref="H5" location="'KNNP_Output'!$B$63:$B$63" display="Valid. Score - Summary"/>
    <hyperlink ref="B6" location="'KNNP_TrainingScore'!$B$12:$B$12" display="Train. Score - Detailed Rpt."/>
    <hyperlink ref="D6" location="'KNNP_ValidationLiftChart'!$B$12:$B$12" display="Validation Lift Chart"/>
    <hyperlink ref="F6" location="'KNNP_ValidationScore'!$B$12:$B$12" display="Valid. Score - Detailed Rpt.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9"/>
  <sheetViews>
    <sheetView showGridLines="0" workbookViewId="0"/>
  </sheetViews>
  <sheetFormatPr defaultRowHeight="15" x14ac:dyDescent="0.25"/>
  <cols>
    <col min="12" max="12" width="11.140625" bestFit="1" customWidth="1"/>
    <col min="52" max="52" width="8.140625" customWidth="1"/>
    <col min="53" max="53" width="21.42578125" bestFit="1" customWidth="1"/>
    <col min="54" max="54" width="18.5703125" bestFit="1" customWidth="1"/>
    <col min="55" max="55" width="51.85546875" bestFit="1" customWidth="1"/>
    <col min="56" max="56" width="34.140625" bestFit="1" customWidth="1"/>
    <col min="57" max="57" width="6.42578125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x14ac:dyDescent="0.25">
      <c r="BZ1" s="11" t="s">
        <v>88</v>
      </c>
      <c r="CA1" s="11" t="s">
        <v>89</v>
      </c>
      <c r="CB1" s="11" t="s">
        <v>90</v>
      </c>
    </row>
    <row r="2" spans="2:80" ht="18.75" x14ac:dyDescent="0.3">
      <c r="B2" s="13" t="s">
        <v>194</v>
      </c>
      <c r="N2" t="s">
        <v>193</v>
      </c>
      <c r="BZ2">
        <v>0</v>
      </c>
      <c r="CA2">
        <v>-50.77523853487638</v>
      </c>
      <c r="CB2">
        <v>-50.77523853487638</v>
      </c>
    </row>
    <row r="3" spans="2:80" x14ac:dyDescent="0.25">
      <c r="AZ3" s="11" t="s">
        <v>81</v>
      </c>
      <c r="BA3" s="11" t="s">
        <v>82</v>
      </c>
      <c r="BB3" s="11" t="s">
        <v>83</v>
      </c>
      <c r="BC3" s="11" t="s">
        <v>84</v>
      </c>
      <c r="BD3" s="11" t="s">
        <v>85</v>
      </c>
      <c r="BE3" s="11" t="s">
        <v>86</v>
      </c>
      <c r="BF3" s="11" t="s">
        <v>87</v>
      </c>
      <c r="BZ3">
        <v>0.28768161853298846</v>
      </c>
      <c r="CA3">
        <v>-45.3092877827496</v>
      </c>
      <c r="CB3">
        <v>-50.538809535601096</v>
      </c>
    </row>
    <row r="4" spans="2:80" ht="15.75" x14ac:dyDescent="0.25">
      <c r="B4" s="18" t="s">
        <v>75</v>
      </c>
      <c r="C4" s="19"/>
      <c r="D4" s="19"/>
      <c r="E4" s="19"/>
      <c r="F4" s="19"/>
      <c r="G4" s="19"/>
      <c r="H4" s="19"/>
      <c r="I4" s="20"/>
      <c r="L4" s="18" t="s">
        <v>76</v>
      </c>
      <c r="M4" s="19"/>
      <c r="N4" s="19"/>
      <c r="O4" s="20"/>
      <c r="AZ4" s="14">
        <v>1</v>
      </c>
      <c r="BA4" s="14">
        <v>8.9775754678231632</v>
      </c>
      <c r="BB4" s="14">
        <v>10</v>
      </c>
      <c r="BC4" s="14">
        <v>10</v>
      </c>
      <c r="BD4" s="14">
        <v>6.15</v>
      </c>
      <c r="BE4">
        <v>1</v>
      </c>
      <c r="BF4">
        <v>1.4634146341463414</v>
      </c>
      <c r="BZ4">
        <v>0.73022060924749166</v>
      </c>
      <c r="CA4">
        <v>-41.326436866319071</v>
      </c>
      <c r="CB4">
        <v>-50.175112156364726</v>
      </c>
    </row>
    <row r="5" spans="2:80" x14ac:dyDescent="0.25">
      <c r="B5" s="21" t="s">
        <v>97</v>
      </c>
      <c r="C5" s="17"/>
      <c r="D5" s="21" t="s">
        <v>192</v>
      </c>
      <c r="E5" s="17"/>
      <c r="F5" s="21" t="s">
        <v>101</v>
      </c>
      <c r="G5" s="17"/>
      <c r="H5" s="21" t="s">
        <v>102</v>
      </c>
      <c r="I5" s="17"/>
      <c r="L5" s="11" t="s">
        <v>77</v>
      </c>
      <c r="M5" s="11" t="s">
        <v>78</v>
      </c>
      <c r="N5" s="11" t="s">
        <v>79</v>
      </c>
      <c r="O5" s="11" t="s">
        <v>80</v>
      </c>
      <c r="AZ5" s="14">
        <v>2</v>
      </c>
      <c r="BA5" s="14">
        <v>8.6492012258461521</v>
      </c>
      <c r="BB5" s="14">
        <v>8</v>
      </c>
      <c r="BC5" s="14">
        <v>18</v>
      </c>
      <c r="BD5" s="14">
        <v>12.3</v>
      </c>
      <c r="BE5">
        <v>2</v>
      </c>
      <c r="BF5">
        <v>1.056910569105691</v>
      </c>
      <c r="BZ5">
        <v>1.1816437990636146</v>
      </c>
      <c r="CA5">
        <v>-38.768372124027707</v>
      </c>
      <c r="CB5">
        <v>-49.804113364150808</v>
      </c>
    </row>
    <row r="6" spans="2:80" x14ac:dyDescent="0.25">
      <c r="B6" s="21" t="s">
        <v>195</v>
      </c>
      <c r="C6" s="17"/>
      <c r="D6" s="21" t="s">
        <v>196</v>
      </c>
      <c r="E6" s="17"/>
      <c r="F6" s="21" t="s">
        <v>197</v>
      </c>
      <c r="G6" s="17"/>
      <c r="H6" s="16"/>
      <c r="I6" s="17"/>
      <c r="L6" s="10">
        <v>1</v>
      </c>
      <c r="M6" s="10">
        <v>2</v>
      </c>
      <c r="N6" s="10">
        <v>10</v>
      </c>
      <c r="O6" s="10">
        <v>13</v>
      </c>
      <c r="AZ6" s="15">
        <v>3</v>
      </c>
      <c r="BA6" s="15">
        <v>8.4074110022365378</v>
      </c>
      <c r="BB6" s="15">
        <v>7</v>
      </c>
      <c r="BC6" s="15">
        <v>25</v>
      </c>
      <c r="BD6" s="15">
        <v>18.450000000000003</v>
      </c>
      <c r="BE6">
        <v>3</v>
      </c>
      <c r="BF6">
        <v>1.3008130081300813</v>
      </c>
      <c r="BZ6">
        <v>1.7469273422228042</v>
      </c>
      <c r="CA6">
        <v>-36.507237951390948</v>
      </c>
      <c r="CB6">
        <v>-49.339539287094894</v>
      </c>
    </row>
    <row r="7" spans="2:80" x14ac:dyDescent="0.25">
      <c r="AZ7" s="15">
        <v>4</v>
      </c>
      <c r="BA7" s="15">
        <v>8.2081573985219496</v>
      </c>
      <c r="BB7" s="15">
        <v>6</v>
      </c>
      <c r="BC7" s="15">
        <v>31</v>
      </c>
      <c r="BD7" s="15">
        <v>24.6</v>
      </c>
      <c r="BE7">
        <v>4</v>
      </c>
      <c r="BF7">
        <v>0.81300813008130079</v>
      </c>
      <c r="BZ7">
        <v>3.1739473203693951</v>
      </c>
      <c r="CA7">
        <v>-32.226178016951181</v>
      </c>
      <c r="CB7">
        <v>-48.166753527964616</v>
      </c>
    </row>
    <row r="8" spans="2:80" x14ac:dyDescent="0.25">
      <c r="AZ8" s="14">
        <v>5</v>
      </c>
      <c r="BA8" s="14">
        <v>8.1959058890413647</v>
      </c>
      <c r="BB8" s="14">
        <v>8</v>
      </c>
      <c r="BC8" s="14">
        <v>39</v>
      </c>
      <c r="BD8" s="14">
        <v>30.75</v>
      </c>
      <c r="BE8">
        <v>5</v>
      </c>
      <c r="BF8">
        <v>1.1382113821138211</v>
      </c>
      <c r="BZ8">
        <v>5.8705647791141473</v>
      </c>
      <c r="CA8">
        <v>-25.934070613213422</v>
      </c>
      <c r="CB8">
        <v>-45.9505585188762</v>
      </c>
    </row>
    <row r="9" spans="2:80" x14ac:dyDescent="0.25">
      <c r="AZ9" s="14">
        <v>6</v>
      </c>
      <c r="BA9" s="14">
        <v>6.9958559902396633</v>
      </c>
      <c r="BB9" s="14">
        <v>8</v>
      </c>
      <c r="BC9" s="14">
        <v>47</v>
      </c>
      <c r="BD9" s="14">
        <v>36.9</v>
      </c>
      <c r="BE9">
        <v>6</v>
      </c>
      <c r="BF9">
        <v>1.3821138211382114</v>
      </c>
      <c r="BZ9">
        <v>6.0341515425727419</v>
      </c>
      <c r="CA9">
        <v>-25.630266623933174</v>
      </c>
      <c r="CB9">
        <v>-45.816115953597169</v>
      </c>
    </row>
    <row r="10" spans="2:80" x14ac:dyDescent="0.25">
      <c r="AZ10" s="15">
        <v>7</v>
      </c>
      <c r="BA10" s="15">
        <v>6.9204757799889611</v>
      </c>
      <c r="BB10" s="15">
        <v>5</v>
      </c>
      <c r="BC10" s="15">
        <v>52</v>
      </c>
      <c r="BD10" s="15">
        <v>43.05</v>
      </c>
      <c r="BE10">
        <v>7</v>
      </c>
      <c r="BF10">
        <v>0.73170731707317072</v>
      </c>
      <c r="BZ10">
        <v>6.7707194750915312</v>
      </c>
      <c r="CA10">
        <v>-24.525414725154992</v>
      </c>
      <c r="CB10">
        <v>-45.21077307464742</v>
      </c>
    </row>
    <row r="11" spans="2:80" x14ac:dyDescent="0.25">
      <c r="AZ11" s="15">
        <v>8</v>
      </c>
      <c r="BA11" s="15">
        <v>6.6992062846317095</v>
      </c>
      <c r="BB11" s="15">
        <v>5</v>
      </c>
      <c r="BC11" s="15">
        <v>57</v>
      </c>
      <c r="BD11" s="15">
        <v>49.199999999999996</v>
      </c>
      <c r="BE11">
        <v>8</v>
      </c>
      <c r="BF11">
        <v>1.056910569105691</v>
      </c>
      <c r="BZ11">
        <v>10.021738582250981</v>
      </c>
      <c r="CA11">
        <v>-20.551946927515665</v>
      </c>
      <c r="CB11">
        <v>-42.538947192791845</v>
      </c>
    </row>
    <row r="12" spans="2:80" x14ac:dyDescent="0.25">
      <c r="AZ12" s="14">
        <v>9</v>
      </c>
      <c r="BA12" s="14">
        <v>6.5766536982147326</v>
      </c>
      <c r="BB12" s="14">
        <v>8</v>
      </c>
      <c r="BC12" s="14">
        <v>65</v>
      </c>
      <c r="BD12" s="14">
        <v>55.349999999999994</v>
      </c>
      <c r="BE12">
        <v>9</v>
      </c>
      <c r="BF12">
        <v>0.81300813008130079</v>
      </c>
      <c r="BZ12">
        <v>14.76397300453826</v>
      </c>
      <c r="CA12">
        <v>-15.809712505228386</v>
      </c>
      <c r="CB12">
        <v>-38.641577091401004</v>
      </c>
    </row>
    <row r="13" spans="2:80" x14ac:dyDescent="0.25">
      <c r="AZ13" s="14">
        <v>10</v>
      </c>
      <c r="BA13" s="14">
        <v>6.5571302342813036</v>
      </c>
      <c r="BB13" s="14">
        <v>6</v>
      </c>
      <c r="BC13" s="14">
        <v>71</v>
      </c>
      <c r="BD13" s="14">
        <v>61.499999999999993</v>
      </c>
      <c r="BE13">
        <v>10</v>
      </c>
      <c r="BF13">
        <v>0.24390243902439024</v>
      </c>
      <c r="BZ13">
        <v>22.748064026840968</v>
      </c>
      <c r="CA13">
        <v>-9.277274396071622</v>
      </c>
      <c r="CB13">
        <v>-32.079911246527558</v>
      </c>
    </row>
    <row r="14" spans="2:80" x14ac:dyDescent="0.25">
      <c r="AZ14" s="15">
        <v>11</v>
      </c>
      <c r="BA14" s="15">
        <v>6.2732823780896618</v>
      </c>
      <c r="BB14" s="15">
        <v>8</v>
      </c>
      <c r="BC14" s="15">
        <v>79</v>
      </c>
      <c r="BD14" s="15">
        <v>67.649999999999991</v>
      </c>
      <c r="BZ14">
        <v>22.96743029583897</v>
      </c>
      <c r="CA14">
        <v>-9.1310302167396227</v>
      </c>
      <c r="CB14">
        <v>-31.899626709342218</v>
      </c>
    </row>
    <row r="15" spans="2:80" x14ac:dyDescent="0.25">
      <c r="AZ15" s="15">
        <v>12</v>
      </c>
      <c r="BA15" s="15">
        <v>6.1773051188222139</v>
      </c>
      <c r="BB15" s="15">
        <v>9</v>
      </c>
      <c r="BC15" s="15">
        <v>88</v>
      </c>
      <c r="BD15" s="15">
        <v>73.8</v>
      </c>
      <c r="BZ15">
        <v>28.179413300748568</v>
      </c>
      <c r="CA15">
        <v>-6.3245778294806065</v>
      </c>
      <c r="CB15">
        <v>-27.616197227909193</v>
      </c>
    </row>
    <row r="16" spans="2:80" x14ac:dyDescent="0.25">
      <c r="AZ16" s="14">
        <v>13</v>
      </c>
      <c r="BA16" s="14">
        <v>6.1220070066072196</v>
      </c>
      <c r="BB16" s="14">
        <v>5</v>
      </c>
      <c r="BC16" s="14">
        <v>93</v>
      </c>
      <c r="BD16" s="14">
        <v>79.95</v>
      </c>
      <c r="BZ16">
        <v>32.426611782499556</v>
      </c>
      <c r="CA16">
        <v>-4.5043499087301822</v>
      </c>
      <c r="CB16">
        <v>-24.12566873365035</v>
      </c>
    </row>
    <row r="17" spans="52:80" x14ac:dyDescent="0.25">
      <c r="AZ17" s="14">
        <v>14</v>
      </c>
      <c r="BA17" s="14">
        <v>5.5487318880263352</v>
      </c>
      <c r="BB17" s="14">
        <v>4</v>
      </c>
      <c r="BC17" s="14">
        <v>97</v>
      </c>
      <c r="BD17" s="14">
        <v>86.100000000000009</v>
      </c>
      <c r="BZ17">
        <v>33.989486711815147</v>
      </c>
      <c r="CA17">
        <v>-3.9833915989583186</v>
      </c>
      <c r="CB17">
        <v>-22.841231592984911</v>
      </c>
    </row>
    <row r="18" spans="52:80" x14ac:dyDescent="0.25">
      <c r="AZ18" s="15">
        <v>15</v>
      </c>
      <c r="BA18" s="15">
        <v>3.5802856654755519</v>
      </c>
      <c r="BB18" s="15">
        <v>7</v>
      </c>
      <c r="BC18" s="15">
        <v>104</v>
      </c>
      <c r="BD18" s="15">
        <v>92.250000000000014</v>
      </c>
      <c r="BZ18">
        <v>40.679493601701076</v>
      </c>
      <c r="CA18">
        <v>-2.31088987648684</v>
      </c>
      <c r="CB18">
        <v>-17.343099170808202</v>
      </c>
    </row>
    <row r="19" spans="52:80" x14ac:dyDescent="0.25">
      <c r="AZ19" s="15">
        <v>16</v>
      </c>
      <c r="BA19" s="15">
        <v>3.1844151957676519</v>
      </c>
      <c r="BB19" s="15">
        <v>6</v>
      </c>
      <c r="BC19" s="15">
        <v>110</v>
      </c>
      <c r="BD19" s="15">
        <v>98.40000000000002</v>
      </c>
      <c r="BZ19">
        <v>50.310845127447109</v>
      </c>
      <c r="CA19">
        <v>-0.6112396072375379</v>
      </c>
      <c r="CB19">
        <v>-9.4276445285801245</v>
      </c>
    </row>
    <row r="20" spans="52:80" x14ac:dyDescent="0.25">
      <c r="AZ20" s="14">
        <v>17</v>
      </c>
      <c r="BA20" s="14">
        <v>3.169090716135289</v>
      </c>
      <c r="BB20" s="14">
        <v>5</v>
      </c>
      <c r="BC20" s="14">
        <v>115</v>
      </c>
      <c r="BD20" s="14">
        <v>104.55000000000003</v>
      </c>
      <c r="BZ20">
        <v>50.438826512464999</v>
      </c>
      <c r="CA20">
        <v>-0.59701945334666195</v>
      </c>
      <c r="CB20">
        <v>-9.3224639788462014</v>
      </c>
    </row>
    <row r="21" spans="52:80" x14ac:dyDescent="0.25">
      <c r="AZ21" s="14">
        <v>18</v>
      </c>
      <c r="BA21" s="14">
        <v>2.7509652855174189</v>
      </c>
      <c r="BB21" s="14">
        <v>5</v>
      </c>
      <c r="BC21" s="14">
        <v>120</v>
      </c>
      <c r="BD21" s="14">
        <v>110.70000000000003</v>
      </c>
      <c r="BZ21">
        <v>61.782196126051581</v>
      </c>
      <c r="CA21">
        <v>0</v>
      </c>
      <c r="CB21">
        <v>0</v>
      </c>
    </row>
    <row r="22" spans="52:80" x14ac:dyDescent="0.25">
      <c r="AZ22" s="15">
        <v>19</v>
      </c>
      <c r="BA22" s="15">
        <v>1.7216824468126368</v>
      </c>
      <c r="BB22" s="15">
        <v>2</v>
      </c>
      <c r="BC22" s="15">
        <v>122</v>
      </c>
      <c r="BD22" s="15">
        <v>116.85000000000004</v>
      </c>
    </row>
    <row r="23" spans="52:80" x14ac:dyDescent="0.25">
      <c r="AZ23" s="15">
        <v>20</v>
      </c>
      <c r="BA23" s="15">
        <v>1.6725707634830942</v>
      </c>
      <c r="BB23" s="15">
        <v>1</v>
      </c>
      <c r="BC23" s="15">
        <v>123</v>
      </c>
      <c r="BD23" s="15">
        <v>123.00000000000004</v>
      </c>
    </row>
    <row r="39" spans="9:13" x14ac:dyDescent="0.25">
      <c r="I39" s="11" t="s">
        <v>91</v>
      </c>
      <c r="J39" s="11" t="s">
        <v>92</v>
      </c>
      <c r="K39" s="11" t="s">
        <v>93</v>
      </c>
      <c r="L39" s="11" t="s">
        <v>94</v>
      </c>
      <c r="M39" s="11" t="s">
        <v>95</v>
      </c>
    </row>
    <row r="40" spans="9:13" x14ac:dyDescent="0.25">
      <c r="I40" s="12">
        <v>1</v>
      </c>
      <c r="J40" s="10">
        <v>9</v>
      </c>
      <c r="K40" s="10">
        <v>1.4142135623730951</v>
      </c>
      <c r="L40" s="10">
        <v>8</v>
      </c>
      <c r="M40" s="10">
        <v>10</v>
      </c>
    </row>
    <row r="41" spans="9:13" x14ac:dyDescent="0.25">
      <c r="I41" s="12">
        <v>2</v>
      </c>
      <c r="J41" s="10">
        <v>6.5</v>
      </c>
      <c r="K41" s="10">
        <v>0.70710678118654757</v>
      </c>
      <c r="L41" s="10">
        <v>6</v>
      </c>
      <c r="M41" s="10">
        <v>7</v>
      </c>
    </row>
    <row r="42" spans="9:13" x14ac:dyDescent="0.25">
      <c r="I42" s="12">
        <v>3</v>
      </c>
      <c r="J42" s="10">
        <v>8</v>
      </c>
      <c r="K42" s="10">
        <v>0</v>
      </c>
      <c r="L42" s="10">
        <v>8</v>
      </c>
      <c r="M42" s="10">
        <v>8</v>
      </c>
    </row>
    <row r="43" spans="9:13" x14ac:dyDescent="0.25">
      <c r="I43" s="12">
        <v>4</v>
      </c>
      <c r="J43" s="10">
        <v>5</v>
      </c>
      <c r="K43" s="10">
        <v>0</v>
      </c>
      <c r="L43" s="10">
        <v>5</v>
      </c>
      <c r="M43" s="10">
        <v>5</v>
      </c>
    </row>
    <row r="44" spans="9:13" x14ac:dyDescent="0.25">
      <c r="I44" s="12">
        <v>5</v>
      </c>
      <c r="J44" s="10">
        <v>7</v>
      </c>
      <c r="K44" s="10">
        <v>1.4142135623730951</v>
      </c>
      <c r="L44" s="10">
        <v>6</v>
      </c>
      <c r="M44" s="10">
        <v>8</v>
      </c>
    </row>
    <row r="45" spans="9:13" x14ac:dyDescent="0.25">
      <c r="I45" s="12">
        <v>6</v>
      </c>
      <c r="J45" s="10">
        <v>8.5</v>
      </c>
      <c r="K45" s="10">
        <v>0.70710678118654757</v>
      </c>
      <c r="L45" s="10">
        <v>8</v>
      </c>
      <c r="M45" s="10">
        <v>9</v>
      </c>
    </row>
    <row r="46" spans="9:13" x14ac:dyDescent="0.25">
      <c r="I46" s="12">
        <v>7</v>
      </c>
      <c r="J46" s="10">
        <v>4.5</v>
      </c>
      <c r="K46" s="10">
        <v>0.70710678118654757</v>
      </c>
      <c r="L46" s="10">
        <v>4</v>
      </c>
      <c r="M46" s="10">
        <v>5</v>
      </c>
    </row>
    <row r="47" spans="9:13" x14ac:dyDescent="0.25">
      <c r="I47" s="12">
        <v>8</v>
      </c>
      <c r="J47" s="10">
        <v>6.5</v>
      </c>
      <c r="K47" s="10">
        <v>0.70710678118654757</v>
      </c>
      <c r="L47" s="10">
        <v>6</v>
      </c>
      <c r="M47" s="10">
        <v>7</v>
      </c>
    </row>
    <row r="48" spans="9:13" x14ac:dyDescent="0.25">
      <c r="I48" s="12">
        <v>9</v>
      </c>
      <c r="J48" s="10">
        <v>5</v>
      </c>
      <c r="K48" s="10">
        <v>0</v>
      </c>
      <c r="L48" s="10">
        <v>5</v>
      </c>
      <c r="M48" s="10">
        <v>5</v>
      </c>
    </row>
    <row r="49" spans="9:13" x14ac:dyDescent="0.25">
      <c r="I49" s="12">
        <v>10</v>
      </c>
      <c r="J49" s="10">
        <v>1.5</v>
      </c>
      <c r="K49" s="10">
        <v>0.70710678118654757</v>
      </c>
      <c r="L49" s="10">
        <v>1</v>
      </c>
      <c r="M49" s="10">
        <v>2</v>
      </c>
    </row>
  </sheetData>
  <mergeCells count="10">
    <mergeCell ref="B4:I4"/>
    <mergeCell ref="L4:O4"/>
    <mergeCell ref="B5:C5"/>
    <mergeCell ref="D5:E5"/>
    <mergeCell ref="F5:G5"/>
    <mergeCell ref="H5:I5"/>
    <mergeCell ref="B6:C6"/>
    <mergeCell ref="D6:E6"/>
    <mergeCell ref="F6:G6"/>
    <mergeCell ref="H6:I6"/>
  </mergeCells>
  <hyperlinks>
    <hyperlink ref="B5" location="'KNNP_Output'!$B$12:$B$12" display="Inputs"/>
    <hyperlink ref="D5" location="'KNNP_Output'!$B$40:$B$40" display="Valid. Error Log"/>
    <hyperlink ref="F5" location="'KNNP_Output'!$B$55:$B$55" display="Train. Score - Summary"/>
    <hyperlink ref="H5" location="'KNNP_Output'!$B$63:$B$63" display="Valid. Score - Summary"/>
    <hyperlink ref="B6" location="'KNNP_TrainingScore'!$B$12:$B$12" display="Train. Score - Detailed Rpt."/>
    <hyperlink ref="D6" location="'KNNP_ValidationLiftChart'!$B$12:$B$12" display="Validation Lift Chart"/>
    <hyperlink ref="F6" location="'KNNP_ValidationScore'!$B$12:$B$12" display="Valid. Score - Detailed Rpt.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showGridLines="0" workbookViewId="0"/>
  </sheetViews>
  <sheetFormatPr defaultRowHeight="15" x14ac:dyDescent="0.25"/>
  <cols>
    <col min="2" max="2" width="17.28515625" bestFit="1" customWidth="1"/>
    <col min="3" max="3" width="32.140625" bestFit="1" customWidth="1"/>
  </cols>
  <sheetData>
    <row r="2" spans="2:17" x14ac:dyDescent="0.25">
      <c r="N2" t="s">
        <v>193</v>
      </c>
    </row>
    <row r="3" spans="2:17" x14ac:dyDescent="0.25">
      <c r="B3" s="12" t="s">
        <v>26</v>
      </c>
      <c r="C3" s="10" t="s">
        <v>170</v>
      </c>
      <c r="E3" s="12" t="s">
        <v>132</v>
      </c>
      <c r="F3" s="10" t="s">
        <v>18</v>
      </c>
      <c r="G3" s="10" t="s">
        <v>19</v>
      </c>
      <c r="H3" s="10" t="s">
        <v>20</v>
      </c>
      <c r="I3" s="10" t="s">
        <v>21</v>
      </c>
      <c r="J3" s="10" t="s">
        <v>22</v>
      </c>
      <c r="K3" s="10" t="s">
        <v>23</v>
      </c>
      <c r="L3" s="10" t="s">
        <v>6</v>
      </c>
      <c r="M3" s="10" t="s">
        <v>7</v>
      </c>
      <c r="N3" s="10" t="s">
        <v>8</v>
      </c>
      <c r="O3" s="10" t="s">
        <v>2</v>
      </c>
      <c r="P3" s="10" t="s">
        <v>3</v>
      </c>
      <c r="Q3" s="10" t="s">
        <v>1</v>
      </c>
    </row>
    <row r="4" spans="2:17" x14ac:dyDescent="0.25">
      <c r="B4" s="12" t="s">
        <v>171</v>
      </c>
      <c r="C4" s="10">
        <v>12</v>
      </c>
      <c r="E4" s="12" t="s">
        <v>172</v>
      </c>
      <c r="F4" s="10" t="s">
        <v>173</v>
      </c>
      <c r="G4" s="10" t="s">
        <v>173</v>
      </c>
      <c r="H4" s="10" t="s">
        <v>173</v>
      </c>
      <c r="I4" s="10" t="s">
        <v>173</v>
      </c>
      <c r="J4" s="10" t="s">
        <v>173</v>
      </c>
      <c r="K4" s="10" t="s">
        <v>173</v>
      </c>
      <c r="L4" s="10" t="s">
        <v>173</v>
      </c>
      <c r="M4" s="10" t="s">
        <v>173</v>
      </c>
      <c r="N4" s="10" t="s">
        <v>173</v>
      </c>
      <c r="O4" s="10" t="s">
        <v>173</v>
      </c>
      <c r="P4" s="10" t="s">
        <v>173</v>
      </c>
      <c r="Q4" s="10" t="s">
        <v>71</v>
      </c>
    </row>
    <row r="5" spans="2:17" x14ac:dyDescent="0.25">
      <c r="B5" s="12" t="s">
        <v>61</v>
      </c>
      <c r="C5" s="10" t="b">
        <v>0</v>
      </c>
    </row>
    <row r="6" spans="2:17" x14ac:dyDescent="0.25">
      <c r="B6" s="12" t="s">
        <v>174</v>
      </c>
      <c r="C6" s="10">
        <v>10</v>
      </c>
    </row>
    <row r="7" spans="2:17" x14ac:dyDescent="0.25">
      <c r="B7" s="12" t="s">
        <v>175</v>
      </c>
      <c r="C7" s="10">
        <v>5</v>
      </c>
      <c r="F7" s="11" t="s">
        <v>18</v>
      </c>
      <c r="G7" s="11" t="s">
        <v>19</v>
      </c>
      <c r="H7" s="11" t="s">
        <v>20</v>
      </c>
      <c r="I7" s="11" t="s">
        <v>21</v>
      </c>
      <c r="J7" s="11" t="s">
        <v>22</v>
      </c>
      <c r="K7" s="11" t="s">
        <v>23</v>
      </c>
      <c r="L7" s="11" t="s">
        <v>6</v>
      </c>
      <c r="M7" s="11" t="s">
        <v>7</v>
      </c>
      <c r="N7" s="11" t="s">
        <v>8</v>
      </c>
      <c r="O7" s="11" t="s">
        <v>2</v>
      </c>
      <c r="P7" s="11" t="s">
        <v>3</v>
      </c>
      <c r="Q7" s="11" t="s">
        <v>1</v>
      </c>
    </row>
    <row r="8" spans="2:17" x14ac:dyDescent="0.25">
      <c r="B8" s="12" t="s">
        <v>53</v>
      </c>
      <c r="C8" s="10" t="s">
        <v>176</v>
      </c>
      <c r="F8" s="10">
        <v>34</v>
      </c>
      <c r="G8" s="10">
        <v>267.25</v>
      </c>
      <c r="H8" s="10">
        <v>95.5</v>
      </c>
      <c r="I8" s="10">
        <v>76.458984375</v>
      </c>
      <c r="J8" s="10">
        <v>25.8125</v>
      </c>
      <c r="K8" s="10">
        <v>102.78125</v>
      </c>
      <c r="L8" s="10">
        <v>0.2333642316970832</v>
      </c>
      <c r="M8" s="10">
        <v>0.8</v>
      </c>
      <c r="N8" s="10">
        <v>1</v>
      </c>
      <c r="O8" s="10">
        <v>35</v>
      </c>
      <c r="P8" s="10">
        <v>180</v>
      </c>
      <c r="Q8" s="10">
        <v>7</v>
      </c>
    </row>
    <row r="9" spans="2:17" x14ac:dyDescent="0.25">
      <c r="B9" s="12" t="s">
        <v>55</v>
      </c>
      <c r="C9" s="10" t="s">
        <v>177</v>
      </c>
      <c r="F9" s="10">
        <v>28.375</v>
      </c>
      <c r="G9" s="10">
        <v>303.25</v>
      </c>
      <c r="H9" s="10">
        <v>93.625</v>
      </c>
      <c r="I9" s="10">
        <v>66.580078125</v>
      </c>
      <c r="J9" s="10">
        <v>26.5625</v>
      </c>
      <c r="K9" s="10">
        <v>204.6796875</v>
      </c>
      <c r="L9" s="10">
        <v>0.25047043862780172</v>
      </c>
      <c r="M9" s="10">
        <v>0.7</v>
      </c>
      <c r="N9" s="10">
        <v>0.8</v>
      </c>
      <c r="O9" s="10">
        <v>28</v>
      </c>
      <c r="P9" s="10">
        <v>180</v>
      </c>
      <c r="Q9" s="10">
        <v>6</v>
      </c>
    </row>
    <row r="10" spans="2:17" x14ac:dyDescent="0.25">
      <c r="B10" s="12" t="s">
        <v>178</v>
      </c>
      <c r="C10" s="10" t="s">
        <v>179</v>
      </c>
      <c r="F10" s="10">
        <v>29.5</v>
      </c>
      <c r="G10" s="10">
        <v>299.25</v>
      </c>
      <c r="H10" s="10">
        <v>209.125</v>
      </c>
      <c r="I10" s="10">
        <v>172.478515625</v>
      </c>
      <c r="J10" s="10">
        <v>31.6875</v>
      </c>
      <c r="K10" s="10">
        <v>189.4609375</v>
      </c>
      <c r="L10" s="10">
        <v>0.13295336207825231</v>
      </c>
      <c r="M10" s="10">
        <v>0.6</v>
      </c>
      <c r="N10" s="10">
        <v>1</v>
      </c>
      <c r="O10" s="10">
        <v>21</v>
      </c>
      <c r="P10" s="10">
        <v>180</v>
      </c>
      <c r="Q10" s="10">
        <v>10</v>
      </c>
    </row>
    <row r="11" spans="2:17" x14ac:dyDescent="0.25">
      <c r="B11" s="12" t="s">
        <v>180</v>
      </c>
      <c r="C11" s="10">
        <v>12</v>
      </c>
      <c r="F11" s="10">
        <v>30.25</v>
      </c>
      <c r="G11" s="10">
        <v>94.25</v>
      </c>
      <c r="H11" s="10">
        <v>128</v>
      </c>
      <c r="I11" s="10">
        <v>0</v>
      </c>
      <c r="J11" s="10">
        <v>20.125</v>
      </c>
      <c r="K11" s="10">
        <v>0</v>
      </c>
      <c r="L11" s="10">
        <v>0.22115167681368469</v>
      </c>
      <c r="M11" s="10">
        <v>0.2</v>
      </c>
      <c r="N11" s="10">
        <v>0.6</v>
      </c>
      <c r="O11" s="10">
        <v>35</v>
      </c>
      <c r="P11" s="10">
        <v>165</v>
      </c>
      <c r="Q11" s="10">
        <v>6</v>
      </c>
    </row>
    <row r="12" spans="2:17" x14ac:dyDescent="0.25">
      <c r="B12" s="12" t="s">
        <v>181</v>
      </c>
      <c r="C12" s="10">
        <v>0</v>
      </c>
      <c r="F12" s="10">
        <v>29.125</v>
      </c>
      <c r="G12" s="10">
        <v>82.5</v>
      </c>
      <c r="H12" s="10">
        <v>77.375</v>
      </c>
      <c r="I12" s="10">
        <v>94.970703125</v>
      </c>
      <c r="J12" s="10">
        <v>14.5625</v>
      </c>
      <c r="K12" s="10">
        <v>138.6953125</v>
      </c>
      <c r="L12" s="10">
        <v>0.1199886492576705</v>
      </c>
      <c r="M12" s="10">
        <v>0.6</v>
      </c>
      <c r="N12" s="10">
        <v>0.6</v>
      </c>
      <c r="O12" s="10">
        <v>28</v>
      </c>
      <c r="P12" s="10">
        <v>150</v>
      </c>
      <c r="Q12" s="10">
        <v>6</v>
      </c>
    </row>
    <row r="13" spans="2:17" x14ac:dyDescent="0.25">
      <c r="F13" s="10">
        <v>26.875</v>
      </c>
      <c r="G13" s="10">
        <v>211</v>
      </c>
      <c r="H13" s="10">
        <v>97.75</v>
      </c>
      <c r="I13" s="10">
        <v>56.083984375</v>
      </c>
      <c r="J13" s="10">
        <v>26.0625</v>
      </c>
      <c r="K13" s="10">
        <v>0</v>
      </c>
      <c r="L13" s="10">
        <v>0.13007486695260051</v>
      </c>
      <c r="M13" s="10">
        <v>0.3</v>
      </c>
      <c r="N13" s="10">
        <v>0.7</v>
      </c>
      <c r="O13" s="10">
        <v>21</v>
      </c>
      <c r="P13" s="10">
        <v>45</v>
      </c>
      <c r="Q13" s="10">
        <v>5</v>
      </c>
    </row>
    <row r="14" spans="2:17" x14ac:dyDescent="0.25">
      <c r="F14" s="10">
        <v>20</v>
      </c>
      <c r="G14" s="10">
        <v>199.5</v>
      </c>
      <c r="H14" s="10">
        <v>66.125</v>
      </c>
      <c r="I14" s="10">
        <v>0</v>
      </c>
      <c r="J14" s="10">
        <v>25.0625</v>
      </c>
      <c r="K14" s="10">
        <v>0</v>
      </c>
      <c r="L14" s="10">
        <v>0.24163312088377609</v>
      </c>
      <c r="M14" s="10">
        <v>0.2</v>
      </c>
      <c r="N14" s="10">
        <v>0.6</v>
      </c>
      <c r="O14" s="10">
        <v>21</v>
      </c>
      <c r="P14" s="10">
        <v>15</v>
      </c>
      <c r="Q14" s="10">
        <v>3</v>
      </c>
    </row>
    <row r="15" spans="2:17" x14ac:dyDescent="0.25">
      <c r="F15" s="10">
        <v>26.875</v>
      </c>
      <c r="G15" s="10">
        <v>353.5</v>
      </c>
      <c r="H15" s="10">
        <v>104.75</v>
      </c>
      <c r="I15" s="10">
        <v>70.041015625</v>
      </c>
      <c r="J15" s="10">
        <v>28.875</v>
      </c>
      <c r="K15" s="10">
        <v>17.6875</v>
      </c>
      <c r="L15" s="10">
        <v>0.19631001022439803</v>
      </c>
      <c r="M15" s="10">
        <v>0.6</v>
      </c>
      <c r="N15" s="10">
        <v>0.9</v>
      </c>
      <c r="O15" s="10">
        <v>21</v>
      </c>
      <c r="P15" s="10">
        <v>75</v>
      </c>
      <c r="Q15" s="10">
        <v>9</v>
      </c>
    </row>
    <row r="16" spans="2:17" x14ac:dyDescent="0.25">
      <c r="F16" s="10">
        <v>30.25</v>
      </c>
      <c r="G16" s="10">
        <v>74</v>
      </c>
      <c r="H16" s="10">
        <v>84.5</v>
      </c>
      <c r="I16" s="10">
        <v>41.30859375</v>
      </c>
      <c r="J16" s="10">
        <v>18.0625</v>
      </c>
      <c r="K16" s="10">
        <v>43.7734375</v>
      </c>
      <c r="L16" s="10">
        <v>0.12423216047794025</v>
      </c>
      <c r="M16" s="10">
        <v>0.5</v>
      </c>
      <c r="N16" s="10">
        <v>0.8</v>
      </c>
      <c r="O16" s="10">
        <v>21</v>
      </c>
      <c r="P16" s="10">
        <v>120</v>
      </c>
      <c r="Q16" s="10">
        <v>4</v>
      </c>
    </row>
    <row r="17" spans="6:17" x14ac:dyDescent="0.25">
      <c r="F17" s="10">
        <v>26.28125</v>
      </c>
      <c r="G17" s="10">
        <v>285.25</v>
      </c>
      <c r="H17" s="10">
        <v>150.875</v>
      </c>
      <c r="I17" s="10">
        <v>99.177734375</v>
      </c>
      <c r="J17" s="10">
        <v>30.25</v>
      </c>
      <c r="K17" s="10">
        <v>0</v>
      </c>
      <c r="L17" s="10">
        <v>0.25906671376416079</v>
      </c>
      <c r="M17" s="10">
        <v>0.5</v>
      </c>
      <c r="N17" s="10">
        <v>0.7</v>
      </c>
      <c r="O17" s="10">
        <v>28</v>
      </c>
      <c r="P17" s="10">
        <v>60</v>
      </c>
      <c r="Q17" s="10">
        <v>5</v>
      </c>
    </row>
    <row r="18" spans="6:17" x14ac:dyDescent="0.25">
      <c r="F18" s="10">
        <v>23.65625</v>
      </c>
      <c r="G18" s="10">
        <v>126.25</v>
      </c>
      <c r="H18" s="10">
        <v>68.75</v>
      </c>
      <c r="I18" s="10">
        <v>30.90625</v>
      </c>
      <c r="J18" s="10">
        <v>13.5</v>
      </c>
      <c r="K18" s="10">
        <v>0</v>
      </c>
      <c r="L18" s="10">
        <v>2.8770985310135257E-2</v>
      </c>
      <c r="M18" s="10">
        <v>0.3</v>
      </c>
      <c r="N18" s="10">
        <v>0.6</v>
      </c>
      <c r="O18" s="10">
        <v>28</v>
      </c>
      <c r="P18" s="10">
        <v>60</v>
      </c>
      <c r="Q18" s="10">
        <v>2</v>
      </c>
    </row>
    <row r="19" spans="6:17" x14ac:dyDescent="0.25">
      <c r="F19" s="10">
        <v>29.125</v>
      </c>
      <c r="G19" s="10">
        <v>256.75</v>
      </c>
      <c r="H19" s="10">
        <v>81</v>
      </c>
      <c r="I19" s="10">
        <v>0</v>
      </c>
      <c r="J19" s="10">
        <v>13.5</v>
      </c>
      <c r="K19" s="10">
        <v>0</v>
      </c>
      <c r="L19" s="10">
        <v>0.11617070146068387</v>
      </c>
      <c r="M19" s="10">
        <v>0.8</v>
      </c>
      <c r="N19" s="10">
        <v>0.8</v>
      </c>
      <c r="O19" s="10">
        <v>21</v>
      </c>
      <c r="P19" s="10">
        <v>45</v>
      </c>
      <c r="Q19" s="10">
        <v>5</v>
      </c>
    </row>
    <row r="20" spans="6:17" x14ac:dyDescent="0.25">
      <c r="F20" s="10">
        <v>22.53125</v>
      </c>
      <c r="G20" s="10">
        <v>286.25</v>
      </c>
      <c r="H20" s="10">
        <v>124.5</v>
      </c>
      <c r="I20" s="10">
        <v>83.9609375</v>
      </c>
      <c r="J20" s="10">
        <v>42.375</v>
      </c>
      <c r="K20" s="10">
        <v>219.796875</v>
      </c>
      <c r="L20" s="10">
        <v>8.8228337843883911E-2</v>
      </c>
      <c r="M20" s="10">
        <v>0.7</v>
      </c>
      <c r="N20" s="10">
        <v>0.6</v>
      </c>
      <c r="O20" s="10">
        <v>21</v>
      </c>
      <c r="P20" s="10">
        <v>75</v>
      </c>
      <c r="Q20" s="10">
        <v>8</v>
      </c>
    </row>
    <row r="21" spans="6:17" x14ac:dyDescent="0.25">
      <c r="F21" s="10">
        <v>28.25</v>
      </c>
      <c r="G21" s="10">
        <v>0</v>
      </c>
      <c r="H21" s="10">
        <v>0</v>
      </c>
      <c r="I21" s="10">
        <v>0</v>
      </c>
      <c r="J21" s="10">
        <v>26.125</v>
      </c>
      <c r="K21" s="10">
        <v>0</v>
      </c>
      <c r="L21" s="10">
        <v>0.16887809633229814</v>
      </c>
      <c r="M21" s="10">
        <v>0.2</v>
      </c>
      <c r="N21" s="10">
        <v>0.6</v>
      </c>
      <c r="O21" s="10">
        <v>7</v>
      </c>
      <c r="P21" s="10">
        <v>90</v>
      </c>
      <c r="Q21" s="10">
        <v>1</v>
      </c>
    </row>
    <row r="22" spans="6:17" x14ac:dyDescent="0.25">
      <c r="F22" s="10">
        <v>28.25</v>
      </c>
      <c r="G22" s="10">
        <v>278.75</v>
      </c>
      <c r="H22" s="10">
        <v>76.25</v>
      </c>
      <c r="I22" s="10">
        <v>44.0859375</v>
      </c>
      <c r="J22" s="10">
        <v>20.875</v>
      </c>
      <c r="K22" s="10">
        <v>23.359375</v>
      </c>
      <c r="L22" s="10">
        <v>0.14097889584431958</v>
      </c>
      <c r="M22" s="10">
        <v>0.6</v>
      </c>
      <c r="N22" s="10">
        <v>0.7</v>
      </c>
      <c r="O22" s="10">
        <v>14</v>
      </c>
      <c r="P22" s="10">
        <v>75</v>
      </c>
      <c r="Q22" s="10">
        <v>7</v>
      </c>
    </row>
    <row r="23" spans="6:17" x14ac:dyDescent="0.25">
      <c r="F23" s="10">
        <v>22.25</v>
      </c>
      <c r="G23" s="10">
        <v>0</v>
      </c>
      <c r="H23" s="10">
        <v>0</v>
      </c>
      <c r="I23" s="10">
        <v>0</v>
      </c>
      <c r="J23" s="10">
        <v>11.375</v>
      </c>
      <c r="K23" s="10">
        <v>0</v>
      </c>
      <c r="L23" s="10">
        <v>0.16286964053474998</v>
      </c>
      <c r="M23" s="10">
        <v>0.1</v>
      </c>
      <c r="N23" s="10">
        <v>0.6</v>
      </c>
      <c r="O23" s="10">
        <v>42</v>
      </c>
      <c r="P23" s="10">
        <v>120</v>
      </c>
      <c r="Q23" s="10">
        <v>3</v>
      </c>
    </row>
    <row r="24" spans="6:17" x14ac:dyDescent="0.25">
      <c r="F24" s="10">
        <v>24.625</v>
      </c>
      <c r="G24" s="10">
        <v>280</v>
      </c>
      <c r="H24" s="10">
        <v>104.25</v>
      </c>
      <c r="I24" s="10">
        <v>103.853515625</v>
      </c>
      <c r="J24" s="10">
        <v>40.5</v>
      </c>
      <c r="K24" s="10">
        <v>167.4765625</v>
      </c>
      <c r="L24" s="10">
        <v>9.5380806762871875E-2</v>
      </c>
      <c r="M24" s="10">
        <v>0.7</v>
      </c>
      <c r="N24" s="10">
        <v>0.8</v>
      </c>
      <c r="O24" s="10">
        <v>28</v>
      </c>
      <c r="P24" s="10">
        <v>30</v>
      </c>
      <c r="Q24" s="10">
        <v>9</v>
      </c>
    </row>
    <row r="25" spans="6:17" x14ac:dyDescent="0.25">
      <c r="F25" s="10">
        <v>34.25</v>
      </c>
      <c r="G25" s="10">
        <v>239.25</v>
      </c>
      <c r="H25" s="10">
        <v>0</v>
      </c>
      <c r="I25" s="10">
        <v>0</v>
      </c>
      <c r="J25" s="10">
        <v>28.1875</v>
      </c>
      <c r="K25" s="10">
        <v>0</v>
      </c>
      <c r="L25" s="10">
        <v>0.19292200578051549</v>
      </c>
      <c r="M25" s="10">
        <v>0.4</v>
      </c>
      <c r="N25" s="10">
        <v>0.6</v>
      </c>
      <c r="O25" s="10">
        <v>14</v>
      </c>
      <c r="P25" s="10">
        <v>60</v>
      </c>
      <c r="Q25" s="10">
        <v>4</v>
      </c>
    </row>
    <row r="26" spans="6:17" x14ac:dyDescent="0.25">
      <c r="F26" s="10">
        <v>28.25</v>
      </c>
      <c r="G26" s="10">
        <v>105.75</v>
      </c>
      <c r="H26" s="10">
        <v>34</v>
      </c>
      <c r="I26" s="10">
        <v>0</v>
      </c>
      <c r="J26" s="10">
        <v>18.1875</v>
      </c>
      <c r="K26" s="10">
        <v>0</v>
      </c>
      <c r="L26" s="10">
        <v>0.2135046116677482</v>
      </c>
      <c r="M26" s="10">
        <v>0.3</v>
      </c>
      <c r="N26" s="10">
        <v>0.6</v>
      </c>
      <c r="O26" s="10">
        <v>42</v>
      </c>
      <c r="P26" s="10">
        <v>180</v>
      </c>
      <c r="Q26" s="10">
        <v>6</v>
      </c>
    </row>
    <row r="27" spans="6:17" x14ac:dyDescent="0.25">
      <c r="F27" s="10">
        <v>28</v>
      </c>
      <c r="G27" s="10">
        <v>320.5</v>
      </c>
      <c r="H27" s="10">
        <v>91.875</v>
      </c>
      <c r="I27" s="10">
        <v>92.76953125</v>
      </c>
      <c r="J27" s="10">
        <v>21.75</v>
      </c>
      <c r="K27" s="10">
        <v>124.5390625</v>
      </c>
      <c r="L27" s="10">
        <v>0.14721689197520169</v>
      </c>
      <c r="M27" s="10">
        <v>0.4</v>
      </c>
      <c r="N27" s="10">
        <v>0.7</v>
      </c>
      <c r="O27" s="10">
        <v>28</v>
      </c>
      <c r="P27" s="10">
        <v>15</v>
      </c>
      <c r="Q27" s="10">
        <v>9</v>
      </c>
    </row>
    <row r="28" spans="6:17" x14ac:dyDescent="0.25">
      <c r="F28" s="10">
        <v>27.75</v>
      </c>
      <c r="G28" s="10">
        <v>303.75</v>
      </c>
      <c r="H28" s="10">
        <v>89</v>
      </c>
      <c r="I28" s="10">
        <v>49.943359375</v>
      </c>
      <c r="J28" s="10">
        <v>20.1875</v>
      </c>
      <c r="K28" s="10">
        <v>0</v>
      </c>
      <c r="L28" s="10">
        <v>0.15914357501937815</v>
      </c>
      <c r="M28" s="10">
        <v>0.3</v>
      </c>
      <c r="N28" s="10">
        <v>0.6</v>
      </c>
      <c r="O28" s="10">
        <v>42</v>
      </c>
      <c r="P28" s="10">
        <v>180</v>
      </c>
      <c r="Q28" s="10">
        <v>6</v>
      </c>
    </row>
    <row r="29" spans="6:17" x14ac:dyDescent="0.25">
      <c r="F29" s="10">
        <v>18.4375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0.28782478279280055</v>
      </c>
      <c r="M29" s="10">
        <v>0.1</v>
      </c>
      <c r="N29" s="10">
        <v>0.4</v>
      </c>
      <c r="O29" s="10">
        <v>42</v>
      </c>
      <c r="P29" s="10">
        <v>180</v>
      </c>
      <c r="Q29" s="10">
        <v>1</v>
      </c>
    </row>
    <row r="30" spans="6:17" x14ac:dyDescent="0.25">
      <c r="F30" s="10">
        <v>22.40625</v>
      </c>
      <c r="G30" s="10">
        <v>112.25</v>
      </c>
      <c r="H30" s="10">
        <v>0</v>
      </c>
      <c r="I30" s="10">
        <v>0</v>
      </c>
      <c r="J30" s="10">
        <v>7.6875</v>
      </c>
      <c r="K30" s="10">
        <v>0</v>
      </c>
      <c r="L30" s="10">
        <v>0.1961578105492969</v>
      </c>
      <c r="M30" s="10">
        <v>0.4</v>
      </c>
      <c r="N30" s="10">
        <v>0.6</v>
      </c>
      <c r="O30" s="10">
        <v>42</v>
      </c>
      <c r="P30" s="10">
        <v>180</v>
      </c>
      <c r="Q30" s="10">
        <v>2</v>
      </c>
    </row>
    <row r="31" spans="6:17" x14ac:dyDescent="0.25">
      <c r="F31" s="10">
        <v>31.5</v>
      </c>
      <c r="G31" s="10">
        <v>173.5</v>
      </c>
      <c r="H31" s="10">
        <v>0</v>
      </c>
      <c r="I31" s="10">
        <v>0</v>
      </c>
      <c r="J31" s="10">
        <v>0</v>
      </c>
      <c r="K31" s="10">
        <v>0</v>
      </c>
      <c r="L31" s="10">
        <v>8.5442436625518287E-2</v>
      </c>
      <c r="M31" s="10">
        <v>0.4</v>
      </c>
      <c r="N31" s="10">
        <v>0.5</v>
      </c>
      <c r="O31" s="10">
        <v>28</v>
      </c>
      <c r="P31" s="10">
        <v>30</v>
      </c>
      <c r="Q31" s="10">
        <v>3</v>
      </c>
    </row>
    <row r="32" spans="6:17" x14ac:dyDescent="0.25">
      <c r="F32" s="10">
        <v>27.875</v>
      </c>
      <c r="G32" s="10">
        <v>263.5</v>
      </c>
      <c r="H32" s="10">
        <v>88</v>
      </c>
      <c r="I32" s="10">
        <v>72.0078125</v>
      </c>
      <c r="J32" s="10">
        <v>26.75</v>
      </c>
      <c r="K32" s="10">
        <v>79.109375</v>
      </c>
      <c r="L32" s="10">
        <v>0</v>
      </c>
      <c r="M32" s="10">
        <v>0.9</v>
      </c>
      <c r="N32" s="10">
        <v>1</v>
      </c>
      <c r="O32" s="10">
        <v>28</v>
      </c>
      <c r="P32" s="10">
        <v>180</v>
      </c>
      <c r="Q32" s="10">
        <v>9</v>
      </c>
    </row>
    <row r="33" spans="6:17" x14ac:dyDescent="0.25">
      <c r="F33" s="10">
        <v>24.625</v>
      </c>
      <c r="G33" s="10">
        <v>135.25</v>
      </c>
      <c r="H33" s="10">
        <v>69.5</v>
      </c>
      <c r="I33" s="10">
        <v>39.56640625</v>
      </c>
      <c r="J33" s="10">
        <v>17.625</v>
      </c>
      <c r="K33" s="10">
        <v>0</v>
      </c>
      <c r="L33" s="10">
        <v>0.11788652171277789</v>
      </c>
      <c r="M33" s="10">
        <v>0.2</v>
      </c>
      <c r="N33" s="10">
        <v>0.6</v>
      </c>
      <c r="O33" s="10">
        <v>28</v>
      </c>
      <c r="P33" s="10">
        <v>60</v>
      </c>
      <c r="Q33" s="10">
        <v>3</v>
      </c>
    </row>
    <row r="34" spans="6:17" x14ac:dyDescent="0.25">
      <c r="F34" s="10">
        <v>29.875</v>
      </c>
      <c r="G34" s="10">
        <v>168</v>
      </c>
      <c r="H34" s="10">
        <v>92.75</v>
      </c>
      <c r="I34" s="10">
        <v>62.2734375</v>
      </c>
      <c r="J34" s="10">
        <v>25.375</v>
      </c>
      <c r="K34" s="10">
        <v>39.40625</v>
      </c>
      <c r="L34" s="10">
        <v>0.11267970041331274</v>
      </c>
      <c r="M34" s="10">
        <v>0.7</v>
      </c>
      <c r="N34" s="10">
        <v>0.7</v>
      </c>
      <c r="O34" s="10">
        <v>28</v>
      </c>
      <c r="P34" s="10">
        <v>165</v>
      </c>
      <c r="Q34" s="10">
        <v>7</v>
      </c>
    </row>
    <row r="35" spans="6:17" x14ac:dyDescent="0.25">
      <c r="F35" s="10">
        <v>15.8125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0.16364087329749538</v>
      </c>
      <c r="M35" s="10">
        <v>0.2</v>
      </c>
      <c r="N35" s="10">
        <v>0.6</v>
      </c>
      <c r="O35" s="10">
        <v>42</v>
      </c>
      <c r="P35" s="10">
        <v>105</v>
      </c>
      <c r="Q35" s="10">
        <v>1</v>
      </c>
    </row>
    <row r="36" spans="6:17" x14ac:dyDescent="0.25">
      <c r="F36" s="10">
        <v>25.40625</v>
      </c>
      <c r="G36" s="10">
        <v>257.75</v>
      </c>
      <c r="H36" s="10">
        <v>111.25</v>
      </c>
      <c r="I36" s="10">
        <v>63.15234375</v>
      </c>
      <c r="J36" s="10">
        <v>33</v>
      </c>
      <c r="K36" s="10">
        <v>0</v>
      </c>
      <c r="L36" s="10">
        <v>0.19410463560941477</v>
      </c>
      <c r="M36" s="10">
        <v>0.5</v>
      </c>
      <c r="N36" s="10">
        <v>1</v>
      </c>
      <c r="O36" s="10">
        <v>35</v>
      </c>
      <c r="P36" s="10">
        <v>45</v>
      </c>
      <c r="Q36" s="10">
        <v>6</v>
      </c>
    </row>
    <row r="37" spans="6:17" x14ac:dyDescent="0.25">
      <c r="F37" s="10">
        <v>28.125</v>
      </c>
      <c r="G37" s="10">
        <v>319.75</v>
      </c>
      <c r="H37" s="10">
        <v>115.125</v>
      </c>
      <c r="I37" s="10">
        <v>85.427734375</v>
      </c>
      <c r="J37" s="10">
        <v>32.6875</v>
      </c>
      <c r="K37" s="10">
        <v>107.3515625</v>
      </c>
      <c r="L37" s="10">
        <v>0.20257451410909763</v>
      </c>
      <c r="M37" s="10">
        <v>0.7</v>
      </c>
      <c r="N37" s="10">
        <v>0.8</v>
      </c>
      <c r="O37" s="10">
        <v>21</v>
      </c>
      <c r="P37" s="10">
        <v>15</v>
      </c>
      <c r="Q37" s="10">
        <v>9</v>
      </c>
    </row>
    <row r="38" spans="6:17" x14ac:dyDescent="0.25">
      <c r="F38" s="10">
        <v>30.75</v>
      </c>
      <c r="G38" s="10">
        <v>286.25</v>
      </c>
      <c r="H38" s="10">
        <v>98</v>
      </c>
      <c r="I38" s="10">
        <v>100.978515625</v>
      </c>
      <c r="J38" s="10">
        <v>29.5625</v>
      </c>
      <c r="K38" s="10">
        <v>89.9921875</v>
      </c>
      <c r="L38" s="10">
        <v>0.16657890979384654</v>
      </c>
      <c r="M38" s="10">
        <v>0.3</v>
      </c>
      <c r="N38" s="10">
        <v>0.6</v>
      </c>
      <c r="O38" s="10">
        <v>28</v>
      </c>
      <c r="P38" s="10">
        <v>180</v>
      </c>
      <c r="Q38" s="10">
        <v>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15"/>
  <sheetViews>
    <sheetView showGridLines="0" workbookViewId="0">
      <selection activeCell="R17" sqref="R17"/>
    </sheetView>
  </sheetViews>
  <sheetFormatPr defaultRowHeight="15" x14ac:dyDescent="0.25"/>
  <cols>
    <col min="3" max="4" width="9.28515625" bestFit="1" customWidth="1"/>
    <col min="5" max="5" width="12.7109375" bestFit="1" customWidth="1"/>
    <col min="16" max="16" width="11.140625" bestFit="1" customWidth="1"/>
  </cols>
  <sheetData>
    <row r="2" spans="2:19" ht="18.75" x14ac:dyDescent="0.3">
      <c r="B2" s="13" t="s">
        <v>125</v>
      </c>
      <c r="N2" t="s">
        <v>25</v>
      </c>
    </row>
    <row r="4" spans="2:19" ht="15.75" x14ac:dyDescent="0.25">
      <c r="B4" s="18" t="s">
        <v>75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20"/>
      <c r="P4" s="18" t="s">
        <v>76</v>
      </c>
      <c r="Q4" s="19"/>
      <c r="R4" s="19"/>
      <c r="S4" s="20"/>
    </row>
    <row r="5" spans="2:19" x14ac:dyDescent="0.25">
      <c r="B5" s="21" t="s">
        <v>96</v>
      </c>
      <c r="C5" s="17"/>
      <c r="D5" s="21" t="s">
        <v>97</v>
      </c>
      <c r="E5" s="17"/>
      <c r="F5" s="21" t="s">
        <v>98</v>
      </c>
      <c r="G5" s="17"/>
      <c r="H5" s="21" t="s">
        <v>99</v>
      </c>
      <c r="I5" s="17"/>
      <c r="J5" s="21" t="s">
        <v>100</v>
      </c>
      <c r="K5" s="17"/>
      <c r="L5" s="21" t="s">
        <v>101</v>
      </c>
      <c r="M5" s="17"/>
      <c r="P5" s="11" t="s">
        <v>77</v>
      </c>
      <c r="Q5" s="11" t="s">
        <v>78</v>
      </c>
      <c r="R5" s="11" t="s">
        <v>79</v>
      </c>
      <c r="S5" s="11" t="s">
        <v>80</v>
      </c>
    </row>
    <row r="6" spans="2:19" x14ac:dyDescent="0.25">
      <c r="B6" s="21" t="s">
        <v>102</v>
      </c>
      <c r="C6" s="17"/>
      <c r="D6" s="21" t="s">
        <v>103</v>
      </c>
      <c r="E6" s="17"/>
      <c r="F6" s="21" t="s">
        <v>104</v>
      </c>
      <c r="G6" s="17"/>
      <c r="H6" s="21" t="s">
        <v>105</v>
      </c>
      <c r="I6" s="17"/>
      <c r="J6" s="21" t="s">
        <v>106</v>
      </c>
      <c r="K6" s="17"/>
      <c r="L6" s="16"/>
      <c r="M6" s="17"/>
      <c r="P6" s="10">
        <v>4</v>
      </c>
      <c r="Q6" s="10">
        <v>15</v>
      </c>
      <c r="R6" s="10">
        <v>48</v>
      </c>
      <c r="S6" s="10">
        <v>67</v>
      </c>
    </row>
    <row r="12" spans="2:19" ht="18.75" x14ac:dyDescent="0.3">
      <c r="B12" s="27" t="s">
        <v>97</v>
      </c>
    </row>
    <row r="14" spans="2:19" ht="15.75" x14ac:dyDescent="0.25">
      <c r="C14" s="18" t="s">
        <v>126</v>
      </c>
      <c r="D14" s="19"/>
      <c r="E14" s="19"/>
      <c r="F14" s="19"/>
      <c r="G14" s="19"/>
      <c r="H14" s="19"/>
      <c r="I14" s="19"/>
      <c r="J14" s="19"/>
      <c r="K14" s="20"/>
    </row>
    <row r="15" spans="2:19" x14ac:dyDescent="0.25">
      <c r="C15" s="22" t="s">
        <v>117</v>
      </c>
      <c r="D15" s="31"/>
      <c r="E15" s="31"/>
      <c r="F15" s="23"/>
      <c r="G15" s="32" t="s">
        <v>118</v>
      </c>
      <c r="H15" s="33"/>
      <c r="I15" s="33"/>
      <c r="J15" s="33"/>
      <c r="K15" s="34"/>
    </row>
    <row r="16" spans="2:19" x14ac:dyDescent="0.25">
      <c r="C16" s="22" t="s">
        <v>119</v>
      </c>
      <c r="D16" s="31"/>
      <c r="E16" s="31"/>
      <c r="F16" s="23"/>
      <c r="G16" s="32" t="s">
        <v>120</v>
      </c>
      <c r="H16" s="33"/>
      <c r="I16" s="33"/>
      <c r="J16" s="33"/>
      <c r="K16" s="34"/>
    </row>
    <row r="17" spans="3:15" x14ac:dyDescent="0.25">
      <c r="C17" s="22" t="s">
        <v>127</v>
      </c>
      <c r="D17" s="31"/>
      <c r="E17" s="31"/>
      <c r="F17" s="23"/>
      <c r="G17" s="32" t="s">
        <v>128</v>
      </c>
      <c r="H17" s="33"/>
      <c r="I17" s="33"/>
      <c r="J17" s="33"/>
      <c r="K17" s="34"/>
    </row>
    <row r="18" spans="3:15" x14ac:dyDescent="0.25">
      <c r="C18" s="22" t="s">
        <v>129</v>
      </c>
      <c r="D18" s="31"/>
      <c r="E18" s="31"/>
      <c r="F18" s="23"/>
      <c r="G18" s="32" t="b">
        <v>0</v>
      </c>
      <c r="H18" s="33"/>
      <c r="I18" s="33"/>
      <c r="J18" s="33"/>
      <c r="K18" s="34"/>
    </row>
    <row r="19" spans="3:15" x14ac:dyDescent="0.25">
      <c r="C19" s="22" t="s">
        <v>130</v>
      </c>
      <c r="D19" s="31"/>
      <c r="E19" s="31"/>
      <c r="F19" s="23"/>
      <c r="G19" s="32">
        <v>31</v>
      </c>
      <c r="H19" s="33"/>
      <c r="I19" s="33"/>
      <c r="J19" s="33"/>
      <c r="K19" s="34"/>
    </row>
    <row r="20" spans="3:15" x14ac:dyDescent="0.25">
      <c r="C20" s="22" t="s">
        <v>131</v>
      </c>
      <c r="D20" s="31"/>
      <c r="E20" s="31"/>
      <c r="F20" s="23"/>
      <c r="G20" s="32">
        <v>20</v>
      </c>
      <c r="H20" s="33"/>
      <c r="I20" s="33"/>
      <c r="J20" s="33"/>
      <c r="K20" s="34"/>
    </row>
    <row r="22" spans="3:15" ht="15.75" x14ac:dyDescent="0.25">
      <c r="C22" s="18" t="s">
        <v>132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3:15" x14ac:dyDescent="0.25">
      <c r="C23" s="22" t="s">
        <v>133</v>
      </c>
      <c r="D23" s="23"/>
      <c r="E23" s="32">
        <v>11</v>
      </c>
      <c r="F23" s="33"/>
      <c r="G23" s="33"/>
      <c r="H23" s="33"/>
      <c r="I23" s="33"/>
      <c r="J23" s="33"/>
      <c r="K23" s="33"/>
      <c r="L23" s="33"/>
      <c r="M23" s="33"/>
      <c r="N23" s="33"/>
      <c r="O23" s="34"/>
    </row>
    <row r="24" spans="3:15" x14ac:dyDescent="0.25">
      <c r="C24" s="22" t="s">
        <v>134</v>
      </c>
      <c r="D24" s="23"/>
      <c r="E24" s="10" t="s">
        <v>18</v>
      </c>
      <c r="F24" s="10" t="s">
        <v>19</v>
      </c>
      <c r="G24" s="10" t="s">
        <v>20</v>
      </c>
      <c r="H24" s="10" t="s">
        <v>21</v>
      </c>
      <c r="I24" s="10" t="s">
        <v>22</v>
      </c>
      <c r="J24" s="10" t="s">
        <v>23</v>
      </c>
      <c r="K24" s="10" t="s">
        <v>6</v>
      </c>
      <c r="L24" s="10" t="s">
        <v>7</v>
      </c>
      <c r="M24" s="10" t="s">
        <v>8</v>
      </c>
      <c r="N24" s="10" t="s">
        <v>2</v>
      </c>
      <c r="O24" s="10" t="s">
        <v>3</v>
      </c>
    </row>
    <row r="25" spans="3:15" x14ac:dyDescent="0.25">
      <c r="C25" s="22" t="s">
        <v>135</v>
      </c>
      <c r="D25" s="23"/>
      <c r="E25" s="16" t="s">
        <v>1</v>
      </c>
      <c r="F25" s="26"/>
      <c r="G25" s="26"/>
      <c r="H25" s="26"/>
      <c r="I25" s="26"/>
      <c r="J25" s="26"/>
      <c r="K25" s="26"/>
      <c r="L25" s="26"/>
      <c r="M25" s="26"/>
      <c r="N25" s="26"/>
      <c r="O25" s="17"/>
    </row>
    <row r="27" spans="3:15" ht="15.75" x14ac:dyDescent="0.25">
      <c r="C27" s="18" t="s">
        <v>136</v>
      </c>
      <c r="D27" s="19"/>
      <c r="E27" s="19"/>
      <c r="F27" s="19"/>
      <c r="G27" s="20"/>
    </row>
    <row r="28" spans="3:15" x14ac:dyDescent="0.25">
      <c r="C28" s="22" t="s">
        <v>137</v>
      </c>
      <c r="D28" s="31"/>
      <c r="E28" s="31"/>
      <c r="F28" s="23"/>
      <c r="G28" s="28" t="s">
        <v>138</v>
      </c>
    </row>
    <row r="29" spans="3:15" x14ac:dyDescent="0.25">
      <c r="C29" s="22" t="s">
        <v>139</v>
      </c>
      <c r="D29" s="31"/>
      <c r="E29" s="31"/>
      <c r="F29" s="23"/>
      <c r="G29" s="28">
        <v>3</v>
      </c>
    </row>
    <row r="30" spans="3:15" x14ac:dyDescent="0.25">
      <c r="C30" s="22" t="s">
        <v>140</v>
      </c>
      <c r="D30" s="31"/>
      <c r="E30" s="31"/>
      <c r="F30" s="23"/>
      <c r="G30" s="28">
        <v>7</v>
      </c>
    </row>
    <row r="31" spans="3:15" x14ac:dyDescent="0.25">
      <c r="C31" s="22" t="s">
        <v>141</v>
      </c>
      <c r="D31" s="31"/>
      <c r="E31" s="31"/>
      <c r="F31" s="23"/>
      <c r="G31" s="28" t="s">
        <v>142</v>
      </c>
    </row>
    <row r="32" spans="3:15" x14ac:dyDescent="0.25">
      <c r="C32" s="22" t="s">
        <v>143</v>
      </c>
      <c r="D32" s="31"/>
      <c r="E32" s="31"/>
      <c r="F32" s="23"/>
      <c r="G32" s="28" t="s">
        <v>138</v>
      </c>
    </row>
    <row r="33" spans="2:12" x14ac:dyDescent="0.25">
      <c r="C33" s="22" t="s">
        <v>144</v>
      </c>
      <c r="D33" s="31"/>
      <c r="E33" s="31"/>
      <c r="F33" s="23"/>
      <c r="G33" s="28" t="s">
        <v>138</v>
      </c>
    </row>
    <row r="34" spans="2:12" x14ac:dyDescent="0.25">
      <c r="C34" s="22" t="s">
        <v>145</v>
      </c>
      <c r="D34" s="31"/>
      <c r="E34" s="31"/>
      <c r="F34" s="23"/>
      <c r="G34" s="28" t="s">
        <v>138</v>
      </c>
    </row>
    <row r="36" spans="2:12" ht="15.75" x14ac:dyDescent="0.25">
      <c r="C36" s="18" t="s">
        <v>146</v>
      </c>
      <c r="D36" s="19"/>
      <c r="E36" s="19"/>
      <c r="F36" s="19"/>
      <c r="G36" s="20"/>
    </row>
    <row r="37" spans="2:12" x14ac:dyDescent="0.25">
      <c r="C37" s="16" t="s">
        <v>147</v>
      </c>
      <c r="D37" s="26"/>
      <c r="E37" s="26"/>
      <c r="F37" s="26"/>
      <c r="G37" s="17"/>
    </row>
    <row r="38" spans="2:12" x14ac:dyDescent="0.25">
      <c r="C38" s="16" t="s">
        <v>148</v>
      </c>
      <c r="D38" s="26"/>
      <c r="E38" s="26"/>
      <c r="F38" s="26"/>
      <c r="G38" s="17"/>
    </row>
    <row r="39" spans="2:12" x14ac:dyDescent="0.25">
      <c r="C39" s="16" t="s">
        <v>149</v>
      </c>
      <c r="D39" s="26"/>
      <c r="E39" s="26"/>
      <c r="F39" s="26"/>
      <c r="G39" s="17"/>
    </row>
    <row r="40" spans="2:12" x14ac:dyDescent="0.25">
      <c r="C40" s="16" t="s">
        <v>150</v>
      </c>
      <c r="D40" s="26"/>
      <c r="E40" s="26"/>
      <c r="F40" s="26"/>
      <c r="G40" s="17"/>
    </row>
    <row r="41" spans="2:12" x14ac:dyDescent="0.25">
      <c r="C41" s="16" t="s">
        <v>151</v>
      </c>
      <c r="D41" s="26"/>
      <c r="E41" s="26"/>
      <c r="F41" s="26"/>
      <c r="G41" s="17"/>
    </row>
    <row r="43" spans="2:12" ht="18.75" x14ac:dyDescent="0.3">
      <c r="B43" s="27" t="s">
        <v>152</v>
      </c>
    </row>
    <row r="45" spans="2:12" x14ac:dyDescent="0.25">
      <c r="C45" s="22" t="s">
        <v>153</v>
      </c>
      <c r="D45" s="23"/>
      <c r="E45" s="10">
        <v>13</v>
      </c>
      <c r="H45" s="22" t="s">
        <v>154</v>
      </c>
      <c r="I45" s="23"/>
      <c r="J45" s="10">
        <v>14</v>
      </c>
    </row>
    <row r="47" spans="2:12" x14ac:dyDescent="0.25">
      <c r="C47" s="11" t="s">
        <v>17</v>
      </c>
      <c r="D47" s="11" t="s">
        <v>155</v>
      </c>
      <c r="E47" s="11" t="s">
        <v>156</v>
      </c>
      <c r="F47" s="11" t="s">
        <v>62</v>
      </c>
      <c r="G47" s="11" t="s">
        <v>157</v>
      </c>
      <c r="H47" s="11" t="s">
        <v>158</v>
      </c>
      <c r="I47" s="11" t="s">
        <v>66</v>
      </c>
      <c r="J47" s="11" t="s">
        <v>67</v>
      </c>
      <c r="K47" s="11" t="s">
        <v>159</v>
      </c>
      <c r="L47" s="11" t="s">
        <v>37</v>
      </c>
    </row>
    <row r="48" spans="2:12" x14ac:dyDescent="0.25">
      <c r="C48" s="29">
        <v>0</v>
      </c>
      <c r="D48" s="29">
        <v>0</v>
      </c>
      <c r="E48" s="29" t="s">
        <v>160</v>
      </c>
      <c r="F48" s="29" t="s">
        <v>21</v>
      </c>
      <c r="G48" s="29">
        <v>69.7099609375</v>
      </c>
      <c r="H48" s="29">
        <v>31</v>
      </c>
      <c r="I48" s="29">
        <v>1</v>
      </c>
      <c r="J48" s="29">
        <v>2</v>
      </c>
      <c r="K48" s="29">
        <v>5.806451612903226</v>
      </c>
      <c r="L48" s="29" t="s">
        <v>161</v>
      </c>
    </row>
    <row r="49" spans="3:12" x14ac:dyDescent="0.25">
      <c r="C49" s="29">
        <v>1</v>
      </c>
      <c r="D49" s="29">
        <v>1</v>
      </c>
      <c r="E49" s="29">
        <v>0</v>
      </c>
      <c r="F49" s="29" t="s">
        <v>22</v>
      </c>
      <c r="G49" s="29">
        <v>11.875</v>
      </c>
      <c r="H49" s="29">
        <v>21</v>
      </c>
      <c r="I49" s="29">
        <v>3</v>
      </c>
      <c r="J49" s="29">
        <v>4</v>
      </c>
      <c r="K49" s="29">
        <v>4.8571428571428568</v>
      </c>
      <c r="L49" s="29" t="s">
        <v>161</v>
      </c>
    </row>
    <row r="50" spans="3:12" x14ac:dyDescent="0.25">
      <c r="C50" s="29">
        <v>1</v>
      </c>
      <c r="D50" s="29">
        <v>2</v>
      </c>
      <c r="E50" s="29">
        <v>0</v>
      </c>
      <c r="F50" s="29" t="s">
        <v>23</v>
      </c>
      <c r="G50" s="29">
        <v>8.84375</v>
      </c>
      <c r="H50" s="29">
        <v>10</v>
      </c>
      <c r="I50" s="29">
        <v>5</v>
      </c>
      <c r="J50" s="29">
        <v>6</v>
      </c>
      <c r="K50" s="29">
        <v>7.8</v>
      </c>
      <c r="L50" s="29" t="s">
        <v>161</v>
      </c>
    </row>
    <row r="51" spans="3:12" x14ac:dyDescent="0.25">
      <c r="C51" s="29">
        <v>2</v>
      </c>
      <c r="D51" s="29">
        <v>3</v>
      </c>
      <c r="E51" s="29">
        <v>1</v>
      </c>
      <c r="F51" s="29" t="s">
        <v>160</v>
      </c>
      <c r="G51" s="29" t="s">
        <v>160</v>
      </c>
      <c r="H51" s="29">
        <v>3</v>
      </c>
      <c r="I51" s="29" t="s">
        <v>160</v>
      </c>
      <c r="J51" s="29" t="s">
        <v>160</v>
      </c>
      <c r="K51" s="29">
        <v>1.6666666666666667</v>
      </c>
      <c r="L51" s="29" t="s">
        <v>162</v>
      </c>
    </row>
    <row r="52" spans="3:12" x14ac:dyDescent="0.25">
      <c r="C52" s="29">
        <v>2</v>
      </c>
      <c r="D52" s="29">
        <v>4</v>
      </c>
      <c r="E52" s="29">
        <v>1</v>
      </c>
      <c r="F52" s="29" t="s">
        <v>7</v>
      </c>
      <c r="G52" s="29">
        <v>0.95</v>
      </c>
      <c r="H52" s="29">
        <v>18</v>
      </c>
      <c r="I52" s="29">
        <v>7</v>
      </c>
      <c r="J52" s="29">
        <v>8</v>
      </c>
      <c r="K52" s="29">
        <v>5.3888888888888893</v>
      </c>
      <c r="L52" s="29" t="s">
        <v>161</v>
      </c>
    </row>
    <row r="53" spans="3:12" x14ac:dyDescent="0.25">
      <c r="C53" s="29">
        <v>2</v>
      </c>
      <c r="D53" s="29">
        <v>5</v>
      </c>
      <c r="E53" s="29">
        <v>2</v>
      </c>
      <c r="F53" s="29" t="s">
        <v>160</v>
      </c>
      <c r="G53" s="29" t="s">
        <v>160</v>
      </c>
      <c r="H53" s="29">
        <v>1</v>
      </c>
      <c r="I53" s="29" t="s">
        <v>160</v>
      </c>
      <c r="J53" s="29" t="s">
        <v>160</v>
      </c>
      <c r="K53" s="29">
        <v>5</v>
      </c>
      <c r="L53" s="29" t="s">
        <v>162</v>
      </c>
    </row>
    <row r="54" spans="3:12" x14ac:dyDescent="0.25">
      <c r="C54" s="29">
        <v>2</v>
      </c>
      <c r="D54" s="29">
        <v>6</v>
      </c>
      <c r="E54" s="29">
        <v>2</v>
      </c>
      <c r="F54" s="29" t="s">
        <v>22</v>
      </c>
      <c r="G54" s="29">
        <v>26.28125</v>
      </c>
      <c r="H54" s="29">
        <v>9</v>
      </c>
      <c r="I54" s="29">
        <v>9</v>
      </c>
      <c r="J54" s="29">
        <v>10</v>
      </c>
      <c r="K54" s="29">
        <v>8.1111111111111107</v>
      </c>
      <c r="L54" s="29" t="s">
        <v>161</v>
      </c>
    </row>
    <row r="55" spans="3:12" x14ac:dyDescent="0.25">
      <c r="C55" s="29">
        <v>3</v>
      </c>
      <c r="D55" s="29">
        <v>7</v>
      </c>
      <c r="E55" s="29">
        <v>4</v>
      </c>
      <c r="F55" s="29" t="s">
        <v>18</v>
      </c>
      <c r="G55" s="29">
        <v>25.015625</v>
      </c>
      <c r="H55" s="29">
        <v>17</v>
      </c>
      <c r="I55" s="29">
        <v>11</v>
      </c>
      <c r="J55" s="29">
        <v>12</v>
      </c>
      <c r="K55" s="29">
        <v>5.1764705882352944</v>
      </c>
      <c r="L55" s="29" t="s">
        <v>161</v>
      </c>
    </row>
    <row r="56" spans="3:12" x14ac:dyDescent="0.25">
      <c r="C56" s="29">
        <v>3</v>
      </c>
      <c r="D56" s="29">
        <v>8</v>
      </c>
      <c r="E56" s="29">
        <v>4</v>
      </c>
      <c r="F56" s="29" t="s">
        <v>160</v>
      </c>
      <c r="G56" s="29" t="s">
        <v>160</v>
      </c>
      <c r="H56" s="29">
        <v>1</v>
      </c>
      <c r="I56" s="29" t="s">
        <v>160</v>
      </c>
      <c r="J56" s="29" t="s">
        <v>160</v>
      </c>
      <c r="K56" s="29">
        <v>9</v>
      </c>
      <c r="L56" s="29" t="s">
        <v>162</v>
      </c>
    </row>
    <row r="57" spans="3:12" x14ac:dyDescent="0.25">
      <c r="C57" s="29">
        <v>3</v>
      </c>
      <c r="D57" s="29">
        <v>9</v>
      </c>
      <c r="E57" s="29">
        <v>6</v>
      </c>
      <c r="F57" s="29" t="s">
        <v>160</v>
      </c>
      <c r="G57" s="29" t="s">
        <v>160</v>
      </c>
      <c r="H57" s="29">
        <v>2</v>
      </c>
      <c r="I57" s="29" t="s">
        <v>160</v>
      </c>
      <c r="J57" s="29" t="s">
        <v>160</v>
      </c>
      <c r="K57" s="29">
        <v>6.5</v>
      </c>
      <c r="L57" s="29" t="s">
        <v>162</v>
      </c>
    </row>
    <row r="58" spans="3:12" x14ac:dyDescent="0.25">
      <c r="C58" s="29">
        <v>3</v>
      </c>
      <c r="D58" s="29">
        <v>10</v>
      </c>
      <c r="E58" s="29">
        <v>6</v>
      </c>
      <c r="F58" s="29" t="s">
        <v>19</v>
      </c>
      <c r="G58" s="29">
        <v>312</v>
      </c>
      <c r="H58" s="29">
        <v>7</v>
      </c>
      <c r="I58" s="29">
        <v>13</v>
      </c>
      <c r="J58" s="29">
        <v>14</v>
      </c>
      <c r="K58" s="29">
        <v>8.5714285714285712</v>
      </c>
      <c r="L58" s="29" t="s">
        <v>161</v>
      </c>
    </row>
    <row r="59" spans="3:12" x14ac:dyDescent="0.25">
      <c r="C59" s="29">
        <v>4</v>
      </c>
      <c r="D59" s="29">
        <v>11</v>
      </c>
      <c r="E59" s="29">
        <v>7</v>
      </c>
      <c r="F59" s="29" t="s">
        <v>160</v>
      </c>
      <c r="G59" s="29" t="s">
        <v>160</v>
      </c>
      <c r="H59" s="29">
        <v>2</v>
      </c>
      <c r="I59" s="29" t="s">
        <v>160</v>
      </c>
      <c r="J59" s="29" t="s">
        <v>160</v>
      </c>
      <c r="K59" s="29">
        <v>3</v>
      </c>
      <c r="L59" s="29" t="s">
        <v>162</v>
      </c>
    </row>
    <row r="60" spans="3:12" x14ac:dyDescent="0.25">
      <c r="C60" s="29">
        <v>4</v>
      </c>
      <c r="D60" s="29">
        <v>12</v>
      </c>
      <c r="E60" s="29">
        <v>7</v>
      </c>
      <c r="F60" s="29" t="s">
        <v>18</v>
      </c>
      <c r="G60" s="29">
        <v>28.75</v>
      </c>
      <c r="H60" s="29">
        <v>15</v>
      </c>
      <c r="I60" s="29">
        <v>15</v>
      </c>
      <c r="J60" s="29">
        <v>16</v>
      </c>
      <c r="K60" s="29">
        <v>5.4666666666666668</v>
      </c>
      <c r="L60" s="29" t="s">
        <v>161</v>
      </c>
    </row>
    <row r="61" spans="3:12" x14ac:dyDescent="0.25">
      <c r="C61" s="29">
        <v>4</v>
      </c>
      <c r="D61" s="29">
        <v>13</v>
      </c>
      <c r="E61" s="29">
        <v>10</v>
      </c>
      <c r="F61" s="29" t="s">
        <v>20</v>
      </c>
      <c r="G61" s="29">
        <v>89</v>
      </c>
      <c r="H61" s="29">
        <v>5</v>
      </c>
      <c r="I61" s="29">
        <v>17</v>
      </c>
      <c r="J61" s="29">
        <v>18</v>
      </c>
      <c r="K61" s="29">
        <v>8.1999999999999993</v>
      </c>
      <c r="L61" s="29" t="s">
        <v>161</v>
      </c>
    </row>
    <row r="62" spans="3:12" x14ac:dyDescent="0.25">
      <c r="C62" s="29">
        <v>4</v>
      </c>
      <c r="D62" s="29">
        <v>14</v>
      </c>
      <c r="E62" s="29">
        <v>10</v>
      </c>
      <c r="F62" s="29" t="s">
        <v>160</v>
      </c>
      <c r="G62" s="29" t="s">
        <v>160</v>
      </c>
      <c r="H62" s="29">
        <v>2</v>
      </c>
      <c r="I62" s="29" t="s">
        <v>160</v>
      </c>
      <c r="J62" s="29" t="s">
        <v>160</v>
      </c>
      <c r="K62" s="29">
        <v>9.5</v>
      </c>
      <c r="L62" s="29" t="s">
        <v>162</v>
      </c>
    </row>
    <row r="63" spans="3:12" x14ac:dyDescent="0.25">
      <c r="C63" s="29">
        <v>5</v>
      </c>
      <c r="D63" s="29">
        <v>15</v>
      </c>
      <c r="E63" s="29">
        <v>12</v>
      </c>
      <c r="F63" s="29" t="s">
        <v>7</v>
      </c>
      <c r="G63" s="29">
        <v>0.25</v>
      </c>
      <c r="H63" s="29">
        <v>9</v>
      </c>
      <c r="I63" s="29">
        <v>19</v>
      </c>
      <c r="J63" s="29">
        <v>20</v>
      </c>
      <c r="K63" s="29">
        <v>6</v>
      </c>
      <c r="L63" s="29" t="s">
        <v>161</v>
      </c>
    </row>
    <row r="64" spans="3:12" x14ac:dyDescent="0.25">
      <c r="C64" s="29">
        <v>5</v>
      </c>
      <c r="D64" s="29">
        <v>16</v>
      </c>
      <c r="E64" s="29">
        <v>12</v>
      </c>
      <c r="F64" s="29" t="s">
        <v>20</v>
      </c>
      <c r="G64" s="29">
        <v>107</v>
      </c>
      <c r="H64" s="29">
        <v>6</v>
      </c>
      <c r="I64" s="29">
        <v>21</v>
      </c>
      <c r="J64" s="29">
        <v>22</v>
      </c>
      <c r="K64" s="29">
        <v>4.666666666666667</v>
      </c>
      <c r="L64" s="29" t="s">
        <v>161</v>
      </c>
    </row>
    <row r="65" spans="2:12" x14ac:dyDescent="0.25">
      <c r="C65" s="29">
        <v>5</v>
      </c>
      <c r="D65" s="29">
        <v>17</v>
      </c>
      <c r="E65" s="29">
        <v>13</v>
      </c>
      <c r="F65" s="29" t="s">
        <v>160</v>
      </c>
      <c r="G65" s="29" t="s">
        <v>160</v>
      </c>
      <c r="H65" s="29">
        <v>1</v>
      </c>
      <c r="I65" s="29" t="s">
        <v>160</v>
      </c>
      <c r="J65" s="29" t="s">
        <v>160</v>
      </c>
      <c r="K65" s="29">
        <v>9</v>
      </c>
      <c r="L65" s="29" t="s">
        <v>162</v>
      </c>
    </row>
    <row r="66" spans="2:12" x14ac:dyDescent="0.25">
      <c r="C66" s="29">
        <v>5</v>
      </c>
      <c r="D66" s="29">
        <v>18</v>
      </c>
      <c r="E66" s="29">
        <v>13</v>
      </c>
      <c r="F66" s="29" t="s">
        <v>160</v>
      </c>
      <c r="G66" s="29" t="s">
        <v>160</v>
      </c>
      <c r="H66" s="29">
        <v>4</v>
      </c>
      <c r="I66" s="29" t="s">
        <v>160</v>
      </c>
      <c r="J66" s="29" t="s">
        <v>160</v>
      </c>
      <c r="K66" s="29">
        <v>8</v>
      </c>
      <c r="L66" s="29" t="s">
        <v>162</v>
      </c>
    </row>
    <row r="67" spans="2:12" x14ac:dyDescent="0.25">
      <c r="C67" s="29">
        <v>6</v>
      </c>
      <c r="D67" s="29">
        <v>19</v>
      </c>
      <c r="E67" s="29">
        <v>15</v>
      </c>
      <c r="F67" s="29" t="s">
        <v>160</v>
      </c>
      <c r="G67" s="29" t="s">
        <v>160</v>
      </c>
      <c r="H67" s="29">
        <v>2</v>
      </c>
      <c r="I67" s="29" t="s">
        <v>160</v>
      </c>
      <c r="J67" s="29" t="s">
        <v>160</v>
      </c>
      <c r="K67" s="29">
        <v>5</v>
      </c>
      <c r="L67" s="29" t="s">
        <v>162</v>
      </c>
    </row>
    <row r="68" spans="2:12" x14ac:dyDescent="0.25">
      <c r="C68" s="29">
        <v>6</v>
      </c>
      <c r="D68" s="29">
        <v>20</v>
      </c>
      <c r="E68" s="29">
        <v>15</v>
      </c>
      <c r="F68" s="29" t="s">
        <v>7</v>
      </c>
      <c r="G68" s="29">
        <v>0.55000000000000004</v>
      </c>
      <c r="H68" s="29">
        <v>7</v>
      </c>
      <c r="I68" s="29">
        <v>23</v>
      </c>
      <c r="J68" s="29">
        <v>24</v>
      </c>
      <c r="K68" s="29">
        <v>6.2857142857142856</v>
      </c>
      <c r="L68" s="29" t="s">
        <v>161</v>
      </c>
    </row>
    <row r="69" spans="2:12" x14ac:dyDescent="0.25">
      <c r="C69" s="29">
        <v>6</v>
      </c>
      <c r="D69" s="29">
        <v>21</v>
      </c>
      <c r="E69" s="29">
        <v>16</v>
      </c>
      <c r="F69" s="29" t="s">
        <v>6</v>
      </c>
      <c r="G69" s="29">
        <v>0.12020143096931206</v>
      </c>
      <c r="H69" s="29">
        <v>5</v>
      </c>
      <c r="I69" s="29">
        <v>25</v>
      </c>
      <c r="J69" s="29">
        <v>26</v>
      </c>
      <c r="K69" s="29">
        <v>4.4000000000000004</v>
      </c>
      <c r="L69" s="29" t="s">
        <v>161</v>
      </c>
    </row>
    <row r="70" spans="2:12" x14ac:dyDescent="0.25">
      <c r="C70" s="29">
        <v>6</v>
      </c>
      <c r="D70" s="29">
        <v>22</v>
      </c>
      <c r="E70" s="29">
        <v>16</v>
      </c>
      <c r="F70" s="29" t="s">
        <v>160</v>
      </c>
      <c r="G70" s="29" t="s">
        <v>160</v>
      </c>
      <c r="H70" s="29">
        <v>1</v>
      </c>
      <c r="I70" s="29" t="s">
        <v>160</v>
      </c>
      <c r="J70" s="29" t="s">
        <v>160</v>
      </c>
      <c r="K70" s="29">
        <v>6</v>
      </c>
      <c r="L70" s="29" t="s">
        <v>162</v>
      </c>
    </row>
    <row r="71" spans="2:12" x14ac:dyDescent="0.25">
      <c r="C71" s="29">
        <v>7</v>
      </c>
      <c r="D71" s="29">
        <v>23</v>
      </c>
      <c r="E71" s="29">
        <v>20</v>
      </c>
      <c r="F71" s="29" t="s">
        <v>160</v>
      </c>
      <c r="G71" s="29" t="s">
        <v>160</v>
      </c>
      <c r="H71" s="29">
        <v>4</v>
      </c>
      <c r="I71" s="29" t="s">
        <v>160</v>
      </c>
      <c r="J71" s="29" t="s">
        <v>160</v>
      </c>
      <c r="K71" s="29">
        <v>6</v>
      </c>
      <c r="L71" s="29" t="s">
        <v>162</v>
      </c>
    </row>
    <row r="72" spans="2:12" x14ac:dyDescent="0.25">
      <c r="C72" s="29">
        <v>7</v>
      </c>
      <c r="D72" s="29">
        <v>24</v>
      </c>
      <c r="E72" s="29">
        <v>20</v>
      </c>
      <c r="F72" s="29" t="s">
        <v>160</v>
      </c>
      <c r="G72" s="29" t="s">
        <v>160</v>
      </c>
      <c r="H72" s="29">
        <v>3</v>
      </c>
      <c r="I72" s="29" t="s">
        <v>160</v>
      </c>
      <c r="J72" s="29" t="s">
        <v>160</v>
      </c>
      <c r="K72" s="29">
        <v>6.666666666666667</v>
      </c>
      <c r="L72" s="29" t="s">
        <v>162</v>
      </c>
    </row>
    <row r="73" spans="2:12" x14ac:dyDescent="0.25">
      <c r="C73" s="29">
        <v>7</v>
      </c>
      <c r="D73" s="29">
        <v>25</v>
      </c>
      <c r="E73" s="29">
        <v>21</v>
      </c>
      <c r="F73" s="29" t="s">
        <v>160</v>
      </c>
      <c r="G73" s="29" t="s">
        <v>160</v>
      </c>
      <c r="H73" s="29">
        <v>2</v>
      </c>
      <c r="I73" s="29" t="s">
        <v>160</v>
      </c>
      <c r="J73" s="29" t="s">
        <v>160</v>
      </c>
      <c r="K73" s="29">
        <v>5</v>
      </c>
      <c r="L73" s="29" t="s">
        <v>162</v>
      </c>
    </row>
    <row r="74" spans="2:12" x14ac:dyDescent="0.25">
      <c r="C74" s="29">
        <v>7</v>
      </c>
      <c r="D74" s="29">
        <v>26</v>
      </c>
      <c r="E74" s="29">
        <v>21</v>
      </c>
      <c r="F74" s="29" t="s">
        <v>160</v>
      </c>
      <c r="G74" s="29" t="s">
        <v>160</v>
      </c>
      <c r="H74" s="29">
        <v>3</v>
      </c>
      <c r="I74" s="29" t="s">
        <v>160</v>
      </c>
      <c r="J74" s="29" t="s">
        <v>160</v>
      </c>
      <c r="K74" s="29">
        <v>4</v>
      </c>
      <c r="L74" s="29" t="s">
        <v>162</v>
      </c>
    </row>
    <row r="77" spans="2:12" ht="18.75" x14ac:dyDescent="0.3">
      <c r="B77" s="27" t="s">
        <v>163</v>
      </c>
    </row>
    <row r="79" spans="2:12" x14ac:dyDescent="0.25">
      <c r="C79" s="22" t="s">
        <v>153</v>
      </c>
      <c r="D79" s="23"/>
      <c r="E79" s="10">
        <v>2</v>
      </c>
      <c r="H79" s="22" t="s">
        <v>154</v>
      </c>
      <c r="I79" s="23"/>
      <c r="J79" s="10">
        <v>3</v>
      </c>
    </row>
    <row r="81" spans="2:12" x14ac:dyDescent="0.25">
      <c r="C81" s="11" t="s">
        <v>17</v>
      </c>
      <c r="D81" s="11" t="s">
        <v>155</v>
      </c>
      <c r="E81" s="11" t="s">
        <v>156</v>
      </c>
      <c r="F81" s="11" t="s">
        <v>62</v>
      </c>
      <c r="G81" s="11" t="s">
        <v>157</v>
      </c>
      <c r="H81" s="11" t="s">
        <v>158</v>
      </c>
      <c r="I81" s="11" t="s">
        <v>66</v>
      </c>
      <c r="J81" s="11" t="s">
        <v>67</v>
      </c>
      <c r="K81" s="11" t="s">
        <v>159</v>
      </c>
      <c r="L81" s="11" t="s">
        <v>37</v>
      </c>
    </row>
    <row r="82" spans="2:12" x14ac:dyDescent="0.25">
      <c r="C82" s="29">
        <v>0</v>
      </c>
      <c r="D82" s="29">
        <v>0</v>
      </c>
      <c r="E82" s="29" t="s">
        <v>160</v>
      </c>
      <c r="F82" s="29" t="s">
        <v>21</v>
      </c>
      <c r="G82" s="29">
        <v>69.7099609375</v>
      </c>
      <c r="H82" s="29">
        <v>20</v>
      </c>
      <c r="I82" s="29">
        <v>1</v>
      </c>
      <c r="J82" s="29">
        <v>2</v>
      </c>
      <c r="K82" s="29">
        <v>5.806451612903226</v>
      </c>
      <c r="L82" s="29" t="s">
        <v>161</v>
      </c>
    </row>
    <row r="83" spans="2:12" x14ac:dyDescent="0.25">
      <c r="C83" s="29">
        <v>1</v>
      </c>
      <c r="D83" s="29">
        <v>1</v>
      </c>
      <c r="E83" s="29">
        <v>0</v>
      </c>
      <c r="F83" s="29" t="s">
        <v>22</v>
      </c>
      <c r="G83" s="29">
        <v>11.875</v>
      </c>
      <c r="H83" s="29">
        <v>13</v>
      </c>
      <c r="I83" s="29">
        <v>3</v>
      </c>
      <c r="J83" s="29">
        <v>4</v>
      </c>
      <c r="K83" s="29">
        <v>4.8571428571428568</v>
      </c>
      <c r="L83" s="29" t="s">
        <v>161</v>
      </c>
    </row>
    <row r="84" spans="2:12" x14ac:dyDescent="0.25">
      <c r="C84" s="29">
        <v>1</v>
      </c>
      <c r="D84" s="29">
        <v>2</v>
      </c>
      <c r="E84" s="29">
        <v>0</v>
      </c>
      <c r="F84" s="29" t="s">
        <v>160</v>
      </c>
      <c r="G84" s="29" t="s">
        <v>160</v>
      </c>
      <c r="H84" s="29">
        <v>7</v>
      </c>
      <c r="I84" s="29" t="s">
        <v>160</v>
      </c>
      <c r="J84" s="29" t="s">
        <v>160</v>
      </c>
      <c r="K84" s="29">
        <v>7.8</v>
      </c>
      <c r="L84" s="29" t="s">
        <v>162</v>
      </c>
    </row>
    <row r="85" spans="2:12" x14ac:dyDescent="0.25">
      <c r="C85" s="29">
        <v>2</v>
      </c>
      <c r="D85" s="29">
        <v>3</v>
      </c>
      <c r="E85" s="29">
        <v>1</v>
      </c>
      <c r="F85" s="29" t="s">
        <v>160</v>
      </c>
      <c r="G85" s="29" t="s">
        <v>160</v>
      </c>
      <c r="H85" s="29">
        <v>4</v>
      </c>
      <c r="I85" s="29" t="s">
        <v>160</v>
      </c>
      <c r="J85" s="29" t="s">
        <v>160</v>
      </c>
      <c r="K85" s="29">
        <v>1.6666666666666667</v>
      </c>
      <c r="L85" s="29" t="s">
        <v>162</v>
      </c>
    </row>
    <row r="86" spans="2:12" x14ac:dyDescent="0.25">
      <c r="C86" s="29">
        <v>2</v>
      </c>
      <c r="D86" s="29">
        <v>4</v>
      </c>
      <c r="E86" s="29">
        <v>1</v>
      </c>
      <c r="F86" s="29" t="s">
        <v>160</v>
      </c>
      <c r="G86" s="29" t="s">
        <v>160</v>
      </c>
      <c r="H86" s="29">
        <v>9</v>
      </c>
      <c r="I86" s="29" t="s">
        <v>160</v>
      </c>
      <c r="J86" s="29" t="s">
        <v>160</v>
      </c>
      <c r="K86" s="29">
        <v>5.3888888888888893</v>
      </c>
      <c r="L86" s="29" t="s">
        <v>162</v>
      </c>
    </row>
    <row r="89" spans="2:12" ht="18.75" x14ac:dyDescent="0.3">
      <c r="B89" s="27" t="s">
        <v>164</v>
      </c>
    </row>
    <row r="91" spans="2:12" x14ac:dyDescent="0.25">
      <c r="C91" s="22" t="s">
        <v>153</v>
      </c>
      <c r="D91" s="23"/>
      <c r="E91" s="10">
        <v>5</v>
      </c>
      <c r="H91" s="22" t="s">
        <v>154</v>
      </c>
      <c r="I91" s="23"/>
      <c r="J91" s="10">
        <v>6</v>
      </c>
    </row>
    <row r="93" spans="2:12" x14ac:dyDescent="0.25">
      <c r="C93" s="11" t="s">
        <v>17</v>
      </c>
      <c r="D93" s="11" t="s">
        <v>155</v>
      </c>
      <c r="E93" s="11" t="s">
        <v>156</v>
      </c>
      <c r="F93" s="11" t="s">
        <v>62</v>
      </c>
      <c r="G93" s="11" t="s">
        <v>157</v>
      </c>
      <c r="H93" s="11" t="s">
        <v>158</v>
      </c>
      <c r="I93" s="11" t="s">
        <v>66</v>
      </c>
      <c r="J93" s="11" t="s">
        <v>67</v>
      </c>
      <c r="K93" s="11" t="s">
        <v>159</v>
      </c>
      <c r="L93" s="11" t="s">
        <v>37</v>
      </c>
    </row>
    <row r="94" spans="2:12" x14ac:dyDescent="0.25">
      <c r="C94" s="29">
        <v>0</v>
      </c>
      <c r="D94" s="29">
        <v>0</v>
      </c>
      <c r="E94" s="29" t="s">
        <v>160</v>
      </c>
      <c r="F94" s="29" t="s">
        <v>21</v>
      </c>
      <c r="G94" s="29">
        <v>69.7099609375</v>
      </c>
      <c r="H94" s="29">
        <v>20</v>
      </c>
      <c r="I94" s="29">
        <v>1</v>
      </c>
      <c r="J94" s="29">
        <v>2</v>
      </c>
      <c r="K94" s="29">
        <v>5.806451612903226</v>
      </c>
      <c r="L94" s="29" t="s">
        <v>161</v>
      </c>
    </row>
    <row r="95" spans="2:12" x14ac:dyDescent="0.25">
      <c r="C95" s="29">
        <v>1</v>
      </c>
      <c r="D95" s="29">
        <v>1</v>
      </c>
      <c r="E95" s="29">
        <v>0</v>
      </c>
      <c r="F95" s="29" t="s">
        <v>22</v>
      </c>
      <c r="G95" s="29">
        <v>11.875</v>
      </c>
      <c r="H95" s="29">
        <v>13</v>
      </c>
      <c r="I95" s="29">
        <v>3</v>
      </c>
      <c r="J95" s="29">
        <v>4</v>
      </c>
      <c r="K95" s="29">
        <v>4.8571428571428568</v>
      </c>
      <c r="L95" s="29" t="s">
        <v>161</v>
      </c>
    </row>
    <row r="96" spans="2:12" x14ac:dyDescent="0.25">
      <c r="C96" s="29">
        <v>1</v>
      </c>
      <c r="D96" s="29">
        <v>2</v>
      </c>
      <c r="E96" s="29">
        <v>0</v>
      </c>
      <c r="F96" s="29" t="s">
        <v>23</v>
      </c>
      <c r="G96" s="29">
        <v>8.84375</v>
      </c>
      <c r="H96" s="29">
        <v>7</v>
      </c>
      <c r="I96" s="29">
        <v>5</v>
      </c>
      <c r="J96" s="29">
        <v>6</v>
      </c>
      <c r="K96" s="29">
        <v>7.8</v>
      </c>
      <c r="L96" s="29" t="s">
        <v>161</v>
      </c>
    </row>
    <row r="97" spans="2:12" x14ac:dyDescent="0.25">
      <c r="C97" s="29">
        <v>2</v>
      </c>
      <c r="D97" s="29">
        <v>3</v>
      </c>
      <c r="E97" s="29">
        <v>1</v>
      </c>
      <c r="F97" s="29" t="s">
        <v>160</v>
      </c>
      <c r="G97" s="29" t="s">
        <v>160</v>
      </c>
      <c r="H97" s="29">
        <v>4</v>
      </c>
      <c r="I97" s="29" t="s">
        <v>160</v>
      </c>
      <c r="J97" s="29" t="s">
        <v>160</v>
      </c>
      <c r="K97" s="29">
        <v>1.6666666666666667</v>
      </c>
      <c r="L97" s="29" t="s">
        <v>162</v>
      </c>
    </row>
    <row r="98" spans="2:12" x14ac:dyDescent="0.25">
      <c r="C98" s="29">
        <v>2</v>
      </c>
      <c r="D98" s="29">
        <v>4</v>
      </c>
      <c r="E98" s="29">
        <v>1</v>
      </c>
      <c r="F98" s="29" t="s">
        <v>7</v>
      </c>
      <c r="G98" s="29">
        <v>0.95</v>
      </c>
      <c r="H98" s="29">
        <v>9</v>
      </c>
      <c r="I98" s="29">
        <v>7</v>
      </c>
      <c r="J98" s="29">
        <v>8</v>
      </c>
      <c r="K98" s="29">
        <v>5.3888888888888893</v>
      </c>
      <c r="L98" s="29" t="s">
        <v>161</v>
      </c>
    </row>
    <row r="99" spans="2:12" x14ac:dyDescent="0.25">
      <c r="C99" s="29">
        <v>2</v>
      </c>
      <c r="D99" s="29">
        <v>5</v>
      </c>
      <c r="E99" s="29">
        <v>2</v>
      </c>
      <c r="F99" s="29" t="s">
        <v>160</v>
      </c>
      <c r="G99" s="29" t="s">
        <v>160</v>
      </c>
      <c r="H99" s="29">
        <v>0</v>
      </c>
      <c r="I99" s="29" t="s">
        <v>160</v>
      </c>
      <c r="J99" s="29" t="s">
        <v>160</v>
      </c>
      <c r="K99" s="29">
        <v>5</v>
      </c>
      <c r="L99" s="29" t="s">
        <v>162</v>
      </c>
    </row>
    <row r="100" spans="2:12" x14ac:dyDescent="0.25">
      <c r="C100" s="29">
        <v>2</v>
      </c>
      <c r="D100" s="29">
        <v>6</v>
      </c>
      <c r="E100" s="29">
        <v>2</v>
      </c>
      <c r="F100" s="29" t="s">
        <v>160</v>
      </c>
      <c r="G100" s="29" t="s">
        <v>160</v>
      </c>
      <c r="H100" s="29">
        <v>7</v>
      </c>
      <c r="I100" s="29" t="s">
        <v>160</v>
      </c>
      <c r="J100" s="29" t="s">
        <v>160</v>
      </c>
      <c r="K100" s="29">
        <v>8.1111111111111107</v>
      </c>
      <c r="L100" s="29" t="s">
        <v>162</v>
      </c>
    </row>
    <row r="101" spans="2:12" x14ac:dyDescent="0.25">
      <c r="C101" s="29">
        <v>3</v>
      </c>
      <c r="D101" s="29">
        <v>7</v>
      </c>
      <c r="E101" s="29">
        <v>4</v>
      </c>
      <c r="F101" s="29" t="s">
        <v>18</v>
      </c>
      <c r="G101" s="29">
        <v>25.015625</v>
      </c>
      <c r="H101" s="29">
        <v>9</v>
      </c>
      <c r="I101" s="29">
        <v>9</v>
      </c>
      <c r="J101" s="29">
        <v>10</v>
      </c>
      <c r="K101" s="29">
        <v>5.1764705882352944</v>
      </c>
      <c r="L101" s="29" t="s">
        <v>161</v>
      </c>
    </row>
    <row r="102" spans="2:12" x14ac:dyDescent="0.25">
      <c r="C102" s="29">
        <v>3</v>
      </c>
      <c r="D102" s="29">
        <v>8</v>
      </c>
      <c r="E102" s="29">
        <v>4</v>
      </c>
      <c r="F102" s="29" t="s">
        <v>160</v>
      </c>
      <c r="G102" s="29" t="s">
        <v>160</v>
      </c>
      <c r="H102" s="29">
        <v>0</v>
      </c>
      <c r="I102" s="29" t="s">
        <v>160</v>
      </c>
      <c r="J102" s="29" t="s">
        <v>160</v>
      </c>
      <c r="K102" s="29">
        <v>9</v>
      </c>
      <c r="L102" s="29" t="s">
        <v>162</v>
      </c>
    </row>
    <row r="103" spans="2:12" x14ac:dyDescent="0.25">
      <c r="C103" s="29">
        <v>4</v>
      </c>
      <c r="D103" s="29">
        <v>9</v>
      </c>
      <c r="E103" s="29">
        <v>7</v>
      </c>
      <c r="F103" s="29" t="s">
        <v>160</v>
      </c>
      <c r="G103" s="29" t="s">
        <v>160</v>
      </c>
      <c r="H103" s="29">
        <v>1</v>
      </c>
      <c r="I103" s="29" t="s">
        <v>160</v>
      </c>
      <c r="J103" s="29" t="s">
        <v>160</v>
      </c>
      <c r="K103" s="29">
        <v>3</v>
      </c>
      <c r="L103" s="29" t="s">
        <v>162</v>
      </c>
    </row>
    <row r="104" spans="2:12" x14ac:dyDescent="0.25">
      <c r="C104" s="29">
        <v>4</v>
      </c>
      <c r="D104" s="29">
        <v>10</v>
      </c>
      <c r="E104" s="29">
        <v>7</v>
      </c>
      <c r="F104" s="29" t="s">
        <v>160</v>
      </c>
      <c r="G104" s="29" t="s">
        <v>160</v>
      </c>
      <c r="H104" s="29">
        <v>8</v>
      </c>
      <c r="I104" s="29" t="s">
        <v>160</v>
      </c>
      <c r="J104" s="29" t="s">
        <v>160</v>
      </c>
      <c r="K104" s="29">
        <v>5.4666666666666668</v>
      </c>
      <c r="L104" s="29" t="s">
        <v>162</v>
      </c>
    </row>
    <row r="107" spans="2:12" ht="18.75" x14ac:dyDescent="0.3">
      <c r="B107" s="27" t="s">
        <v>165</v>
      </c>
    </row>
    <row r="109" spans="2:12" ht="51.75" x14ac:dyDescent="0.25">
      <c r="C109" s="30" t="s">
        <v>166</v>
      </c>
      <c r="D109" s="11" t="s">
        <v>167</v>
      </c>
      <c r="E109" s="30" t="s">
        <v>168</v>
      </c>
    </row>
    <row r="110" spans="2:12" x14ac:dyDescent="0.25">
      <c r="C110" s="10">
        <v>2.333333333333333</v>
      </c>
      <c r="D110" s="10">
        <v>0.27435163058436718</v>
      </c>
      <c r="E110" s="10">
        <v>-3.581364595565021E-17</v>
      </c>
    </row>
    <row r="112" spans="2:12" ht="18.75" x14ac:dyDescent="0.3">
      <c r="B112" s="27" t="s">
        <v>169</v>
      </c>
    </row>
    <row r="114" spans="3:5" ht="51.75" x14ac:dyDescent="0.25">
      <c r="C114" s="30" t="s">
        <v>166</v>
      </c>
      <c r="D114" s="11" t="s">
        <v>167</v>
      </c>
      <c r="E114" s="30" t="s">
        <v>168</v>
      </c>
    </row>
    <row r="115" spans="3:5" x14ac:dyDescent="0.25">
      <c r="C115" s="10">
        <v>50.444444444444443</v>
      </c>
      <c r="D115" s="10">
        <v>1.5881505666095461</v>
      </c>
      <c r="E115" s="10">
        <v>0.21666666666666662</v>
      </c>
    </row>
  </sheetData>
  <mergeCells count="53"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C91:D91"/>
    <mergeCell ref="H91:I91"/>
    <mergeCell ref="B5:C5"/>
    <mergeCell ref="D5:E5"/>
    <mergeCell ref="F5:G5"/>
    <mergeCell ref="H5:I5"/>
    <mergeCell ref="C40:G40"/>
    <mergeCell ref="C41:G41"/>
    <mergeCell ref="C45:D45"/>
    <mergeCell ref="H45:I45"/>
    <mergeCell ref="C79:D79"/>
    <mergeCell ref="H79:I79"/>
    <mergeCell ref="C33:F33"/>
    <mergeCell ref="C34:F34"/>
    <mergeCell ref="C36:G36"/>
    <mergeCell ref="C37:G37"/>
    <mergeCell ref="C38:G38"/>
    <mergeCell ref="C39:G39"/>
    <mergeCell ref="C27:G27"/>
    <mergeCell ref="C28:F28"/>
    <mergeCell ref="C29:F29"/>
    <mergeCell ref="C30:F30"/>
    <mergeCell ref="C31:F31"/>
    <mergeCell ref="C32:F32"/>
    <mergeCell ref="C22:O22"/>
    <mergeCell ref="C23:D23"/>
    <mergeCell ref="C24:D24"/>
    <mergeCell ref="C25:D25"/>
    <mergeCell ref="E23:O23"/>
    <mergeCell ref="E25:O25"/>
    <mergeCell ref="C20:F20"/>
    <mergeCell ref="G15:K15"/>
    <mergeCell ref="G16:K16"/>
    <mergeCell ref="G17:K17"/>
    <mergeCell ref="G18:K18"/>
    <mergeCell ref="G19:K19"/>
    <mergeCell ref="G20:K20"/>
    <mergeCell ref="C14:K14"/>
    <mergeCell ref="C15:F15"/>
    <mergeCell ref="C16:F16"/>
    <mergeCell ref="C17:F17"/>
    <mergeCell ref="C18:F18"/>
    <mergeCell ref="C19:F19"/>
  </mergeCells>
  <hyperlinks>
    <hyperlink ref="B5" location="'RT_FullTree'!$B$12:$B$12" display="Full-Grown Tree"/>
    <hyperlink ref="D5" location="'RT_Output'!$B$12:$B$12" display="Inputs"/>
    <hyperlink ref="F5" location="'RT_Output'!$B$43:$B$43" display="Full-Grown Tree Rules"/>
    <hyperlink ref="H5" location="'RT_Output'!$B$77:$B$77" display="Best Pruned Tree Rules"/>
    <hyperlink ref="J5" location="'RT_Output'!$B$89:$B$89" display="Min-Error Tree Rules"/>
    <hyperlink ref="L5" location="'RT_Output'!$B$107:$B$107" display="Train. Score - Summary"/>
    <hyperlink ref="B6" location="'RT_Output'!$B$112:$B$112" display="Valid. Score - Summary"/>
    <hyperlink ref="D6" location="'RT_PruneLog'!$B$12:$B$12" display="Prune Log"/>
    <hyperlink ref="F6" location="'RT_TrainingScore'!$B$2:$B$2" display="Train. Score Detail"/>
    <hyperlink ref="H6" location="'RT_ValidationLiftChart'!$B$12:$B$12" display="RT Valid. Lift Chart"/>
    <hyperlink ref="J6" location="'RT_ValidationScore'!$B$2:$B$2" display="Valid. Score Detail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7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3" t="s">
        <v>124</v>
      </c>
      <c r="N2" t="s">
        <v>25</v>
      </c>
    </row>
    <row r="4" spans="2:19" ht="15.75" x14ac:dyDescent="0.25">
      <c r="B4" s="18" t="s">
        <v>75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20"/>
      <c r="P4" s="18" t="s">
        <v>76</v>
      </c>
      <c r="Q4" s="19"/>
      <c r="R4" s="19"/>
      <c r="S4" s="20"/>
    </row>
    <row r="5" spans="2:19" x14ac:dyDescent="0.25">
      <c r="B5" s="21" t="s">
        <v>96</v>
      </c>
      <c r="C5" s="17"/>
      <c r="D5" s="21" t="s">
        <v>97</v>
      </c>
      <c r="E5" s="17"/>
      <c r="F5" s="21" t="s">
        <v>98</v>
      </c>
      <c r="G5" s="17"/>
      <c r="H5" s="21" t="s">
        <v>99</v>
      </c>
      <c r="I5" s="17"/>
      <c r="J5" s="21" t="s">
        <v>100</v>
      </c>
      <c r="K5" s="17"/>
      <c r="L5" s="21" t="s">
        <v>101</v>
      </c>
      <c r="M5" s="17"/>
      <c r="P5" s="11" t="s">
        <v>77</v>
      </c>
      <c r="Q5" s="11" t="s">
        <v>78</v>
      </c>
      <c r="R5" s="11" t="s">
        <v>79</v>
      </c>
      <c r="S5" s="11" t="s">
        <v>80</v>
      </c>
    </row>
    <row r="6" spans="2:19" x14ac:dyDescent="0.25">
      <c r="B6" s="21" t="s">
        <v>102</v>
      </c>
      <c r="C6" s="17"/>
      <c r="D6" s="21" t="s">
        <v>103</v>
      </c>
      <c r="E6" s="17"/>
      <c r="F6" s="21" t="s">
        <v>104</v>
      </c>
      <c r="G6" s="17"/>
      <c r="H6" s="21" t="s">
        <v>105</v>
      </c>
      <c r="I6" s="17"/>
      <c r="J6" s="21" t="s">
        <v>106</v>
      </c>
      <c r="K6" s="17"/>
      <c r="L6" s="16"/>
      <c r="M6" s="17"/>
      <c r="P6" s="10">
        <v>4</v>
      </c>
      <c r="Q6" s="10">
        <v>15</v>
      </c>
      <c r="R6" s="10">
        <v>48</v>
      </c>
      <c r="S6" s="10">
        <v>67</v>
      </c>
    </row>
    <row r="12" spans="2:19" x14ac:dyDescent="0.25">
      <c r="B12" s="12" t="s">
        <v>117</v>
      </c>
      <c r="C12" s="16" t="s">
        <v>118</v>
      </c>
      <c r="D12" s="26"/>
      <c r="E12" s="26"/>
      <c r="F12" s="17"/>
    </row>
    <row r="13" spans="2:19" x14ac:dyDescent="0.25">
      <c r="B13" s="12" t="s">
        <v>119</v>
      </c>
      <c r="C13" s="16" t="s">
        <v>120</v>
      </c>
      <c r="D13" s="26"/>
      <c r="E13" s="26"/>
      <c r="F13" s="17"/>
    </row>
    <row r="16" spans="2:19" ht="25.5" x14ac:dyDescent="0.25">
      <c r="B16" s="24" t="s">
        <v>121</v>
      </c>
      <c r="C16" s="24" t="s">
        <v>122</v>
      </c>
      <c r="D16" s="25" t="s">
        <v>123</v>
      </c>
      <c r="E16" s="25" t="s">
        <v>18</v>
      </c>
      <c r="F16" s="25" t="s">
        <v>19</v>
      </c>
      <c r="G16" s="25" t="s">
        <v>20</v>
      </c>
      <c r="H16" s="25" t="s">
        <v>21</v>
      </c>
      <c r="I16" s="25" t="s">
        <v>22</v>
      </c>
      <c r="J16" s="25" t="s">
        <v>23</v>
      </c>
      <c r="K16" s="25" t="s">
        <v>6</v>
      </c>
      <c r="L16" s="25" t="s">
        <v>7</v>
      </c>
      <c r="M16" s="25" t="s">
        <v>8</v>
      </c>
      <c r="N16" s="25" t="s">
        <v>2</v>
      </c>
      <c r="O16" s="25" t="s">
        <v>3</v>
      </c>
    </row>
    <row r="17" spans="2:15" x14ac:dyDescent="0.25">
      <c r="B17" s="10">
        <v>4</v>
      </c>
      <c r="C17" s="10">
        <v>4</v>
      </c>
      <c r="D17" s="10">
        <v>0</v>
      </c>
      <c r="E17" s="10">
        <v>34.25</v>
      </c>
      <c r="F17" s="10">
        <v>239.25</v>
      </c>
      <c r="G17" s="10">
        <v>0</v>
      </c>
      <c r="H17" s="10">
        <v>0</v>
      </c>
      <c r="I17" s="10">
        <v>28.1875</v>
      </c>
      <c r="J17" s="10">
        <v>0</v>
      </c>
      <c r="K17" s="10">
        <v>0.19292200578051549</v>
      </c>
      <c r="L17" s="10">
        <v>0.4</v>
      </c>
      <c r="M17" s="10">
        <v>0.6</v>
      </c>
      <c r="N17" s="10">
        <v>14</v>
      </c>
      <c r="O17" s="10">
        <v>60</v>
      </c>
    </row>
    <row r="18" spans="2:15" x14ac:dyDescent="0.25">
      <c r="B18" s="10">
        <v>1.6666666666666667</v>
      </c>
      <c r="C18" s="10">
        <v>2</v>
      </c>
      <c r="D18" s="10">
        <v>0.33333333333333326</v>
      </c>
      <c r="E18" s="10">
        <v>31.125</v>
      </c>
      <c r="F18" s="10">
        <v>0</v>
      </c>
      <c r="G18" s="10">
        <v>0</v>
      </c>
      <c r="H18" s="10">
        <v>0</v>
      </c>
      <c r="I18" s="10">
        <v>10.25</v>
      </c>
      <c r="J18" s="10">
        <v>0</v>
      </c>
      <c r="K18" s="10">
        <v>0.13082813039603594</v>
      </c>
      <c r="L18" s="10">
        <v>0.6</v>
      </c>
      <c r="M18" s="10">
        <v>1</v>
      </c>
      <c r="N18" s="10">
        <v>35</v>
      </c>
      <c r="O18" s="10">
        <v>60</v>
      </c>
    </row>
    <row r="19" spans="2:15" x14ac:dyDescent="0.25">
      <c r="B19" s="10">
        <v>5</v>
      </c>
      <c r="C19" s="10">
        <v>5</v>
      </c>
      <c r="D19" s="10">
        <v>0</v>
      </c>
      <c r="E19" s="10">
        <v>28.125</v>
      </c>
      <c r="F19" s="10">
        <v>295</v>
      </c>
      <c r="G19" s="10">
        <v>106</v>
      </c>
      <c r="H19" s="10">
        <v>66.03515625</v>
      </c>
      <c r="I19" s="10">
        <v>35.375</v>
      </c>
      <c r="J19" s="10">
        <v>126.2734375</v>
      </c>
      <c r="K19" s="10">
        <v>0.19328992124770938</v>
      </c>
      <c r="L19" s="10">
        <v>0.2</v>
      </c>
      <c r="M19" s="10">
        <v>0.6</v>
      </c>
      <c r="N19" s="10">
        <v>42</v>
      </c>
      <c r="O19" s="10">
        <v>180</v>
      </c>
    </row>
    <row r="20" spans="2:15" x14ac:dyDescent="0.25">
      <c r="B20" s="10">
        <v>8</v>
      </c>
      <c r="C20" s="10">
        <v>8</v>
      </c>
      <c r="D20" s="10">
        <v>0</v>
      </c>
      <c r="E20" s="10">
        <v>34</v>
      </c>
      <c r="F20" s="10">
        <v>169.75</v>
      </c>
      <c r="G20" s="10">
        <v>107.75</v>
      </c>
      <c r="H20" s="10">
        <v>126.537109375</v>
      </c>
      <c r="I20" s="10">
        <v>40.0625</v>
      </c>
      <c r="J20" s="10">
        <v>112.9375</v>
      </c>
      <c r="K20" s="10">
        <v>9.2378350098701295E-2</v>
      </c>
      <c r="L20" s="10">
        <v>0.5</v>
      </c>
      <c r="M20" s="10">
        <v>0.9</v>
      </c>
      <c r="N20" s="10">
        <v>28</v>
      </c>
      <c r="O20" s="10">
        <v>180</v>
      </c>
    </row>
    <row r="21" spans="2:15" x14ac:dyDescent="0.25">
      <c r="B21" s="10">
        <v>6.666666666666667</v>
      </c>
      <c r="C21" s="10">
        <v>7</v>
      </c>
      <c r="D21" s="10">
        <v>0.33333333333333304</v>
      </c>
      <c r="E21" s="10">
        <v>26.875</v>
      </c>
      <c r="F21" s="10">
        <v>186.25</v>
      </c>
      <c r="G21" s="10">
        <v>79.75</v>
      </c>
      <c r="H21" s="10">
        <v>24.09375</v>
      </c>
      <c r="I21" s="10">
        <v>24.6875</v>
      </c>
      <c r="J21" s="10">
        <v>0</v>
      </c>
      <c r="K21" s="10">
        <v>0.18714968724158082</v>
      </c>
      <c r="L21" s="10">
        <v>0.6</v>
      </c>
      <c r="M21" s="10">
        <v>0.9</v>
      </c>
      <c r="N21" s="10">
        <v>28</v>
      </c>
      <c r="O21" s="10">
        <v>30</v>
      </c>
    </row>
    <row r="22" spans="2:15" x14ac:dyDescent="0.25">
      <c r="B22" s="10">
        <v>1.6666666666666667</v>
      </c>
      <c r="C22" s="10">
        <v>1</v>
      </c>
      <c r="D22" s="10">
        <v>-0.66666666666666674</v>
      </c>
      <c r="E22" s="10">
        <v>15.8125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0.16364087329749538</v>
      </c>
      <c r="L22" s="10">
        <v>0.2</v>
      </c>
      <c r="M22" s="10">
        <v>0.6</v>
      </c>
      <c r="N22" s="10">
        <v>42</v>
      </c>
      <c r="O22" s="10">
        <v>105</v>
      </c>
    </row>
    <row r="23" spans="2:15" x14ac:dyDescent="0.25">
      <c r="B23" s="10">
        <v>6</v>
      </c>
      <c r="C23" s="10">
        <v>6</v>
      </c>
      <c r="D23" s="10">
        <v>0</v>
      </c>
      <c r="E23" s="10">
        <v>25.40625</v>
      </c>
      <c r="F23" s="10">
        <v>257.75</v>
      </c>
      <c r="G23" s="10">
        <v>111.25</v>
      </c>
      <c r="H23" s="10">
        <v>63.15234375</v>
      </c>
      <c r="I23" s="10">
        <v>33</v>
      </c>
      <c r="J23" s="10">
        <v>0</v>
      </c>
      <c r="K23" s="10">
        <v>0.19410463560941477</v>
      </c>
      <c r="L23" s="10">
        <v>0.5</v>
      </c>
      <c r="M23" s="10">
        <v>1</v>
      </c>
      <c r="N23" s="10">
        <v>35</v>
      </c>
      <c r="O23" s="10">
        <v>45</v>
      </c>
    </row>
    <row r="24" spans="2:15" x14ac:dyDescent="0.25">
      <c r="B24" s="10">
        <v>3</v>
      </c>
      <c r="C24" s="10">
        <v>3</v>
      </c>
      <c r="D24" s="10">
        <v>0</v>
      </c>
      <c r="E24" s="10">
        <v>20</v>
      </c>
      <c r="F24" s="10">
        <v>199.5</v>
      </c>
      <c r="G24" s="10">
        <v>66.125</v>
      </c>
      <c r="H24" s="10">
        <v>0</v>
      </c>
      <c r="I24" s="10">
        <v>25.0625</v>
      </c>
      <c r="J24" s="10">
        <v>0</v>
      </c>
      <c r="K24" s="10">
        <v>0.24163312088377609</v>
      </c>
      <c r="L24" s="10">
        <v>0.2</v>
      </c>
      <c r="M24" s="10">
        <v>0.6</v>
      </c>
      <c r="N24" s="10">
        <v>21</v>
      </c>
      <c r="O24" s="10">
        <v>15</v>
      </c>
    </row>
    <row r="25" spans="2:15" x14ac:dyDescent="0.25">
      <c r="B25" s="10">
        <v>8</v>
      </c>
      <c r="C25" s="10">
        <v>8</v>
      </c>
      <c r="D25" s="10">
        <v>0</v>
      </c>
      <c r="E25" s="10">
        <v>23.125</v>
      </c>
      <c r="F25" s="10">
        <v>291</v>
      </c>
      <c r="G25" s="10">
        <v>90.75</v>
      </c>
      <c r="H25" s="10">
        <v>97.16015625</v>
      </c>
      <c r="I25" s="10">
        <v>37.875</v>
      </c>
      <c r="J25" s="10">
        <v>170.2421875</v>
      </c>
      <c r="K25" s="10">
        <v>0.21974438048026665</v>
      </c>
      <c r="L25" s="10">
        <v>0.1</v>
      </c>
      <c r="M25" s="10">
        <v>0.19999999999999996</v>
      </c>
      <c r="N25" s="10">
        <v>14</v>
      </c>
      <c r="O25" s="10">
        <v>30</v>
      </c>
    </row>
    <row r="26" spans="2:15" x14ac:dyDescent="0.25">
      <c r="B26" s="10">
        <v>8</v>
      </c>
      <c r="C26" s="10">
        <v>8</v>
      </c>
      <c r="D26" s="10">
        <v>0</v>
      </c>
      <c r="E26" s="10">
        <v>22.53125</v>
      </c>
      <c r="F26" s="10">
        <v>286.25</v>
      </c>
      <c r="G26" s="10">
        <v>124.5</v>
      </c>
      <c r="H26" s="10">
        <v>83.9609375</v>
      </c>
      <c r="I26" s="10">
        <v>42.375</v>
      </c>
      <c r="J26" s="10">
        <v>219.796875</v>
      </c>
      <c r="K26" s="10">
        <v>8.8228337843883911E-2</v>
      </c>
      <c r="L26" s="10">
        <v>0.7</v>
      </c>
      <c r="M26" s="10">
        <v>0.6</v>
      </c>
      <c r="N26" s="10">
        <v>21</v>
      </c>
      <c r="O26" s="10">
        <v>75</v>
      </c>
    </row>
    <row r="27" spans="2:15" x14ac:dyDescent="0.25">
      <c r="B27" s="10">
        <v>9.5</v>
      </c>
      <c r="C27" s="10">
        <v>10</v>
      </c>
      <c r="D27" s="10">
        <v>0.5</v>
      </c>
      <c r="E27" s="10">
        <v>23.375</v>
      </c>
      <c r="F27" s="10">
        <v>333</v>
      </c>
      <c r="G27" s="10">
        <v>211.875</v>
      </c>
      <c r="H27" s="10">
        <v>204.892578125</v>
      </c>
      <c r="I27" s="10">
        <v>30.6875</v>
      </c>
      <c r="J27" s="10">
        <v>256.1640625</v>
      </c>
      <c r="K27" s="10">
        <v>0.177784640363508</v>
      </c>
      <c r="L27" s="10">
        <v>0.6</v>
      </c>
      <c r="M27" s="10">
        <v>0.6</v>
      </c>
      <c r="N27" s="10">
        <v>28</v>
      </c>
      <c r="O27" s="10">
        <v>0</v>
      </c>
    </row>
    <row r="28" spans="2:15" x14ac:dyDescent="0.25">
      <c r="B28" s="10">
        <v>5</v>
      </c>
      <c r="C28" s="10">
        <v>5</v>
      </c>
      <c r="D28" s="10">
        <v>0</v>
      </c>
      <c r="E28" s="10">
        <v>26.28125</v>
      </c>
      <c r="F28" s="10">
        <v>285.25</v>
      </c>
      <c r="G28" s="10">
        <v>150.875</v>
      </c>
      <c r="H28" s="10">
        <v>99.177734375</v>
      </c>
      <c r="I28" s="10">
        <v>30.25</v>
      </c>
      <c r="J28" s="10">
        <v>0</v>
      </c>
      <c r="K28" s="10">
        <v>0.25906671376416079</v>
      </c>
      <c r="L28" s="10">
        <v>0.5</v>
      </c>
      <c r="M28" s="10">
        <v>0.7</v>
      </c>
      <c r="N28" s="10">
        <v>28</v>
      </c>
      <c r="O28" s="10">
        <v>60</v>
      </c>
    </row>
    <row r="29" spans="2:15" x14ac:dyDescent="0.25">
      <c r="B29" s="10">
        <v>5</v>
      </c>
      <c r="C29" s="10">
        <v>5</v>
      </c>
      <c r="D29" s="10">
        <v>0</v>
      </c>
      <c r="E29" s="10">
        <v>29.25</v>
      </c>
      <c r="F29" s="10">
        <v>328.5</v>
      </c>
      <c r="G29" s="10">
        <v>0</v>
      </c>
      <c r="H29" s="10">
        <v>38.546875</v>
      </c>
      <c r="I29" s="10">
        <v>28.5625</v>
      </c>
      <c r="J29" s="10">
        <v>0</v>
      </c>
      <c r="K29" s="10">
        <v>1.8921214695264386E-2</v>
      </c>
      <c r="L29" s="10">
        <v>0.9</v>
      </c>
      <c r="M29" s="10">
        <v>1</v>
      </c>
      <c r="N29" s="10">
        <v>21</v>
      </c>
      <c r="O29" s="10">
        <v>0</v>
      </c>
    </row>
    <row r="30" spans="2:15" x14ac:dyDescent="0.25">
      <c r="B30" s="10">
        <v>8</v>
      </c>
      <c r="C30" s="10">
        <v>8</v>
      </c>
      <c r="D30" s="10">
        <v>0</v>
      </c>
      <c r="E30" s="10">
        <v>28.875</v>
      </c>
      <c r="F30" s="10">
        <v>143.5</v>
      </c>
      <c r="G30" s="10">
        <v>90</v>
      </c>
      <c r="H30" s="10">
        <v>160.806640625</v>
      </c>
      <c r="I30" s="10">
        <v>27.6875</v>
      </c>
      <c r="J30" s="10">
        <v>172.6171875</v>
      </c>
      <c r="K30" s="10">
        <v>0.12763013089446171</v>
      </c>
      <c r="L30" s="10">
        <v>1</v>
      </c>
      <c r="M30" s="10">
        <v>1</v>
      </c>
      <c r="N30" s="10">
        <v>21</v>
      </c>
      <c r="O30" s="10">
        <v>0</v>
      </c>
    </row>
    <row r="31" spans="2:15" x14ac:dyDescent="0.25">
      <c r="B31" s="10">
        <v>6.666666666666667</v>
      </c>
      <c r="C31" s="10">
        <v>6</v>
      </c>
      <c r="D31" s="10">
        <v>-0.66666666666666696</v>
      </c>
      <c r="E31" s="10">
        <v>28.375</v>
      </c>
      <c r="F31" s="10">
        <v>303.25</v>
      </c>
      <c r="G31" s="10">
        <v>93.625</v>
      </c>
      <c r="H31" s="10">
        <v>66.580078125</v>
      </c>
      <c r="I31" s="10">
        <v>26.5625</v>
      </c>
      <c r="J31" s="10">
        <v>204.6796875</v>
      </c>
      <c r="K31" s="10">
        <v>0.25047043862780172</v>
      </c>
      <c r="L31" s="10">
        <v>0.7</v>
      </c>
      <c r="M31" s="10">
        <v>0.8</v>
      </c>
      <c r="N31" s="10">
        <v>28</v>
      </c>
      <c r="O31" s="10">
        <v>180</v>
      </c>
    </row>
    <row r="32" spans="2:15" x14ac:dyDescent="0.25">
      <c r="B32" s="10">
        <v>1.6666666666666667</v>
      </c>
      <c r="C32" s="10">
        <v>2</v>
      </c>
      <c r="D32" s="10">
        <v>0.33333333333333326</v>
      </c>
      <c r="E32" s="10">
        <v>22.40625</v>
      </c>
      <c r="F32" s="10">
        <v>112.25</v>
      </c>
      <c r="G32" s="10">
        <v>0</v>
      </c>
      <c r="H32" s="10">
        <v>0</v>
      </c>
      <c r="I32" s="10">
        <v>7.6875</v>
      </c>
      <c r="J32" s="10">
        <v>0</v>
      </c>
      <c r="K32" s="10">
        <v>0.1961578105492969</v>
      </c>
      <c r="L32" s="10">
        <v>0.4</v>
      </c>
      <c r="M32" s="10">
        <v>0.6</v>
      </c>
      <c r="N32" s="10">
        <v>42</v>
      </c>
      <c r="O32" s="10">
        <v>180</v>
      </c>
    </row>
    <row r="33" spans="2:15" x14ac:dyDescent="0.25">
      <c r="B33" s="10">
        <v>6</v>
      </c>
      <c r="C33" s="10">
        <v>6</v>
      </c>
      <c r="D33" s="10">
        <v>0</v>
      </c>
      <c r="E33" s="10">
        <v>30.25</v>
      </c>
      <c r="F33" s="10">
        <v>94.25</v>
      </c>
      <c r="G33" s="10">
        <v>128</v>
      </c>
      <c r="H33" s="10">
        <v>0</v>
      </c>
      <c r="I33" s="10">
        <v>20.125</v>
      </c>
      <c r="J33" s="10">
        <v>0</v>
      </c>
      <c r="K33" s="10">
        <v>0.22115167681368469</v>
      </c>
      <c r="L33" s="10">
        <v>0.2</v>
      </c>
      <c r="M33" s="10">
        <v>0.6</v>
      </c>
      <c r="N33" s="10">
        <v>35</v>
      </c>
      <c r="O33" s="10">
        <v>165</v>
      </c>
    </row>
    <row r="34" spans="2:15" x14ac:dyDescent="0.25">
      <c r="B34" s="10">
        <v>5</v>
      </c>
      <c r="C34" s="10">
        <v>5</v>
      </c>
      <c r="D34" s="10">
        <v>0</v>
      </c>
      <c r="E34" s="10">
        <v>26.4375</v>
      </c>
      <c r="F34" s="10">
        <v>306.5</v>
      </c>
      <c r="G34" s="10">
        <v>110</v>
      </c>
      <c r="H34" s="10">
        <v>62.890625</v>
      </c>
      <c r="I34" s="10">
        <v>23.875</v>
      </c>
      <c r="J34" s="10">
        <v>0</v>
      </c>
      <c r="K34" s="10">
        <v>0.18737467422308229</v>
      </c>
      <c r="L34" s="10">
        <v>0.2</v>
      </c>
      <c r="M34" s="10">
        <v>0.6</v>
      </c>
      <c r="N34" s="10">
        <v>21</v>
      </c>
      <c r="O34" s="10">
        <v>120</v>
      </c>
    </row>
    <row r="35" spans="2:15" x14ac:dyDescent="0.25">
      <c r="B35" s="10">
        <v>6</v>
      </c>
      <c r="C35" s="10">
        <v>6</v>
      </c>
      <c r="D35" s="10">
        <v>0</v>
      </c>
      <c r="E35" s="10">
        <v>28.25</v>
      </c>
      <c r="F35" s="10">
        <v>105.75</v>
      </c>
      <c r="G35" s="10">
        <v>34</v>
      </c>
      <c r="H35" s="10">
        <v>0</v>
      </c>
      <c r="I35" s="10">
        <v>18.1875</v>
      </c>
      <c r="J35" s="10">
        <v>0</v>
      </c>
      <c r="K35" s="10">
        <v>0.2135046116677482</v>
      </c>
      <c r="L35" s="10">
        <v>0.3</v>
      </c>
      <c r="M35" s="10">
        <v>0.6</v>
      </c>
      <c r="N35" s="10">
        <v>42</v>
      </c>
      <c r="O35" s="10">
        <v>180</v>
      </c>
    </row>
    <row r="36" spans="2:15" x14ac:dyDescent="0.25">
      <c r="B36" s="10">
        <v>4</v>
      </c>
      <c r="C36" s="10">
        <v>4</v>
      </c>
      <c r="D36" s="10">
        <v>0</v>
      </c>
      <c r="E36" s="10">
        <v>30.25</v>
      </c>
      <c r="F36" s="10">
        <v>74</v>
      </c>
      <c r="G36" s="10">
        <v>84.5</v>
      </c>
      <c r="H36" s="10">
        <v>41.30859375</v>
      </c>
      <c r="I36" s="10">
        <v>18.0625</v>
      </c>
      <c r="J36" s="10">
        <v>43.7734375</v>
      </c>
      <c r="K36" s="10">
        <v>0.12423216047794025</v>
      </c>
      <c r="L36" s="10">
        <v>0.5</v>
      </c>
      <c r="M36" s="10">
        <v>0.8</v>
      </c>
      <c r="N36" s="10">
        <v>21</v>
      </c>
      <c r="O36" s="10">
        <v>120</v>
      </c>
    </row>
    <row r="37" spans="2:15" x14ac:dyDescent="0.25">
      <c r="B37" s="10">
        <v>9</v>
      </c>
      <c r="C37" s="10">
        <v>9</v>
      </c>
      <c r="D37" s="10">
        <v>0</v>
      </c>
      <c r="E37" s="10">
        <v>27.875</v>
      </c>
      <c r="F37" s="10">
        <v>263.5</v>
      </c>
      <c r="G37" s="10">
        <v>88</v>
      </c>
      <c r="H37" s="10">
        <v>72.0078125</v>
      </c>
      <c r="I37" s="10">
        <v>26.75</v>
      </c>
      <c r="J37" s="10">
        <v>79.109375</v>
      </c>
      <c r="K37" s="10">
        <v>0</v>
      </c>
      <c r="L37" s="10">
        <v>0.9</v>
      </c>
      <c r="M37" s="10">
        <v>1</v>
      </c>
      <c r="N37" s="10">
        <v>28</v>
      </c>
      <c r="O37" s="10">
        <v>180</v>
      </c>
    </row>
    <row r="38" spans="2:15" x14ac:dyDescent="0.25">
      <c r="B38" s="10">
        <v>3</v>
      </c>
      <c r="C38" s="10">
        <v>3</v>
      </c>
      <c r="D38" s="10">
        <v>0</v>
      </c>
      <c r="E38" s="10">
        <v>24.625</v>
      </c>
      <c r="F38" s="10">
        <v>135.25</v>
      </c>
      <c r="G38" s="10">
        <v>69.5</v>
      </c>
      <c r="H38" s="10">
        <v>39.56640625</v>
      </c>
      <c r="I38" s="10">
        <v>17.625</v>
      </c>
      <c r="J38" s="10">
        <v>0</v>
      </c>
      <c r="K38" s="10">
        <v>0.11788652171277789</v>
      </c>
      <c r="L38" s="10">
        <v>0.2</v>
      </c>
      <c r="M38" s="10">
        <v>0.6</v>
      </c>
      <c r="N38" s="10">
        <v>28</v>
      </c>
      <c r="O38" s="10">
        <v>60</v>
      </c>
    </row>
    <row r="39" spans="2:15" x14ac:dyDescent="0.25">
      <c r="B39" s="10">
        <v>4</v>
      </c>
      <c r="C39" s="10">
        <v>4</v>
      </c>
      <c r="D39" s="10">
        <v>0</v>
      </c>
      <c r="E39" s="10">
        <v>29.5</v>
      </c>
      <c r="F39" s="10">
        <v>286.5</v>
      </c>
      <c r="G39" s="10">
        <v>86</v>
      </c>
      <c r="H39" s="10">
        <v>0</v>
      </c>
      <c r="I39" s="10">
        <v>28.75</v>
      </c>
      <c r="J39" s="10">
        <v>0</v>
      </c>
      <c r="K39" s="10">
        <v>0.18730648444764694</v>
      </c>
      <c r="L39" s="10">
        <v>0.5</v>
      </c>
      <c r="M39" s="10">
        <v>0.6</v>
      </c>
      <c r="N39" s="10">
        <v>21</v>
      </c>
      <c r="O39" s="10">
        <v>75</v>
      </c>
    </row>
    <row r="40" spans="2:15" x14ac:dyDescent="0.25">
      <c r="B40" s="10">
        <v>9</v>
      </c>
      <c r="C40" s="10">
        <v>9</v>
      </c>
      <c r="D40" s="10">
        <v>0</v>
      </c>
      <c r="E40" s="10">
        <v>26.75</v>
      </c>
      <c r="F40" s="10">
        <v>314.75</v>
      </c>
      <c r="G40" s="10">
        <v>41.125</v>
      </c>
      <c r="H40" s="10">
        <v>0</v>
      </c>
      <c r="I40" s="10">
        <v>13.875</v>
      </c>
      <c r="J40" s="10">
        <v>0</v>
      </c>
      <c r="K40" s="10">
        <v>0.12840320696494642</v>
      </c>
      <c r="L40" s="10">
        <v>1</v>
      </c>
      <c r="M40" s="10">
        <v>1</v>
      </c>
      <c r="N40" s="10">
        <v>35</v>
      </c>
      <c r="O40" s="10">
        <v>105</v>
      </c>
    </row>
    <row r="41" spans="2:15" x14ac:dyDescent="0.25">
      <c r="B41" s="10">
        <v>6.5</v>
      </c>
      <c r="C41" s="10">
        <v>7</v>
      </c>
      <c r="D41" s="10">
        <v>0.5</v>
      </c>
      <c r="E41" s="10">
        <v>34</v>
      </c>
      <c r="F41" s="10">
        <v>267.25</v>
      </c>
      <c r="G41" s="10">
        <v>95.5</v>
      </c>
      <c r="H41" s="10">
        <v>76.458984375</v>
      </c>
      <c r="I41" s="10">
        <v>25.8125</v>
      </c>
      <c r="J41" s="10">
        <v>102.78125</v>
      </c>
      <c r="K41" s="10">
        <v>0.2333642316970832</v>
      </c>
      <c r="L41" s="10">
        <v>0.8</v>
      </c>
      <c r="M41" s="10">
        <v>1</v>
      </c>
      <c r="N41" s="10">
        <v>35</v>
      </c>
      <c r="O41" s="10">
        <v>180</v>
      </c>
    </row>
    <row r="42" spans="2:15" x14ac:dyDescent="0.25">
      <c r="B42" s="10">
        <v>6</v>
      </c>
      <c r="C42" s="10">
        <v>6</v>
      </c>
      <c r="D42" s="10">
        <v>0</v>
      </c>
      <c r="E42" s="10">
        <v>27.75</v>
      </c>
      <c r="F42" s="10">
        <v>303.75</v>
      </c>
      <c r="G42" s="10">
        <v>89</v>
      </c>
      <c r="H42" s="10">
        <v>49.943359375</v>
      </c>
      <c r="I42" s="10">
        <v>20.1875</v>
      </c>
      <c r="J42" s="10">
        <v>0</v>
      </c>
      <c r="K42" s="10">
        <v>0.15914357501937815</v>
      </c>
      <c r="L42" s="10">
        <v>0.3</v>
      </c>
      <c r="M42" s="10">
        <v>0.6</v>
      </c>
      <c r="N42" s="10">
        <v>42</v>
      </c>
      <c r="O42" s="10">
        <v>180</v>
      </c>
    </row>
    <row r="43" spans="2:15" x14ac:dyDescent="0.25">
      <c r="B43" s="10">
        <v>6.5</v>
      </c>
      <c r="C43" s="10">
        <v>6</v>
      </c>
      <c r="D43" s="10">
        <v>-0.5</v>
      </c>
      <c r="E43" s="10">
        <v>29.125</v>
      </c>
      <c r="F43" s="10">
        <v>82.5</v>
      </c>
      <c r="G43" s="10">
        <v>77.375</v>
      </c>
      <c r="H43" s="10">
        <v>94.970703125</v>
      </c>
      <c r="I43" s="10">
        <v>14.5625</v>
      </c>
      <c r="J43" s="10">
        <v>138.6953125</v>
      </c>
      <c r="K43" s="10">
        <v>0.1199886492576705</v>
      </c>
      <c r="L43" s="10">
        <v>0.6</v>
      </c>
      <c r="M43" s="10">
        <v>0.6</v>
      </c>
      <c r="N43" s="10">
        <v>28</v>
      </c>
      <c r="O43" s="10">
        <v>150</v>
      </c>
    </row>
    <row r="44" spans="2:15" x14ac:dyDescent="0.25">
      <c r="B44" s="10">
        <v>9.5</v>
      </c>
      <c r="C44" s="10">
        <v>9</v>
      </c>
      <c r="D44" s="10">
        <v>-0.5</v>
      </c>
      <c r="E44" s="10">
        <v>26.875</v>
      </c>
      <c r="F44" s="10">
        <v>353.5</v>
      </c>
      <c r="G44" s="10">
        <v>104.75</v>
      </c>
      <c r="H44" s="10">
        <v>70.041015625</v>
      </c>
      <c r="I44" s="10">
        <v>28.875</v>
      </c>
      <c r="J44" s="10">
        <v>17.6875</v>
      </c>
      <c r="K44" s="10">
        <v>0.19631001022439803</v>
      </c>
      <c r="L44" s="10">
        <v>0.6</v>
      </c>
      <c r="M44" s="10">
        <v>0.9</v>
      </c>
      <c r="N44" s="10">
        <v>21</v>
      </c>
      <c r="O44" s="10">
        <v>75</v>
      </c>
    </row>
    <row r="45" spans="2:15" x14ac:dyDescent="0.25">
      <c r="B45" s="10">
        <v>6</v>
      </c>
      <c r="C45" s="10">
        <v>6</v>
      </c>
      <c r="D45" s="10">
        <v>0</v>
      </c>
      <c r="E45" s="10">
        <v>27</v>
      </c>
      <c r="F45" s="10">
        <v>296.25</v>
      </c>
      <c r="G45" s="10">
        <v>107.75</v>
      </c>
      <c r="H45" s="10">
        <v>69.37890625</v>
      </c>
      <c r="I45" s="10">
        <v>34.9375</v>
      </c>
      <c r="J45" s="10">
        <v>197.1015625</v>
      </c>
      <c r="K45" s="10">
        <v>0.1353621817409309</v>
      </c>
      <c r="L45" s="10">
        <v>0.4</v>
      </c>
      <c r="M45" s="10">
        <v>0.6</v>
      </c>
      <c r="N45" s="10">
        <v>21</v>
      </c>
      <c r="O45" s="10">
        <v>75</v>
      </c>
    </row>
    <row r="46" spans="2:15" x14ac:dyDescent="0.25">
      <c r="B46" s="10">
        <v>5</v>
      </c>
      <c r="C46" s="10">
        <v>5</v>
      </c>
      <c r="D46" s="10">
        <v>0</v>
      </c>
      <c r="E46" s="10">
        <v>29.125</v>
      </c>
      <c r="F46" s="10">
        <v>256.75</v>
      </c>
      <c r="G46" s="10">
        <v>81</v>
      </c>
      <c r="H46" s="10">
        <v>0</v>
      </c>
      <c r="I46" s="10">
        <v>13.5</v>
      </c>
      <c r="J46" s="10">
        <v>0</v>
      </c>
      <c r="K46" s="10">
        <v>0.11617070146068387</v>
      </c>
      <c r="L46" s="10">
        <v>0.8</v>
      </c>
      <c r="M46" s="10">
        <v>0.8</v>
      </c>
      <c r="N46" s="10">
        <v>21</v>
      </c>
      <c r="O46" s="10">
        <v>45</v>
      </c>
    </row>
    <row r="47" spans="2:15" x14ac:dyDescent="0.25">
      <c r="B47" s="10">
        <v>6.666666666666667</v>
      </c>
      <c r="C47" s="10">
        <v>7</v>
      </c>
      <c r="D47" s="10">
        <v>0.33333333333333304</v>
      </c>
      <c r="E47" s="10">
        <v>28.25</v>
      </c>
      <c r="F47" s="10">
        <v>278.75</v>
      </c>
      <c r="G47" s="10">
        <v>76.25</v>
      </c>
      <c r="H47" s="10">
        <v>44.0859375</v>
      </c>
      <c r="I47" s="10">
        <v>20.875</v>
      </c>
      <c r="J47" s="10">
        <v>23.359375</v>
      </c>
      <c r="K47" s="10">
        <v>0.14097889584431958</v>
      </c>
      <c r="L47" s="10">
        <v>0.6</v>
      </c>
      <c r="M47" s="10">
        <v>0.7</v>
      </c>
      <c r="N47" s="10">
        <v>14</v>
      </c>
      <c r="O47" s="10">
        <v>75</v>
      </c>
    </row>
  </sheetData>
  <mergeCells count="16"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C12:F12"/>
    <mergeCell ref="C13:F13"/>
    <mergeCell ref="B5:C5"/>
    <mergeCell ref="D5:E5"/>
    <mergeCell ref="F5:G5"/>
    <mergeCell ref="H5:I5"/>
  </mergeCells>
  <hyperlinks>
    <hyperlink ref="B5" location="'RT_FullTree'!$B$12:$B$12" display="Full-Grown Tree"/>
    <hyperlink ref="D5" location="'RT_Output'!$B$12:$B$12" display="Inputs"/>
    <hyperlink ref="F5" location="'RT_Output'!$B$43:$B$43" display="Full-Grown Tree Rules"/>
    <hyperlink ref="H5" location="'RT_Output'!$B$77:$B$77" display="Best Pruned Tree Rules"/>
    <hyperlink ref="J5" location="'RT_Output'!$B$89:$B$89" display="Min-Error Tree Rules"/>
    <hyperlink ref="L5" location="'RT_Output'!$B$107:$B$107" display="Train. Score - Summary"/>
    <hyperlink ref="B6" location="'RT_Output'!$B$112:$B$112" display="Valid. Score - Summary"/>
    <hyperlink ref="D6" location="'RT_PruneLog'!$B$12:$B$12" display="Prune Log"/>
    <hyperlink ref="F6" location="'RT_TrainingScore'!$B$2:$B$2" display="Train. Score Detail"/>
    <hyperlink ref="H6" location="'RT_ValidationLiftChart'!$B$12:$B$12" display="RT Valid. Lift Chart"/>
    <hyperlink ref="J6" location="'RT_ValidationScore'!$B$2:$B$2" display="Valid. Score Detail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6"/>
  <sheetViews>
    <sheetView showGridLines="0" workbookViewId="0">
      <selection activeCell="Q33" sqref="Q27:Q33"/>
    </sheetView>
  </sheetViews>
  <sheetFormatPr defaultRowHeight="15" x14ac:dyDescent="0.25"/>
  <cols>
    <col min="16" max="16" width="11.140625" bestFit="1" customWidth="1"/>
  </cols>
  <sheetData>
    <row r="2" spans="2:19" ht="18.75" x14ac:dyDescent="0.3">
      <c r="B2" s="13" t="s">
        <v>116</v>
      </c>
      <c r="N2" t="s">
        <v>25</v>
      </c>
    </row>
    <row r="4" spans="2:19" ht="15.75" x14ac:dyDescent="0.25">
      <c r="B4" s="18" t="s">
        <v>75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20"/>
      <c r="P4" s="18" t="s">
        <v>76</v>
      </c>
      <c r="Q4" s="19"/>
      <c r="R4" s="19"/>
      <c r="S4" s="20"/>
    </row>
    <row r="5" spans="2:19" x14ac:dyDescent="0.25">
      <c r="B5" s="21" t="s">
        <v>96</v>
      </c>
      <c r="C5" s="17"/>
      <c r="D5" s="21" t="s">
        <v>97</v>
      </c>
      <c r="E5" s="17"/>
      <c r="F5" s="21" t="s">
        <v>98</v>
      </c>
      <c r="G5" s="17"/>
      <c r="H5" s="21" t="s">
        <v>99</v>
      </c>
      <c r="I5" s="17"/>
      <c r="J5" s="21" t="s">
        <v>100</v>
      </c>
      <c r="K5" s="17"/>
      <c r="L5" s="21" t="s">
        <v>101</v>
      </c>
      <c r="M5" s="17"/>
      <c r="P5" s="11" t="s">
        <v>77</v>
      </c>
      <c r="Q5" s="11" t="s">
        <v>78</v>
      </c>
      <c r="R5" s="11" t="s">
        <v>79</v>
      </c>
      <c r="S5" s="11" t="s">
        <v>80</v>
      </c>
    </row>
    <row r="6" spans="2:19" x14ac:dyDescent="0.25">
      <c r="B6" s="21" t="s">
        <v>102</v>
      </c>
      <c r="C6" s="17"/>
      <c r="D6" s="21" t="s">
        <v>103</v>
      </c>
      <c r="E6" s="17"/>
      <c r="F6" s="21" t="s">
        <v>104</v>
      </c>
      <c r="G6" s="17"/>
      <c r="H6" s="21" t="s">
        <v>105</v>
      </c>
      <c r="I6" s="17"/>
      <c r="J6" s="21" t="s">
        <v>106</v>
      </c>
      <c r="K6" s="17"/>
      <c r="L6" s="16"/>
      <c r="M6" s="17"/>
      <c r="P6" s="10">
        <v>4</v>
      </c>
      <c r="Q6" s="10">
        <v>15</v>
      </c>
      <c r="R6" s="10">
        <v>48</v>
      </c>
      <c r="S6" s="10">
        <v>67</v>
      </c>
    </row>
    <row r="12" spans="2:19" x14ac:dyDescent="0.25">
      <c r="B12" s="12" t="s">
        <v>117</v>
      </c>
      <c r="C12" s="16" t="s">
        <v>118</v>
      </c>
      <c r="D12" s="26"/>
      <c r="E12" s="26"/>
      <c r="F12" s="17"/>
    </row>
    <row r="13" spans="2:19" x14ac:dyDescent="0.25">
      <c r="B13" s="12" t="s">
        <v>119</v>
      </c>
      <c r="C13" s="16" t="s">
        <v>120</v>
      </c>
      <c r="D13" s="26"/>
      <c r="E13" s="26"/>
      <c r="F13" s="17"/>
    </row>
    <row r="16" spans="2:19" ht="25.5" x14ac:dyDescent="0.25">
      <c r="B16" s="24" t="s">
        <v>121</v>
      </c>
      <c r="C16" s="24" t="s">
        <v>122</v>
      </c>
      <c r="D16" s="25" t="s">
        <v>123</v>
      </c>
      <c r="E16" s="25" t="s">
        <v>18</v>
      </c>
      <c r="F16" s="25" t="s">
        <v>19</v>
      </c>
      <c r="G16" s="25" t="s">
        <v>20</v>
      </c>
      <c r="H16" s="25" t="s">
        <v>21</v>
      </c>
      <c r="I16" s="25" t="s">
        <v>22</v>
      </c>
      <c r="J16" s="25" t="s">
        <v>23</v>
      </c>
      <c r="K16" s="25" t="s">
        <v>6</v>
      </c>
      <c r="L16" s="25" t="s">
        <v>7</v>
      </c>
      <c r="M16" s="25" t="s">
        <v>8</v>
      </c>
      <c r="N16" s="25" t="s">
        <v>2</v>
      </c>
      <c r="O16" s="25" t="s">
        <v>3</v>
      </c>
    </row>
    <row r="17" spans="2:15" x14ac:dyDescent="0.25">
      <c r="B17" s="10">
        <v>5</v>
      </c>
      <c r="C17" s="10">
        <v>1</v>
      </c>
      <c r="D17" s="10">
        <v>-4</v>
      </c>
      <c r="E17" s="10">
        <v>28.25</v>
      </c>
      <c r="F17" s="10">
        <v>0</v>
      </c>
      <c r="G17" s="10">
        <v>0</v>
      </c>
      <c r="H17" s="10">
        <v>0</v>
      </c>
      <c r="I17" s="10">
        <v>26.125</v>
      </c>
      <c r="J17" s="10">
        <v>0</v>
      </c>
      <c r="K17" s="10">
        <v>0.16887809633229814</v>
      </c>
      <c r="L17" s="10">
        <v>0.2</v>
      </c>
      <c r="M17" s="10">
        <v>0.6</v>
      </c>
      <c r="N17" s="10">
        <v>7</v>
      </c>
      <c r="O17" s="10">
        <v>90</v>
      </c>
    </row>
    <row r="18" spans="2:15" x14ac:dyDescent="0.25">
      <c r="B18" s="10">
        <v>6</v>
      </c>
      <c r="C18" s="10">
        <v>5</v>
      </c>
      <c r="D18" s="10">
        <v>-1</v>
      </c>
      <c r="E18" s="10">
        <v>26.875</v>
      </c>
      <c r="F18" s="10">
        <v>211</v>
      </c>
      <c r="G18" s="10">
        <v>97.75</v>
      </c>
      <c r="H18" s="10">
        <v>56.083984375</v>
      </c>
      <c r="I18" s="10">
        <v>26.0625</v>
      </c>
      <c r="J18" s="10">
        <v>0</v>
      </c>
      <c r="K18" s="10">
        <v>0.13007486695260051</v>
      </c>
      <c r="L18" s="10">
        <v>0.3</v>
      </c>
      <c r="M18" s="10">
        <v>0.7</v>
      </c>
      <c r="N18" s="10">
        <v>21</v>
      </c>
      <c r="O18" s="10">
        <v>45</v>
      </c>
    </row>
    <row r="19" spans="2:15" x14ac:dyDescent="0.25">
      <c r="B19" s="10">
        <v>1.6666666666666667</v>
      </c>
      <c r="C19" s="10">
        <v>3</v>
      </c>
      <c r="D19" s="10">
        <v>1.3333333333333333</v>
      </c>
      <c r="E19" s="10">
        <v>31.5</v>
      </c>
      <c r="F19" s="10">
        <v>173.5</v>
      </c>
      <c r="G19" s="10">
        <v>0</v>
      </c>
      <c r="H19" s="10">
        <v>0</v>
      </c>
      <c r="I19" s="10">
        <v>0</v>
      </c>
      <c r="J19" s="10">
        <v>0</v>
      </c>
      <c r="K19" s="10">
        <v>8.5442436625518287E-2</v>
      </c>
      <c r="L19" s="10">
        <v>0.4</v>
      </c>
      <c r="M19" s="10">
        <v>0.5</v>
      </c>
      <c r="N19" s="10">
        <v>28</v>
      </c>
      <c r="O19" s="10">
        <v>30</v>
      </c>
    </row>
    <row r="20" spans="2:15" x14ac:dyDescent="0.25">
      <c r="B20" s="10">
        <v>6</v>
      </c>
      <c r="C20" s="10">
        <v>6</v>
      </c>
      <c r="D20" s="10">
        <v>0</v>
      </c>
      <c r="E20" s="10">
        <v>25.6875</v>
      </c>
      <c r="F20" s="10">
        <v>82.75</v>
      </c>
      <c r="G20" s="10">
        <v>82.5</v>
      </c>
      <c r="H20" s="10">
        <v>68.8828125</v>
      </c>
      <c r="I20" s="10">
        <v>17.25</v>
      </c>
      <c r="J20" s="10">
        <v>0</v>
      </c>
      <c r="K20" s="10">
        <v>0.15902954050922236</v>
      </c>
      <c r="L20" s="10">
        <v>0.4</v>
      </c>
      <c r="M20" s="10">
        <v>0.6</v>
      </c>
      <c r="N20" s="10">
        <v>42</v>
      </c>
      <c r="O20" s="10">
        <v>30</v>
      </c>
    </row>
    <row r="21" spans="2:15" x14ac:dyDescent="0.25">
      <c r="B21" s="10">
        <v>1.6666666666666667</v>
      </c>
      <c r="C21" s="10">
        <v>3</v>
      </c>
      <c r="D21" s="10">
        <v>1.3333333333333333</v>
      </c>
      <c r="E21" s="10">
        <v>22.25</v>
      </c>
      <c r="F21" s="10">
        <v>0</v>
      </c>
      <c r="G21" s="10">
        <v>0</v>
      </c>
      <c r="H21" s="10">
        <v>0</v>
      </c>
      <c r="I21" s="10">
        <v>11.375</v>
      </c>
      <c r="J21" s="10">
        <v>0</v>
      </c>
      <c r="K21" s="10">
        <v>0.16286964053474998</v>
      </c>
      <c r="L21" s="10">
        <v>0.1</v>
      </c>
      <c r="M21" s="10">
        <v>0.6</v>
      </c>
      <c r="N21" s="10">
        <v>42</v>
      </c>
      <c r="O21" s="10">
        <v>120</v>
      </c>
    </row>
    <row r="22" spans="2:15" x14ac:dyDescent="0.25">
      <c r="B22" s="10">
        <v>6.5</v>
      </c>
      <c r="C22" s="10">
        <v>8</v>
      </c>
      <c r="D22" s="10">
        <v>1.5</v>
      </c>
      <c r="E22" s="10">
        <v>23.5</v>
      </c>
      <c r="F22" s="10">
        <v>230.5</v>
      </c>
      <c r="G22" s="10">
        <v>122.25</v>
      </c>
      <c r="H22" s="10">
        <v>77.3515625</v>
      </c>
      <c r="I22" s="10">
        <v>25.0625</v>
      </c>
      <c r="J22" s="10">
        <v>57.765625</v>
      </c>
      <c r="K22" s="10">
        <v>0.15910333471812649</v>
      </c>
      <c r="L22" s="10">
        <v>0.5</v>
      </c>
      <c r="M22" s="10">
        <v>1</v>
      </c>
      <c r="N22" s="10">
        <v>28</v>
      </c>
      <c r="O22" s="10">
        <v>15</v>
      </c>
    </row>
    <row r="23" spans="2:15" x14ac:dyDescent="0.25">
      <c r="B23" s="10">
        <v>6</v>
      </c>
      <c r="C23" s="10">
        <v>5</v>
      </c>
      <c r="D23" s="10">
        <v>-1</v>
      </c>
      <c r="E23" s="10">
        <v>25.0625</v>
      </c>
      <c r="F23" s="10">
        <v>90</v>
      </c>
      <c r="G23" s="10">
        <v>0</v>
      </c>
      <c r="H23" s="10">
        <v>0</v>
      </c>
      <c r="I23" s="10">
        <v>19.1875</v>
      </c>
      <c r="J23" s="10">
        <v>0</v>
      </c>
      <c r="K23" s="10">
        <v>8.5824492890164514E-2</v>
      </c>
      <c r="L23" s="10">
        <v>0.3</v>
      </c>
      <c r="M23" s="10">
        <v>0.6</v>
      </c>
      <c r="N23" s="10">
        <v>28</v>
      </c>
      <c r="O23" s="10">
        <v>120</v>
      </c>
    </row>
    <row r="24" spans="2:15" x14ac:dyDescent="0.25">
      <c r="B24" s="10">
        <v>5</v>
      </c>
      <c r="C24" s="10">
        <v>7</v>
      </c>
      <c r="D24" s="10">
        <v>2</v>
      </c>
      <c r="E24" s="10">
        <v>29.875</v>
      </c>
      <c r="F24" s="10">
        <v>168</v>
      </c>
      <c r="G24" s="10">
        <v>92.75</v>
      </c>
      <c r="H24" s="10">
        <v>62.2734375</v>
      </c>
      <c r="I24" s="10">
        <v>25.375</v>
      </c>
      <c r="J24" s="10">
        <v>39.40625</v>
      </c>
      <c r="K24" s="10">
        <v>0.11267970041331274</v>
      </c>
      <c r="L24" s="10">
        <v>0.7</v>
      </c>
      <c r="M24" s="10">
        <v>0.7</v>
      </c>
      <c r="N24" s="10">
        <v>28</v>
      </c>
      <c r="O24" s="10">
        <v>165</v>
      </c>
    </row>
    <row r="25" spans="2:15" x14ac:dyDescent="0.25">
      <c r="B25" s="10">
        <v>8</v>
      </c>
      <c r="C25" s="10">
        <v>6</v>
      </c>
      <c r="D25" s="10">
        <v>-2</v>
      </c>
      <c r="E25" s="10">
        <v>30.75</v>
      </c>
      <c r="F25" s="10">
        <v>286.25</v>
      </c>
      <c r="G25" s="10">
        <v>98</v>
      </c>
      <c r="H25" s="10">
        <v>100.978515625</v>
      </c>
      <c r="I25" s="10">
        <v>29.5625</v>
      </c>
      <c r="J25" s="10">
        <v>89.9921875</v>
      </c>
      <c r="K25" s="10">
        <v>0.16657890979384654</v>
      </c>
      <c r="L25" s="10">
        <v>0.3</v>
      </c>
      <c r="M25" s="10">
        <v>0.6</v>
      </c>
      <c r="N25" s="10">
        <v>28</v>
      </c>
      <c r="O25" s="10">
        <v>180</v>
      </c>
    </row>
    <row r="26" spans="2:15" x14ac:dyDescent="0.25">
      <c r="B26" s="10">
        <v>6</v>
      </c>
      <c r="C26" s="10">
        <v>8</v>
      </c>
      <c r="D26" s="10">
        <v>2</v>
      </c>
      <c r="E26" s="10">
        <v>25.15625</v>
      </c>
      <c r="F26" s="10">
        <v>300.5</v>
      </c>
      <c r="G26" s="10">
        <v>87</v>
      </c>
      <c r="H26" s="10">
        <v>47.6875</v>
      </c>
      <c r="I26" s="10">
        <v>23.125</v>
      </c>
      <c r="J26" s="10">
        <v>0</v>
      </c>
      <c r="K26" s="10">
        <v>0.10741346567040741</v>
      </c>
      <c r="L26" s="10">
        <v>0.4</v>
      </c>
      <c r="M26" s="10">
        <v>0.6</v>
      </c>
      <c r="N26" s="10">
        <v>28</v>
      </c>
      <c r="O26" s="10">
        <v>75</v>
      </c>
    </row>
    <row r="27" spans="2:15" x14ac:dyDescent="0.25">
      <c r="B27" s="10">
        <v>3</v>
      </c>
      <c r="C27" s="10">
        <v>2</v>
      </c>
      <c r="D27" s="10">
        <v>-1</v>
      </c>
      <c r="E27" s="10">
        <v>23.65625</v>
      </c>
      <c r="F27" s="10">
        <v>126.25</v>
      </c>
      <c r="G27" s="10">
        <v>68.75</v>
      </c>
      <c r="H27" s="10">
        <v>30.90625</v>
      </c>
      <c r="I27" s="10">
        <v>13.5</v>
      </c>
      <c r="J27" s="10">
        <v>0</v>
      </c>
      <c r="K27" s="10">
        <v>2.8770985310135257E-2</v>
      </c>
      <c r="L27" s="10">
        <v>0.3</v>
      </c>
      <c r="M27" s="10">
        <v>0.6</v>
      </c>
      <c r="N27" s="10">
        <v>28</v>
      </c>
      <c r="O27" s="10">
        <v>60</v>
      </c>
    </row>
    <row r="28" spans="2:15" x14ac:dyDescent="0.25">
      <c r="B28" s="10">
        <v>1.6666666666666667</v>
      </c>
      <c r="C28" s="10">
        <v>1</v>
      </c>
      <c r="D28" s="10">
        <v>-0.66666666666666674</v>
      </c>
      <c r="E28" s="10">
        <v>21.25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0.14369420714889417</v>
      </c>
      <c r="L28" s="10">
        <v>0.2</v>
      </c>
      <c r="M28" s="10">
        <v>0.6</v>
      </c>
      <c r="N28" s="10">
        <v>28</v>
      </c>
      <c r="O28" s="10">
        <v>75</v>
      </c>
    </row>
    <row r="29" spans="2:15" x14ac:dyDescent="0.25">
      <c r="B29" s="10">
        <v>8</v>
      </c>
      <c r="C29" s="10">
        <v>9</v>
      </c>
      <c r="D29" s="10">
        <v>1</v>
      </c>
      <c r="E29" s="10">
        <v>24.625</v>
      </c>
      <c r="F29" s="10">
        <v>280</v>
      </c>
      <c r="G29" s="10">
        <v>104.25</v>
      </c>
      <c r="H29" s="10">
        <v>103.853515625</v>
      </c>
      <c r="I29" s="10">
        <v>40.5</v>
      </c>
      <c r="J29" s="10">
        <v>167.4765625</v>
      </c>
      <c r="K29" s="10">
        <v>9.5380806762871875E-2</v>
      </c>
      <c r="L29" s="10">
        <v>0.7</v>
      </c>
      <c r="M29" s="10">
        <v>0.8</v>
      </c>
      <c r="N29" s="10">
        <v>28</v>
      </c>
      <c r="O29" s="10">
        <v>30</v>
      </c>
    </row>
    <row r="30" spans="2:15" x14ac:dyDescent="0.25">
      <c r="B30" s="10">
        <v>8</v>
      </c>
      <c r="C30" s="10">
        <v>10</v>
      </c>
      <c r="D30" s="10">
        <v>2</v>
      </c>
      <c r="E30" s="10">
        <v>29.5</v>
      </c>
      <c r="F30" s="10">
        <v>299.25</v>
      </c>
      <c r="G30" s="10">
        <v>209.125</v>
      </c>
      <c r="H30" s="10">
        <v>172.478515625</v>
      </c>
      <c r="I30" s="10">
        <v>31.6875</v>
      </c>
      <c r="J30" s="10">
        <v>189.4609375</v>
      </c>
      <c r="K30" s="10">
        <v>0.13295336207825231</v>
      </c>
      <c r="L30" s="10">
        <v>0.6</v>
      </c>
      <c r="M30" s="10">
        <v>1</v>
      </c>
      <c r="N30" s="10">
        <v>21</v>
      </c>
      <c r="O30" s="10">
        <v>180</v>
      </c>
    </row>
    <row r="31" spans="2:15" x14ac:dyDescent="0.25">
      <c r="B31" s="10">
        <v>6.5</v>
      </c>
      <c r="C31" s="10">
        <v>9</v>
      </c>
      <c r="D31" s="10">
        <v>2.5</v>
      </c>
      <c r="E31" s="10">
        <v>28</v>
      </c>
      <c r="F31" s="10">
        <v>320.5</v>
      </c>
      <c r="G31" s="10">
        <v>91.875</v>
      </c>
      <c r="H31" s="10">
        <v>92.76953125</v>
      </c>
      <c r="I31" s="10">
        <v>21.75</v>
      </c>
      <c r="J31" s="10">
        <v>124.5390625</v>
      </c>
      <c r="K31" s="10">
        <v>0.14721689197520169</v>
      </c>
      <c r="L31" s="10">
        <v>0.4</v>
      </c>
      <c r="M31" s="10">
        <v>0.7</v>
      </c>
      <c r="N31" s="10">
        <v>28</v>
      </c>
      <c r="O31" s="10">
        <v>15</v>
      </c>
    </row>
    <row r="32" spans="2:15" x14ac:dyDescent="0.25">
      <c r="B32" s="10">
        <v>6.5</v>
      </c>
      <c r="C32" s="10">
        <v>7</v>
      </c>
      <c r="D32" s="10">
        <v>0.5</v>
      </c>
      <c r="E32" s="10">
        <v>30</v>
      </c>
      <c r="F32" s="10">
        <v>323</v>
      </c>
      <c r="G32" s="10">
        <v>98.75</v>
      </c>
      <c r="H32" s="10">
        <v>83.427734375</v>
      </c>
      <c r="I32" s="10">
        <v>23.5625</v>
      </c>
      <c r="J32" s="10">
        <v>177.1640625</v>
      </c>
      <c r="K32" s="10">
        <v>0</v>
      </c>
      <c r="L32" s="10">
        <v>1</v>
      </c>
      <c r="M32" s="10">
        <v>1</v>
      </c>
      <c r="N32" s="10">
        <v>35</v>
      </c>
      <c r="O32" s="10">
        <v>60</v>
      </c>
    </row>
    <row r="33" spans="2:15" x14ac:dyDescent="0.25">
      <c r="B33" s="10">
        <v>6</v>
      </c>
      <c r="C33" s="10">
        <v>6</v>
      </c>
      <c r="D33" s="10">
        <v>0</v>
      </c>
      <c r="E33" s="10">
        <v>35</v>
      </c>
      <c r="F33" s="10">
        <v>287.5</v>
      </c>
      <c r="G33" s="10">
        <v>125.75</v>
      </c>
      <c r="H33" s="10">
        <v>0</v>
      </c>
      <c r="I33" s="10">
        <v>58.25</v>
      </c>
      <c r="J33" s="10">
        <v>0</v>
      </c>
      <c r="K33" s="10">
        <v>0.16756976317412975</v>
      </c>
      <c r="L33" s="10">
        <v>0.2</v>
      </c>
      <c r="M33" s="10">
        <v>0.6</v>
      </c>
      <c r="N33" s="10">
        <v>35</v>
      </c>
      <c r="O33" s="10">
        <v>120</v>
      </c>
    </row>
    <row r="34" spans="2:15" x14ac:dyDescent="0.25">
      <c r="B34" s="10">
        <v>1.6666666666666667</v>
      </c>
      <c r="C34" s="10">
        <v>1</v>
      </c>
      <c r="D34" s="10">
        <v>-0.66666666666666674</v>
      </c>
      <c r="E34" s="10">
        <v>18.4375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0.28782478279280055</v>
      </c>
      <c r="L34" s="10">
        <v>0.1</v>
      </c>
      <c r="M34" s="10">
        <v>0.4</v>
      </c>
      <c r="N34" s="10">
        <v>42</v>
      </c>
      <c r="O34" s="10">
        <v>180</v>
      </c>
    </row>
    <row r="35" spans="2:15" x14ac:dyDescent="0.25">
      <c r="B35" s="10">
        <v>4</v>
      </c>
      <c r="C35" s="10">
        <v>5</v>
      </c>
      <c r="D35" s="10">
        <v>1</v>
      </c>
      <c r="E35" s="10">
        <v>31.75</v>
      </c>
      <c r="F35" s="10">
        <v>109</v>
      </c>
      <c r="G35" s="10">
        <v>99.75</v>
      </c>
      <c r="H35" s="10">
        <v>29.453125</v>
      </c>
      <c r="I35" s="10">
        <v>26.1875</v>
      </c>
      <c r="J35" s="10">
        <v>0</v>
      </c>
      <c r="K35" s="10">
        <v>0.12733743381351406</v>
      </c>
      <c r="L35" s="10">
        <v>0.5</v>
      </c>
      <c r="M35" s="10">
        <v>0.6</v>
      </c>
      <c r="N35" s="10">
        <v>14</v>
      </c>
      <c r="O35" s="10">
        <v>15</v>
      </c>
    </row>
    <row r="36" spans="2:15" x14ac:dyDescent="0.25">
      <c r="B36" s="10">
        <v>9.5</v>
      </c>
      <c r="C36" s="10">
        <v>9</v>
      </c>
      <c r="D36" s="10">
        <v>-0.5</v>
      </c>
      <c r="E36" s="10">
        <v>28.125</v>
      </c>
      <c r="F36" s="10">
        <v>319.75</v>
      </c>
      <c r="G36" s="10">
        <v>115.125</v>
      </c>
      <c r="H36" s="10">
        <v>85.427734375</v>
      </c>
      <c r="I36" s="10">
        <v>32.6875</v>
      </c>
      <c r="J36" s="10">
        <v>107.3515625</v>
      </c>
      <c r="K36" s="10">
        <v>0.20257451410909763</v>
      </c>
      <c r="L36" s="10">
        <v>0.7</v>
      </c>
      <c r="M36" s="10">
        <v>0.8</v>
      </c>
      <c r="N36" s="10">
        <v>21</v>
      </c>
      <c r="O36" s="10">
        <v>15</v>
      </c>
    </row>
  </sheetData>
  <mergeCells count="16"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C12:F12"/>
    <mergeCell ref="C13:F13"/>
    <mergeCell ref="B5:C5"/>
    <mergeCell ref="D5:E5"/>
    <mergeCell ref="F5:G5"/>
    <mergeCell ref="H5:I5"/>
  </mergeCells>
  <hyperlinks>
    <hyperlink ref="B5" location="'RT_FullTree'!$B$12:$B$12" display="Full-Grown Tree"/>
    <hyperlink ref="D5" location="'RT_Output'!$B$12:$B$12" display="Inputs"/>
    <hyperlink ref="F5" location="'RT_Output'!$B$43:$B$43" display="Full-Grown Tree Rules"/>
    <hyperlink ref="H5" location="'RT_Output'!$B$77:$B$77" display="Best Pruned Tree Rules"/>
    <hyperlink ref="J5" location="'RT_Output'!$B$89:$B$89" display="Min-Error Tree Rules"/>
    <hyperlink ref="L5" location="'RT_Output'!$B$107:$B$107" display="Train. Score - Summary"/>
    <hyperlink ref="B6" location="'RT_Output'!$B$112:$B$112" display="Valid. Score - Summary"/>
    <hyperlink ref="D6" location="'RT_PruneLog'!$B$12:$B$12" display="Prune Log"/>
    <hyperlink ref="F6" location="'RT_TrainingScore'!$B$2:$B$2" display="Train. Score Detail"/>
    <hyperlink ref="H6" location="'RT_ValidationLiftChart'!$B$12:$B$12" display="RT Valid. Lift Chart"/>
    <hyperlink ref="J6" location="'RT_ValidationScore'!$B$2:$B$2" display="Valid. Score Detail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6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3" t="s">
        <v>108</v>
      </c>
      <c r="N2" t="s">
        <v>25</v>
      </c>
    </row>
    <row r="4" spans="2:19" ht="15.75" x14ac:dyDescent="0.25">
      <c r="B4" s="18" t="s">
        <v>75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20"/>
      <c r="P4" s="18" t="s">
        <v>76</v>
      </c>
      <c r="Q4" s="19"/>
      <c r="R4" s="19"/>
      <c r="S4" s="20"/>
    </row>
    <row r="5" spans="2:19" x14ac:dyDescent="0.25">
      <c r="B5" s="21" t="s">
        <v>96</v>
      </c>
      <c r="C5" s="17"/>
      <c r="D5" s="21" t="s">
        <v>97</v>
      </c>
      <c r="E5" s="17"/>
      <c r="F5" s="21" t="s">
        <v>98</v>
      </c>
      <c r="G5" s="17"/>
      <c r="H5" s="21" t="s">
        <v>99</v>
      </c>
      <c r="I5" s="17"/>
      <c r="J5" s="21" t="s">
        <v>100</v>
      </c>
      <c r="K5" s="17"/>
      <c r="L5" s="21" t="s">
        <v>101</v>
      </c>
      <c r="M5" s="17"/>
      <c r="P5" s="11" t="s">
        <v>77</v>
      </c>
      <c r="Q5" s="11" t="s">
        <v>78</v>
      </c>
      <c r="R5" s="11" t="s">
        <v>79</v>
      </c>
      <c r="S5" s="11" t="s">
        <v>80</v>
      </c>
    </row>
    <row r="6" spans="2:19" x14ac:dyDescent="0.25">
      <c r="B6" s="21" t="s">
        <v>102</v>
      </c>
      <c r="C6" s="17"/>
      <c r="D6" s="21" t="s">
        <v>103</v>
      </c>
      <c r="E6" s="17"/>
      <c r="F6" s="21" t="s">
        <v>104</v>
      </c>
      <c r="G6" s="17"/>
      <c r="H6" s="21" t="s">
        <v>105</v>
      </c>
      <c r="I6" s="17"/>
      <c r="J6" s="21" t="s">
        <v>106</v>
      </c>
      <c r="K6" s="17"/>
      <c r="L6" s="16"/>
      <c r="M6" s="17"/>
      <c r="P6" s="10">
        <v>4</v>
      </c>
      <c r="Q6" s="10">
        <v>15</v>
      </c>
      <c r="R6" s="10">
        <v>48</v>
      </c>
      <c r="S6" s="10">
        <v>67</v>
      </c>
    </row>
    <row r="12" spans="2:19" x14ac:dyDescent="0.25">
      <c r="B12" s="11" t="s">
        <v>109</v>
      </c>
      <c r="C12" s="11" t="s">
        <v>110</v>
      </c>
      <c r="D12" s="11" t="s">
        <v>111</v>
      </c>
      <c r="E12" s="11" t="s">
        <v>112</v>
      </c>
    </row>
    <row r="13" spans="2:19" x14ac:dyDescent="0.25">
      <c r="B13" s="12">
        <v>0</v>
      </c>
      <c r="C13" s="10">
        <v>1.8924929389029272</v>
      </c>
      <c r="D13" s="10">
        <v>4.9302809573361071</v>
      </c>
      <c r="E13" s="10">
        <v>8.1132674297606648</v>
      </c>
    </row>
    <row r="14" spans="2:19" x14ac:dyDescent="0.25">
      <c r="B14" s="12">
        <v>1</v>
      </c>
      <c r="C14" s="10">
        <v>2.2985151049667185</v>
      </c>
      <c r="D14" s="10">
        <v>3.0377880184331798</v>
      </c>
      <c r="E14" s="10">
        <v>4.495836734693877</v>
      </c>
    </row>
    <row r="15" spans="2:19" x14ac:dyDescent="0.25">
      <c r="B15" s="12">
        <v>2</v>
      </c>
      <c r="C15" s="10">
        <v>1.3361796331435798</v>
      </c>
      <c r="D15" s="10">
        <v>1.8885304659498205</v>
      </c>
      <c r="E15" s="10">
        <v>2.9442777777777773</v>
      </c>
      <c r="F15" s="22" t="s">
        <v>113</v>
      </c>
      <c r="G15" s="23"/>
    </row>
    <row r="16" spans="2:19" x14ac:dyDescent="0.25">
      <c r="B16" s="12">
        <v>3</v>
      </c>
      <c r="C16" s="10">
        <v>1.3854522454142937</v>
      </c>
      <c r="D16" s="10">
        <v>1.6075268817204298</v>
      </c>
      <c r="E16" s="10">
        <v>2.8902360630526718</v>
      </c>
    </row>
    <row r="17" spans="2:9" x14ac:dyDescent="0.25">
      <c r="B17" s="12">
        <v>4</v>
      </c>
      <c r="C17" s="10">
        <v>1.4050179211469536</v>
      </c>
      <c r="D17" s="10">
        <v>1.1621336706725698</v>
      </c>
      <c r="E17" s="10">
        <v>2.4233333333333329</v>
      </c>
    </row>
    <row r="18" spans="2:9" x14ac:dyDescent="0.25">
      <c r="B18" s="12">
        <v>5</v>
      </c>
      <c r="C18" s="10">
        <v>1.2918586789554536</v>
      </c>
      <c r="D18" s="10">
        <v>0.94682389084666085</v>
      </c>
      <c r="E18" s="10">
        <v>2.3514320987654322</v>
      </c>
      <c r="F18" s="22" t="s">
        <v>114</v>
      </c>
      <c r="G18" s="23"/>
      <c r="H18" s="12" t="s">
        <v>115</v>
      </c>
      <c r="I18" s="10">
        <v>1.5334379996483172</v>
      </c>
    </row>
    <row r="19" spans="2:9" x14ac:dyDescent="0.25">
      <c r="B19" s="12">
        <v>6</v>
      </c>
      <c r="C19" s="10">
        <v>1.4451612903225814</v>
      </c>
      <c r="D19" s="10">
        <v>0.60046082949308743</v>
      </c>
      <c r="E19" s="10">
        <v>2.6578537414965981</v>
      </c>
    </row>
    <row r="20" spans="2:9" x14ac:dyDescent="0.25">
      <c r="B20" s="12">
        <v>7</v>
      </c>
      <c r="C20" s="10">
        <v>0.66359447004608296</v>
      </c>
      <c r="D20" s="10">
        <v>0.52258064516129021</v>
      </c>
      <c r="E20" s="10">
        <v>3.0774092970521538</v>
      </c>
    </row>
    <row r="21" spans="2:9" x14ac:dyDescent="0.25">
      <c r="B21" s="12">
        <v>8</v>
      </c>
      <c r="C21" s="10">
        <v>0.70092165898617498</v>
      </c>
      <c r="D21" s="10">
        <v>0.31612903225806432</v>
      </c>
      <c r="E21" s="10">
        <v>2.6437358276643992</v>
      </c>
    </row>
    <row r="22" spans="2:9" x14ac:dyDescent="0.25">
      <c r="B22" s="12">
        <v>9</v>
      </c>
      <c r="C22" s="10">
        <v>0.68817204301075252</v>
      </c>
      <c r="D22" s="10">
        <v>0.29032258064516109</v>
      </c>
      <c r="E22" s="10">
        <v>2.6412154195011341</v>
      </c>
    </row>
    <row r="23" spans="2:9" x14ac:dyDescent="0.25">
      <c r="B23" s="12">
        <v>10</v>
      </c>
      <c r="C23" s="10">
        <v>0.42580645161290326</v>
      </c>
      <c r="D23" s="10">
        <v>0.20737327188940072</v>
      </c>
      <c r="E23" s="10">
        <v>2.6305487528344669</v>
      </c>
    </row>
    <row r="24" spans="2:9" x14ac:dyDescent="0.25">
      <c r="B24" s="12">
        <v>11</v>
      </c>
      <c r="C24" s="10">
        <v>0.30967741935483872</v>
      </c>
      <c r="D24" s="10">
        <v>0.13855606758832545</v>
      </c>
      <c r="E24" s="10">
        <v>2.524548752834467</v>
      </c>
    </row>
    <row r="25" spans="2:9" x14ac:dyDescent="0.25">
      <c r="B25" s="12">
        <v>12</v>
      </c>
      <c r="C25" s="10">
        <v>0.31950844854070654</v>
      </c>
      <c r="D25" s="10">
        <v>0.11397849462365572</v>
      </c>
      <c r="E25" s="10">
        <v>2.5385487528344668</v>
      </c>
    </row>
    <row r="26" spans="2:9" x14ac:dyDescent="0.25">
      <c r="B26" s="12">
        <v>13</v>
      </c>
      <c r="C26" s="10">
        <v>0</v>
      </c>
      <c r="D26" s="10">
        <v>7.5268817204300884E-2</v>
      </c>
      <c r="E26" s="10">
        <v>2.5222222222222221</v>
      </c>
    </row>
  </sheetData>
  <mergeCells count="16"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F15:G15"/>
    <mergeCell ref="F18:G18"/>
    <mergeCell ref="B5:C5"/>
    <mergeCell ref="D5:E5"/>
    <mergeCell ref="F5:G5"/>
    <mergeCell ref="H5:I5"/>
  </mergeCells>
  <hyperlinks>
    <hyperlink ref="B5" location="'RT_FullTree'!$B$12:$B$12" display="Full-Grown Tree"/>
    <hyperlink ref="D5" location="'RT_Output'!$B$12:$B$12" display="Inputs"/>
    <hyperlink ref="F5" location="'RT_Output'!$B$43:$B$43" display="Full-Grown Tree Rules"/>
    <hyperlink ref="H5" location="'RT_Output'!$B$77:$B$77" display="Best Pruned Tree Rules"/>
    <hyperlink ref="J5" location="'RT_Output'!$B$89:$B$89" display="Min-Error Tree Rules"/>
    <hyperlink ref="L5" location="'RT_Output'!$B$107:$B$107" display="Train. Score - Summary"/>
    <hyperlink ref="B6" location="'RT_Output'!$B$112:$B$112" display="Valid. Score - Summary"/>
    <hyperlink ref="D6" location="'RT_PruneLog'!$B$12:$B$12" display="Prune Log"/>
    <hyperlink ref="F6" location="'RT_TrainingScore'!$B$2:$B$2" display="Train. Score Detail"/>
    <hyperlink ref="H6" location="'RT_ValidationLiftChart'!$B$12:$B$12" display="RT Valid. Lift Chart"/>
    <hyperlink ref="J6" location="'RT_ValidationScore'!$B$2:$B$2" display="Valid. Score Detai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3"/>
  <sheetViews>
    <sheetView workbookViewId="0">
      <selection activeCell="C1" sqref="C1:E1"/>
    </sheetView>
  </sheetViews>
  <sheetFormatPr defaultRowHeight="15" x14ac:dyDescent="0.25"/>
  <cols>
    <col min="2" max="2" width="9.140625" style="7"/>
    <col min="3" max="3" width="12" bestFit="1" customWidth="1"/>
    <col min="4" max="4" width="11" bestFit="1" customWidth="1"/>
  </cols>
  <sheetData>
    <row r="1" spans="1:6" ht="27" thickBot="1" x14ac:dyDescent="0.3">
      <c r="A1" s="1" t="s">
        <v>0</v>
      </c>
      <c r="B1" s="2" t="s">
        <v>1</v>
      </c>
      <c r="C1" t="s">
        <v>6</v>
      </c>
      <c r="D1" t="s">
        <v>7</v>
      </c>
      <c r="E1" t="s">
        <v>8</v>
      </c>
      <c r="F1" s="8" t="s">
        <v>9</v>
      </c>
    </row>
    <row r="2" spans="1:6" ht="15.75" thickBot="1" x14ac:dyDescent="0.3">
      <c r="A2" s="3">
        <v>12</v>
      </c>
      <c r="B2" s="4">
        <v>7</v>
      </c>
      <c r="C2">
        <v>0.20609193229279202</v>
      </c>
      <c r="D2">
        <v>0.6</v>
      </c>
      <c r="E2">
        <v>0.8</v>
      </c>
      <c r="F2">
        <f>EVEN(B2)/2</f>
        <v>4</v>
      </c>
    </row>
    <row r="3" spans="1:6" ht="15.75" thickBot="1" x14ac:dyDescent="0.3">
      <c r="A3" s="3">
        <v>25</v>
      </c>
      <c r="B3" s="4">
        <v>5</v>
      </c>
      <c r="C3">
        <v>1.8921214695264386E-2</v>
      </c>
      <c r="D3">
        <v>0.9</v>
      </c>
      <c r="E3">
        <v>1</v>
      </c>
      <c r="F3">
        <f t="shared" ref="F3:F55" si="0">EVEN(B3)/2</f>
        <v>3</v>
      </c>
    </row>
    <row r="4" spans="1:6" ht="15.75" thickBot="1" x14ac:dyDescent="0.3">
      <c r="A4" s="3">
        <v>6</v>
      </c>
      <c r="B4" s="4">
        <v>5</v>
      </c>
      <c r="C4">
        <v>0.11617070146068387</v>
      </c>
      <c r="D4">
        <v>0.8</v>
      </c>
      <c r="E4">
        <v>0.8</v>
      </c>
      <c r="F4">
        <f t="shared" si="0"/>
        <v>3</v>
      </c>
    </row>
    <row r="5" spans="1:6" ht="15.75" thickBot="1" x14ac:dyDescent="0.3">
      <c r="A5" s="3">
        <v>15</v>
      </c>
      <c r="B5" s="4">
        <v>7</v>
      </c>
      <c r="C5">
        <v>0.23386297169849035</v>
      </c>
      <c r="D5">
        <v>0.4</v>
      </c>
      <c r="E5">
        <v>0.6</v>
      </c>
      <c r="F5">
        <f t="shared" si="0"/>
        <v>4</v>
      </c>
    </row>
    <row r="6" spans="1:6" ht="15.75" thickBot="1" x14ac:dyDescent="0.3">
      <c r="A6" s="3">
        <v>11</v>
      </c>
      <c r="B6" s="4">
        <v>9</v>
      </c>
      <c r="C6">
        <v>9.5380806762871875E-2</v>
      </c>
      <c r="D6">
        <v>0.7</v>
      </c>
      <c r="E6">
        <v>0.8</v>
      </c>
      <c r="F6">
        <f t="shared" si="0"/>
        <v>5</v>
      </c>
    </row>
    <row r="7" spans="1:6" ht="15.75" thickBot="1" x14ac:dyDescent="0.3">
      <c r="A7" s="3">
        <v>10</v>
      </c>
      <c r="B7" s="4">
        <v>8</v>
      </c>
      <c r="C7">
        <v>0.15910333471812649</v>
      </c>
      <c r="D7">
        <v>0.5</v>
      </c>
      <c r="E7">
        <v>1</v>
      </c>
      <c r="F7">
        <f t="shared" si="0"/>
        <v>4</v>
      </c>
    </row>
    <row r="8" spans="1:6" ht="15.75" thickBot="1" x14ac:dyDescent="0.3">
      <c r="A8" s="3">
        <v>9</v>
      </c>
      <c r="B8" s="4">
        <v>4</v>
      </c>
      <c r="C8">
        <v>0.19292200578051549</v>
      </c>
      <c r="D8">
        <v>0.4</v>
      </c>
      <c r="E8">
        <v>0.6</v>
      </c>
      <c r="F8">
        <f t="shared" si="0"/>
        <v>2</v>
      </c>
    </row>
    <row r="9" spans="1:6" ht="15.75" thickBot="1" x14ac:dyDescent="0.3">
      <c r="A9" s="3">
        <v>8</v>
      </c>
      <c r="B9" s="4">
        <v>8</v>
      </c>
      <c r="C9">
        <v>0.10741346567040741</v>
      </c>
      <c r="D9">
        <v>0.4</v>
      </c>
      <c r="E9">
        <v>0.6</v>
      </c>
      <c r="F9">
        <f t="shared" si="0"/>
        <v>4</v>
      </c>
    </row>
    <row r="10" spans="1:6" ht="15.75" thickBot="1" x14ac:dyDescent="0.3">
      <c r="A10" s="3">
        <v>20</v>
      </c>
      <c r="B10" s="4">
        <v>9</v>
      </c>
      <c r="C10">
        <v>0.14721689197520169</v>
      </c>
      <c r="D10">
        <v>0.4</v>
      </c>
      <c r="E10">
        <v>0.7</v>
      </c>
      <c r="F10">
        <f t="shared" si="0"/>
        <v>5</v>
      </c>
    </row>
    <row r="11" spans="1:6" ht="15.75" thickBot="1" x14ac:dyDescent="0.3">
      <c r="A11" s="3">
        <v>2</v>
      </c>
      <c r="B11" s="4">
        <v>2</v>
      </c>
      <c r="C11">
        <v>0.13082813039603594</v>
      </c>
      <c r="D11">
        <v>0.6</v>
      </c>
      <c r="E11">
        <v>1</v>
      </c>
      <c r="F11">
        <f t="shared" si="0"/>
        <v>1</v>
      </c>
    </row>
    <row r="12" spans="1:6" ht="15.75" thickBot="1" x14ac:dyDescent="0.3">
      <c r="A12" s="3">
        <v>3</v>
      </c>
      <c r="B12" s="4">
        <v>5</v>
      </c>
      <c r="C12">
        <v>0.12733743381351406</v>
      </c>
      <c r="D12">
        <v>0.5</v>
      </c>
      <c r="E12">
        <v>0.6</v>
      </c>
      <c r="F12">
        <f t="shared" si="0"/>
        <v>3</v>
      </c>
    </row>
    <row r="13" spans="1:6" ht="15.75" thickBot="1" x14ac:dyDescent="0.3">
      <c r="A13" s="3">
        <v>16</v>
      </c>
      <c r="B13" s="4">
        <v>6</v>
      </c>
      <c r="C13">
        <v>0.16657890979384654</v>
      </c>
      <c r="D13">
        <v>0.3</v>
      </c>
      <c r="E13">
        <v>0.6</v>
      </c>
      <c r="F13">
        <f t="shared" si="0"/>
        <v>3</v>
      </c>
    </row>
    <row r="14" spans="1:6" ht="15.75" thickBot="1" x14ac:dyDescent="0.3">
      <c r="A14" s="3">
        <v>17</v>
      </c>
      <c r="B14" s="4">
        <v>7</v>
      </c>
      <c r="C14">
        <v>0.2333642316970832</v>
      </c>
      <c r="D14">
        <v>0.8</v>
      </c>
      <c r="E14">
        <v>1</v>
      </c>
      <c r="F14">
        <f t="shared" si="0"/>
        <v>4</v>
      </c>
    </row>
    <row r="15" spans="1:6" ht="15.75" thickBot="1" x14ac:dyDescent="0.3">
      <c r="A15" s="3">
        <v>18</v>
      </c>
      <c r="B15" s="4">
        <v>6</v>
      </c>
      <c r="C15">
        <v>0</v>
      </c>
      <c r="D15">
        <v>1</v>
      </c>
      <c r="E15">
        <v>1</v>
      </c>
      <c r="F15">
        <f t="shared" si="0"/>
        <v>3</v>
      </c>
    </row>
    <row r="16" spans="1:6" ht="15.75" thickBot="1" x14ac:dyDescent="0.3">
      <c r="A16" s="3">
        <v>19</v>
      </c>
      <c r="B16" s="4">
        <v>9</v>
      </c>
      <c r="C16">
        <v>0.12840320696494642</v>
      </c>
      <c r="D16">
        <v>1</v>
      </c>
      <c r="E16">
        <v>1</v>
      </c>
      <c r="F16">
        <f t="shared" si="0"/>
        <v>5</v>
      </c>
    </row>
    <row r="17" spans="1:6" ht="15.75" thickBot="1" x14ac:dyDescent="0.3">
      <c r="A17" s="3">
        <v>7</v>
      </c>
      <c r="B17" s="4">
        <v>7</v>
      </c>
      <c r="C17">
        <v>0.14097889584431958</v>
      </c>
      <c r="D17">
        <v>0.6</v>
      </c>
      <c r="E17">
        <v>0.7</v>
      </c>
      <c r="F17">
        <f t="shared" si="0"/>
        <v>4</v>
      </c>
    </row>
    <row r="18" spans="1:6" ht="15.75" thickBot="1" x14ac:dyDescent="0.3">
      <c r="A18" s="3">
        <v>5</v>
      </c>
      <c r="B18" s="4">
        <v>6</v>
      </c>
      <c r="C18">
        <v>0.15902954050922236</v>
      </c>
      <c r="D18">
        <v>0.4</v>
      </c>
      <c r="E18">
        <v>0.6</v>
      </c>
      <c r="F18">
        <f t="shared" si="0"/>
        <v>3</v>
      </c>
    </row>
    <row r="19" spans="1:6" ht="15.75" thickBot="1" x14ac:dyDescent="0.3">
      <c r="A19" s="3">
        <v>23</v>
      </c>
      <c r="B19" s="4">
        <v>6</v>
      </c>
      <c r="C19">
        <v>0.25047043862780172</v>
      </c>
      <c r="D19">
        <v>0.7</v>
      </c>
      <c r="E19">
        <v>0.8</v>
      </c>
      <c r="F19">
        <f t="shared" si="0"/>
        <v>3</v>
      </c>
    </row>
    <row r="20" spans="1:6" ht="15.75" thickBot="1" x14ac:dyDescent="0.3">
      <c r="A20" s="3">
        <v>1</v>
      </c>
      <c r="B20" s="4">
        <v>4</v>
      </c>
      <c r="C20">
        <v>0.18730648444764694</v>
      </c>
      <c r="D20">
        <v>0.5</v>
      </c>
      <c r="E20">
        <v>0.6</v>
      </c>
      <c r="F20">
        <f t="shared" si="0"/>
        <v>2</v>
      </c>
    </row>
    <row r="21" spans="1:6" ht="15.75" thickBot="1" x14ac:dyDescent="0.3">
      <c r="A21" s="3">
        <v>21</v>
      </c>
      <c r="B21" s="4">
        <v>3</v>
      </c>
      <c r="C21">
        <v>0.16286964053474998</v>
      </c>
      <c r="D21">
        <v>0.1</v>
      </c>
      <c r="E21">
        <v>0.6</v>
      </c>
      <c r="F21">
        <f t="shared" si="0"/>
        <v>2</v>
      </c>
    </row>
    <row r="22" spans="1:6" ht="15.75" thickBot="1" x14ac:dyDescent="0.3">
      <c r="A22" s="3">
        <v>14</v>
      </c>
      <c r="B22" s="4">
        <v>2</v>
      </c>
      <c r="C22">
        <v>0.1961578105492969</v>
      </c>
      <c r="D22">
        <v>0.4</v>
      </c>
      <c r="E22">
        <v>0.6</v>
      </c>
      <c r="F22">
        <f t="shared" si="0"/>
        <v>1</v>
      </c>
    </row>
    <row r="23" spans="1:6" ht="15.75" thickBot="1" x14ac:dyDescent="0.3">
      <c r="A23" s="3">
        <v>4</v>
      </c>
      <c r="B23" s="4">
        <v>10</v>
      </c>
      <c r="C23">
        <v>0.13295336207825231</v>
      </c>
      <c r="D23">
        <v>0.6</v>
      </c>
      <c r="E23">
        <v>1</v>
      </c>
      <c r="F23">
        <f t="shared" si="0"/>
        <v>5</v>
      </c>
    </row>
    <row r="24" spans="1:6" ht="15.75" thickBot="1" x14ac:dyDescent="0.3">
      <c r="A24" s="3">
        <v>13</v>
      </c>
      <c r="B24" s="4">
        <v>5</v>
      </c>
      <c r="C24">
        <v>0.19328992124770938</v>
      </c>
      <c r="D24">
        <v>0.2</v>
      </c>
      <c r="E24">
        <v>0.6</v>
      </c>
      <c r="F24">
        <f t="shared" si="0"/>
        <v>3</v>
      </c>
    </row>
    <row r="25" spans="1:6" ht="15.75" thickBot="1" x14ac:dyDescent="0.3">
      <c r="A25" s="3">
        <v>22</v>
      </c>
      <c r="B25" s="4">
        <v>6</v>
      </c>
      <c r="C25">
        <v>0.22115167681368469</v>
      </c>
      <c r="D25">
        <v>0.2</v>
      </c>
      <c r="E25">
        <v>0.6</v>
      </c>
      <c r="F25">
        <f t="shared" si="0"/>
        <v>3</v>
      </c>
    </row>
    <row r="26" spans="1:6" ht="15.75" thickBot="1" x14ac:dyDescent="0.3">
      <c r="A26" s="3">
        <v>24</v>
      </c>
      <c r="B26" s="4">
        <v>8</v>
      </c>
      <c r="C26">
        <v>0.12763013089446171</v>
      </c>
      <c r="D26">
        <v>1</v>
      </c>
      <c r="E26">
        <v>1</v>
      </c>
      <c r="F26">
        <f t="shared" si="0"/>
        <v>4</v>
      </c>
    </row>
    <row r="27" spans="1:6" ht="15.75" thickBot="1" x14ac:dyDescent="0.3">
      <c r="A27" s="3">
        <v>26</v>
      </c>
      <c r="B27" s="4">
        <v>6</v>
      </c>
      <c r="C27">
        <v>0.2135046116677482</v>
      </c>
      <c r="D27">
        <v>0.3</v>
      </c>
      <c r="E27">
        <v>0.6</v>
      </c>
      <c r="F27">
        <f t="shared" si="0"/>
        <v>3</v>
      </c>
    </row>
    <row r="28" spans="1:6" ht="15.75" thickBot="1" x14ac:dyDescent="0.3">
      <c r="A28" s="3">
        <v>27</v>
      </c>
      <c r="B28" s="4">
        <v>6</v>
      </c>
      <c r="C28">
        <v>0.1199886492576705</v>
      </c>
      <c r="D28">
        <v>0.6</v>
      </c>
      <c r="E28">
        <v>0.6</v>
      </c>
      <c r="F28">
        <f t="shared" si="0"/>
        <v>3</v>
      </c>
    </row>
    <row r="29" spans="1:6" ht="15.75" thickBot="1" x14ac:dyDescent="0.3">
      <c r="A29" s="3">
        <v>28</v>
      </c>
      <c r="B29" s="4">
        <v>8</v>
      </c>
      <c r="C29">
        <v>9.2378350098701295E-2</v>
      </c>
      <c r="D29">
        <v>0.5</v>
      </c>
      <c r="E29">
        <v>0.9</v>
      </c>
      <c r="F29">
        <f t="shared" si="0"/>
        <v>4</v>
      </c>
    </row>
    <row r="30" spans="1:6" ht="15.75" thickBot="1" x14ac:dyDescent="0.3">
      <c r="A30" s="3">
        <v>45</v>
      </c>
      <c r="B30" s="4">
        <v>5</v>
      </c>
      <c r="C30">
        <v>0.18737467422308229</v>
      </c>
      <c r="D30">
        <v>0.2</v>
      </c>
      <c r="E30">
        <v>0.6</v>
      </c>
      <c r="F30">
        <f t="shared" si="0"/>
        <v>3</v>
      </c>
    </row>
    <row r="31" spans="1:6" ht="15.75" thickBot="1" x14ac:dyDescent="0.3">
      <c r="A31" s="3">
        <v>43</v>
      </c>
      <c r="B31" s="4">
        <v>3</v>
      </c>
      <c r="C31">
        <v>8.5442436625518287E-2</v>
      </c>
      <c r="D31">
        <v>0.4</v>
      </c>
      <c r="E31">
        <v>0.5</v>
      </c>
      <c r="F31">
        <f t="shared" si="0"/>
        <v>2</v>
      </c>
    </row>
    <row r="32" spans="1:6" ht="15.75" thickBot="1" x14ac:dyDescent="0.3">
      <c r="A32" s="3">
        <v>40</v>
      </c>
      <c r="B32" s="4">
        <v>7</v>
      </c>
      <c r="C32">
        <v>0.18714968724158082</v>
      </c>
      <c r="D32">
        <v>0.6</v>
      </c>
      <c r="E32">
        <v>0.9</v>
      </c>
      <c r="F32">
        <f t="shared" si="0"/>
        <v>4</v>
      </c>
    </row>
    <row r="33" spans="1:6" ht="15.75" thickBot="1" x14ac:dyDescent="0.3">
      <c r="A33" s="3">
        <v>49</v>
      </c>
      <c r="B33" s="4">
        <v>1</v>
      </c>
      <c r="C33">
        <v>0.16364087329749538</v>
      </c>
      <c r="D33">
        <v>0.2</v>
      </c>
      <c r="E33">
        <v>0.6</v>
      </c>
      <c r="F33">
        <f t="shared" si="0"/>
        <v>1</v>
      </c>
    </row>
    <row r="34" spans="1:6" ht="15.75" thickBot="1" x14ac:dyDescent="0.3">
      <c r="A34" s="3">
        <v>39</v>
      </c>
      <c r="B34" s="4">
        <v>7</v>
      </c>
      <c r="C34">
        <v>0</v>
      </c>
      <c r="D34">
        <v>1</v>
      </c>
      <c r="E34">
        <v>1</v>
      </c>
      <c r="F34">
        <f t="shared" si="0"/>
        <v>4</v>
      </c>
    </row>
    <row r="35" spans="1:6" ht="15.75" thickBot="1" x14ac:dyDescent="0.3">
      <c r="A35" s="3">
        <v>50</v>
      </c>
      <c r="B35" s="4">
        <v>5</v>
      </c>
      <c r="C35">
        <v>0.13007486695260051</v>
      </c>
      <c r="D35">
        <v>0.3</v>
      </c>
      <c r="E35">
        <v>0.7</v>
      </c>
      <c r="F35">
        <f t="shared" si="0"/>
        <v>3</v>
      </c>
    </row>
    <row r="36" spans="1:6" ht="15.75" thickBot="1" x14ac:dyDescent="0.3">
      <c r="A36" s="3">
        <v>44</v>
      </c>
      <c r="B36" s="4">
        <v>6</v>
      </c>
      <c r="C36">
        <v>0.19410463560941477</v>
      </c>
      <c r="D36">
        <v>0.5</v>
      </c>
      <c r="E36">
        <v>1</v>
      </c>
      <c r="F36">
        <f t="shared" si="0"/>
        <v>3</v>
      </c>
    </row>
    <row r="37" spans="1:6" ht="15.75" thickBot="1" x14ac:dyDescent="0.3">
      <c r="A37" s="3">
        <v>31</v>
      </c>
      <c r="B37" s="4">
        <v>9</v>
      </c>
      <c r="C37">
        <v>0</v>
      </c>
      <c r="D37">
        <v>0.9</v>
      </c>
      <c r="E37">
        <v>1</v>
      </c>
      <c r="F37">
        <f t="shared" si="0"/>
        <v>5</v>
      </c>
    </row>
    <row r="38" spans="1:6" ht="15.75" thickBot="1" x14ac:dyDescent="0.3">
      <c r="A38" s="3">
        <v>30</v>
      </c>
      <c r="B38" s="4">
        <v>9</v>
      </c>
      <c r="C38">
        <v>0.20257451410909763</v>
      </c>
      <c r="D38">
        <v>0.7</v>
      </c>
      <c r="E38">
        <v>0.8</v>
      </c>
      <c r="F38">
        <f t="shared" si="0"/>
        <v>5</v>
      </c>
    </row>
    <row r="39" spans="1:6" ht="15.75" thickBot="1" x14ac:dyDescent="0.3">
      <c r="A39" s="3">
        <v>34</v>
      </c>
      <c r="B39" s="4">
        <v>3</v>
      </c>
      <c r="C39">
        <v>0.24163312088377609</v>
      </c>
      <c r="D39">
        <v>0.2</v>
      </c>
      <c r="E39">
        <v>0.6</v>
      </c>
      <c r="F39">
        <f t="shared" si="0"/>
        <v>2</v>
      </c>
    </row>
    <row r="40" spans="1:6" ht="15.75" thickBot="1" x14ac:dyDescent="0.3">
      <c r="A40" s="3">
        <v>41</v>
      </c>
      <c r="B40" s="4">
        <v>7</v>
      </c>
      <c r="C40">
        <v>0.11267970041331274</v>
      </c>
      <c r="D40">
        <v>0.7</v>
      </c>
      <c r="E40">
        <v>0.7</v>
      </c>
      <c r="F40">
        <f t="shared" si="0"/>
        <v>4</v>
      </c>
    </row>
    <row r="41" spans="1:6" ht="15.75" thickBot="1" x14ac:dyDescent="0.3">
      <c r="A41" s="3">
        <v>42</v>
      </c>
      <c r="B41" s="4">
        <v>8</v>
      </c>
      <c r="C41">
        <v>0.21974438048026665</v>
      </c>
      <c r="D41">
        <v>0.1</v>
      </c>
      <c r="E41">
        <v>0.19999999999999996</v>
      </c>
      <c r="F41">
        <f t="shared" si="0"/>
        <v>4</v>
      </c>
    </row>
    <row r="42" spans="1:6" ht="15.75" thickBot="1" x14ac:dyDescent="0.3">
      <c r="A42" s="3">
        <v>35</v>
      </c>
      <c r="B42" s="4">
        <v>1</v>
      </c>
      <c r="C42">
        <v>0.16887809633229814</v>
      </c>
      <c r="D42">
        <v>0.2</v>
      </c>
      <c r="E42">
        <v>0.6</v>
      </c>
      <c r="F42">
        <f t="shared" si="0"/>
        <v>1</v>
      </c>
    </row>
    <row r="43" spans="1:6" ht="15.75" thickBot="1" x14ac:dyDescent="0.3">
      <c r="A43" s="3">
        <v>32</v>
      </c>
      <c r="B43" s="4">
        <v>9</v>
      </c>
      <c r="C43">
        <v>0.19631001022439803</v>
      </c>
      <c r="D43">
        <v>0.6</v>
      </c>
      <c r="E43">
        <v>0.9</v>
      </c>
      <c r="F43">
        <f t="shared" si="0"/>
        <v>5</v>
      </c>
    </row>
    <row r="44" spans="1:6" ht="15.75" thickBot="1" x14ac:dyDescent="0.3">
      <c r="A44" s="3">
        <v>33</v>
      </c>
      <c r="B44" s="4">
        <v>6</v>
      </c>
      <c r="C44">
        <v>0.16756976317412975</v>
      </c>
      <c r="D44">
        <v>0.2</v>
      </c>
      <c r="E44">
        <v>0.6</v>
      </c>
      <c r="F44">
        <f t="shared" si="0"/>
        <v>3</v>
      </c>
    </row>
    <row r="45" spans="1:6" ht="15.75" thickBot="1" x14ac:dyDescent="0.3">
      <c r="A45" s="3">
        <v>38</v>
      </c>
      <c r="B45" s="4">
        <v>6</v>
      </c>
      <c r="C45">
        <v>0.15914357501937815</v>
      </c>
      <c r="D45">
        <v>0.3</v>
      </c>
      <c r="E45">
        <v>0.6</v>
      </c>
      <c r="F45">
        <f t="shared" si="0"/>
        <v>3</v>
      </c>
    </row>
    <row r="46" spans="1:6" ht="15.75" thickBot="1" x14ac:dyDescent="0.3">
      <c r="A46" s="3">
        <v>48</v>
      </c>
      <c r="B46" s="4">
        <v>3</v>
      </c>
      <c r="C46">
        <v>0.11788652171277789</v>
      </c>
      <c r="D46">
        <v>0.2</v>
      </c>
      <c r="E46">
        <v>0.6</v>
      </c>
      <c r="F46">
        <f t="shared" si="0"/>
        <v>2</v>
      </c>
    </row>
    <row r="47" spans="1:6" ht="15.75" thickBot="1" x14ac:dyDescent="0.3">
      <c r="A47" s="3">
        <v>36</v>
      </c>
      <c r="B47" s="4">
        <v>5</v>
      </c>
      <c r="C47">
        <v>8.5824492890164514E-2</v>
      </c>
      <c r="D47">
        <v>0.3</v>
      </c>
      <c r="E47">
        <v>0.6</v>
      </c>
      <c r="F47">
        <f t="shared" si="0"/>
        <v>3</v>
      </c>
    </row>
    <row r="48" spans="1:6" ht="15.75" thickBot="1" x14ac:dyDescent="0.3">
      <c r="A48" s="3">
        <v>47</v>
      </c>
      <c r="B48" s="4">
        <v>1</v>
      </c>
      <c r="C48">
        <v>0.14369420714889417</v>
      </c>
      <c r="D48">
        <v>0.2</v>
      </c>
      <c r="E48">
        <v>0.6</v>
      </c>
      <c r="F48">
        <f t="shared" si="0"/>
        <v>1</v>
      </c>
    </row>
    <row r="49" spans="1:6" ht="15.75" thickBot="1" x14ac:dyDescent="0.3">
      <c r="A49" s="3">
        <v>37</v>
      </c>
      <c r="B49" s="4">
        <v>4</v>
      </c>
      <c r="C49">
        <v>0.12423216047794025</v>
      </c>
      <c r="D49">
        <v>0.5</v>
      </c>
      <c r="E49">
        <v>0.8</v>
      </c>
      <c r="F49">
        <f t="shared" si="0"/>
        <v>2</v>
      </c>
    </row>
    <row r="50" spans="1:6" ht="15.75" thickBot="1" x14ac:dyDescent="0.3">
      <c r="A50" s="3">
        <v>46</v>
      </c>
      <c r="B50" s="4">
        <v>1</v>
      </c>
      <c r="C50">
        <v>0.28782478279280055</v>
      </c>
      <c r="D50">
        <v>0.1</v>
      </c>
      <c r="E50">
        <v>0.4</v>
      </c>
      <c r="F50">
        <f t="shared" si="0"/>
        <v>1</v>
      </c>
    </row>
    <row r="51" spans="1:6" ht="15.75" thickBot="1" x14ac:dyDescent="0.3">
      <c r="A51" s="3">
        <v>29</v>
      </c>
      <c r="B51" s="4">
        <v>8</v>
      </c>
      <c r="C51">
        <v>8.8228337843883911E-2</v>
      </c>
      <c r="D51">
        <v>0.7</v>
      </c>
      <c r="E51">
        <v>0.6</v>
      </c>
      <c r="F51">
        <f t="shared" si="0"/>
        <v>4</v>
      </c>
    </row>
    <row r="52" spans="1:6" ht="15.75" thickBot="1" x14ac:dyDescent="0.3">
      <c r="A52" s="3">
        <v>52</v>
      </c>
      <c r="B52" s="4">
        <v>5</v>
      </c>
      <c r="C52">
        <v>0.25906671376416079</v>
      </c>
      <c r="D52">
        <v>0.5</v>
      </c>
      <c r="E52">
        <v>0.7</v>
      </c>
      <c r="F52">
        <f t="shared" si="0"/>
        <v>3</v>
      </c>
    </row>
    <row r="53" spans="1:6" ht="15.75" thickBot="1" x14ac:dyDescent="0.3">
      <c r="A53" s="3">
        <v>51</v>
      </c>
      <c r="B53" s="4">
        <v>10</v>
      </c>
      <c r="C53">
        <v>0.177784640363508</v>
      </c>
      <c r="D53">
        <v>0.6</v>
      </c>
      <c r="E53">
        <v>0.6</v>
      </c>
      <c r="F53">
        <f t="shared" si="0"/>
        <v>5</v>
      </c>
    </row>
    <row r="54" spans="1:6" ht="15.75" thickBot="1" x14ac:dyDescent="0.3">
      <c r="A54" s="3">
        <v>53</v>
      </c>
      <c r="B54" s="4">
        <v>6</v>
      </c>
      <c r="C54">
        <v>0.1353621817409309</v>
      </c>
      <c r="D54">
        <v>0.4</v>
      </c>
      <c r="E54">
        <v>0.6</v>
      </c>
      <c r="F54">
        <f t="shared" si="0"/>
        <v>3</v>
      </c>
    </row>
    <row r="55" spans="1:6" ht="15.75" thickBot="1" x14ac:dyDescent="0.3">
      <c r="A55" s="3">
        <v>54</v>
      </c>
      <c r="B55" s="4">
        <v>2</v>
      </c>
      <c r="C55">
        <v>2.8770985310135257E-2</v>
      </c>
      <c r="D55">
        <v>0.3</v>
      </c>
      <c r="E55">
        <v>0.6</v>
      </c>
      <c r="F55">
        <f t="shared" si="0"/>
        <v>1</v>
      </c>
    </row>
    <row r="56" spans="1:6" ht="15.75" thickBot="1" x14ac:dyDescent="0.3">
      <c r="A56" s="5"/>
      <c r="B56" s="6"/>
    </row>
    <row r="57" spans="1:6" ht="15.75" thickBot="1" x14ac:dyDescent="0.3">
      <c r="A57" s="5"/>
      <c r="B57" s="6"/>
    </row>
    <row r="58" spans="1:6" ht="15.75" thickBot="1" x14ac:dyDescent="0.3">
      <c r="A58" s="5"/>
      <c r="B58" s="6"/>
    </row>
    <row r="59" spans="1:6" ht="15.75" thickBot="1" x14ac:dyDescent="0.3">
      <c r="A59" s="5"/>
      <c r="B59" s="6"/>
    </row>
    <row r="60" spans="1:6" ht="15.75" thickBot="1" x14ac:dyDescent="0.3">
      <c r="A60" s="5"/>
      <c r="B60" s="6"/>
    </row>
    <row r="61" spans="1:6" ht="15.75" thickBot="1" x14ac:dyDescent="0.3">
      <c r="A61" s="5"/>
      <c r="B61" s="6"/>
    </row>
    <row r="62" spans="1:6" ht="15.75" thickBot="1" x14ac:dyDescent="0.3">
      <c r="A62" s="5"/>
      <c r="B62" s="6"/>
    </row>
    <row r="63" spans="1:6" ht="15.75" thickBot="1" x14ac:dyDescent="0.3">
      <c r="A63" s="5"/>
      <c r="B63" s="6"/>
    </row>
    <row r="64" spans="1:6" ht="15.75" thickBot="1" x14ac:dyDescent="0.3">
      <c r="A64" s="5"/>
      <c r="B64" s="6"/>
    </row>
    <row r="65" spans="1:2" ht="15.75" thickBot="1" x14ac:dyDescent="0.3">
      <c r="A65" s="5"/>
      <c r="B65" s="6"/>
    </row>
    <row r="66" spans="1:2" ht="15.75" thickBot="1" x14ac:dyDescent="0.3">
      <c r="A66" s="5"/>
      <c r="B66" s="6"/>
    </row>
    <row r="67" spans="1:2" ht="15.75" thickBot="1" x14ac:dyDescent="0.3">
      <c r="A67" s="5"/>
      <c r="B67" s="6"/>
    </row>
    <row r="68" spans="1:2" ht="15.75" thickBot="1" x14ac:dyDescent="0.3">
      <c r="A68" s="5"/>
      <c r="B68" s="6"/>
    </row>
    <row r="69" spans="1:2" ht="15.75" thickBot="1" x14ac:dyDescent="0.3">
      <c r="A69" s="5"/>
      <c r="B69" s="6"/>
    </row>
    <row r="70" spans="1:2" ht="15.75" thickBot="1" x14ac:dyDescent="0.3">
      <c r="A70" s="5"/>
      <c r="B70" s="6"/>
    </row>
    <row r="71" spans="1:2" ht="15.75" thickBot="1" x14ac:dyDescent="0.3">
      <c r="A71" s="5"/>
      <c r="B71" s="6"/>
    </row>
    <row r="72" spans="1:2" ht="15.75" thickBot="1" x14ac:dyDescent="0.3">
      <c r="A72" s="5"/>
      <c r="B72" s="6"/>
    </row>
    <row r="73" spans="1:2" ht="15.75" thickBot="1" x14ac:dyDescent="0.3">
      <c r="A73" s="5"/>
      <c r="B73" s="6"/>
    </row>
    <row r="74" spans="1:2" ht="15.75" thickBot="1" x14ac:dyDescent="0.3">
      <c r="A74" s="5"/>
      <c r="B74" s="6"/>
    </row>
    <row r="75" spans="1:2" ht="15.75" thickBot="1" x14ac:dyDescent="0.3">
      <c r="A75" s="5"/>
      <c r="B75" s="6"/>
    </row>
    <row r="76" spans="1:2" ht="15.75" thickBot="1" x14ac:dyDescent="0.3">
      <c r="A76" s="5"/>
      <c r="B76" s="6"/>
    </row>
    <row r="77" spans="1:2" ht="15.75" thickBot="1" x14ac:dyDescent="0.3">
      <c r="A77" s="5"/>
      <c r="B77" s="6"/>
    </row>
    <row r="78" spans="1:2" ht="15.75" thickBot="1" x14ac:dyDescent="0.3">
      <c r="A78" s="5"/>
      <c r="B78" s="6"/>
    </row>
    <row r="79" spans="1:2" ht="15.75" thickBot="1" x14ac:dyDescent="0.3">
      <c r="A79" s="5"/>
      <c r="B79" s="6"/>
    </row>
    <row r="80" spans="1:2" ht="15.75" thickBot="1" x14ac:dyDescent="0.3">
      <c r="A80" s="5"/>
      <c r="B80" s="6"/>
    </row>
    <row r="81" spans="1:2" ht="15.75" thickBot="1" x14ac:dyDescent="0.3">
      <c r="A81" s="5"/>
      <c r="B81" s="6"/>
    </row>
    <row r="82" spans="1:2" ht="15.75" thickBot="1" x14ac:dyDescent="0.3">
      <c r="A82" s="5"/>
      <c r="B82" s="6"/>
    </row>
    <row r="83" spans="1:2" ht="15.75" thickBot="1" x14ac:dyDescent="0.3">
      <c r="A83" s="5"/>
      <c r="B83" s="6"/>
    </row>
    <row r="84" spans="1:2" ht="15.75" thickBot="1" x14ac:dyDescent="0.3">
      <c r="A84" s="5"/>
      <c r="B84" s="6"/>
    </row>
    <row r="85" spans="1:2" ht="15.75" thickBot="1" x14ac:dyDescent="0.3">
      <c r="A85" s="5"/>
      <c r="B85" s="6"/>
    </row>
    <row r="86" spans="1:2" ht="15.75" thickBot="1" x14ac:dyDescent="0.3">
      <c r="A86" s="5"/>
      <c r="B86" s="6"/>
    </row>
    <row r="87" spans="1:2" ht="15.75" thickBot="1" x14ac:dyDescent="0.3">
      <c r="A87" s="5"/>
      <c r="B87" s="6"/>
    </row>
    <row r="88" spans="1:2" ht="15.75" thickBot="1" x14ac:dyDescent="0.3">
      <c r="A88" s="5"/>
      <c r="B88" s="6"/>
    </row>
    <row r="89" spans="1:2" ht="15.75" thickBot="1" x14ac:dyDescent="0.3">
      <c r="A89" s="5"/>
      <c r="B89" s="6"/>
    </row>
    <row r="90" spans="1:2" ht="15.75" thickBot="1" x14ac:dyDescent="0.3">
      <c r="A90" s="5"/>
      <c r="B90" s="6"/>
    </row>
    <row r="91" spans="1:2" ht="15.75" thickBot="1" x14ac:dyDescent="0.3">
      <c r="A91" s="5"/>
      <c r="B91" s="6"/>
    </row>
    <row r="92" spans="1:2" ht="15.75" thickBot="1" x14ac:dyDescent="0.3">
      <c r="A92" s="5"/>
      <c r="B92" s="6"/>
    </row>
    <row r="93" spans="1:2" ht="15.75" thickBot="1" x14ac:dyDescent="0.3">
      <c r="A93" s="5"/>
      <c r="B93" s="6"/>
    </row>
    <row r="94" spans="1:2" ht="15.75" thickBot="1" x14ac:dyDescent="0.3">
      <c r="A94" s="5"/>
      <c r="B94" s="6"/>
    </row>
    <row r="95" spans="1:2" ht="15.75" thickBot="1" x14ac:dyDescent="0.3">
      <c r="A95" s="5"/>
      <c r="B95" s="6"/>
    </row>
    <row r="96" spans="1:2" ht="15.75" thickBot="1" x14ac:dyDescent="0.3">
      <c r="A96" s="5"/>
      <c r="B96" s="6"/>
    </row>
    <row r="97" spans="1:2" ht="15.75" thickBot="1" x14ac:dyDescent="0.3">
      <c r="A97" s="5"/>
      <c r="B97" s="6"/>
    </row>
    <row r="98" spans="1:2" ht="15.75" thickBot="1" x14ac:dyDescent="0.3">
      <c r="A98" s="5"/>
      <c r="B98" s="6"/>
    </row>
    <row r="99" spans="1:2" ht="15.75" thickBot="1" x14ac:dyDescent="0.3">
      <c r="A99" s="5"/>
      <c r="B99" s="6"/>
    </row>
    <row r="100" spans="1:2" ht="15.75" thickBot="1" x14ac:dyDescent="0.3">
      <c r="A100" s="5"/>
      <c r="B100" s="6"/>
    </row>
    <row r="101" spans="1:2" ht="15.75" thickBot="1" x14ac:dyDescent="0.3">
      <c r="A101" s="5"/>
      <c r="B101" s="6"/>
    </row>
    <row r="102" spans="1:2" ht="15.75" thickBot="1" x14ac:dyDescent="0.3">
      <c r="A102" s="5"/>
      <c r="B102" s="6"/>
    </row>
    <row r="103" spans="1:2" ht="15.75" thickBot="1" x14ac:dyDescent="0.3">
      <c r="A103" s="5"/>
      <c r="B103" s="6"/>
    </row>
    <row r="104" spans="1:2" ht="15.75" thickBot="1" x14ac:dyDescent="0.3">
      <c r="A104" s="5"/>
      <c r="B104" s="6"/>
    </row>
    <row r="105" spans="1:2" ht="15.75" thickBot="1" x14ac:dyDescent="0.3">
      <c r="A105" s="5"/>
      <c r="B105" s="6"/>
    </row>
    <row r="106" spans="1:2" ht="15.75" thickBot="1" x14ac:dyDescent="0.3">
      <c r="A106" s="5"/>
      <c r="B106" s="6"/>
    </row>
    <row r="107" spans="1:2" ht="15.75" thickBot="1" x14ac:dyDescent="0.3">
      <c r="A107" s="5"/>
      <c r="B107" s="6"/>
    </row>
    <row r="108" spans="1:2" ht="15.75" thickBot="1" x14ac:dyDescent="0.3">
      <c r="A108" s="5"/>
      <c r="B108" s="6"/>
    </row>
    <row r="109" spans="1:2" ht="15.75" thickBot="1" x14ac:dyDescent="0.3">
      <c r="A109" s="5"/>
      <c r="B109" s="6"/>
    </row>
    <row r="110" spans="1:2" ht="15.75" thickBot="1" x14ac:dyDescent="0.3">
      <c r="A110" s="5"/>
      <c r="B110" s="6"/>
    </row>
    <row r="111" spans="1:2" ht="15.75" thickBot="1" x14ac:dyDescent="0.3">
      <c r="A111" s="5"/>
      <c r="B111" s="6"/>
    </row>
    <row r="112" spans="1:2" ht="15.75" thickBot="1" x14ac:dyDescent="0.3">
      <c r="A112" s="5"/>
      <c r="B112" s="6"/>
    </row>
    <row r="113" spans="1:2" ht="15.75" thickBot="1" x14ac:dyDescent="0.3">
      <c r="A113" s="5"/>
      <c r="B113" s="6"/>
    </row>
    <row r="114" spans="1:2" ht="15.75" thickBot="1" x14ac:dyDescent="0.3">
      <c r="A114" s="5"/>
      <c r="B114" s="6"/>
    </row>
    <row r="115" spans="1:2" ht="15.75" thickBot="1" x14ac:dyDescent="0.3">
      <c r="A115" s="5"/>
      <c r="B115" s="6"/>
    </row>
    <row r="116" spans="1:2" ht="15.75" thickBot="1" x14ac:dyDescent="0.3">
      <c r="A116" s="5"/>
      <c r="B116" s="6"/>
    </row>
    <row r="117" spans="1:2" ht="15.75" thickBot="1" x14ac:dyDescent="0.3">
      <c r="A117" s="5"/>
      <c r="B117" s="6"/>
    </row>
    <row r="118" spans="1:2" ht="15.75" thickBot="1" x14ac:dyDescent="0.3">
      <c r="A118" s="5"/>
      <c r="B118" s="6"/>
    </row>
    <row r="119" spans="1:2" ht="15.75" thickBot="1" x14ac:dyDescent="0.3">
      <c r="A119" s="5"/>
      <c r="B119" s="6"/>
    </row>
    <row r="120" spans="1:2" ht="15.75" thickBot="1" x14ac:dyDescent="0.3">
      <c r="A120" s="5"/>
      <c r="B120" s="6"/>
    </row>
    <row r="121" spans="1:2" ht="15.75" thickBot="1" x14ac:dyDescent="0.3">
      <c r="A121" s="5"/>
      <c r="B121" s="6"/>
    </row>
    <row r="122" spans="1:2" ht="15.75" thickBot="1" x14ac:dyDescent="0.3">
      <c r="A122" s="5"/>
      <c r="B122" s="6"/>
    </row>
    <row r="123" spans="1:2" ht="15.75" thickBot="1" x14ac:dyDescent="0.3">
      <c r="A123" s="5"/>
      <c r="B123" s="6"/>
    </row>
    <row r="124" spans="1:2" ht="15.75" thickBot="1" x14ac:dyDescent="0.3">
      <c r="A124" s="5"/>
      <c r="B124" s="6"/>
    </row>
    <row r="125" spans="1:2" ht="15.75" thickBot="1" x14ac:dyDescent="0.3">
      <c r="A125" s="5"/>
      <c r="B125" s="6"/>
    </row>
    <row r="126" spans="1:2" ht="15.75" thickBot="1" x14ac:dyDescent="0.3">
      <c r="A126" s="5"/>
      <c r="B126" s="6"/>
    </row>
    <row r="127" spans="1:2" ht="15.75" thickBot="1" x14ac:dyDescent="0.3">
      <c r="A127" s="5"/>
      <c r="B127" s="6"/>
    </row>
    <row r="128" spans="1:2" ht="15.75" thickBot="1" x14ac:dyDescent="0.3">
      <c r="A128" s="5"/>
      <c r="B128" s="6"/>
    </row>
    <row r="129" spans="1:2" ht="15.75" thickBot="1" x14ac:dyDescent="0.3">
      <c r="A129" s="5"/>
      <c r="B129" s="6"/>
    </row>
    <row r="130" spans="1:2" ht="15.75" thickBot="1" x14ac:dyDescent="0.3">
      <c r="A130" s="5"/>
      <c r="B130" s="6"/>
    </row>
    <row r="131" spans="1:2" ht="15.75" thickBot="1" x14ac:dyDescent="0.3">
      <c r="A131" s="5"/>
      <c r="B131" s="6"/>
    </row>
    <row r="132" spans="1:2" ht="15.75" thickBot="1" x14ac:dyDescent="0.3">
      <c r="A132" s="5"/>
      <c r="B132" s="6"/>
    </row>
    <row r="133" spans="1:2" ht="15.75" thickBot="1" x14ac:dyDescent="0.3">
      <c r="A133" s="5"/>
      <c r="B133" s="6"/>
    </row>
    <row r="134" spans="1:2" ht="15.75" thickBot="1" x14ac:dyDescent="0.3">
      <c r="A134" s="5"/>
      <c r="B134" s="6"/>
    </row>
    <row r="135" spans="1:2" ht="15.75" thickBot="1" x14ac:dyDescent="0.3">
      <c r="A135" s="5"/>
      <c r="B135" s="6"/>
    </row>
    <row r="136" spans="1:2" ht="15.75" thickBot="1" x14ac:dyDescent="0.3">
      <c r="A136" s="5"/>
      <c r="B136" s="6"/>
    </row>
    <row r="137" spans="1:2" ht="15.75" thickBot="1" x14ac:dyDescent="0.3">
      <c r="A137" s="5"/>
      <c r="B137" s="6"/>
    </row>
    <row r="138" spans="1:2" ht="15.75" thickBot="1" x14ac:dyDescent="0.3">
      <c r="A138" s="5"/>
      <c r="B138" s="6"/>
    </row>
    <row r="139" spans="1:2" ht="15.75" thickBot="1" x14ac:dyDescent="0.3">
      <c r="A139" s="5"/>
      <c r="B139" s="6"/>
    </row>
    <row r="140" spans="1:2" ht="15.75" thickBot="1" x14ac:dyDescent="0.3">
      <c r="A140" s="5"/>
      <c r="B140" s="6"/>
    </row>
    <row r="141" spans="1:2" ht="15.75" thickBot="1" x14ac:dyDescent="0.3">
      <c r="A141" s="5"/>
      <c r="B141" s="6"/>
    </row>
    <row r="142" spans="1:2" ht="15.75" thickBot="1" x14ac:dyDescent="0.3">
      <c r="A142" s="5"/>
      <c r="B142" s="6"/>
    </row>
    <row r="143" spans="1:2" ht="15.75" thickBot="1" x14ac:dyDescent="0.3">
      <c r="A143" s="5"/>
      <c r="B143" s="6"/>
    </row>
    <row r="144" spans="1:2" ht="15.75" thickBot="1" x14ac:dyDescent="0.3">
      <c r="A144" s="5"/>
      <c r="B144" s="6"/>
    </row>
    <row r="145" spans="1:2" ht="15.75" thickBot="1" x14ac:dyDescent="0.3">
      <c r="A145" s="5"/>
      <c r="B145" s="6"/>
    </row>
    <row r="146" spans="1:2" ht="15.75" thickBot="1" x14ac:dyDescent="0.3">
      <c r="A146" s="5"/>
      <c r="B146" s="6"/>
    </row>
    <row r="147" spans="1:2" ht="15.75" thickBot="1" x14ac:dyDescent="0.3">
      <c r="A147" s="5"/>
      <c r="B147" s="6"/>
    </row>
    <row r="148" spans="1:2" ht="15.75" thickBot="1" x14ac:dyDescent="0.3">
      <c r="A148" s="5"/>
      <c r="B148" s="6"/>
    </row>
    <row r="149" spans="1:2" ht="15.75" thickBot="1" x14ac:dyDescent="0.3">
      <c r="A149" s="5"/>
      <c r="B149" s="6"/>
    </row>
    <row r="150" spans="1:2" ht="15.75" thickBot="1" x14ac:dyDescent="0.3">
      <c r="A150" s="5"/>
      <c r="B150" s="6"/>
    </row>
    <row r="151" spans="1:2" ht="15.75" thickBot="1" x14ac:dyDescent="0.3">
      <c r="A151" s="5"/>
      <c r="B151" s="6"/>
    </row>
    <row r="152" spans="1:2" ht="15.75" thickBot="1" x14ac:dyDescent="0.3">
      <c r="A152" s="5"/>
      <c r="B152" s="6"/>
    </row>
    <row r="153" spans="1:2" ht="15.75" thickBot="1" x14ac:dyDescent="0.3">
      <c r="A153" s="5"/>
      <c r="B153" s="6"/>
    </row>
    <row r="154" spans="1:2" ht="15.75" thickBot="1" x14ac:dyDescent="0.3">
      <c r="A154" s="5"/>
      <c r="B154" s="6"/>
    </row>
    <row r="155" spans="1:2" ht="15.75" thickBot="1" x14ac:dyDescent="0.3">
      <c r="A155" s="5"/>
      <c r="B155" s="6"/>
    </row>
    <row r="156" spans="1:2" ht="15.75" thickBot="1" x14ac:dyDescent="0.3">
      <c r="A156" s="5"/>
      <c r="B156" s="6"/>
    </row>
    <row r="157" spans="1:2" ht="15.75" thickBot="1" x14ac:dyDescent="0.3">
      <c r="A157" s="5"/>
      <c r="B157" s="6"/>
    </row>
    <row r="158" spans="1:2" ht="15.75" thickBot="1" x14ac:dyDescent="0.3">
      <c r="A158" s="5"/>
      <c r="B158" s="6"/>
    </row>
    <row r="159" spans="1:2" ht="15.75" thickBot="1" x14ac:dyDescent="0.3">
      <c r="A159" s="5"/>
      <c r="B159" s="6"/>
    </row>
    <row r="160" spans="1:2" ht="15.75" thickBot="1" x14ac:dyDescent="0.3">
      <c r="A160" s="5"/>
      <c r="B160" s="6"/>
    </row>
    <row r="161" spans="1:2" ht="15.75" thickBot="1" x14ac:dyDescent="0.3">
      <c r="A161" s="5"/>
      <c r="B161" s="6"/>
    </row>
    <row r="162" spans="1:2" ht="15.75" thickBot="1" x14ac:dyDescent="0.3">
      <c r="A162" s="5"/>
      <c r="B162" s="6"/>
    </row>
    <row r="163" spans="1:2" ht="15.75" thickBot="1" x14ac:dyDescent="0.3">
      <c r="A163" s="5"/>
      <c r="B163" s="6"/>
    </row>
    <row r="164" spans="1:2" ht="15.75" thickBot="1" x14ac:dyDescent="0.3">
      <c r="A164" s="5"/>
      <c r="B164" s="6"/>
    </row>
    <row r="165" spans="1:2" ht="15.75" thickBot="1" x14ac:dyDescent="0.3">
      <c r="A165" s="5"/>
      <c r="B165" s="6"/>
    </row>
    <row r="166" spans="1:2" ht="15.75" thickBot="1" x14ac:dyDescent="0.3">
      <c r="A166" s="5"/>
      <c r="B166" s="6"/>
    </row>
    <row r="167" spans="1:2" ht="15.75" thickBot="1" x14ac:dyDescent="0.3">
      <c r="A167" s="5"/>
      <c r="B167" s="6"/>
    </row>
    <row r="168" spans="1:2" ht="15.75" thickBot="1" x14ac:dyDescent="0.3">
      <c r="A168" s="5"/>
      <c r="B168" s="6"/>
    </row>
    <row r="169" spans="1:2" ht="15.75" thickBot="1" x14ac:dyDescent="0.3">
      <c r="A169" s="5"/>
      <c r="B169" s="6"/>
    </row>
    <row r="170" spans="1:2" ht="15.75" thickBot="1" x14ac:dyDescent="0.3">
      <c r="A170" s="5"/>
      <c r="B170" s="6"/>
    </row>
    <row r="171" spans="1:2" ht="15.75" thickBot="1" x14ac:dyDescent="0.3">
      <c r="A171" s="5"/>
      <c r="B171" s="6"/>
    </row>
    <row r="172" spans="1:2" ht="15.75" thickBot="1" x14ac:dyDescent="0.3">
      <c r="A172" s="5"/>
      <c r="B172" s="6"/>
    </row>
    <row r="173" spans="1:2" ht="15.75" thickBot="1" x14ac:dyDescent="0.3">
      <c r="A173" s="5"/>
      <c r="B173" s="6"/>
    </row>
    <row r="174" spans="1:2" ht="15.75" thickBot="1" x14ac:dyDescent="0.3">
      <c r="A174" s="5"/>
      <c r="B174" s="6"/>
    </row>
    <row r="175" spans="1:2" ht="15.75" thickBot="1" x14ac:dyDescent="0.3">
      <c r="A175" s="5"/>
      <c r="B175" s="6"/>
    </row>
    <row r="176" spans="1:2" ht="15.75" thickBot="1" x14ac:dyDescent="0.3">
      <c r="A176" s="5"/>
      <c r="B176" s="6"/>
    </row>
    <row r="177" spans="1:2" ht="15.75" thickBot="1" x14ac:dyDescent="0.3">
      <c r="A177" s="5"/>
      <c r="B177" s="6"/>
    </row>
    <row r="178" spans="1:2" ht="15.75" thickBot="1" x14ac:dyDescent="0.3">
      <c r="A178" s="5"/>
      <c r="B178" s="6"/>
    </row>
    <row r="179" spans="1:2" ht="15.75" thickBot="1" x14ac:dyDescent="0.3">
      <c r="A179" s="5"/>
      <c r="B179" s="6"/>
    </row>
    <row r="180" spans="1:2" ht="15.75" thickBot="1" x14ac:dyDescent="0.3">
      <c r="A180" s="5"/>
      <c r="B180" s="6"/>
    </row>
    <row r="181" spans="1:2" ht="15.75" thickBot="1" x14ac:dyDescent="0.3">
      <c r="A181" s="5"/>
      <c r="B181" s="6"/>
    </row>
    <row r="182" spans="1:2" ht="15.75" thickBot="1" x14ac:dyDescent="0.3">
      <c r="A182" s="5"/>
      <c r="B182" s="6"/>
    </row>
    <row r="183" spans="1:2" ht="15.75" thickBot="1" x14ac:dyDescent="0.3">
      <c r="A183" s="5"/>
      <c r="B183" s="6"/>
    </row>
    <row r="184" spans="1:2" ht="15.75" thickBot="1" x14ac:dyDescent="0.3">
      <c r="A184" s="5"/>
      <c r="B184" s="6"/>
    </row>
    <row r="185" spans="1:2" ht="15.75" thickBot="1" x14ac:dyDescent="0.3">
      <c r="A185" s="5"/>
      <c r="B185" s="6"/>
    </row>
    <row r="186" spans="1:2" ht="15.75" thickBot="1" x14ac:dyDescent="0.3">
      <c r="A186" s="5"/>
      <c r="B186" s="6"/>
    </row>
    <row r="187" spans="1:2" ht="15.75" thickBot="1" x14ac:dyDescent="0.3">
      <c r="A187" s="5"/>
      <c r="B187" s="6"/>
    </row>
    <row r="188" spans="1:2" ht="15.75" thickBot="1" x14ac:dyDescent="0.3">
      <c r="A188" s="5"/>
      <c r="B188" s="6"/>
    </row>
    <row r="189" spans="1:2" ht="15.75" thickBot="1" x14ac:dyDescent="0.3">
      <c r="A189" s="5"/>
      <c r="B189" s="6"/>
    </row>
    <row r="190" spans="1:2" ht="15.75" thickBot="1" x14ac:dyDescent="0.3">
      <c r="A190" s="5"/>
      <c r="B190" s="6"/>
    </row>
    <row r="191" spans="1:2" ht="15.75" thickBot="1" x14ac:dyDescent="0.3">
      <c r="A191" s="5"/>
      <c r="B191" s="6"/>
    </row>
    <row r="192" spans="1:2" ht="15.75" thickBot="1" x14ac:dyDescent="0.3">
      <c r="A192" s="5"/>
      <c r="B192" s="6"/>
    </row>
    <row r="193" spans="1:2" ht="15.75" thickBot="1" x14ac:dyDescent="0.3">
      <c r="A193" s="5"/>
      <c r="B193" s="6"/>
    </row>
    <row r="194" spans="1:2" ht="15.75" thickBot="1" x14ac:dyDescent="0.3">
      <c r="A194" s="5"/>
      <c r="B194" s="6"/>
    </row>
    <row r="195" spans="1:2" ht="15.75" thickBot="1" x14ac:dyDescent="0.3">
      <c r="A195" s="5"/>
      <c r="B195" s="6"/>
    </row>
    <row r="196" spans="1:2" ht="15.75" thickBot="1" x14ac:dyDescent="0.3">
      <c r="A196" s="5"/>
      <c r="B196" s="6"/>
    </row>
    <row r="197" spans="1:2" ht="15.75" thickBot="1" x14ac:dyDescent="0.3">
      <c r="A197" s="5"/>
      <c r="B197" s="6"/>
    </row>
    <row r="198" spans="1:2" ht="15.75" thickBot="1" x14ac:dyDescent="0.3">
      <c r="A198" s="5"/>
      <c r="B198" s="6"/>
    </row>
    <row r="199" spans="1:2" ht="15.75" thickBot="1" x14ac:dyDescent="0.3">
      <c r="A199" s="5"/>
      <c r="B199" s="6"/>
    </row>
    <row r="200" spans="1:2" ht="15.75" thickBot="1" x14ac:dyDescent="0.3">
      <c r="A200" s="5"/>
      <c r="B200" s="6"/>
    </row>
    <row r="201" spans="1:2" ht="15.75" thickBot="1" x14ac:dyDescent="0.3">
      <c r="A201" s="5"/>
      <c r="B201" s="6"/>
    </row>
    <row r="202" spans="1:2" ht="15.75" thickBot="1" x14ac:dyDescent="0.3">
      <c r="A202" s="5"/>
      <c r="B202" s="6"/>
    </row>
    <row r="203" spans="1:2" ht="15.75" thickBot="1" x14ac:dyDescent="0.3">
      <c r="A203" s="5"/>
      <c r="B203" s="6"/>
    </row>
    <row r="204" spans="1:2" ht="15.75" thickBot="1" x14ac:dyDescent="0.3">
      <c r="A204" s="5"/>
      <c r="B204" s="6"/>
    </row>
    <row r="205" spans="1:2" ht="15.75" thickBot="1" x14ac:dyDescent="0.3">
      <c r="A205" s="5"/>
      <c r="B205" s="6"/>
    </row>
    <row r="206" spans="1:2" ht="15.75" thickBot="1" x14ac:dyDescent="0.3">
      <c r="A206" s="5"/>
      <c r="B206" s="6"/>
    </row>
    <row r="207" spans="1:2" ht="15.75" thickBot="1" x14ac:dyDescent="0.3">
      <c r="A207" s="5"/>
      <c r="B207" s="6"/>
    </row>
    <row r="208" spans="1:2" ht="15.75" thickBot="1" x14ac:dyDescent="0.3">
      <c r="A208" s="5"/>
      <c r="B208" s="6"/>
    </row>
    <row r="209" spans="1:2" ht="15.75" thickBot="1" x14ac:dyDescent="0.3">
      <c r="A209" s="5"/>
      <c r="B209" s="6"/>
    </row>
    <row r="210" spans="1:2" ht="15.75" thickBot="1" x14ac:dyDescent="0.3">
      <c r="A210" s="5"/>
      <c r="B210" s="6"/>
    </row>
    <row r="211" spans="1:2" ht="15.75" thickBot="1" x14ac:dyDescent="0.3">
      <c r="A211" s="5"/>
      <c r="B211" s="6"/>
    </row>
    <row r="212" spans="1:2" ht="15.75" thickBot="1" x14ac:dyDescent="0.3">
      <c r="A212" s="5"/>
      <c r="B212" s="6"/>
    </row>
    <row r="213" spans="1:2" ht="15.75" thickBot="1" x14ac:dyDescent="0.3">
      <c r="A213" s="5"/>
      <c r="B213" s="6"/>
    </row>
    <row r="214" spans="1:2" ht="15.75" thickBot="1" x14ac:dyDescent="0.3">
      <c r="A214" s="5"/>
      <c r="B214" s="6"/>
    </row>
    <row r="215" spans="1:2" ht="15.75" thickBot="1" x14ac:dyDescent="0.3">
      <c r="A215" s="5"/>
      <c r="B215" s="6"/>
    </row>
    <row r="216" spans="1:2" ht="15.75" thickBot="1" x14ac:dyDescent="0.3">
      <c r="A216" s="5"/>
      <c r="B216" s="6"/>
    </row>
    <row r="217" spans="1:2" ht="15.75" thickBot="1" x14ac:dyDescent="0.3">
      <c r="A217" s="5"/>
      <c r="B217" s="6"/>
    </row>
    <row r="218" spans="1:2" ht="15.75" thickBot="1" x14ac:dyDescent="0.3">
      <c r="A218" s="5"/>
      <c r="B218" s="6"/>
    </row>
    <row r="219" spans="1:2" ht="15.75" thickBot="1" x14ac:dyDescent="0.3">
      <c r="A219" s="5"/>
      <c r="B219" s="6"/>
    </row>
    <row r="220" spans="1:2" ht="15.75" thickBot="1" x14ac:dyDescent="0.3">
      <c r="A220" s="5"/>
      <c r="B220" s="6"/>
    </row>
    <row r="221" spans="1:2" ht="15.75" thickBot="1" x14ac:dyDescent="0.3">
      <c r="A221" s="5"/>
      <c r="B221" s="6"/>
    </row>
    <row r="222" spans="1:2" ht="15.75" thickBot="1" x14ac:dyDescent="0.3">
      <c r="A222" s="5"/>
      <c r="B222" s="6"/>
    </row>
    <row r="223" spans="1:2" ht="15.75" thickBot="1" x14ac:dyDescent="0.3">
      <c r="A223" s="5"/>
      <c r="B223" s="6"/>
    </row>
    <row r="224" spans="1:2" ht="15.75" thickBot="1" x14ac:dyDescent="0.3">
      <c r="A224" s="5"/>
      <c r="B224" s="6"/>
    </row>
    <row r="225" spans="1:2" ht="15.75" thickBot="1" x14ac:dyDescent="0.3">
      <c r="A225" s="5"/>
      <c r="B225" s="6"/>
    </row>
    <row r="226" spans="1:2" ht="15.75" thickBot="1" x14ac:dyDescent="0.3">
      <c r="A226" s="5"/>
      <c r="B226" s="6"/>
    </row>
    <row r="227" spans="1:2" ht="15.75" thickBot="1" x14ac:dyDescent="0.3">
      <c r="A227" s="5"/>
      <c r="B227" s="6"/>
    </row>
    <row r="228" spans="1:2" ht="15.75" thickBot="1" x14ac:dyDescent="0.3">
      <c r="A228" s="5"/>
      <c r="B228" s="6"/>
    </row>
    <row r="229" spans="1:2" ht="15.75" thickBot="1" x14ac:dyDescent="0.3">
      <c r="A229" s="5"/>
      <c r="B229" s="6"/>
    </row>
    <row r="230" spans="1:2" ht="15.75" thickBot="1" x14ac:dyDescent="0.3">
      <c r="A230" s="5"/>
      <c r="B230" s="6"/>
    </row>
    <row r="231" spans="1:2" ht="15.75" thickBot="1" x14ac:dyDescent="0.3">
      <c r="A231" s="5"/>
      <c r="B231" s="6"/>
    </row>
    <row r="232" spans="1:2" ht="15.75" thickBot="1" x14ac:dyDescent="0.3">
      <c r="A232" s="5"/>
      <c r="B232" s="6"/>
    </row>
    <row r="233" spans="1:2" ht="15.75" thickBot="1" x14ac:dyDescent="0.3">
      <c r="A233" s="5"/>
      <c r="B233" s="6"/>
    </row>
    <row r="234" spans="1:2" ht="15.75" thickBot="1" x14ac:dyDescent="0.3">
      <c r="A234" s="5"/>
      <c r="B234" s="6"/>
    </row>
    <row r="235" spans="1:2" ht="15.75" thickBot="1" x14ac:dyDescent="0.3">
      <c r="A235" s="5"/>
      <c r="B235" s="6"/>
    </row>
    <row r="236" spans="1:2" ht="15.75" thickBot="1" x14ac:dyDescent="0.3">
      <c r="A236" s="5"/>
      <c r="B236" s="6"/>
    </row>
    <row r="237" spans="1:2" ht="15.75" thickBot="1" x14ac:dyDescent="0.3">
      <c r="A237" s="5"/>
      <c r="B237" s="6"/>
    </row>
    <row r="238" spans="1:2" ht="15.75" thickBot="1" x14ac:dyDescent="0.3">
      <c r="A238" s="5"/>
      <c r="B238" s="6"/>
    </row>
    <row r="239" spans="1:2" ht="15.75" thickBot="1" x14ac:dyDescent="0.3">
      <c r="A239" s="5"/>
      <c r="B239" s="6"/>
    </row>
    <row r="240" spans="1:2" ht="15.75" thickBot="1" x14ac:dyDescent="0.3">
      <c r="A240" s="5"/>
      <c r="B240" s="6"/>
    </row>
    <row r="241" spans="1:2" ht="15.75" thickBot="1" x14ac:dyDescent="0.3">
      <c r="A241" s="5"/>
      <c r="B241" s="6"/>
    </row>
    <row r="242" spans="1:2" ht="15.75" thickBot="1" x14ac:dyDescent="0.3">
      <c r="A242" s="5"/>
      <c r="B242" s="6"/>
    </row>
    <row r="243" spans="1:2" ht="15.75" thickBot="1" x14ac:dyDescent="0.3">
      <c r="A243" s="5"/>
      <c r="B243" s="6"/>
    </row>
    <row r="244" spans="1:2" ht="15.75" thickBot="1" x14ac:dyDescent="0.3">
      <c r="A244" s="5"/>
      <c r="B244" s="6"/>
    </row>
    <row r="245" spans="1:2" ht="15.75" thickBot="1" x14ac:dyDescent="0.3">
      <c r="A245" s="5"/>
      <c r="B245" s="6"/>
    </row>
    <row r="246" spans="1:2" ht="15.75" thickBot="1" x14ac:dyDescent="0.3">
      <c r="A246" s="5"/>
      <c r="B246" s="6"/>
    </row>
    <row r="247" spans="1:2" ht="15.75" thickBot="1" x14ac:dyDescent="0.3">
      <c r="A247" s="5"/>
      <c r="B247" s="6"/>
    </row>
    <row r="248" spans="1:2" ht="15.75" thickBot="1" x14ac:dyDescent="0.3">
      <c r="A248" s="5"/>
      <c r="B248" s="6"/>
    </row>
    <row r="249" spans="1:2" ht="15.75" thickBot="1" x14ac:dyDescent="0.3">
      <c r="A249" s="5"/>
      <c r="B249" s="6"/>
    </row>
    <row r="250" spans="1:2" ht="15.75" thickBot="1" x14ac:dyDescent="0.3">
      <c r="A250" s="5"/>
      <c r="B250" s="6"/>
    </row>
    <row r="251" spans="1:2" ht="15.75" thickBot="1" x14ac:dyDescent="0.3">
      <c r="A251" s="5"/>
      <c r="B251" s="6"/>
    </row>
    <row r="252" spans="1:2" ht="15.75" thickBot="1" x14ac:dyDescent="0.3">
      <c r="A252" s="5"/>
      <c r="B252" s="6"/>
    </row>
    <row r="253" spans="1:2" ht="15.75" thickBot="1" x14ac:dyDescent="0.3">
      <c r="A253" s="5"/>
      <c r="B253" s="6"/>
    </row>
    <row r="254" spans="1:2" ht="15.75" thickBot="1" x14ac:dyDescent="0.3">
      <c r="A254" s="5"/>
      <c r="B254" s="6"/>
    </row>
    <row r="255" spans="1:2" ht="15.75" thickBot="1" x14ac:dyDescent="0.3">
      <c r="A255" s="5"/>
      <c r="B255" s="6"/>
    </row>
    <row r="256" spans="1:2" ht="15.75" thickBot="1" x14ac:dyDescent="0.3">
      <c r="A256" s="5"/>
      <c r="B256" s="6"/>
    </row>
    <row r="257" spans="1:2" ht="15.75" thickBot="1" x14ac:dyDescent="0.3">
      <c r="A257" s="5"/>
      <c r="B257" s="6"/>
    </row>
    <row r="258" spans="1:2" ht="15.75" thickBot="1" x14ac:dyDescent="0.3">
      <c r="A258" s="5"/>
      <c r="B258" s="6"/>
    </row>
    <row r="259" spans="1:2" ht="15.75" thickBot="1" x14ac:dyDescent="0.3">
      <c r="A259" s="5"/>
      <c r="B259" s="6"/>
    </row>
    <row r="260" spans="1:2" ht="15.75" thickBot="1" x14ac:dyDescent="0.3">
      <c r="A260" s="5"/>
      <c r="B260" s="6"/>
    </row>
    <row r="261" spans="1:2" ht="15.75" thickBot="1" x14ac:dyDescent="0.3">
      <c r="A261" s="5"/>
      <c r="B261" s="6"/>
    </row>
    <row r="262" spans="1:2" ht="15.75" thickBot="1" x14ac:dyDescent="0.3">
      <c r="A262" s="5"/>
      <c r="B262" s="6"/>
    </row>
    <row r="263" spans="1:2" ht="15.75" thickBot="1" x14ac:dyDescent="0.3">
      <c r="A263" s="5"/>
      <c r="B263" s="6"/>
    </row>
    <row r="264" spans="1:2" ht="15.75" thickBot="1" x14ac:dyDescent="0.3">
      <c r="A264" s="5"/>
      <c r="B264" s="6"/>
    </row>
    <row r="265" spans="1:2" ht="15.75" thickBot="1" x14ac:dyDescent="0.3">
      <c r="A265" s="5"/>
      <c r="B265" s="6"/>
    </row>
    <row r="266" spans="1:2" ht="15.75" thickBot="1" x14ac:dyDescent="0.3">
      <c r="A266" s="5"/>
      <c r="B266" s="6"/>
    </row>
    <row r="267" spans="1:2" ht="15.75" thickBot="1" x14ac:dyDescent="0.3">
      <c r="A267" s="5"/>
      <c r="B267" s="6"/>
    </row>
    <row r="268" spans="1:2" ht="15.75" thickBot="1" x14ac:dyDescent="0.3">
      <c r="A268" s="5"/>
      <c r="B268" s="6"/>
    </row>
    <row r="269" spans="1:2" ht="15.75" thickBot="1" x14ac:dyDescent="0.3">
      <c r="A269" s="5"/>
      <c r="B269" s="6"/>
    </row>
    <row r="270" spans="1:2" ht="15.75" thickBot="1" x14ac:dyDescent="0.3">
      <c r="A270" s="5"/>
      <c r="B270" s="6"/>
    </row>
    <row r="271" spans="1:2" ht="15.75" thickBot="1" x14ac:dyDescent="0.3">
      <c r="A271" s="5"/>
      <c r="B271" s="6"/>
    </row>
    <row r="272" spans="1:2" ht="15.75" thickBot="1" x14ac:dyDescent="0.3">
      <c r="A272" s="5"/>
      <c r="B272" s="6"/>
    </row>
    <row r="273" spans="1:2" ht="15.75" thickBot="1" x14ac:dyDescent="0.3">
      <c r="A273" s="5"/>
      <c r="B273" s="6"/>
    </row>
    <row r="274" spans="1:2" ht="15.75" thickBot="1" x14ac:dyDescent="0.3">
      <c r="A274" s="5"/>
      <c r="B274" s="6"/>
    </row>
    <row r="275" spans="1:2" ht="15.75" thickBot="1" x14ac:dyDescent="0.3">
      <c r="A275" s="5"/>
      <c r="B275" s="6"/>
    </row>
    <row r="276" spans="1:2" ht="15.75" thickBot="1" x14ac:dyDescent="0.3">
      <c r="A276" s="5"/>
      <c r="B276" s="6"/>
    </row>
    <row r="277" spans="1:2" ht="15.75" thickBot="1" x14ac:dyDescent="0.3">
      <c r="A277" s="5"/>
      <c r="B277" s="6"/>
    </row>
    <row r="278" spans="1:2" ht="15.75" thickBot="1" x14ac:dyDescent="0.3">
      <c r="A278" s="5"/>
      <c r="B278" s="6"/>
    </row>
    <row r="279" spans="1:2" ht="15.75" thickBot="1" x14ac:dyDescent="0.3">
      <c r="A279" s="5"/>
      <c r="B279" s="6"/>
    </row>
    <row r="280" spans="1:2" ht="15.75" thickBot="1" x14ac:dyDescent="0.3">
      <c r="A280" s="5"/>
      <c r="B280" s="6"/>
    </row>
    <row r="281" spans="1:2" ht="15.75" thickBot="1" x14ac:dyDescent="0.3">
      <c r="A281" s="5"/>
      <c r="B281" s="6"/>
    </row>
    <row r="282" spans="1:2" ht="15.75" thickBot="1" x14ac:dyDescent="0.3">
      <c r="A282" s="5"/>
      <c r="B282" s="6"/>
    </row>
    <row r="283" spans="1:2" ht="15.75" thickBot="1" x14ac:dyDescent="0.3">
      <c r="A283" s="5"/>
      <c r="B283" s="6"/>
    </row>
    <row r="284" spans="1:2" ht="15.75" thickBot="1" x14ac:dyDescent="0.3">
      <c r="A284" s="5"/>
      <c r="B284" s="6"/>
    </row>
    <row r="285" spans="1:2" ht="15.75" thickBot="1" x14ac:dyDescent="0.3">
      <c r="A285" s="5"/>
      <c r="B285" s="6"/>
    </row>
    <row r="286" spans="1:2" ht="15.75" thickBot="1" x14ac:dyDescent="0.3">
      <c r="A286" s="5"/>
      <c r="B286" s="6"/>
    </row>
    <row r="287" spans="1:2" ht="15.75" thickBot="1" x14ac:dyDescent="0.3">
      <c r="A287" s="5"/>
      <c r="B287" s="6"/>
    </row>
    <row r="288" spans="1:2" ht="15.75" thickBot="1" x14ac:dyDescent="0.3">
      <c r="A288" s="5"/>
      <c r="B288" s="6"/>
    </row>
    <row r="289" spans="1:2" ht="15.75" thickBot="1" x14ac:dyDescent="0.3">
      <c r="A289" s="5"/>
      <c r="B289" s="6"/>
    </row>
    <row r="290" spans="1:2" ht="15.75" thickBot="1" x14ac:dyDescent="0.3">
      <c r="A290" s="5"/>
      <c r="B290" s="6"/>
    </row>
    <row r="291" spans="1:2" ht="15.75" thickBot="1" x14ac:dyDescent="0.3">
      <c r="A291" s="5"/>
      <c r="B291" s="6"/>
    </row>
    <row r="292" spans="1:2" ht="15.75" thickBot="1" x14ac:dyDescent="0.3">
      <c r="A292" s="5"/>
      <c r="B292" s="6"/>
    </row>
    <row r="293" spans="1:2" ht="15.75" thickBot="1" x14ac:dyDescent="0.3">
      <c r="A293" s="5"/>
      <c r="B293" s="6"/>
    </row>
    <row r="294" spans="1:2" ht="15.75" thickBot="1" x14ac:dyDescent="0.3">
      <c r="A294" s="5"/>
      <c r="B294" s="6"/>
    </row>
    <row r="295" spans="1:2" ht="15.75" thickBot="1" x14ac:dyDescent="0.3">
      <c r="A295" s="5"/>
      <c r="B295" s="6"/>
    </row>
    <row r="296" spans="1:2" ht="15.75" thickBot="1" x14ac:dyDescent="0.3">
      <c r="A296" s="5"/>
      <c r="B296" s="6"/>
    </row>
    <row r="297" spans="1:2" ht="15.75" thickBot="1" x14ac:dyDescent="0.3">
      <c r="A297" s="5"/>
      <c r="B297" s="6"/>
    </row>
    <row r="298" spans="1:2" ht="15.75" thickBot="1" x14ac:dyDescent="0.3">
      <c r="A298" s="5"/>
      <c r="B298" s="6"/>
    </row>
    <row r="299" spans="1:2" ht="15.75" thickBot="1" x14ac:dyDescent="0.3">
      <c r="A299" s="5"/>
      <c r="B299" s="6"/>
    </row>
    <row r="300" spans="1:2" ht="15.75" thickBot="1" x14ac:dyDescent="0.3">
      <c r="A300" s="5"/>
      <c r="B300" s="6"/>
    </row>
    <row r="301" spans="1:2" ht="15.75" thickBot="1" x14ac:dyDescent="0.3">
      <c r="A301" s="5"/>
      <c r="B301" s="6"/>
    </row>
    <row r="302" spans="1:2" ht="15.75" thickBot="1" x14ac:dyDescent="0.3">
      <c r="A302" s="5"/>
      <c r="B302" s="6"/>
    </row>
    <row r="303" spans="1:2" ht="15.75" thickBot="1" x14ac:dyDescent="0.3">
      <c r="A303" s="5"/>
      <c r="B303" s="6"/>
    </row>
    <row r="304" spans="1:2" ht="15.75" thickBot="1" x14ac:dyDescent="0.3">
      <c r="A304" s="5"/>
      <c r="B304" s="6"/>
    </row>
    <row r="305" spans="1:2" ht="15.75" thickBot="1" x14ac:dyDescent="0.3">
      <c r="A305" s="5"/>
      <c r="B305" s="6"/>
    </row>
    <row r="306" spans="1:2" ht="15.75" thickBot="1" x14ac:dyDescent="0.3">
      <c r="A306" s="5"/>
      <c r="B306" s="6"/>
    </row>
    <row r="307" spans="1:2" ht="15.75" thickBot="1" x14ac:dyDescent="0.3">
      <c r="A307" s="5"/>
      <c r="B307" s="6"/>
    </row>
    <row r="308" spans="1:2" ht="15.75" thickBot="1" x14ac:dyDescent="0.3">
      <c r="A308" s="5"/>
      <c r="B308" s="6"/>
    </row>
    <row r="309" spans="1:2" ht="15.75" thickBot="1" x14ac:dyDescent="0.3">
      <c r="A309" s="5"/>
      <c r="B309" s="6"/>
    </row>
    <row r="310" spans="1:2" ht="15.75" thickBot="1" x14ac:dyDescent="0.3">
      <c r="A310" s="5"/>
      <c r="B310" s="6"/>
    </row>
    <row r="311" spans="1:2" ht="15.75" thickBot="1" x14ac:dyDescent="0.3">
      <c r="A311" s="5"/>
      <c r="B311" s="6"/>
    </row>
    <row r="312" spans="1:2" ht="15.75" thickBot="1" x14ac:dyDescent="0.3">
      <c r="A312" s="5"/>
      <c r="B312" s="6"/>
    </row>
    <row r="313" spans="1:2" ht="15.75" thickBot="1" x14ac:dyDescent="0.3">
      <c r="A313" s="5"/>
      <c r="B313" s="6"/>
    </row>
    <row r="314" spans="1:2" ht="15.75" thickBot="1" x14ac:dyDescent="0.3">
      <c r="A314" s="5"/>
      <c r="B314" s="6"/>
    </row>
    <row r="315" spans="1:2" ht="15.75" thickBot="1" x14ac:dyDescent="0.3">
      <c r="A315" s="5"/>
      <c r="B315" s="6"/>
    </row>
    <row r="316" spans="1:2" ht="15.75" thickBot="1" x14ac:dyDescent="0.3">
      <c r="A316" s="5"/>
      <c r="B316" s="6"/>
    </row>
    <row r="317" spans="1:2" ht="15.75" thickBot="1" x14ac:dyDescent="0.3">
      <c r="A317" s="5"/>
      <c r="B317" s="6"/>
    </row>
    <row r="318" spans="1:2" ht="15.75" thickBot="1" x14ac:dyDescent="0.3">
      <c r="A318" s="5"/>
      <c r="B318" s="6"/>
    </row>
    <row r="319" spans="1:2" ht="15.75" thickBot="1" x14ac:dyDescent="0.3">
      <c r="A319" s="5"/>
      <c r="B319" s="6"/>
    </row>
    <row r="320" spans="1:2" ht="15.75" thickBot="1" x14ac:dyDescent="0.3">
      <c r="A320" s="5"/>
      <c r="B320" s="6"/>
    </row>
    <row r="321" spans="1:2" ht="15.75" thickBot="1" x14ac:dyDescent="0.3">
      <c r="A321" s="5"/>
      <c r="B321" s="6"/>
    </row>
    <row r="322" spans="1:2" ht="15.75" thickBot="1" x14ac:dyDescent="0.3">
      <c r="A322" s="5"/>
      <c r="B322" s="6"/>
    </row>
    <row r="323" spans="1:2" ht="15.75" thickBot="1" x14ac:dyDescent="0.3">
      <c r="A323" s="5"/>
      <c r="B323" s="6"/>
    </row>
    <row r="324" spans="1:2" ht="15.75" thickBot="1" x14ac:dyDescent="0.3">
      <c r="A324" s="5"/>
      <c r="B324" s="6"/>
    </row>
    <row r="325" spans="1:2" ht="15.75" thickBot="1" x14ac:dyDescent="0.3">
      <c r="A325" s="5"/>
      <c r="B325" s="6"/>
    </row>
    <row r="326" spans="1:2" ht="15.75" thickBot="1" x14ac:dyDescent="0.3">
      <c r="A326" s="5"/>
      <c r="B326" s="6"/>
    </row>
    <row r="327" spans="1:2" ht="15.75" thickBot="1" x14ac:dyDescent="0.3">
      <c r="A327" s="5"/>
      <c r="B327" s="6"/>
    </row>
    <row r="328" spans="1:2" ht="15.75" thickBot="1" x14ac:dyDescent="0.3">
      <c r="A328" s="5"/>
      <c r="B328" s="6"/>
    </row>
    <row r="329" spans="1:2" ht="15.75" thickBot="1" x14ac:dyDescent="0.3">
      <c r="A329" s="5"/>
      <c r="B329" s="6"/>
    </row>
    <row r="330" spans="1:2" ht="15.75" thickBot="1" x14ac:dyDescent="0.3">
      <c r="A330" s="5"/>
      <c r="B330" s="6"/>
    </row>
    <row r="331" spans="1:2" ht="15.75" thickBot="1" x14ac:dyDescent="0.3">
      <c r="A331" s="5"/>
      <c r="B331" s="6"/>
    </row>
    <row r="332" spans="1:2" ht="15.75" thickBot="1" x14ac:dyDescent="0.3">
      <c r="A332" s="5"/>
      <c r="B332" s="6"/>
    </row>
    <row r="333" spans="1:2" ht="15.75" thickBot="1" x14ac:dyDescent="0.3">
      <c r="A333" s="5"/>
      <c r="B333" s="6"/>
    </row>
    <row r="334" spans="1:2" ht="15.75" thickBot="1" x14ac:dyDescent="0.3">
      <c r="A334" s="5"/>
      <c r="B334" s="6"/>
    </row>
    <row r="335" spans="1:2" ht="15.75" thickBot="1" x14ac:dyDescent="0.3">
      <c r="A335" s="5"/>
      <c r="B335" s="6"/>
    </row>
    <row r="336" spans="1:2" ht="15.75" thickBot="1" x14ac:dyDescent="0.3">
      <c r="A336" s="5"/>
      <c r="B336" s="6"/>
    </row>
    <row r="337" spans="1:2" ht="15.75" thickBot="1" x14ac:dyDescent="0.3">
      <c r="A337" s="5"/>
      <c r="B337" s="6"/>
    </row>
    <row r="338" spans="1:2" ht="15.75" thickBot="1" x14ac:dyDescent="0.3">
      <c r="A338" s="5"/>
      <c r="B338" s="6"/>
    </row>
    <row r="339" spans="1:2" ht="15.75" thickBot="1" x14ac:dyDescent="0.3">
      <c r="A339" s="5"/>
      <c r="B339" s="6"/>
    </row>
    <row r="340" spans="1:2" ht="15.75" thickBot="1" x14ac:dyDescent="0.3">
      <c r="A340" s="5"/>
      <c r="B340" s="6"/>
    </row>
    <row r="341" spans="1:2" ht="15.75" thickBot="1" x14ac:dyDescent="0.3">
      <c r="A341" s="5"/>
      <c r="B341" s="6"/>
    </row>
    <row r="342" spans="1:2" ht="15.75" thickBot="1" x14ac:dyDescent="0.3">
      <c r="A342" s="5"/>
      <c r="B342" s="6"/>
    </row>
    <row r="343" spans="1:2" ht="15.75" thickBot="1" x14ac:dyDescent="0.3">
      <c r="A343" s="5"/>
      <c r="B343" s="6"/>
    </row>
    <row r="344" spans="1:2" ht="15.75" thickBot="1" x14ac:dyDescent="0.3">
      <c r="A344" s="5"/>
      <c r="B344" s="6"/>
    </row>
    <row r="345" spans="1:2" ht="15.75" thickBot="1" x14ac:dyDescent="0.3">
      <c r="A345" s="5"/>
      <c r="B345" s="6"/>
    </row>
    <row r="346" spans="1:2" ht="15.75" thickBot="1" x14ac:dyDescent="0.3">
      <c r="A346" s="5"/>
      <c r="B346" s="6"/>
    </row>
    <row r="347" spans="1:2" ht="15.75" thickBot="1" x14ac:dyDescent="0.3">
      <c r="A347" s="5"/>
      <c r="B347" s="6"/>
    </row>
    <row r="348" spans="1:2" ht="15.75" thickBot="1" x14ac:dyDescent="0.3">
      <c r="A348" s="5"/>
      <c r="B348" s="6"/>
    </row>
    <row r="349" spans="1:2" ht="15.75" thickBot="1" x14ac:dyDescent="0.3">
      <c r="A349" s="5"/>
      <c r="B349" s="6"/>
    </row>
    <row r="350" spans="1:2" ht="15.75" thickBot="1" x14ac:dyDescent="0.3">
      <c r="A350" s="5"/>
      <c r="B350" s="6"/>
    </row>
    <row r="351" spans="1:2" ht="15.75" thickBot="1" x14ac:dyDescent="0.3">
      <c r="A351" s="5"/>
      <c r="B351" s="6"/>
    </row>
    <row r="352" spans="1:2" ht="15.75" thickBot="1" x14ac:dyDescent="0.3">
      <c r="A352" s="5"/>
      <c r="B352" s="6"/>
    </row>
    <row r="353" spans="1:2" ht="15.75" thickBot="1" x14ac:dyDescent="0.3">
      <c r="A353" s="5"/>
      <c r="B353" s="6"/>
    </row>
    <row r="354" spans="1:2" ht="15.75" thickBot="1" x14ac:dyDescent="0.3">
      <c r="A354" s="5"/>
      <c r="B354" s="6"/>
    </row>
    <row r="355" spans="1:2" ht="15.75" thickBot="1" x14ac:dyDescent="0.3">
      <c r="A355" s="5"/>
      <c r="B355" s="6"/>
    </row>
    <row r="356" spans="1:2" ht="15.75" thickBot="1" x14ac:dyDescent="0.3">
      <c r="A356" s="5"/>
      <c r="B356" s="6"/>
    </row>
    <row r="357" spans="1:2" ht="15.75" thickBot="1" x14ac:dyDescent="0.3">
      <c r="A357" s="5"/>
      <c r="B357" s="6"/>
    </row>
    <row r="358" spans="1:2" ht="15.75" thickBot="1" x14ac:dyDescent="0.3">
      <c r="A358" s="5"/>
      <c r="B358" s="6"/>
    </row>
    <row r="359" spans="1:2" ht="15.75" thickBot="1" x14ac:dyDescent="0.3">
      <c r="A359" s="5"/>
      <c r="B359" s="6"/>
    </row>
    <row r="360" spans="1:2" ht="15.75" thickBot="1" x14ac:dyDescent="0.3">
      <c r="A360" s="5"/>
      <c r="B360" s="6"/>
    </row>
    <row r="361" spans="1:2" ht="15.75" thickBot="1" x14ac:dyDescent="0.3">
      <c r="A361" s="5"/>
      <c r="B361" s="6"/>
    </row>
    <row r="362" spans="1:2" ht="15.75" thickBot="1" x14ac:dyDescent="0.3">
      <c r="A362" s="5"/>
      <c r="B362" s="6"/>
    </row>
    <row r="363" spans="1:2" ht="15.75" thickBot="1" x14ac:dyDescent="0.3">
      <c r="A363" s="5"/>
      <c r="B363" s="6"/>
    </row>
    <row r="364" spans="1:2" ht="15.75" thickBot="1" x14ac:dyDescent="0.3">
      <c r="A364" s="5"/>
      <c r="B364" s="6"/>
    </row>
    <row r="365" spans="1:2" ht="15.75" thickBot="1" x14ac:dyDescent="0.3">
      <c r="A365" s="5"/>
      <c r="B365" s="6"/>
    </row>
    <row r="366" spans="1:2" ht="15.75" thickBot="1" x14ac:dyDescent="0.3">
      <c r="A366" s="5"/>
      <c r="B366" s="6"/>
    </row>
    <row r="367" spans="1:2" ht="15.75" thickBot="1" x14ac:dyDescent="0.3">
      <c r="A367" s="5"/>
      <c r="B367" s="6"/>
    </row>
    <row r="368" spans="1:2" ht="15.75" thickBot="1" x14ac:dyDescent="0.3">
      <c r="A368" s="5"/>
      <c r="B368" s="6"/>
    </row>
    <row r="369" spans="1:2" ht="15.75" thickBot="1" x14ac:dyDescent="0.3">
      <c r="A369" s="5"/>
      <c r="B369" s="6"/>
    </row>
    <row r="370" spans="1:2" ht="15.75" thickBot="1" x14ac:dyDescent="0.3">
      <c r="A370" s="5"/>
      <c r="B370" s="6"/>
    </row>
    <row r="371" spans="1:2" ht="15.75" thickBot="1" x14ac:dyDescent="0.3">
      <c r="A371" s="5"/>
      <c r="B371" s="6"/>
    </row>
    <row r="372" spans="1:2" ht="15.75" thickBot="1" x14ac:dyDescent="0.3">
      <c r="A372" s="5"/>
      <c r="B372" s="6"/>
    </row>
    <row r="373" spans="1:2" ht="15.75" thickBot="1" x14ac:dyDescent="0.3">
      <c r="A373" s="5"/>
      <c r="B373" s="6"/>
    </row>
    <row r="374" spans="1:2" ht="15.75" thickBot="1" x14ac:dyDescent="0.3">
      <c r="A374" s="5"/>
      <c r="B374" s="6"/>
    </row>
    <row r="375" spans="1:2" ht="15.75" thickBot="1" x14ac:dyDescent="0.3">
      <c r="A375" s="5"/>
      <c r="B375" s="6"/>
    </row>
    <row r="376" spans="1:2" ht="15.75" thickBot="1" x14ac:dyDescent="0.3">
      <c r="A376" s="5"/>
      <c r="B376" s="6"/>
    </row>
    <row r="377" spans="1:2" ht="15.75" thickBot="1" x14ac:dyDescent="0.3">
      <c r="A377" s="5"/>
      <c r="B377" s="6"/>
    </row>
    <row r="378" spans="1:2" ht="15.75" thickBot="1" x14ac:dyDescent="0.3">
      <c r="A378" s="5"/>
      <c r="B378" s="6"/>
    </row>
    <row r="379" spans="1:2" ht="15.75" thickBot="1" x14ac:dyDescent="0.3">
      <c r="A379" s="5"/>
      <c r="B379" s="6"/>
    </row>
    <row r="380" spans="1:2" ht="15.75" thickBot="1" x14ac:dyDescent="0.3">
      <c r="A380" s="5"/>
      <c r="B380" s="6"/>
    </row>
    <row r="381" spans="1:2" ht="15.75" thickBot="1" x14ac:dyDescent="0.3">
      <c r="A381" s="5"/>
      <c r="B381" s="6"/>
    </row>
    <row r="382" spans="1:2" ht="15.75" thickBot="1" x14ac:dyDescent="0.3">
      <c r="A382" s="5"/>
      <c r="B382" s="6"/>
    </row>
    <row r="383" spans="1:2" ht="15.75" thickBot="1" x14ac:dyDescent="0.3">
      <c r="A383" s="5"/>
      <c r="B383" s="6"/>
    </row>
    <row r="384" spans="1:2" ht="15.75" thickBot="1" x14ac:dyDescent="0.3">
      <c r="A384" s="5"/>
      <c r="B384" s="6"/>
    </row>
    <row r="385" spans="1:2" ht="15.75" thickBot="1" x14ac:dyDescent="0.3">
      <c r="A385" s="5"/>
      <c r="B385" s="6"/>
    </row>
    <row r="386" spans="1:2" ht="15.75" thickBot="1" x14ac:dyDescent="0.3">
      <c r="A386" s="5"/>
      <c r="B386" s="6"/>
    </row>
    <row r="387" spans="1:2" ht="15.75" thickBot="1" x14ac:dyDescent="0.3">
      <c r="A387" s="5"/>
      <c r="B387" s="6"/>
    </row>
    <row r="388" spans="1:2" ht="15.75" thickBot="1" x14ac:dyDescent="0.3">
      <c r="A388" s="5"/>
      <c r="B388" s="6"/>
    </row>
    <row r="389" spans="1:2" ht="15.75" thickBot="1" x14ac:dyDescent="0.3">
      <c r="A389" s="5"/>
      <c r="B389" s="6"/>
    </row>
    <row r="390" spans="1:2" ht="15.75" thickBot="1" x14ac:dyDescent="0.3">
      <c r="A390" s="5"/>
      <c r="B390" s="6"/>
    </row>
    <row r="391" spans="1:2" ht="15.75" thickBot="1" x14ac:dyDescent="0.3">
      <c r="A391" s="5"/>
      <c r="B391" s="6"/>
    </row>
    <row r="392" spans="1:2" ht="15.75" thickBot="1" x14ac:dyDescent="0.3">
      <c r="A392" s="5"/>
      <c r="B392" s="6"/>
    </row>
    <row r="393" spans="1:2" ht="15.75" thickBot="1" x14ac:dyDescent="0.3">
      <c r="A393" s="5"/>
      <c r="B393" s="6"/>
    </row>
    <row r="394" spans="1:2" ht="15.75" thickBot="1" x14ac:dyDescent="0.3">
      <c r="A394" s="5"/>
      <c r="B394" s="6"/>
    </row>
    <row r="395" spans="1:2" ht="15.75" thickBot="1" x14ac:dyDescent="0.3">
      <c r="A395" s="5"/>
      <c r="B395" s="6"/>
    </row>
    <row r="396" spans="1:2" ht="15.75" thickBot="1" x14ac:dyDescent="0.3">
      <c r="A396" s="5"/>
      <c r="B396" s="6"/>
    </row>
    <row r="397" spans="1:2" ht="15.75" thickBot="1" x14ac:dyDescent="0.3">
      <c r="A397" s="5"/>
      <c r="B397" s="6"/>
    </row>
    <row r="398" spans="1:2" ht="15.75" thickBot="1" x14ac:dyDescent="0.3">
      <c r="A398" s="5"/>
      <c r="B398" s="6"/>
    </row>
    <row r="399" spans="1:2" ht="15.75" thickBot="1" x14ac:dyDescent="0.3">
      <c r="A399" s="5"/>
      <c r="B399" s="6"/>
    </row>
    <row r="400" spans="1:2" ht="15.75" thickBot="1" x14ac:dyDescent="0.3">
      <c r="A400" s="5"/>
      <c r="B400" s="6"/>
    </row>
    <row r="401" spans="1:2" ht="15.75" thickBot="1" x14ac:dyDescent="0.3">
      <c r="A401" s="5"/>
      <c r="B401" s="6"/>
    </row>
    <row r="402" spans="1:2" ht="15.75" thickBot="1" x14ac:dyDescent="0.3">
      <c r="A402" s="5"/>
      <c r="B402" s="6"/>
    </row>
    <row r="403" spans="1:2" ht="15.75" thickBot="1" x14ac:dyDescent="0.3">
      <c r="A403" s="5"/>
      <c r="B403" s="6"/>
    </row>
    <row r="404" spans="1:2" ht="15.75" thickBot="1" x14ac:dyDescent="0.3">
      <c r="A404" s="5"/>
      <c r="B404" s="6"/>
    </row>
    <row r="405" spans="1:2" ht="15.75" thickBot="1" x14ac:dyDescent="0.3">
      <c r="A405" s="5"/>
      <c r="B405" s="6"/>
    </row>
    <row r="406" spans="1:2" ht="15.75" thickBot="1" x14ac:dyDescent="0.3">
      <c r="A406" s="5"/>
      <c r="B406" s="6"/>
    </row>
    <row r="407" spans="1:2" ht="15.75" thickBot="1" x14ac:dyDescent="0.3">
      <c r="A407" s="5"/>
      <c r="B407" s="6"/>
    </row>
    <row r="408" spans="1:2" ht="15.75" thickBot="1" x14ac:dyDescent="0.3">
      <c r="A408" s="5"/>
      <c r="B408" s="6"/>
    </row>
    <row r="409" spans="1:2" ht="15.75" thickBot="1" x14ac:dyDescent="0.3">
      <c r="A409" s="5"/>
      <c r="B409" s="6"/>
    </row>
    <row r="410" spans="1:2" ht="15.75" thickBot="1" x14ac:dyDescent="0.3">
      <c r="A410" s="5"/>
      <c r="B410" s="6"/>
    </row>
    <row r="411" spans="1:2" ht="15.75" thickBot="1" x14ac:dyDescent="0.3">
      <c r="A411" s="5"/>
      <c r="B411" s="6"/>
    </row>
    <row r="412" spans="1:2" ht="15.75" thickBot="1" x14ac:dyDescent="0.3">
      <c r="A412" s="5"/>
      <c r="B412" s="6"/>
    </row>
    <row r="413" spans="1:2" ht="15.75" thickBot="1" x14ac:dyDescent="0.3">
      <c r="A413" s="5"/>
      <c r="B413" s="6"/>
    </row>
    <row r="414" spans="1:2" ht="15.75" thickBot="1" x14ac:dyDescent="0.3">
      <c r="A414" s="5"/>
      <c r="B414" s="6"/>
    </row>
    <row r="415" spans="1:2" ht="15.75" thickBot="1" x14ac:dyDescent="0.3">
      <c r="A415" s="5"/>
      <c r="B415" s="6"/>
    </row>
    <row r="416" spans="1:2" ht="15.75" thickBot="1" x14ac:dyDescent="0.3">
      <c r="A416" s="5"/>
      <c r="B416" s="6"/>
    </row>
    <row r="417" spans="1:2" ht="15.75" thickBot="1" x14ac:dyDescent="0.3">
      <c r="A417" s="5"/>
      <c r="B417" s="6"/>
    </row>
    <row r="418" spans="1:2" ht="15.75" thickBot="1" x14ac:dyDescent="0.3">
      <c r="A418" s="5"/>
      <c r="B418" s="6"/>
    </row>
    <row r="419" spans="1:2" ht="15.75" thickBot="1" x14ac:dyDescent="0.3">
      <c r="A419" s="5"/>
      <c r="B419" s="6"/>
    </row>
    <row r="420" spans="1:2" ht="15.75" thickBot="1" x14ac:dyDescent="0.3">
      <c r="A420" s="5"/>
      <c r="B420" s="6"/>
    </row>
    <row r="421" spans="1:2" ht="15.75" thickBot="1" x14ac:dyDescent="0.3">
      <c r="A421" s="5"/>
      <c r="B421" s="6"/>
    </row>
    <row r="422" spans="1:2" ht="15.75" thickBot="1" x14ac:dyDescent="0.3">
      <c r="A422" s="5"/>
      <c r="B422" s="6"/>
    </row>
    <row r="423" spans="1:2" ht="15.75" thickBot="1" x14ac:dyDescent="0.3">
      <c r="A423" s="5"/>
      <c r="B423" s="6"/>
    </row>
    <row r="424" spans="1:2" ht="15.75" thickBot="1" x14ac:dyDescent="0.3">
      <c r="A424" s="5"/>
      <c r="B424" s="6"/>
    </row>
    <row r="425" spans="1:2" ht="15.75" thickBot="1" x14ac:dyDescent="0.3">
      <c r="A425" s="5"/>
      <c r="B425" s="6"/>
    </row>
    <row r="426" spans="1:2" ht="15.75" thickBot="1" x14ac:dyDescent="0.3">
      <c r="A426" s="5"/>
      <c r="B426" s="6"/>
    </row>
    <row r="427" spans="1:2" ht="15.75" thickBot="1" x14ac:dyDescent="0.3">
      <c r="A427" s="5"/>
      <c r="B427" s="6"/>
    </row>
    <row r="428" spans="1:2" ht="15.75" thickBot="1" x14ac:dyDescent="0.3">
      <c r="A428" s="5"/>
      <c r="B428" s="6"/>
    </row>
    <row r="429" spans="1:2" ht="15.75" thickBot="1" x14ac:dyDescent="0.3">
      <c r="A429" s="5"/>
      <c r="B429" s="6"/>
    </row>
    <row r="430" spans="1:2" ht="15.75" thickBot="1" x14ac:dyDescent="0.3">
      <c r="A430" s="5"/>
      <c r="B430" s="6"/>
    </row>
    <row r="431" spans="1:2" ht="15.75" thickBot="1" x14ac:dyDescent="0.3">
      <c r="A431" s="5"/>
      <c r="B431" s="6"/>
    </row>
    <row r="432" spans="1:2" ht="15.75" thickBot="1" x14ac:dyDescent="0.3">
      <c r="A432" s="5"/>
      <c r="B432" s="6"/>
    </row>
    <row r="433" spans="1:2" ht="15.75" thickBot="1" x14ac:dyDescent="0.3">
      <c r="A433" s="5"/>
      <c r="B433" s="6"/>
    </row>
    <row r="434" spans="1:2" ht="15.75" thickBot="1" x14ac:dyDescent="0.3">
      <c r="A434" s="5"/>
      <c r="B434" s="6"/>
    </row>
    <row r="435" spans="1:2" ht="15.75" thickBot="1" x14ac:dyDescent="0.3">
      <c r="A435" s="5"/>
      <c r="B435" s="6"/>
    </row>
    <row r="436" spans="1:2" ht="15.75" thickBot="1" x14ac:dyDescent="0.3">
      <c r="A436" s="5"/>
      <c r="B436" s="6"/>
    </row>
    <row r="437" spans="1:2" ht="15.75" thickBot="1" x14ac:dyDescent="0.3">
      <c r="A437" s="5"/>
      <c r="B437" s="6"/>
    </row>
    <row r="438" spans="1:2" ht="15.75" thickBot="1" x14ac:dyDescent="0.3">
      <c r="A438" s="5"/>
      <c r="B438" s="6"/>
    </row>
    <row r="439" spans="1:2" ht="15.75" thickBot="1" x14ac:dyDescent="0.3">
      <c r="A439" s="5"/>
      <c r="B439" s="6"/>
    </row>
    <row r="440" spans="1:2" ht="15.75" thickBot="1" x14ac:dyDescent="0.3">
      <c r="A440" s="5"/>
      <c r="B440" s="6"/>
    </row>
    <row r="441" spans="1:2" ht="15.75" thickBot="1" x14ac:dyDescent="0.3">
      <c r="A441" s="5"/>
      <c r="B441" s="6"/>
    </row>
    <row r="442" spans="1:2" ht="15.75" thickBot="1" x14ac:dyDescent="0.3">
      <c r="A442" s="5"/>
      <c r="B442" s="6"/>
    </row>
    <row r="443" spans="1:2" ht="15.75" thickBot="1" x14ac:dyDescent="0.3">
      <c r="A443" s="5"/>
      <c r="B443" s="6"/>
    </row>
    <row r="444" spans="1:2" ht="15.75" thickBot="1" x14ac:dyDescent="0.3">
      <c r="A444" s="5"/>
      <c r="B444" s="6"/>
    </row>
    <row r="445" spans="1:2" ht="15.75" thickBot="1" x14ac:dyDescent="0.3">
      <c r="A445" s="5"/>
      <c r="B445" s="6"/>
    </row>
    <row r="446" spans="1:2" ht="15.75" thickBot="1" x14ac:dyDescent="0.3">
      <c r="A446" s="5"/>
      <c r="B446" s="6"/>
    </row>
    <row r="447" spans="1:2" ht="15.75" thickBot="1" x14ac:dyDescent="0.3">
      <c r="A447" s="5"/>
      <c r="B447" s="6"/>
    </row>
    <row r="448" spans="1:2" ht="15.75" thickBot="1" x14ac:dyDescent="0.3">
      <c r="A448" s="5"/>
      <c r="B448" s="6"/>
    </row>
    <row r="449" spans="1:2" ht="15.75" thickBot="1" x14ac:dyDescent="0.3">
      <c r="A449" s="5"/>
      <c r="B449" s="6"/>
    </row>
    <row r="450" spans="1:2" ht="15.75" thickBot="1" x14ac:dyDescent="0.3">
      <c r="A450" s="5"/>
      <c r="B450" s="6"/>
    </row>
    <row r="451" spans="1:2" ht="15.75" thickBot="1" x14ac:dyDescent="0.3">
      <c r="A451" s="5"/>
      <c r="B451" s="6"/>
    </row>
    <row r="452" spans="1:2" ht="15.75" thickBot="1" x14ac:dyDescent="0.3">
      <c r="A452" s="5"/>
      <c r="B452" s="6"/>
    </row>
    <row r="453" spans="1:2" ht="15.75" thickBot="1" x14ac:dyDescent="0.3">
      <c r="A453" s="5"/>
      <c r="B453" s="6"/>
    </row>
    <row r="454" spans="1:2" ht="15.75" thickBot="1" x14ac:dyDescent="0.3">
      <c r="A454" s="5"/>
      <c r="B454" s="6"/>
    </row>
    <row r="455" spans="1:2" ht="15.75" thickBot="1" x14ac:dyDescent="0.3">
      <c r="A455" s="5"/>
      <c r="B455" s="6"/>
    </row>
    <row r="456" spans="1:2" ht="15.75" thickBot="1" x14ac:dyDescent="0.3">
      <c r="A456" s="5"/>
      <c r="B456" s="6"/>
    </row>
    <row r="457" spans="1:2" ht="15.75" thickBot="1" x14ac:dyDescent="0.3">
      <c r="A457" s="5"/>
      <c r="B457" s="6"/>
    </row>
    <row r="458" spans="1:2" ht="15.75" thickBot="1" x14ac:dyDescent="0.3">
      <c r="A458" s="5"/>
      <c r="B458" s="6"/>
    </row>
    <row r="459" spans="1:2" ht="15.75" thickBot="1" x14ac:dyDescent="0.3">
      <c r="A459" s="5"/>
      <c r="B459" s="6"/>
    </row>
    <row r="460" spans="1:2" ht="15.75" thickBot="1" x14ac:dyDescent="0.3">
      <c r="A460" s="5"/>
      <c r="B460" s="6"/>
    </row>
    <row r="461" spans="1:2" ht="15.75" thickBot="1" x14ac:dyDescent="0.3">
      <c r="A461" s="5"/>
      <c r="B461" s="6"/>
    </row>
    <row r="462" spans="1:2" ht="15.75" thickBot="1" x14ac:dyDescent="0.3">
      <c r="A462" s="5"/>
      <c r="B462" s="6"/>
    </row>
    <row r="463" spans="1:2" ht="15.75" thickBot="1" x14ac:dyDescent="0.3">
      <c r="A463" s="5"/>
      <c r="B463" s="6"/>
    </row>
    <row r="464" spans="1:2" ht="15.75" thickBot="1" x14ac:dyDescent="0.3">
      <c r="A464" s="5"/>
      <c r="B464" s="6"/>
    </row>
    <row r="465" spans="1:2" ht="15.75" thickBot="1" x14ac:dyDescent="0.3">
      <c r="A465" s="5"/>
      <c r="B465" s="6"/>
    </row>
    <row r="466" spans="1:2" ht="15.75" thickBot="1" x14ac:dyDescent="0.3">
      <c r="A466" s="5"/>
      <c r="B466" s="6"/>
    </row>
    <row r="467" spans="1:2" ht="15.75" thickBot="1" x14ac:dyDescent="0.3">
      <c r="A467" s="5"/>
      <c r="B467" s="6"/>
    </row>
    <row r="468" spans="1:2" ht="15.75" thickBot="1" x14ac:dyDescent="0.3">
      <c r="A468" s="5"/>
      <c r="B468" s="6"/>
    </row>
    <row r="469" spans="1:2" ht="15.75" thickBot="1" x14ac:dyDescent="0.3">
      <c r="A469" s="5"/>
      <c r="B469" s="6"/>
    </row>
    <row r="470" spans="1:2" ht="15.75" thickBot="1" x14ac:dyDescent="0.3">
      <c r="A470" s="5"/>
      <c r="B470" s="6"/>
    </row>
    <row r="471" spans="1:2" ht="15.75" thickBot="1" x14ac:dyDescent="0.3">
      <c r="A471" s="5"/>
      <c r="B471" s="6"/>
    </row>
    <row r="472" spans="1:2" ht="15.75" thickBot="1" x14ac:dyDescent="0.3">
      <c r="A472" s="5"/>
      <c r="B472" s="6"/>
    </row>
    <row r="473" spans="1:2" ht="15.75" thickBot="1" x14ac:dyDescent="0.3">
      <c r="A473" s="5"/>
      <c r="B473" s="6"/>
    </row>
    <row r="474" spans="1:2" ht="15.75" thickBot="1" x14ac:dyDescent="0.3">
      <c r="A474" s="5"/>
      <c r="B474" s="6"/>
    </row>
    <row r="475" spans="1:2" ht="15.75" thickBot="1" x14ac:dyDescent="0.3">
      <c r="A475" s="5"/>
      <c r="B475" s="6"/>
    </row>
    <row r="476" spans="1:2" ht="15.75" thickBot="1" x14ac:dyDescent="0.3">
      <c r="A476" s="5"/>
      <c r="B476" s="6"/>
    </row>
    <row r="477" spans="1:2" ht="15.75" thickBot="1" x14ac:dyDescent="0.3">
      <c r="A477" s="5"/>
      <c r="B477" s="6"/>
    </row>
    <row r="478" spans="1:2" ht="15.75" thickBot="1" x14ac:dyDescent="0.3">
      <c r="A478" s="5"/>
      <c r="B478" s="6"/>
    </row>
    <row r="479" spans="1:2" ht="15.75" thickBot="1" x14ac:dyDescent="0.3">
      <c r="A479" s="5"/>
      <c r="B479" s="6"/>
    </row>
    <row r="480" spans="1:2" ht="15.75" thickBot="1" x14ac:dyDescent="0.3">
      <c r="A480" s="5"/>
      <c r="B480" s="6"/>
    </row>
    <row r="481" spans="1:2" ht="15.75" thickBot="1" x14ac:dyDescent="0.3">
      <c r="A481" s="5"/>
      <c r="B481" s="6"/>
    </row>
    <row r="482" spans="1:2" ht="15.75" thickBot="1" x14ac:dyDescent="0.3">
      <c r="A482" s="5"/>
      <c r="B482" s="6"/>
    </row>
    <row r="483" spans="1:2" ht="15.75" thickBot="1" x14ac:dyDescent="0.3">
      <c r="A483" s="5"/>
      <c r="B483" s="6"/>
    </row>
    <row r="484" spans="1:2" ht="15.75" thickBot="1" x14ac:dyDescent="0.3">
      <c r="A484" s="5"/>
      <c r="B484" s="6"/>
    </row>
    <row r="485" spans="1:2" ht="15.75" thickBot="1" x14ac:dyDescent="0.3">
      <c r="A485" s="5"/>
      <c r="B485" s="6"/>
    </row>
    <row r="486" spans="1:2" ht="15.75" thickBot="1" x14ac:dyDescent="0.3">
      <c r="A486" s="5"/>
      <c r="B486" s="6"/>
    </row>
    <row r="487" spans="1:2" ht="15.75" thickBot="1" x14ac:dyDescent="0.3">
      <c r="A487" s="5"/>
      <c r="B487" s="6"/>
    </row>
    <row r="488" spans="1:2" ht="15.75" thickBot="1" x14ac:dyDescent="0.3">
      <c r="A488" s="5"/>
      <c r="B488" s="6"/>
    </row>
    <row r="489" spans="1:2" ht="15.75" thickBot="1" x14ac:dyDescent="0.3">
      <c r="A489" s="5"/>
      <c r="B489" s="6"/>
    </row>
    <row r="490" spans="1:2" ht="15.75" thickBot="1" x14ac:dyDescent="0.3">
      <c r="A490" s="5"/>
      <c r="B490" s="6"/>
    </row>
    <row r="491" spans="1:2" ht="15.75" thickBot="1" x14ac:dyDescent="0.3">
      <c r="A491" s="5"/>
      <c r="B491" s="6"/>
    </row>
    <row r="492" spans="1:2" ht="15.75" thickBot="1" x14ac:dyDescent="0.3">
      <c r="A492" s="5"/>
      <c r="B492" s="6"/>
    </row>
    <row r="493" spans="1:2" ht="15.75" thickBot="1" x14ac:dyDescent="0.3">
      <c r="A493" s="5"/>
      <c r="B493" s="6"/>
    </row>
    <row r="494" spans="1:2" ht="15.75" thickBot="1" x14ac:dyDescent="0.3">
      <c r="A494" s="5"/>
      <c r="B494" s="6"/>
    </row>
    <row r="495" spans="1:2" ht="15.75" thickBot="1" x14ac:dyDescent="0.3">
      <c r="A495" s="5"/>
      <c r="B495" s="6"/>
    </row>
    <row r="496" spans="1:2" ht="15.75" thickBot="1" x14ac:dyDescent="0.3">
      <c r="A496" s="5"/>
      <c r="B496" s="6"/>
    </row>
    <row r="497" spans="1:2" ht="15.75" thickBot="1" x14ac:dyDescent="0.3">
      <c r="A497" s="5"/>
      <c r="B497" s="6"/>
    </row>
    <row r="498" spans="1:2" ht="15.75" thickBot="1" x14ac:dyDescent="0.3">
      <c r="A498" s="5"/>
      <c r="B498" s="6"/>
    </row>
    <row r="499" spans="1:2" ht="15.75" thickBot="1" x14ac:dyDescent="0.3">
      <c r="A499" s="5"/>
      <c r="B499" s="6"/>
    </row>
    <row r="500" spans="1:2" ht="15.75" thickBot="1" x14ac:dyDescent="0.3">
      <c r="A500" s="5"/>
      <c r="B500" s="6"/>
    </row>
    <row r="501" spans="1:2" ht="15.75" thickBot="1" x14ac:dyDescent="0.3">
      <c r="A501" s="5"/>
      <c r="B501" s="6"/>
    </row>
    <row r="502" spans="1:2" ht="15.75" thickBot="1" x14ac:dyDescent="0.3">
      <c r="A502" s="5"/>
      <c r="B502" s="6"/>
    </row>
    <row r="503" spans="1:2" ht="15.75" thickBot="1" x14ac:dyDescent="0.3">
      <c r="A503" s="5"/>
      <c r="B503" s="6"/>
    </row>
    <row r="504" spans="1:2" ht="15.75" thickBot="1" x14ac:dyDescent="0.3">
      <c r="A504" s="5"/>
      <c r="B504" s="6"/>
    </row>
    <row r="505" spans="1:2" ht="15.75" thickBot="1" x14ac:dyDescent="0.3">
      <c r="A505" s="5"/>
      <c r="B505" s="6"/>
    </row>
    <row r="506" spans="1:2" ht="15.75" thickBot="1" x14ac:dyDescent="0.3">
      <c r="A506" s="5"/>
      <c r="B506" s="6"/>
    </row>
    <row r="507" spans="1:2" ht="15.75" thickBot="1" x14ac:dyDescent="0.3">
      <c r="A507" s="5"/>
      <c r="B507" s="6"/>
    </row>
    <row r="508" spans="1:2" ht="15.75" thickBot="1" x14ac:dyDescent="0.3">
      <c r="A508" s="5"/>
      <c r="B508" s="6"/>
    </row>
    <row r="509" spans="1:2" ht="15.75" thickBot="1" x14ac:dyDescent="0.3">
      <c r="A509" s="5"/>
      <c r="B509" s="6"/>
    </row>
    <row r="510" spans="1:2" ht="15.75" thickBot="1" x14ac:dyDescent="0.3">
      <c r="A510" s="5"/>
      <c r="B510" s="6"/>
    </row>
    <row r="511" spans="1:2" ht="15.75" thickBot="1" x14ac:dyDescent="0.3">
      <c r="A511" s="5"/>
      <c r="B511" s="6"/>
    </row>
    <row r="512" spans="1:2" ht="15.75" thickBot="1" x14ac:dyDescent="0.3">
      <c r="A512" s="5"/>
      <c r="B512" s="6"/>
    </row>
    <row r="513" spans="1:2" ht="15.75" thickBot="1" x14ac:dyDescent="0.3">
      <c r="A513" s="5"/>
      <c r="B513" s="6"/>
    </row>
    <row r="514" spans="1:2" ht="15.75" thickBot="1" x14ac:dyDescent="0.3">
      <c r="A514" s="5"/>
      <c r="B514" s="6"/>
    </row>
    <row r="515" spans="1:2" ht="15.75" thickBot="1" x14ac:dyDescent="0.3">
      <c r="A515" s="5"/>
      <c r="B515" s="6"/>
    </row>
    <row r="516" spans="1:2" ht="15.75" thickBot="1" x14ac:dyDescent="0.3">
      <c r="A516" s="5"/>
      <c r="B516" s="6"/>
    </row>
    <row r="517" spans="1:2" ht="15.75" thickBot="1" x14ac:dyDescent="0.3">
      <c r="A517" s="5"/>
      <c r="B517" s="6"/>
    </row>
    <row r="518" spans="1:2" ht="15.75" thickBot="1" x14ac:dyDescent="0.3">
      <c r="A518" s="5"/>
      <c r="B518" s="6"/>
    </row>
    <row r="519" spans="1:2" ht="15.75" thickBot="1" x14ac:dyDescent="0.3">
      <c r="A519" s="5"/>
      <c r="B519" s="6"/>
    </row>
    <row r="520" spans="1:2" ht="15.75" thickBot="1" x14ac:dyDescent="0.3">
      <c r="A520" s="5"/>
      <c r="B520" s="6"/>
    </row>
    <row r="521" spans="1:2" ht="15.75" thickBot="1" x14ac:dyDescent="0.3">
      <c r="A521" s="5"/>
      <c r="B521" s="6"/>
    </row>
    <row r="522" spans="1:2" ht="15.75" thickBot="1" x14ac:dyDescent="0.3">
      <c r="A522" s="5"/>
      <c r="B522" s="6"/>
    </row>
    <row r="523" spans="1:2" ht="15.75" thickBot="1" x14ac:dyDescent="0.3">
      <c r="A523" s="5"/>
      <c r="B523" s="6"/>
    </row>
    <row r="524" spans="1:2" ht="15.75" thickBot="1" x14ac:dyDescent="0.3">
      <c r="A524" s="5"/>
      <c r="B524" s="6"/>
    </row>
    <row r="525" spans="1:2" ht="15.75" thickBot="1" x14ac:dyDescent="0.3">
      <c r="A525" s="5"/>
      <c r="B525" s="6"/>
    </row>
    <row r="526" spans="1:2" ht="15.75" thickBot="1" x14ac:dyDescent="0.3">
      <c r="A526" s="5"/>
      <c r="B526" s="6"/>
    </row>
    <row r="527" spans="1:2" ht="15.75" thickBot="1" x14ac:dyDescent="0.3">
      <c r="A527" s="5"/>
      <c r="B527" s="6"/>
    </row>
    <row r="528" spans="1:2" ht="15.75" thickBot="1" x14ac:dyDescent="0.3">
      <c r="A528" s="5"/>
      <c r="B528" s="6"/>
    </row>
    <row r="529" spans="1:2" ht="15.75" thickBot="1" x14ac:dyDescent="0.3">
      <c r="A529" s="5"/>
      <c r="B529" s="6"/>
    </row>
    <row r="530" spans="1:2" ht="15.75" thickBot="1" x14ac:dyDescent="0.3">
      <c r="A530" s="5"/>
      <c r="B530" s="6"/>
    </row>
    <row r="531" spans="1:2" ht="15.75" thickBot="1" x14ac:dyDescent="0.3">
      <c r="A531" s="5"/>
      <c r="B531" s="6"/>
    </row>
    <row r="532" spans="1:2" ht="15.75" thickBot="1" x14ac:dyDescent="0.3">
      <c r="A532" s="5"/>
      <c r="B532" s="6"/>
    </row>
    <row r="533" spans="1:2" ht="15.75" thickBot="1" x14ac:dyDescent="0.3">
      <c r="A533" s="5"/>
      <c r="B533" s="6"/>
    </row>
    <row r="534" spans="1:2" ht="15.75" thickBot="1" x14ac:dyDescent="0.3">
      <c r="A534" s="5"/>
      <c r="B534" s="6"/>
    </row>
    <row r="535" spans="1:2" ht="15.75" thickBot="1" x14ac:dyDescent="0.3">
      <c r="A535" s="5"/>
      <c r="B535" s="6"/>
    </row>
    <row r="536" spans="1:2" ht="15.75" thickBot="1" x14ac:dyDescent="0.3">
      <c r="A536" s="5"/>
      <c r="B536" s="6"/>
    </row>
    <row r="537" spans="1:2" ht="15.75" thickBot="1" x14ac:dyDescent="0.3">
      <c r="A537" s="5"/>
      <c r="B537" s="6"/>
    </row>
    <row r="538" spans="1:2" ht="15.75" thickBot="1" x14ac:dyDescent="0.3">
      <c r="A538" s="5"/>
      <c r="B538" s="6"/>
    </row>
    <row r="539" spans="1:2" ht="15.75" thickBot="1" x14ac:dyDescent="0.3">
      <c r="A539" s="5"/>
      <c r="B539" s="6"/>
    </row>
    <row r="540" spans="1:2" ht="15.75" thickBot="1" x14ac:dyDescent="0.3">
      <c r="A540" s="5"/>
      <c r="B540" s="6"/>
    </row>
    <row r="541" spans="1:2" ht="15.75" thickBot="1" x14ac:dyDescent="0.3">
      <c r="A541" s="5"/>
      <c r="B541" s="6"/>
    </row>
    <row r="542" spans="1:2" ht="15.75" thickBot="1" x14ac:dyDescent="0.3">
      <c r="A542" s="5"/>
      <c r="B542" s="6"/>
    </row>
    <row r="543" spans="1:2" ht="15.75" thickBot="1" x14ac:dyDescent="0.3">
      <c r="A543" s="5"/>
      <c r="B543" s="6"/>
    </row>
    <row r="544" spans="1:2" ht="15.75" thickBot="1" x14ac:dyDescent="0.3">
      <c r="A544" s="5"/>
      <c r="B544" s="6"/>
    </row>
    <row r="545" spans="1:2" ht="15.75" thickBot="1" x14ac:dyDescent="0.3">
      <c r="A545" s="5"/>
      <c r="B545" s="6"/>
    </row>
    <row r="546" spans="1:2" ht="15.75" thickBot="1" x14ac:dyDescent="0.3">
      <c r="A546" s="5"/>
      <c r="B546" s="6"/>
    </row>
    <row r="547" spans="1:2" ht="15.75" thickBot="1" x14ac:dyDescent="0.3">
      <c r="A547" s="5"/>
      <c r="B547" s="6"/>
    </row>
    <row r="548" spans="1:2" ht="15.75" thickBot="1" x14ac:dyDescent="0.3">
      <c r="A548" s="5"/>
      <c r="B548" s="6"/>
    </row>
    <row r="549" spans="1:2" ht="15.75" thickBot="1" x14ac:dyDescent="0.3">
      <c r="A549" s="5"/>
      <c r="B549" s="6"/>
    </row>
    <row r="550" spans="1:2" ht="15.75" thickBot="1" x14ac:dyDescent="0.3">
      <c r="A550" s="5"/>
      <c r="B550" s="6"/>
    </row>
    <row r="551" spans="1:2" ht="15.75" thickBot="1" x14ac:dyDescent="0.3">
      <c r="A551" s="5"/>
      <c r="B551" s="6"/>
    </row>
    <row r="552" spans="1:2" ht="15.75" thickBot="1" x14ac:dyDescent="0.3">
      <c r="A552" s="5"/>
      <c r="B552" s="6"/>
    </row>
    <row r="553" spans="1:2" ht="15.75" thickBot="1" x14ac:dyDescent="0.3">
      <c r="A553" s="5"/>
      <c r="B553" s="6"/>
    </row>
    <row r="554" spans="1:2" ht="15.75" thickBot="1" x14ac:dyDescent="0.3">
      <c r="A554" s="5"/>
      <c r="B554" s="6"/>
    </row>
    <row r="555" spans="1:2" ht="15.75" thickBot="1" x14ac:dyDescent="0.3">
      <c r="A555" s="5"/>
      <c r="B555" s="6"/>
    </row>
    <row r="556" spans="1:2" ht="15.75" thickBot="1" x14ac:dyDescent="0.3">
      <c r="A556" s="5"/>
      <c r="B556" s="6"/>
    </row>
    <row r="557" spans="1:2" ht="15.75" thickBot="1" x14ac:dyDescent="0.3">
      <c r="A557" s="5"/>
      <c r="B557" s="6"/>
    </row>
    <row r="558" spans="1:2" ht="15.75" thickBot="1" x14ac:dyDescent="0.3">
      <c r="A558" s="5"/>
      <c r="B558" s="6"/>
    </row>
    <row r="559" spans="1:2" ht="15.75" thickBot="1" x14ac:dyDescent="0.3">
      <c r="A559" s="5"/>
      <c r="B559" s="6"/>
    </row>
    <row r="560" spans="1:2" ht="15.75" thickBot="1" x14ac:dyDescent="0.3">
      <c r="A560" s="5"/>
      <c r="B560" s="6"/>
    </row>
    <row r="561" spans="1:2" ht="15.75" thickBot="1" x14ac:dyDescent="0.3">
      <c r="A561" s="5"/>
      <c r="B561" s="6"/>
    </row>
    <row r="562" spans="1:2" ht="15.75" thickBot="1" x14ac:dyDescent="0.3">
      <c r="A562" s="5"/>
      <c r="B562" s="6"/>
    </row>
    <row r="563" spans="1:2" ht="15.75" thickBot="1" x14ac:dyDescent="0.3">
      <c r="A563" s="5"/>
      <c r="B563" s="6"/>
    </row>
    <row r="564" spans="1:2" ht="15.75" thickBot="1" x14ac:dyDescent="0.3">
      <c r="A564" s="5"/>
      <c r="B564" s="6"/>
    </row>
    <row r="565" spans="1:2" ht="15.75" thickBot="1" x14ac:dyDescent="0.3">
      <c r="A565" s="5"/>
      <c r="B565" s="6"/>
    </row>
    <row r="566" spans="1:2" ht="15.75" thickBot="1" x14ac:dyDescent="0.3">
      <c r="A566" s="5"/>
      <c r="B566" s="6"/>
    </row>
    <row r="567" spans="1:2" ht="15.75" thickBot="1" x14ac:dyDescent="0.3">
      <c r="A567" s="5"/>
      <c r="B567" s="6"/>
    </row>
    <row r="568" spans="1:2" ht="15.75" thickBot="1" x14ac:dyDescent="0.3">
      <c r="A568" s="5"/>
      <c r="B568" s="6"/>
    </row>
    <row r="569" spans="1:2" ht="15.75" thickBot="1" x14ac:dyDescent="0.3">
      <c r="A569" s="5"/>
      <c r="B569" s="6"/>
    </row>
    <row r="570" spans="1:2" ht="15.75" thickBot="1" x14ac:dyDescent="0.3">
      <c r="A570" s="5"/>
      <c r="B570" s="6"/>
    </row>
    <row r="571" spans="1:2" ht="15.75" thickBot="1" x14ac:dyDescent="0.3">
      <c r="A571" s="5"/>
      <c r="B571" s="6"/>
    </row>
    <row r="572" spans="1:2" ht="15.75" thickBot="1" x14ac:dyDescent="0.3">
      <c r="A572" s="5"/>
      <c r="B572" s="6"/>
    </row>
    <row r="573" spans="1:2" ht="15.75" thickBot="1" x14ac:dyDescent="0.3">
      <c r="A573" s="5"/>
      <c r="B573" s="6"/>
    </row>
    <row r="574" spans="1:2" ht="15.75" thickBot="1" x14ac:dyDescent="0.3">
      <c r="A574" s="5"/>
      <c r="B574" s="6"/>
    </row>
    <row r="575" spans="1:2" ht="15.75" thickBot="1" x14ac:dyDescent="0.3">
      <c r="A575" s="5"/>
      <c r="B575" s="6"/>
    </row>
    <row r="576" spans="1:2" ht="15.75" thickBot="1" x14ac:dyDescent="0.3">
      <c r="A576" s="5"/>
      <c r="B576" s="6"/>
    </row>
    <row r="577" spans="1:2" ht="15.75" thickBot="1" x14ac:dyDescent="0.3">
      <c r="A577" s="5"/>
      <c r="B577" s="6"/>
    </row>
    <row r="578" spans="1:2" ht="15.75" thickBot="1" x14ac:dyDescent="0.3">
      <c r="A578" s="5"/>
      <c r="B578" s="6"/>
    </row>
    <row r="579" spans="1:2" ht="15.75" thickBot="1" x14ac:dyDescent="0.3">
      <c r="A579" s="5"/>
      <c r="B579" s="6"/>
    </row>
    <row r="580" spans="1:2" ht="15.75" thickBot="1" x14ac:dyDescent="0.3">
      <c r="A580" s="5"/>
      <c r="B580" s="6"/>
    </row>
    <row r="581" spans="1:2" ht="15.75" thickBot="1" x14ac:dyDescent="0.3">
      <c r="A581" s="5"/>
      <c r="B581" s="6"/>
    </row>
    <row r="582" spans="1:2" ht="15.75" thickBot="1" x14ac:dyDescent="0.3">
      <c r="A582" s="5"/>
      <c r="B582" s="6"/>
    </row>
    <row r="583" spans="1:2" ht="15.75" thickBot="1" x14ac:dyDescent="0.3">
      <c r="A583" s="5"/>
      <c r="B583" s="6"/>
    </row>
    <row r="584" spans="1:2" ht="15.75" thickBot="1" x14ac:dyDescent="0.3">
      <c r="A584" s="5"/>
      <c r="B584" s="6"/>
    </row>
    <row r="585" spans="1:2" ht="15.75" thickBot="1" x14ac:dyDescent="0.3">
      <c r="A585" s="5"/>
      <c r="B585" s="6"/>
    </row>
    <row r="586" spans="1:2" ht="15.75" thickBot="1" x14ac:dyDescent="0.3">
      <c r="A586" s="5"/>
      <c r="B586" s="6"/>
    </row>
    <row r="587" spans="1:2" ht="15.75" thickBot="1" x14ac:dyDescent="0.3">
      <c r="A587" s="5"/>
      <c r="B587" s="6"/>
    </row>
    <row r="588" spans="1:2" ht="15.75" thickBot="1" x14ac:dyDescent="0.3">
      <c r="A588" s="5"/>
      <c r="B588" s="6"/>
    </row>
    <row r="589" spans="1:2" ht="15.75" thickBot="1" x14ac:dyDescent="0.3">
      <c r="A589" s="5"/>
      <c r="B589" s="6"/>
    </row>
    <row r="590" spans="1:2" ht="15.75" thickBot="1" x14ac:dyDescent="0.3">
      <c r="A590" s="5"/>
      <c r="B590" s="6"/>
    </row>
    <row r="591" spans="1:2" ht="15.75" thickBot="1" x14ac:dyDescent="0.3">
      <c r="A591" s="5"/>
      <c r="B591" s="6"/>
    </row>
    <row r="592" spans="1:2" ht="15.75" thickBot="1" x14ac:dyDescent="0.3">
      <c r="A592" s="5"/>
      <c r="B592" s="6"/>
    </row>
    <row r="593" spans="1:2" ht="15.75" thickBot="1" x14ac:dyDescent="0.3">
      <c r="A593" s="5"/>
      <c r="B593" s="6"/>
    </row>
    <row r="594" spans="1:2" ht="15.75" thickBot="1" x14ac:dyDescent="0.3">
      <c r="A594" s="5"/>
      <c r="B594" s="6"/>
    </row>
    <row r="595" spans="1:2" ht="15.75" thickBot="1" x14ac:dyDescent="0.3">
      <c r="A595" s="5"/>
      <c r="B595" s="6"/>
    </row>
    <row r="596" spans="1:2" ht="15.75" thickBot="1" x14ac:dyDescent="0.3">
      <c r="A596" s="5"/>
      <c r="B596" s="6"/>
    </row>
    <row r="597" spans="1:2" ht="15.75" thickBot="1" x14ac:dyDescent="0.3">
      <c r="A597" s="5"/>
      <c r="B597" s="6"/>
    </row>
    <row r="598" spans="1:2" ht="15.75" thickBot="1" x14ac:dyDescent="0.3">
      <c r="A598" s="5"/>
      <c r="B598" s="6"/>
    </row>
    <row r="599" spans="1:2" ht="15.75" thickBot="1" x14ac:dyDescent="0.3">
      <c r="A599" s="5"/>
      <c r="B599" s="6"/>
    </row>
    <row r="600" spans="1:2" ht="15.75" thickBot="1" x14ac:dyDescent="0.3">
      <c r="A600" s="5"/>
      <c r="B600" s="6"/>
    </row>
    <row r="601" spans="1:2" ht="15.75" thickBot="1" x14ac:dyDescent="0.3">
      <c r="A601" s="5"/>
      <c r="B601" s="6"/>
    </row>
    <row r="602" spans="1:2" ht="15.75" thickBot="1" x14ac:dyDescent="0.3">
      <c r="A602" s="5"/>
      <c r="B602" s="6"/>
    </row>
    <row r="603" spans="1:2" ht="15.75" thickBot="1" x14ac:dyDescent="0.3">
      <c r="A603" s="5"/>
      <c r="B603" s="6"/>
    </row>
    <row r="604" spans="1:2" ht="15.75" thickBot="1" x14ac:dyDescent="0.3">
      <c r="A604" s="5"/>
      <c r="B604" s="6"/>
    </row>
    <row r="605" spans="1:2" ht="15.75" thickBot="1" x14ac:dyDescent="0.3">
      <c r="A605" s="5"/>
      <c r="B605" s="6"/>
    </row>
    <row r="606" spans="1:2" ht="15.75" thickBot="1" x14ac:dyDescent="0.3">
      <c r="A606" s="5"/>
      <c r="B606" s="6"/>
    </row>
    <row r="607" spans="1:2" ht="15.75" thickBot="1" x14ac:dyDescent="0.3">
      <c r="A607" s="5"/>
      <c r="B607" s="6"/>
    </row>
    <row r="608" spans="1:2" ht="15.75" thickBot="1" x14ac:dyDescent="0.3">
      <c r="A608" s="5"/>
      <c r="B608" s="6"/>
    </row>
    <row r="609" spans="1:2" ht="15.75" thickBot="1" x14ac:dyDescent="0.3">
      <c r="A609" s="5"/>
      <c r="B609" s="6"/>
    </row>
    <row r="610" spans="1:2" ht="15.75" thickBot="1" x14ac:dyDescent="0.3">
      <c r="A610" s="5"/>
      <c r="B610" s="6"/>
    </row>
    <row r="611" spans="1:2" ht="15.75" thickBot="1" x14ac:dyDescent="0.3">
      <c r="A611" s="5"/>
      <c r="B611" s="6"/>
    </row>
    <row r="612" spans="1:2" ht="15.75" thickBot="1" x14ac:dyDescent="0.3">
      <c r="A612" s="5"/>
      <c r="B612" s="6"/>
    </row>
    <row r="613" spans="1:2" ht="15.75" thickBot="1" x14ac:dyDescent="0.3">
      <c r="A613" s="5"/>
      <c r="B613" s="6"/>
    </row>
    <row r="614" spans="1:2" ht="15.75" thickBot="1" x14ac:dyDescent="0.3">
      <c r="A614" s="5"/>
      <c r="B614" s="6"/>
    </row>
    <row r="615" spans="1:2" ht="15.75" thickBot="1" x14ac:dyDescent="0.3">
      <c r="A615" s="5"/>
      <c r="B615" s="6"/>
    </row>
    <row r="616" spans="1:2" ht="15.75" thickBot="1" x14ac:dyDescent="0.3">
      <c r="A616" s="5"/>
      <c r="B616" s="6"/>
    </row>
    <row r="617" spans="1:2" ht="15.75" thickBot="1" x14ac:dyDescent="0.3">
      <c r="A617" s="5"/>
      <c r="B617" s="6"/>
    </row>
    <row r="618" spans="1:2" ht="15.75" thickBot="1" x14ac:dyDescent="0.3">
      <c r="A618" s="5"/>
      <c r="B618" s="6"/>
    </row>
    <row r="619" spans="1:2" ht="15.75" thickBot="1" x14ac:dyDescent="0.3">
      <c r="A619" s="5"/>
      <c r="B619" s="6"/>
    </row>
    <row r="620" spans="1:2" ht="15.75" thickBot="1" x14ac:dyDescent="0.3">
      <c r="A620" s="5"/>
      <c r="B620" s="6"/>
    </row>
    <row r="621" spans="1:2" ht="15.75" thickBot="1" x14ac:dyDescent="0.3">
      <c r="A621" s="5"/>
      <c r="B621" s="6"/>
    </row>
    <row r="622" spans="1:2" ht="15.75" thickBot="1" x14ac:dyDescent="0.3">
      <c r="A622" s="5"/>
      <c r="B622" s="6"/>
    </row>
    <row r="623" spans="1:2" ht="15.75" thickBot="1" x14ac:dyDescent="0.3">
      <c r="A623" s="5"/>
      <c r="B623" s="6"/>
    </row>
    <row r="624" spans="1:2" ht="15.75" thickBot="1" x14ac:dyDescent="0.3">
      <c r="A624" s="5"/>
      <c r="B624" s="6"/>
    </row>
    <row r="625" spans="1:2" ht="15.75" thickBot="1" x14ac:dyDescent="0.3">
      <c r="A625" s="5"/>
      <c r="B625" s="6"/>
    </row>
    <row r="626" spans="1:2" ht="15.75" thickBot="1" x14ac:dyDescent="0.3">
      <c r="A626" s="5"/>
      <c r="B626" s="6"/>
    </row>
    <row r="627" spans="1:2" ht="15.75" thickBot="1" x14ac:dyDescent="0.3">
      <c r="A627" s="5"/>
      <c r="B627" s="6"/>
    </row>
    <row r="628" spans="1:2" ht="15.75" thickBot="1" x14ac:dyDescent="0.3">
      <c r="A628" s="5"/>
      <c r="B628" s="6"/>
    </row>
    <row r="629" spans="1:2" ht="15.75" thickBot="1" x14ac:dyDescent="0.3">
      <c r="A629" s="5"/>
      <c r="B629" s="6"/>
    </row>
    <row r="630" spans="1:2" ht="15.75" thickBot="1" x14ac:dyDescent="0.3">
      <c r="A630" s="5"/>
      <c r="B630" s="6"/>
    </row>
    <row r="631" spans="1:2" ht="15.75" thickBot="1" x14ac:dyDescent="0.3">
      <c r="A631" s="5"/>
      <c r="B631" s="6"/>
    </row>
    <row r="632" spans="1:2" ht="15.75" thickBot="1" x14ac:dyDescent="0.3">
      <c r="A632" s="5"/>
      <c r="B632" s="6"/>
    </row>
    <row r="633" spans="1:2" ht="15.75" thickBot="1" x14ac:dyDescent="0.3">
      <c r="A633" s="5"/>
      <c r="B633" s="6"/>
    </row>
    <row r="634" spans="1:2" ht="15.75" thickBot="1" x14ac:dyDescent="0.3">
      <c r="A634" s="5"/>
      <c r="B634" s="6"/>
    </row>
    <row r="635" spans="1:2" ht="15.75" thickBot="1" x14ac:dyDescent="0.3">
      <c r="A635" s="5"/>
      <c r="B635" s="6"/>
    </row>
    <row r="636" spans="1:2" ht="15.75" thickBot="1" x14ac:dyDescent="0.3">
      <c r="A636" s="5"/>
      <c r="B636" s="6"/>
    </row>
    <row r="637" spans="1:2" ht="15.75" thickBot="1" x14ac:dyDescent="0.3">
      <c r="A637" s="5"/>
      <c r="B637" s="6"/>
    </row>
    <row r="638" spans="1:2" ht="15.75" thickBot="1" x14ac:dyDescent="0.3">
      <c r="A638" s="5"/>
      <c r="B638" s="6"/>
    </row>
    <row r="639" spans="1:2" ht="15.75" thickBot="1" x14ac:dyDescent="0.3">
      <c r="A639" s="5"/>
      <c r="B639" s="6"/>
    </row>
    <row r="640" spans="1:2" ht="15.75" thickBot="1" x14ac:dyDescent="0.3">
      <c r="A640" s="5"/>
      <c r="B640" s="6"/>
    </row>
    <row r="641" spans="1:2" ht="15.75" thickBot="1" x14ac:dyDescent="0.3">
      <c r="A641" s="5"/>
      <c r="B641" s="6"/>
    </row>
    <row r="642" spans="1:2" ht="15.75" thickBot="1" x14ac:dyDescent="0.3">
      <c r="A642" s="5"/>
      <c r="B642" s="6"/>
    </row>
    <row r="643" spans="1:2" ht="15.75" thickBot="1" x14ac:dyDescent="0.3">
      <c r="A643" s="5"/>
      <c r="B643" s="6"/>
    </row>
    <row r="644" spans="1:2" ht="15.75" thickBot="1" x14ac:dyDescent="0.3">
      <c r="A644" s="5"/>
      <c r="B644" s="6"/>
    </row>
    <row r="645" spans="1:2" ht="15.75" thickBot="1" x14ac:dyDescent="0.3">
      <c r="A645" s="5"/>
      <c r="B645" s="6"/>
    </row>
    <row r="646" spans="1:2" ht="15.75" thickBot="1" x14ac:dyDescent="0.3">
      <c r="A646" s="5"/>
      <c r="B646" s="6"/>
    </row>
    <row r="647" spans="1:2" ht="15.75" thickBot="1" x14ac:dyDescent="0.3">
      <c r="A647" s="5"/>
      <c r="B647" s="6"/>
    </row>
    <row r="648" spans="1:2" ht="15.75" thickBot="1" x14ac:dyDescent="0.3">
      <c r="A648" s="5"/>
      <c r="B648" s="6"/>
    </row>
    <row r="649" spans="1:2" ht="15.75" thickBot="1" x14ac:dyDescent="0.3">
      <c r="A649" s="5"/>
      <c r="B649" s="6"/>
    </row>
    <row r="650" spans="1:2" ht="15.75" thickBot="1" x14ac:dyDescent="0.3">
      <c r="A650" s="5"/>
      <c r="B650" s="6"/>
    </row>
    <row r="651" spans="1:2" ht="15.75" thickBot="1" x14ac:dyDescent="0.3">
      <c r="A651" s="5"/>
      <c r="B651" s="6"/>
    </row>
    <row r="652" spans="1:2" ht="15.75" thickBot="1" x14ac:dyDescent="0.3">
      <c r="A652" s="5"/>
      <c r="B652" s="6"/>
    </row>
    <row r="653" spans="1:2" ht="15.75" thickBot="1" x14ac:dyDescent="0.3">
      <c r="A653" s="5"/>
      <c r="B653" s="6"/>
    </row>
    <row r="654" spans="1:2" ht="15.75" thickBot="1" x14ac:dyDescent="0.3">
      <c r="A654" s="5"/>
      <c r="B654" s="6"/>
    </row>
    <row r="655" spans="1:2" ht="15.75" thickBot="1" x14ac:dyDescent="0.3">
      <c r="A655" s="5"/>
      <c r="B655" s="6"/>
    </row>
    <row r="656" spans="1:2" ht="15.75" thickBot="1" x14ac:dyDescent="0.3">
      <c r="A656" s="5"/>
      <c r="B656" s="6"/>
    </row>
    <row r="657" spans="1:2" ht="15.75" thickBot="1" x14ac:dyDescent="0.3">
      <c r="A657" s="5"/>
      <c r="B657" s="6"/>
    </row>
    <row r="658" spans="1:2" ht="15.75" thickBot="1" x14ac:dyDescent="0.3">
      <c r="A658" s="5"/>
      <c r="B658" s="6"/>
    </row>
    <row r="659" spans="1:2" ht="15.75" thickBot="1" x14ac:dyDescent="0.3">
      <c r="A659" s="5"/>
      <c r="B659" s="6"/>
    </row>
    <row r="660" spans="1:2" ht="15.75" thickBot="1" x14ac:dyDescent="0.3">
      <c r="A660" s="5"/>
      <c r="B660" s="6"/>
    </row>
    <row r="661" spans="1:2" ht="15.75" thickBot="1" x14ac:dyDescent="0.3">
      <c r="A661" s="5"/>
      <c r="B661" s="6"/>
    </row>
    <row r="662" spans="1:2" ht="15.75" thickBot="1" x14ac:dyDescent="0.3">
      <c r="A662" s="5"/>
      <c r="B662" s="6"/>
    </row>
    <row r="663" spans="1:2" ht="15.75" thickBot="1" x14ac:dyDescent="0.3">
      <c r="A663" s="5"/>
      <c r="B663" s="6"/>
    </row>
    <row r="664" spans="1:2" ht="15.75" thickBot="1" x14ac:dyDescent="0.3">
      <c r="A664" s="5"/>
      <c r="B664" s="6"/>
    </row>
    <row r="665" spans="1:2" ht="15.75" thickBot="1" x14ac:dyDescent="0.3">
      <c r="A665" s="5"/>
      <c r="B665" s="6"/>
    </row>
    <row r="666" spans="1:2" ht="15.75" thickBot="1" x14ac:dyDescent="0.3">
      <c r="A666" s="5"/>
      <c r="B666" s="6"/>
    </row>
    <row r="667" spans="1:2" ht="15.75" thickBot="1" x14ac:dyDescent="0.3">
      <c r="A667" s="5"/>
      <c r="B667" s="6"/>
    </row>
    <row r="668" spans="1:2" ht="15.75" thickBot="1" x14ac:dyDescent="0.3">
      <c r="A668" s="5"/>
      <c r="B668" s="6"/>
    </row>
    <row r="669" spans="1:2" ht="15.75" thickBot="1" x14ac:dyDescent="0.3">
      <c r="A669" s="5"/>
      <c r="B669" s="6"/>
    </row>
    <row r="670" spans="1:2" ht="15.75" thickBot="1" x14ac:dyDescent="0.3">
      <c r="A670" s="5"/>
      <c r="B670" s="6"/>
    </row>
    <row r="671" spans="1:2" ht="15.75" thickBot="1" x14ac:dyDescent="0.3">
      <c r="A671" s="5"/>
      <c r="B671" s="6"/>
    </row>
    <row r="672" spans="1:2" ht="15.75" thickBot="1" x14ac:dyDescent="0.3">
      <c r="A672" s="5"/>
      <c r="B672" s="6"/>
    </row>
    <row r="673" spans="1:2" ht="15.75" thickBot="1" x14ac:dyDescent="0.3">
      <c r="A673" s="5"/>
      <c r="B673" s="6"/>
    </row>
    <row r="674" spans="1:2" ht="15.75" thickBot="1" x14ac:dyDescent="0.3">
      <c r="A674" s="5"/>
      <c r="B674" s="6"/>
    </row>
    <row r="675" spans="1:2" ht="15.75" thickBot="1" x14ac:dyDescent="0.3">
      <c r="A675" s="5"/>
      <c r="B675" s="6"/>
    </row>
    <row r="676" spans="1:2" ht="15.75" thickBot="1" x14ac:dyDescent="0.3">
      <c r="A676" s="5"/>
      <c r="B676" s="6"/>
    </row>
    <row r="677" spans="1:2" ht="15.75" thickBot="1" x14ac:dyDescent="0.3">
      <c r="A677" s="5"/>
      <c r="B677" s="6"/>
    </row>
    <row r="678" spans="1:2" ht="15.75" thickBot="1" x14ac:dyDescent="0.3">
      <c r="A678" s="5"/>
      <c r="B678" s="6"/>
    </row>
    <row r="679" spans="1:2" ht="15.75" thickBot="1" x14ac:dyDescent="0.3">
      <c r="A679" s="5"/>
      <c r="B679" s="6"/>
    </row>
    <row r="680" spans="1:2" ht="15.75" thickBot="1" x14ac:dyDescent="0.3">
      <c r="A680" s="5"/>
      <c r="B680" s="6"/>
    </row>
    <row r="681" spans="1:2" ht="15.75" thickBot="1" x14ac:dyDescent="0.3">
      <c r="A681" s="5"/>
      <c r="B681" s="6"/>
    </row>
    <row r="682" spans="1:2" ht="15.75" thickBot="1" x14ac:dyDescent="0.3">
      <c r="A682" s="5"/>
      <c r="B682" s="6"/>
    </row>
    <row r="683" spans="1:2" ht="15.75" thickBot="1" x14ac:dyDescent="0.3">
      <c r="A683" s="5"/>
      <c r="B683" s="6"/>
    </row>
    <row r="684" spans="1:2" ht="15.75" thickBot="1" x14ac:dyDescent="0.3">
      <c r="A684" s="5"/>
      <c r="B684" s="6"/>
    </row>
    <row r="685" spans="1:2" ht="15.75" thickBot="1" x14ac:dyDescent="0.3">
      <c r="A685" s="5"/>
      <c r="B685" s="6"/>
    </row>
    <row r="686" spans="1:2" ht="15.75" thickBot="1" x14ac:dyDescent="0.3">
      <c r="A686" s="5"/>
      <c r="B686" s="6"/>
    </row>
    <row r="687" spans="1:2" ht="15.75" thickBot="1" x14ac:dyDescent="0.3">
      <c r="A687" s="5"/>
      <c r="B687" s="6"/>
    </row>
    <row r="688" spans="1:2" ht="15.75" thickBot="1" x14ac:dyDescent="0.3">
      <c r="A688" s="5"/>
      <c r="B688" s="6"/>
    </row>
    <row r="689" spans="1:2" ht="15.75" thickBot="1" x14ac:dyDescent="0.3">
      <c r="A689" s="5"/>
      <c r="B689" s="6"/>
    </row>
    <row r="690" spans="1:2" ht="15.75" thickBot="1" x14ac:dyDescent="0.3">
      <c r="A690" s="5"/>
      <c r="B690" s="6"/>
    </row>
    <row r="691" spans="1:2" ht="15.75" thickBot="1" x14ac:dyDescent="0.3">
      <c r="A691" s="5"/>
      <c r="B691" s="6"/>
    </row>
    <row r="692" spans="1:2" ht="15.75" thickBot="1" x14ac:dyDescent="0.3">
      <c r="A692" s="5"/>
      <c r="B692" s="6"/>
    </row>
    <row r="693" spans="1:2" ht="15.75" thickBot="1" x14ac:dyDescent="0.3">
      <c r="A693" s="5"/>
      <c r="B693" s="6"/>
    </row>
    <row r="694" spans="1:2" ht="15.75" thickBot="1" x14ac:dyDescent="0.3">
      <c r="A694" s="5"/>
      <c r="B694" s="6"/>
    </row>
    <row r="695" spans="1:2" ht="15.75" thickBot="1" x14ac:dyDescent="0.3">
      <c r="A695" s="5"/>
      <c r="B695" s="6"/>
    </row>
    <row r="696" spans="1:2" ht="15.75" thickBot="1" x14ac:dyDescent="0.3">
      <c r="A696" s="5"/>
      <c r="B696" s="6"/>
    </row>
    <row r="697" spans="1:2" ht="15.75" thickBot="1" x14ac:dyDescent="0.3">
      <c r="A697" s="5"/>
      <c r="B697" s="6"/>
    </row>
    <row r="698" spans="1:2" ht="15.75" thickBot="1" x14ac:dyDescent="0.3">
      <c r="A698" s="5"/>
      <c r="B698" s="6"/>
    </row>
    <row r="699" spans="1:2" ht="15.75" thickBot="1" x14ac:dyDescent="0.3">
      <c r="A699" s="5"/>
      <c r="B699" s="6"/>
    </row>
    <row r="700" spans="1:2" ht="15.75" thickBot="1" x14ac:dyDescent="0.3">
      <c r="A700" s="5"/>
      <c r="B700" s="6"/>
    </row>
    <row r="701" spans="1:2" ht="15.75" thickBot="1" x14ac:dyDescent="0.3">
      <c r="A701" s="5"/>
      <c r="B701" s="6"/>
    </row>
    <row r="702" spans="1:2" ht="15.75" thickBot="1" x14ac:dyDescent="0.3">
      <c r="A702" s="5"/>
      <c r="B702" s="6"/>
    </row>
    <row r="703" spans="1:2" ht="15.75" thickBot="1" x14ac:dyDescent="0.3">
      <c r="A703" s="5"/>
      <c r="B703" s="6"/>
    </row>
    <row r="704" spans="1:2" ht="15.75" thickBot="1" x14ac:dyDescent="0.3">
      <c r="A704" s="5"/>
      <c r="B704" s="6"/>
    </row>
    <row r="705" spans="1:2" ht="15.75" thickBot="1" x14ac:dyDescent="0.3">
      <c r="A705" s="5"/>
      <c r="B705" s="6"/>
    </row>
    <row r="706" spans="1:2" ht="15.75" thickBot="1" x14ac:dyDescent="0.3">
      <c r="A706" s="5"/>
      <c r="B706" s="6"/>
    </row>
    <row r="707" spans="1:2" ht="15.75" thickBot="1" x14ac:dyDescent="0.3">
      <c r="A707" s="5"/>
      <c r="B707" s="6"/>
    </row>
    <row r="708" spans="1:2" ht="15.75" thickBot="1" x14ac:dyDescent="0.3">
      <c r="A708" s="5"/>
      <c r="B708" s="6"/>
    </row>
    <row r="709" spans="1:2" ht="15.75" thickBot="1" x14ac:dyDescent="0.3">
      <c r="A709" s="5"/>
      <c r="B709" s="6"/>
    </row>
    <row r="710" spans="1:2" ht="15.75" thickBot="1" x14ac:dyDescent="0.3">
      <c r="A710" s="5"/>
      <c r="B710" s="6"/>
    </row>
    <row r="711" spans="1:2" ht="15.75" thickBot="1" x14ac:dyDescent="0.3">
      <c r="A711" s="5"/>
      <c r="B711" s="6"/>
    </row>
    <row r="712" spans="1:2" ht="15.75" thickBot="1" x14ac:dyDescent="0.3">
      <c r="A712" s="5"/>
      <c r="B712" s="6"/>
    </row>
    <row r="713" spans="1:2" ht="15.75" thickBot="1" x14ac:dyDescent="0.3">
      <c r="A713" s="5"/>
      <c r="B713" s="6"/>
    </row>
    <row r="714" spans="1:2" ht="15.75" thickBot="1" x14ac:dyDescent="0.3">
      <c r="A714" s="5"/>
      <c r="B714" s="6"/>
    </row>
    <row r="715" spans="1:2" ht="15.75" thickBot="1" x14ac:dyDescent="0.3">
      <c r="A715" s="5"/>
      <c r="B715" s="6"/>
    </row>
    <row r="716" spans="1:2" ht="15.75" thickBot="1" x14ac:dyDescent="0.3">
      <c r="A716" s="5"/>
      <c r="B716" s="6"/>
    </row>
    <row r="717" spans="1:2" ht="15.75" thickBot="1" x14ac:dyDescent="0.3">
      <c r="A717" s="5"/>
      <c r="B717" s="6"/>
    </row>
    <row r="718" spans="1:2" ht="15.75" thickBot="1" x14ac:dyDescent="0.3">
      <c r="A718" s="5"/>
      <c r="B718" s="6"/>
    </row>
    <row r="719" spans="1:2" ht="15.75" thickBot="1" x14ac:dyDescent="0.3">
      <c r="A719" s="5"/>
      <c r="B719" s="6"/>
    </row>
    <row r="720" spans="1:2" ht="15.75" thickBot="1" x14ac:dyDescent="0.3">
      <c r="A720" s="5"/>
      <c r="B720" s="6"/>
    </row>
    <row r="721" spans="1:2" ht="15.75" thickBot="1" x14ac:dyDescent="0.3">
      <c r="A721" s="5"/>
      <c r="B721" s="6"/>
    </row>
    <row r="722" spans="1:2" ht="15.75" thickBot="1" x14ac:dyDescent="0.3">
      <c r="A722" s="5"/>
      <c r="B722" s="6"/>
    </row>
    <row r="723" spans="1:2" ht="15.75" thickBot="1" x14ac:dyDescent="0.3">
      <c r="A723" s="5"/>
      <c r="B723" s="6"/>
    </row>
    <row r="724" spans="1:2" ht="15.75" thickBot="1" x14ac:dyDescent="0.3">
      <c r="A724" s="5"/>
      <c r="B724" s="6"/>
    </row>
    <row r="725" spans="1:2" ht="15.75" thickBot="1" x14ac:dyDescent="0.3">
      <c r="A725" s="5"/>
      <c r="B725" s="6"/>
    </row>
    <row r="726" spans="1:2" ht="15.75" thickBot="1" x14ac:dyDescent="0.3">
      <c r="A726" s="5"/>
      <c r="B726" s="6"/>
    </row>
    <row r="727" spans="1:2" ht="15.75" thickBot="1" x14ac:dyDescent="0.3">
      <c r="A727" s="5"/>
      <c r="B727" s="6"/>
    </row>
    <row r="728" spans="1:2" ht="15.75" thickBot="1" x14ac:dyDescent="0.3">
      <c r="A728" s="5"/>
      <c r="B728" s="6"/>
    </row>
    <row r="729" spans="1:2" ht="15.75" thickBot="1" x14ac:dyDescent="0.3">
      <c r="A729" s="5"/>
      <c r="B729" s="6"/>
    </row>
    <row r="730" spans="1:2" ht="15.75" thickBot="1" x14ac:dyDescent="0.3">
      <c r="A730" s="5"/>
      <c r="B730" s="6"/>
    </row>
    <row r="731" spans="1:2" ht="15.75" thickBot="1" x14ac:dyDescent="0.3">
      <c r="A731" s="5"/>
      <c r="B731" s="6"/>
    </row>
    <row r="732" spans="1:2" ht="15.75" thickBot="1" x14ac:dyDescent="0.3">
      <c r="A732" s="5"/>
      <c r="B732" s="6"/>
    </row>
    <row r="733" spans="1:2" ht="15.75" thickBot="1" x14ac:dyDescent="0.3">
      <c r="A733" s="5"/>
      <c r="B733" s="6"/>
    </row>
    <row r="734" spans="1:2" ht="15.75" thickBot="1" x14ac:dyDescent="0.3">
      <c r="A734" s="5"/>
      <c r="B734" s="6"/>
    </row>
    <row r="735" spans="1:2" ht="15.75" thickBot="1" x14ac:dyDescent="0.3">
      <c r="A735" s="5"/>
      <c r="B735" s="6"/>
    </row>
    <row r="736" spans="1:2" ht="15.75" thickBot="1" x14ac:dyDescent="0.3">
      <c r="A736" s="5"/>
      <c r="B736" s="6"/>
    </row>
    <row r="737" spans="1:2" ht="15.75" thickBot="1" x14ac:dyDescent="0.3">
      <c r="A737" s="5"/>
      <c r="B737" s="6"/>
    </row>
    <row r="738" spans="1:2" ht="15.75" thickBot="1" x14ac:dyDescent="0.3">
      <c r="A738" s="5"/>
      <c r="B738" s="6"/>
    </row>
    <row r="739" spans="1:2" ht="15.75" thickBot="1" x14ac:dyDescent="0.3">
      <c r="A739" s="5"/>
      <c r="B739" s="6"/>
    </row>
    <row r="740" spans="1:2" ht="15.75" thickBot="1" x14ac:dyDescent="0.3">
      <c r="A740" s="5"/>
      <c r="B740" s="6"/>
    </row>
    <row r="741" spans="1:2" ht="15.75" thickBot="1" x14ac:dyDescent="0.3">
      <c r="A741" s="5"/>
      <c r="B741" s="6"/>
    </row>
    <row r="742" spans="1:2" ht="15.75" thickBot="1" x14ac:dyDescent="0.3">
      <c r="A742" s="5"/>
      <c r="B742" s="6"/>
    </row>
    <row r="743" spans="1:2" ht="15.75" thickBot="1" x14ac:dyDescent="0.3">
      <c r="A743" s="5"/>
      <c r="B743" s="6"/>
    </row>
    <row r="744" spans="1:2" ht="15.75" thickBot="1" x14ac:dyDescent="0.3">
      <c r="A744" s="5"/>
      <c r="B744" s="6"/>
    </row>
    <row r="745" spans="1:2" ht="15.75" thickBot="1" x14ac:dyDescent="0.3">
      <c r="A745" s="5"/>
      <c r="B745" s="6"/>
    </row>
    <row r="746" spans="1:2" ht="15.75" thickBot="1" x14ac:dyDescent="0.3">
      <c r="A746" s="5"/>
      <c r="B746" s="6"/>
    </row>
    <row r="747" spans="1:2" ht="15.75" thickBot="1" x14ac:dyDescent="0.3">
      <c r="A747" s="5"/>
      <c r="B747" s="6"/>
    </row>
    <row r="748" spans="1:2" ht="15.75" thickBot="1" x14ac:dyDescent="0.3">
      <c r="A748" s="5"/>
      <c r="B748" s="6"/>
    </row>
    <row r="749" spans="1:2" ht="15.75" thickBot="1" x14ac:dyDescent="0.3">
      <c r="A749" s="5"/>
      <c r="B749" s="6"/>
    </row>
    <row r="750" spans="1:2" ht="15.75" thickBot="1" x14ac:dyDescent="0.3">
      <c r="A750" s="5"/>
      <c r="B750" s="6"/>
    </row>
    <row r="751" spans="1:2" ht="15.75" thickBot="1" x14ac:dyDescent="0.3">
      <c r="A751" s="5"/>
      <c r="B751" s="6"/>
    </row>
    <row r="752" spans="1:2" ht="15.75" thickBot="1" x14ac:dyDescent="0.3">
      <c r="A752" s="5"/>
      <c r="B752" s="6"/>
    </row>
    <row r="753" spans="1:2" ht="15.75" thickBot="1" x14ac:dyDescent="0.3">
      <c r="A753" s="5"/>
      <c r="B753" s="6"/>
    </row>
    <row r="754" spans="1:2" ht="15.75" thickBot="1" x14ac:dyDescent="0.3">
      <c r="A754" s="5"/>
      <c r="B754" s="6"/>
    </row>
    <row r="755" spans="1:2" ht="15.75" thickBot="1" x14ac:dyDescent="0.3">
      <c r="A755" s="5"/>
      <c r="B755" s="6"/>
    </row>
    <row r="756" spans="1:2" ht="15.75" thickBot="1" x14ac:dyDescent="0.3">
      <c r="A756" s="5"/>
      <c r="B756" s="6"/>
    </row>
    <row r="757" spans="1:2" ht="15.75" thickBot="1" x14ac:dyDescent="0.3">
      <c r="A757" s="5"/>
      <c r="B757" s="6"/>
    </row>
    <row r="758" spans="1:2" ht="15.75" thickBot="1" x14ac:dyDescent="0.3">
      <c r="A758" s="5"/>
      <c r="B758" s="6"/>
    </row>
    <row r="759" spans="1:2" ht="15.75" thickBot="1" x14ac:dyDescent="0.3">
      <c r="A759" s="5"/>
      <c r="B759" s="6"/>
    </row>
    <row r="760" spans="1:2" ht="15.75" thickBot="1" x14ac:dyDescent="0.3">
      <c r="A760" s="5"/>
      <c r="B760" s="6"/>
    </row>
    <row r="761" spans="1:2" ht="15.75" thickBot="1" x14ac:dyDescent="0.3">
      <c r="A761" s="5"/>
      <c r="B761" s="6"/>
    </row>
    <row r="762" spans="1:2" ht="15.75" thickBot="1" x14ac:dyDescent="0.3">
      <c r="A762" s="5"/>
      <c r="B762" s="6"/>
    </row>
    <row r="763" spans="1:2" ht="15.75" thickBot="1" x14ac:dyDescent="0.3">
      <c r="A763" s="5"/>
      <c r="B763" s="6"/>
    </row>
    <row r="764" spans="1:2" ht="15.75" thickBot="1" x14ac:dyDescent="0.3">
      <c r="A764" s="5"/>
      <c r="B764" s="6"/>
    </row>
    <row r="765" spans="1:2" ht="15.75" thickBot="1" x14ac:dyDescent="0.3">
      <c r="A765" s="5"/>
      <c r="B765" s="6"/>
    </row>
    <row r="766" spans="1:2" ht="15.75" thickBot="1" x14ac:dyDescent="0.3">
      <c r="A766" s="5"/>
      <c r="B766" s="6"/>
    </row>
    <row r="767" spans="1:2" ht="15.75" thickBot="1" x14ac:dyDescent="0.3">
      <c r="A767" s="5"/>
      <c r="B767" s="6"/>
    </row>
    <row r="768" spans="1:2" ht="15.75" thickBot="1" x14ac:dyDescent="0.3">
      <c r="A768" s="5"/>
      <c r="B768" s="6"/>
    </row>
    <row r="769" spans="1:2" ht="15.75" thickBot="1" x14ac:dyDescent="0.3">
      <c r="A769" s="5"/>
      <c r="B769" s="6"/>
    </row>
    <row r="770" spans="1:2" ht="15.75" thickBot="1" x14ac:dyDescent="0.3">
      <c r="A770" s="5"/>
      <c r="B770" s="6"/>
    </row>
    <row r="771" spans="1:2" ht="15.75" thickBot="1" x14ac:dyDescent="0.3">
      <c r="A771" s="5"/>
      <c r="B771" s="6"/>
    </row>
    <row r="772" spans="1:2" ht="15.75" thickBot="1" x14ac:dyDescent="0.3">
      <c r="A772" s="5"/>
      <c r="B772" s="6"/>
    </row>
    <row r="773" spans="1:2" ht="15.75" thickBot="1" x14ac:dyDescent="0.3">
      <c r="A773" s="5"/>
      <c r="B773" s="6"/>
    </row>
    <row r="774" spans="1:2" ht="15.75" thickBot="1" x14ac:dyDescent="0.3">
      <c r="A774" s="5"/>
      <c r="B774" s="6"/>
    </row>
    <row r="775" spans="1:2" ht="15.75" thickBot="1" x14ac:dyDescent="0.3">
      <c r="A775" s="5"/>
      <c r="B775" s="6"/>
    </row>
    <row r="776" spans="1:2" ht="15.75" thickBot="1" x14ac:dyDescent="0.3">
      <c r="A776" s="5"/>
      <c r="B776" s="6"/>
    </row>
    <row r="777" spans="1:2" ht="15.75" thickBot="1" x14ac:dyDescent="0.3">
      <c r="A777" s="5"/>
      <c r="B777" s="6"/>
    </row>
    <row r="778" spans="1:2" ht="15.75" thickBot="1" x14ac:dyDescent="0.3">
      <c r="A778" s="5"/>
      <c r="B778" s="6"/>
    </row>
    <row r="779" spans="1:2" ht="15.75" thickBot="1" x14ac:dyDescent="0.3">
      <c r="A779" s="5"/>
      <c r="B779" s="6"/>
    </row>
    <row r="780" spans="1:2" ht="15.75" thickBot="1" x14ac:dyDescent="0.3">
      <c r="A780" s="5"/>
      <c r="B780" s="6"/>
    </row>
    <row r="781" spans="1:2" ht="15.75" thickBot="1" x14ac:dyDescent="0.3">
      <c r="A781" s="5"/>
      <c r="B781" s="6"/>
    </row>
    <row r="782" spans="1:2" ht="15.75" thickBot="1" x14ac:dyDescent="0.3">
      <c r="A782" s="5"/>
      <c r="B782" s="6"/>
    </row>
    <row r="783" spans="1:2" ht="15.75" thickBot="1" x14ac:dyDescent="0.3">
      <c r="A783" s="5"/>
      <c r="B783" s="6"/>
    </row>
    <row r="784" spans="1:2" ht="15.75" thickBot="1" x14ac:dyDescent="0.3">
      <c r="A784" s="5"/>
      <c r="B784" s="6"/>
    </row>
    <row r="785" spans="1:2" ht="15.75" thickBot="1" x14ac:dyDescent="0.3">
      <c r="A785" s="5"/>
      <c r="B785" s="6"/>
    </row>
    <row r="786" spans="1:2" ht="15.75" thickBot="1" x14ac:dyDescent="0.3">
      <c r="A786" s="5"/>
      <c r="B786" s="6"/>
    </row>
    <row r="787" spans="1:2" ht="15.75" thickBot="1" x14ac:dyDescent="0.3">
      <c r="A787" s="5"/>
      <c r="B787" s="6"/>
    </row>
    <row r="788" spans="1:2" ht="15.75" thickBot="1" x14ac:dyDescent="0.3">
      <c r="A788" s="5"/>
      <c r="B788" s="6"/>
    </row>
    <row r="789" spans="1:2" ht="15.75" thickBot="1" x14ac:dyDescent="0.3">
      <c r="A789" s="5"/>
      <c r="B789" s="6"/>
    </row>
    <row r="790" spans="1:2" ht="15.75" thickBot="1" x14ac:dyDescent="0.3">
      <c r="A790" s="5"/>
      <c r="B790" s="6"/>
    </row>
    <row r="791" spans="1:2" ht="15.75" thickBot="1" x14ac:dyDescent="0.3">
      <c r="A791" s="5"/>
      <c r="B791" s="6"/>
    </row>
    <row r="792" spans="1:2" ht="15.75" thickBot="1" x14ac:dyDescent="0.3">
      <c r="A792" s="5"/>
      <c r="B792" s="6"/>
    </row>
    <row r="793" spans="1:2" ht="15.75" thickBot="1" x14ac:dyDescent="0.3">
      <c r="A793" s="5"/>
      <c r="B793" s="6"/>
    </row>
    <row r="794" spans="1:2" ht="15.75" thickBot="1" x14ac:dyDescent="0.3">
      <c r="A794" s="5"/>
      <c r="B794" s="6"/>
    </row>
    <row r="795" spans="1:2" ht="15.75" thickBot="1" x14ac:dyDescent="0.3">
      <c r="A795" s="5"/>
      <c r="B795" s="6"/>
    </row>
    <row r="796" spans="1:2" ht="15.75" thickBot="1" x14ac:dyDescent="0.3">
      <c r="A796" s="5"/>
      <c r="B796" s="6"/>
    </row>
    <row r="797" spans="1:2" ht="15.75" thickBot="1" x14ac:dyDescent="0.3">
      <c r="A797" s="5"/>
      <c r="B797" s="6"/>
    </row>
    <row r="798" spans="1:2" ht="15.75" thickBot="1" x14ac:dyDescent="0.3">
      <c r="A798" s="5"/>
      <c r="B798" s="6"/>
    </row>
    <row r="799" spans="1:2" ht="15.75" thickBot="1" x14ac:dyDescent="0.3">
      <c r="A799" s="5"/>
      <c r="B799" s="6"/>
    </row>
    <row r="800" spans="1:2" ht="15.75" thickBot="1" x14ac:dyDescent="0.3">
      <c r="A800" s="5"/>
      <c r="B800" s="6"/>
    </row>
    <row r="801" spans="1:2" ht="15.75" thickBot="1" x14ac:dyDescent="0.3">
      <c r="A801" s="5"/>
      <c r="B801" s="6"/>
    </row>
    <row r="802" spans="1:2" ht="15.75" thickBot="1" x14ac:dyDescent="0.3">
      <c r="A802" s="5"/>
      <c r="B802" s="6"/>
    </row>
    <row r="803" spans="1:2" ht="15.75" thickBot="1" x14ac:dyDescent="0.3">
      <c r="A803" s="5"/>
      <c r="B803" s="6"/>
    </row>
    <row r="804" spans="1:2" ht="15.75" thickBot="1" x14ac:dyDescent="0.3">
      <c r="A804" s="5"/>
      <c r="B804" s="6"/>
    </row>
    <row r="805" spans="1:2" ht="15.75" thickBot="1" x14ac:dyDescent="0.3">
      <c r="A805" s="5"/>
      <c r="B805" s="6"/>
    </row>
    <row r="806" spans="1:2" ht="15.75" thickBot="1" x14ac:dyDescent="0.3">
      <c r="A806" s="5"/>
      <c r="B806" s="6"/>
    </row>
    <row r="807" spans="1:2" ht="15.75" thickBot="1" x14ac:dyDescent="0.3">
      <c r="A807" s="5"/>
      <c r="B807" s="6"/>
    </row>
    <row r="808" spans="1:2" ht="15.75" thickBot="1" x14ac:dyDescent="0.3">
      <c r="A808" s="5"/>
      <c r="B808" s="6"/>
    </row>
    <row r="809" spans="1:2" ht="15.75" thickBot="1" x14ac:dyDescent="0.3">
      <c r="A809" s="5"/>
      <c r="B809" s="6"/>
    </row>
    <row r="810" spans="1:2" ht="15.75" thickBot="1" x14ac:dyDescent="0.3">
      <c r="A810" s="5"/>
      <c r="B810" s="6"/>
    </row>
    <row r="811" spans="1:2" ht="15.75" thickBot="1" x14ac:dyDescent="0.3">
      <c r="A811" s="5"/>
      <c r="B811" s="6"/>
    </row>
    <row r="812" spans="1:2" ht="15.75" thickBot="1" x14ac:dyDescent="0.3">
      <c r="A812" s="5"/>
      <c r="B812" s="6"/>
    </row>
    <row r="813" spans="1:2" ht="15.75" thickBot="1" x14ac:dyDescent="0.3">
      <c r="A813" s="5"/>
      <c r="B813" s="6"/>
    </row>
    <row r="814" spans="1:2" ht="15.75" thickBot="1" x14ac:dyDescent="0.3">
      <c r="A814" s="5"/>
      <c r="B814" s="6"/>
    </row>
    <row r="815" spans="1:2" ht="15.75" thickBot="1" x14ac:dyDescent="0.3">
      <c r="A815" s="5"/>
      <c r="B815" s="6"/>
    </row>
    <row r="816" spans="1:2" ht="15.75" thickBot="1" x14ac:dyDescent="0.3">
      <c r="A816" s="5"/>
      <c r="B816" s="6"/>
    </row>
    <row r="817" spans="1:2" ht="15.75" thickBot="1" x14ac:dyDescent="0.3">
      <c r="A817" s="5"/>
      <c r="B817" s="6"/>
    </row>
    <row r="818" spans="1:2" ht="15.75" thickBot="1" x14ac:dyDescent="0.3">
      <c r="A818" s="5"/>
      <c r="B818" s="6"/>
    </row>
    <row r="819" spans="1:2" ht="15.75" thickBot="1" x14ac:dyDescent="0.3">
      <c r="A819" s="5"/>
      <c r="B819" s="6"/>
    </row>
    <row r="820" spans="1:2" ht="15.75" thickBot="1" x14ac:dyDescent="0.3">
      <c r="A820" s="5"/>
      <c r="B820" s="6"/>
    </row>
    <row r="821" spans="1:2" ht="15.75" thickBot="1" x14ac:dyDescent="0.3">
      <c r="A821" s="5"/>
      <c r="B821" s="6"/>
    </row>
    <row r="822" spans="1:2" ht="15.75" thickBot="1" x14ac:dyDescent="0.3">
      <c r="A822" s="5"/>
      <c r="B822" s="6"/>
    </row>
    <row r="823" spans="1:2" ht="15.75" thickBot="1" x14ac:dyDescent="0.3">
      <c r="A823" s="5"/>
      <c r="B823" s="6"/>
    </row>
    <row r="824" spans="1:2" ht="15.75" thickBot="1" x14ac:dyDescent="0.3">
      <c r="A824" s="5"/>
      <c r="B824" s="6"/>
    </row>
    <row r="825" spans="1:2" ht="15.75" thickBot="1" x14ac:dyDescent="0.3">
      <c r="A825" s="5"/>
      <c r="B825" s="6"/>
    </row>
    <row r="826" spans="1:2" ht="15.75" thickBot="1" x14ac:dyDescent="0.3">
      <c r="A826" s="5"/>
      <c r="B826" s="6"/>
    </row>
    <row r="827" spans="1:2" ht="15.75" thickBot="1" x14ac:dyDescent="0.3">
      <c r="A827" s="5"/>
      <c r="B827" s="6"/>
    </row>
    <row r="828" spans="1:2" ht="15.75" thickBot="1" x14ac:dyDescent="0.3">
      <c r="A828" s="5"/>
      <c r="B828" s="6"/>
    </row>
    <row r="829" spans="1:2" ht="15.75" thickBot="1" x14ac:dyDescent="0.3">
      <c r="A829" s="5"/>
      <c r="B829" s="6"/>
    </row>
    <row r="830" spans="1:2" ht="15.75" thickBot="1" x14ac:dyDescent="0.3">
      <c r="A830" s="5"/>
      <c r="B830" s="6"/>
    </row>
    <row r="831" spans="1:2" ht="15.75" thickBot="1" x14ac:dyDescent="0.3">
      <c r="A831" s="5"/>
      <c r="B831" s="6"/>
    </row>
    <row r="832" spans="1:2" ht="15.75" thickBot="1" x14ac:dyDescent="0.3">
      <c r="A832" s="5"/>
      <c r="B832" s="6"/>
    </row>
    <row r="833" spans="1:2" ht="15.75" thickBot="1" x14ac:dyDescent="0.3">
      <c r="A833" s="5"/>
      <c r="B833" s="6"/>
    </row>
    <row r="834" spans="1:2" ht="15.75" thickBot="1" x14ac:dyDescent="0.3">
      <c r="A834" s="5"/>
      <c r="B834" s="6"/>
    </row>
    <row r="835" spans="1:2" ht="15.75" thickBot="1" x14ac:dyDescent="0.3">
      <c r="A835" s="5"/>
      <c r="B835" s="6"/>
    </row>
    <row r="836" spans="1:2" ht="15.75" thickBot="1" x14ac:dyDescent="0.3">
      <c r="A836" s="5"/>
      <c r="B836" s="6"/>
    </row>
    <row r="837" spans="1:2" ht="15.75" thickBot="1" x14ac:dyDescent="0.3">
      <c r="A837" s="5"/>
      <c r="B837" s="6"/>
    </row>
    <row r="838" spans="1:2" ht="15.75" thickBot="1" x14ac:dyDescent="0.3">
      <c r="A838" s="5"/>
      <c r="B838" s="6"/>
    </row>
    <row r="839" spans="1:2" ht="15.75" thickBot="1" x14ac:dyDescent="0.3">
      <c r="A839" s="5"/>
      <c r="B839" s="6"/>
    </row>
    <row r="840" spans="1:2" ht="15.75" thickBot="1" x14ac:dyDescent="0.3">
      <c r="A840" s="5"/>
      <c r="B840" s="6"/>
    </row>
    <row r="841" spans="1:2" ht="15.75" thickBot="1" x14ac:dyDescent="0.3">
      <c r="A841" s="5"/>
      <c r="B841" s="6"/>
    </row>
    <row r="842" spans="1:2" ht="15.75" thickBot="1" x14ac:dyDescent="0.3">
      <c r="A842" s="5"/>
      <c r="B842" s="6"/>
    </row>
    <row r="843" spans="1:2" ht="15.75" thickBot="1" x14ac:dyDescent="0.3">
      <c r="A843" s="5"/>
      <c r="B843" s="6"/>
    </row>
    <row r="844" spans="1:2" ht="15.75" thickBot="1" x14ac:dyDescent="0.3">
      <c r="A844" s="5"/>
      <c r="B844" s="6"/>
    </row>
    <row r="845" spans="1:2" ht="15.75" thickBot="1" x14ac:dyDescent="0.3">
      <c r="A845" s="5"/>
      <c r="B845" s="6"/>
    </row>
    <row r="846" spans="1:2" ht="15.75" thickBot="1" x14ac:dyDescent="0.3">
      <c r="A846" s="5"/>
      <c r="B846" s="6"/>
    </row>
    <row r="847" spans="1:2" ht="15.75" thickBot="1" x14ac:dyDescent="0.3">
      <c r="A847" s="5"/>
      <c r="B847" s="6"/>
    </row>
    <row r="848" spans="1:2" ht="15.75" thickBot="1" x14ac:dyDescent="0.3">
      <c r="A848" s="5"/>
      <c r="B848" s="6"/>
    </row>
    <row r="849" spans="1:2" ht="15.75" thickBot="1" x14ac:dyDescent="0.3">
      <c r="A849" s="5"/>
      <c r="B849" s="6"/>
    </row>
    <row r="850" spans="1:2" ht="15.75" thickBot="1" x14ac:dyDescent="0.3">
      <c r="A850" s="5"/>
      <c r="B850" s="6"/>
    </row>
    <row r="851" spans="1:2" ht="15.75" thickBot="1" x14ac:dyDescent="0.3">
      <c r="A851" s="5"/>
      <c r="B851" s="6"/>
    </row>
    <row r="852" spans="1:2" ht="15.75" thickBot="1" x14ac:dyDescent="0.3">
      <c r="A852" s="5"/>
      <c r="B852" s="6"/>
    </row>
    <row r="853" spans="1:2" ht="15.75" thickBot="1" x14ac:dyDescent="0.3">
      <c r="A853" s="5"/>
      <c r="B853" s="6"/>
    </row>
    <row r="854" spans="1:2" ht="15.75" thickBot="1" x14ac:dyDescent="0.3">
      <c r="A854" s="5"/>
      <c r="B854" s="6"/>
    </row>
    <row r="855" spans="1:2" ht="15.75" thickBot="1" x14ac:dyDescent="0.3">
      <c r="A855" s="5"/>
      <c r="B855" s="6"/>
    </row>
    <row r="856" spans="1:2" ht="15.75" thickBot="1" x14ac:dyDescent="0.3">
      <c r="A856" s="5"/>
      <c r="B856" s="6"/>
    </row>
    <row r="857" spans="1:2" ht="15.75" thickBot="1" x14ac:dyDescent="0.3">
      <c r="A857" s="5"/>
      <c r="B857" s="6"/>
    </row>
    <row r="858" spans="1:2" ht="15.75" thickBot="1" x14ac:dyDescent="0.3">
      <c r="A858" s="5"/>
      <c r="B858" s="6"/>
    </row>
    <row r="859" spans="1:2" ht="15.75" thickBot="1" x14ac:dyDescent="0.3">
      <c r="A859" s="5"/>
      <c r="B859" s="6"/>
    </row>
    <row r="860" spans="1:2" ht="15.75" thickBot="1" x14ac:dyDescent="0.3">
      <c r="A860" s="5"/>
      <c r="B860" s="6"/>
    </row>
    <row r="861" spans="1:2" ht="15.75" thickBot="1" x14ac:dyDescent="0.3">
      <c r="A861" s="5"/>
      <c r="B861" s="6"/>
    </row>
    <row r="862" spans="1:2" ht="15.75" thickBot="1" x14ac:dyDescent="0.3">
      <c r="A862" s="5"/>
      <c r="B862" s="6"/>
    </row>
    <row r="863" spans="1:2" ht="15.75" thickBot="1" x14ac:dyDescent="0.3">
      <c r="A863" s="5"/>
      <c r="B863" s="6"/>
    </row>
    <row r="864" spans="1:2" ht="15.75" thickBot="1" x14ac:dyDescent="0.3">
      <c r="A864" s="5"/>
      <c r="B864" s="6"/>
    </row>
    <row r="865" spans="1:2" ht="15.75" thickBot="1" x14ac:dyDescent="0.3">
      <c r="A865" s="5"/>
      <c r="B865" s="6"/>
    </row>
    <row r="866" spans="1:2" ht="15.75" thickBot="1" x14ac:dyDescent="0.3">
      <c r="A866" s="5"/>
      <c r="B866" s="6"/>
    </row>
    <row r="867" spans="1:2" ht="15.75" thickBot="1" x14ac:dyDescent="0.3">
      <c r="A867" s="5"/>
      <c r="B867" s="6"/>
    </row>
    <row r="868" spans="1:2" ht="15.75" thickBot="1" x14ac:dyDescent="0.3">
      <c r="A868" s="5"/>
      <c r="B868" s="6"/>
    </row>
    <row r="869" spans="1:2" ht="15.75" thickBot="1" x14ac:dyDescent="0.3">
      <c r="A869" s="5"/>
      <c r="B869" s="6"/>
    </row>
    <row r="870" spans="1:2" ht="15.75" thickBot="1" x14ac:dyDescent="0.3">
      <c r="A870" s="5"/>
      <c r="B870" s="6"/>
    </row>
    <row r="871" spans="1:2" ht="15.75" thickBot="1" x14ac:dyDescent="0.3">
      <c r="A871" s="5"/>
      <c r="B871" s="6"/>
    </row>
    <row r="872" spans="1:2" ht="15.75" thickBot="1" x14ac:dyDescent="0.3">
      <c r="A872" s="5"/>
      <c r="B872" s="6"/>
    </row>
    <row r="873" spans="1:2" ht="15.75" thickBot="1" x14ac:dyDescent="0.3">
      <c r="A873" s="5"/>
      <c r="B873" s="6"/>
    </row>
    <row r="874" spans="1:2" ht="15.75" thickBot="1" x14ac:dyDescent="0.3">
      <c r="A874" s="5"/>
      <c r="B874" s="6"/>
    </row>
    <row r="875" spans="1:2" ht="15.75" thickBot="1" x14ac:dyDescent="0.3">
      <c r="A875" s="5"/>
      <c r="B875" s="6"/>
    </row>
    <row r="876" spans="1:2" ht="15.75" thickBot="1" x14ac:dyDescent="0.3">
      <c r="A876" s="5"/>
      <c r="B876" s="6"/>
    </row>
    <row r="877" spans="1:2" ht="15.75" thickBot="1" x14ac:dyDescent="0.3">
      <c r="A877" s="5"/>
      <c r="B877" s="6"/>
    </row>
    <row r="878" spans="1:2" ht="15.75" thickBot="1" x14ac:dyDescent="0.3">
      <c r="A878" s="5"/>
      <c r="B878" s="6"/>
    </row>
    <row r="879" spans="1:2" ht="15.75" thickBot="1" x14ac:dyDescent="0.3">
      <c r="A879" s="5"/>
      <c r="B879" s="6"/>
    </row>
    <row r="880" spans="1:2" ht="15.75" thickBot="1" x14ac:dyDescent="0.3">
      <c r="A880" s="5"/>
      <c r="B880" s="6"/>
    </row>
    <row r="881" spans="1:2" ht="15.75" thickBot="1" x14ac:dyDescent="0.3">
      <c r="A881" s="5"/>
      <c r="B881" s="6"/>
    </row>
    <row r="882" spans="1:2" ht="15.75" thickBot="1" x14ac:dyDescent="0.3">
      <c r="A882" s="5"/>
      <c r="B882" s="6"/>
    </row>
    <row r="883" spans="1:2" ht="15.75" thickBot="1" x14ac:dyDescent="0.3">
      <c r="A883" s="5"/>
      <c r="B883" s="6"/>
    </row>
    <row r="884" spans="1:2" ht="15.75" thickBot="1" x14ac:dyDescent="0.3">
      <c r="A884" s="5"/>
      <c r="B884" s="6"/>
    </row>
    <row r="885" spans="1:2" ht="15.75" thickBot="1" x14ac:dyDescent="0.3">
      <c r="A885" s="5"/>
      <c r="B885" s="6"/>
    </row>
    <row r="886" spans="1:2" ht="15.75" thickBot="1" x14ac:dyDescent="0.3">
      <c r="A886" s="5"/>
      <c r="B886" s="6"/>
    </row>
    <row r="887" spans="1:2" ht="15.75" thickBot="1" x14ac:dyDescent="0.3">
      <c r="A887" s="5"/>
      <c r="B887" s="6"/>
    </row>
    <row r="888" spans="1:2" ht="15.75" thickBot="1" x14ac:dyDescent="0.3">
      <c r="A888" s="5"/>
      <c r="B888" s="6"/>
    </row>
    <row r="889" spans="1:2" ht="15.75" thickBot="1" x14ac:dyDescent="0.3">
      <c r="A889" s="5"/>
      <c r="B889" s="6"/>
    </row>
    <row r="890" spans="1:2" ht="15.75" thickBot="1" x14ac:dyDescent="0.3">
      <c r="A890" s="5"/>
      <c r="B890" s="6"/>
    </row>
    <row r="891" spans="1:2" ht="15.75" thickBot="1" x14ac:dyDescent="0.3">
      <c r="A891" s="5"/>
      <c r="B891" s="6"/>
    </row>
    <row r="892" spans="1:2" ht="15.75" thickBot="1" x14ac:dyDescent="0.3">
      <c r="A892" s="5"/>
      <c r="B892" s="6"/>
    </row>
    <row r="893" spans="1:2" ht="15.75" thickBot="1" x14ac:dyDescent="0.3">
      <c r="A893" s="5"/>
      <c r="B893" s="6"/>
    </row>
    <row r="894" spans="1:2" ht="15.75" thickBot="1" x14ac:dyDescent="0.3">
      <c r="A894" s="5"/>
      <c r="B894" s="6"/>
    </row>
    <row r="895" spans="1:2" ht="15.75" thickBot="1" x14ac:dyDescent="0.3">
      <c r="A895" s="5"/>
      <c r="B895" s="6"/>
    </row>
    <row r="896" spans="1:2" ht="15.75" thickBot="1" x14ac:dyDescent="0.3">
      <c r="A896" s="5"/>
      <c r="B896" s="6"/>
    </row>
    <row r="897" spans="1:2" ht="15.75" thickBot="1" x14ac:dyDescent="0.3">
      <c r="A897" s="5"/>
      <c r="B897" s="6"/>
    </row>
    <row r="898" spans="1:2" ht="15.75" thickBot="1" x14ac:dyDescent="0.3">
      <c r="A898" s="5"/>
      <c r="B898" s="6"/>
    </row>
    <row r="899" spans="1:2" ht="15.75" thickBot="1" x14ac:dyDescent="0.3">
      <c r="A899" s="5"/>
      <c r="B899" s="6"/>
    </row>
    <row r="900" spans="1:2" ht="15.75" thickBot="1" x14ac:dyDescent="0.3">
      <c r="A900" s="5"/>
      <c r="B900" s="6"/>
    </row>
    <row r="901" spans="1:2" ht="15.75" thickBot="1" x14ac:dyDescent="0.3">
      <c r="A901" s="5"/>
      <c r="B901" s="6"/>
    </row>
    <row r="902" spans="1:2" ht="15.75" thickBot="1" x14ac:dyDescent="0.3">
      <c r="A902" s="5"/>
      <c r="B902" s="6"/>
    </row>
    <row r="903" spans="1:2" ht="15.75" thickBot="1" x14ac:dyDescent="0.3">
      <c r="A903" s="5"/>
      <c r="B903" s="6"/>
    </row>
    <row r="904" spans="1:2" ht="15.75" thickBot="1" x14ac:dyDescent="0.3">
      <c r="A904" s="5"/>
      <c r="B904" s="6"/>
    </row>
    <row r="905" spans="1:2" ht="15.75" thickBot="1" x14ac:dyDescent="0.3">
      <c r="A905" s="5"/>
      <c r="B905" s="6"/>
    </row>
    <row r="906" spans="1:2" ht="15.75" thickBot="1" x14ac:dyDescent="0.3">
      <c r="A906" s="5"/>
      <c r="B906" s="6"/>
    </row>
    <row r="907" spans="1:2" ht="15.75" thickBot="1" x14ac:dyDescent="0.3">
      <c r="A907" s="5"/>
      <c r="B907" s="6"/>
    </row>
    <row r="908" spans="1:2" ht="15.75" thickBot="1" x14ac:dyDescent="0.3">
      <c r="A908" s="5"/>
      <c r="B908" s="6"/>
    </row>
    <row r="909" spans="1:2" ht="15.75" thickBot="1" x14ac:dyDescent="0.3">
      <c r="A909" s="5"/>
      <c r="B909" s="6"/>
    </row>
    <row r="910" spans="1:2" ht="15.75" thickBot="1" x14ac:dyDescent="0.3">
      <c r="A910" s="5"/>
      <c r="B910" s="6"/>
    </row>
    <row r="911" spans="1:2" ht="15.75" thickBot="1" x14ac:dyDescent="0.3">
      <c r="A911" s="5"/>
      <c r="B911" s="6"/>
    </row>
    <row r="912" spans="1:2" ht="15.75" thickBot="1" x14ac:dyDescent="0.3">
      <c r="A912" s="5"/>
      <c r="B912" s="6"/>
    </row>
    <row r="913" spans="1:2" ht="15.75" thickBot="1" x14ac:dyDescent="0.3">
      <c r="A913" s="5"/>
      <c r="B913" s="6"/>
    </row>
    <row r="914" spans="1:2" ht="15.75" thickBot="1" x14ac:dyDescent="0.3">
      <c r="A914" s="5"/>
      <c r="B914" s="6"/>
    </row>
    <row r="915" spans="1:2" ht="15.75" thickBot="1" x14ac:dyDescent="0.3">
      <c r="A915" s="5"/>
      <c r="B915" s="6"/>
    </row>
    <row r="916" spans="1:2" ht="15.75" thickBot="1" x14ac:dyDescent="0.3">
      <c r="A916" s="5"/>
      <c r="B916" s="6"/>
    </row>
    <row r="917" spans="1:2" ht="15.75" thickBot="1" x14ac:dyDescent="0.3">
      <c r="A917" s="5"/>
      <c r="B917" s="6"/>
    </row>
    <row r="918" spans="1:2" ht="15.75" thickBot="1" x14ac:dyDescent="0.3">
      <c r="A918" s="5"/>
      <c r="B918" s="6"/>
    </row>
    <row r="919" spans="1:2" ht="15.75" thickBot="1" x14ac:dyDescent="0.3">
      <c r="A919" s="5"/>
      <c r="B919" s="6"/>
    </row>
    <row r="920" spans="1:2" ht="15.75" thickBot="1" x14ac:dyDescent="0.3">
      <c r="A920" s="5"/>
      <c r="B920" s="6"/>
    </row>
    <row r="921" spans="1:2" ht="15.75" thickBot="1" x14ac:dyDescent="0.3">
      <c r="A921" s="5"/>
      <c r="B921" s="6"/>
    </row>
    <row r="922" spans="1:2" ht="15.75" thickBot="1" x14ac:dyDescent="0.3">
      <c r="A922" s="5"/>
      <c r="B922" s="6"/>
    </row>
    <row r="923" spans="1:2" ht="15.75" thickBot="1" x14ac:dyDescent="0.3">
      <c r="A923" s="5"/>
      <c r="B923" s="6"/>
    </row>
    <row r="924" spans="1:2" ht="15.75" thickBot="1" x14ac:dyDescent="0.3">
      <c r="A924" s="5"/>
      <c r="B924" s="6"/>
    </row>
    <row r="925" spans="1:2" ht="15.75" thickBot="1" x14ac:dyDescent="0.3">
      <c r="A925" s="5"/>
      <c r="B925" s="6"/>
    </row>
    <row r="926" spans="1:2" ht="15.75" thickBot="1" x14ac:dyDescent="0.3">
      <c r="A926" s="5"/>
      <c r="B926" s="6"/>
    </row>
    <row r="927" spans="1:2" ht="15.75" thickBot="1" x14ac:dyDescent="0.3">
      <c r="A927" s="5"/>
      <c r="B927" s="6"/>
    </row>
    <row r="928" spans="1:2" ht="15.75" thickBot="1" x14ac:dyDescent="0.3">
      <c r="A928" s="5"/>
      <c r="B928" s="6"/>
    </row>
    <row r="929" spans="1:2" ht="15.75" thickBot="1" x14ac:dyDescent="0.3">
      <c r="A929" s="5"/>
      <c r="B929" s="6"/>
    </row>
    <row r="930" spans="1:2" ht="15.75" thickBot="1" x14ac:dyDescent="0.3">
      <c r="A930" s="5"/>
      <c r="B930" s="6"/>
    </row>
    <row r="931" spans="1:2" ht="15.75" thickBot="1" x14ac:dyDescent="0.3">
      <c r="A931" s="5"/>
      <c r="B931" s="6"/>
    </row>
    <row r="932" spans="1:2" ht="15.75" thickBot="1" x14ac:dyDescent="0.3">
      <c r="A932" s="5"/>
      <c r="B932" s="6"/>
    </row>
    <row r="933" spans="1:2" ht="15.75" thickBot="1" x14ac:dyDescent="0.3">
      <c r="A933" s="5"/>
      <c r="B933" s="6"/>
    </row>
    <row r="934" spans="1:2" ht="15.75" thickBot="1" x14ac:dyDescent="0.3">
      <c r="A934" s="5"/>
      <c r="B934" s="6"/>
    </row>
    <row r="935" spans="1:2" ht="15.75" thickBot="1" x14ac:dyDescent="0.3">
      <c r="A935" s="5"/>
      <c r="B935" s="6"/>
    </row>
    <row r="936" spans="1:2" ht="15.75" thickBot="1" x14ac:dyDescent="0.3">
      <c r="A936" s="5"/>
      <c r="B936" s="6"/>
    </row>
    <row r="937" spans="1:2" ht="15.75" thickBot="1" x14ac:dyDescent="0.3">
      <c r="A937" s="5"/>
      <c r="B937" s="6"/>
    </row>
    <row r="938" spans="1:2" ht="15.75" thickBot="1" x14ac:dyDescent="0.3">
      <c r="A938" s="5"/>
      <c r="B938" s="6"/>
    </row>
    <row r="939" spans="1:2" ht="15.75" thickBot="1" x14ac:dyDescent="0.3">
      <c r="A939" s="5"/>
      <c r="B939" s="6"/>
    </row>
    <row r="940" spans="1:2" ht="15.75" thickBot="1" x14ac:dyDescent="0.3">
      <c r="A940" s="5"/>
      <c r="B940" s="6"/>
    </row>
    <row r="941" spans="1:2" ht="15.75" thickBot="1" x14ac:dyDescent="0.3">
      <c r="A941" s="5"/>
      <c r="B941" s="6"/>
    </row>
    <row r="942" spans="1:2" ht="15.75" thickBot="1" x14ac:dyDescent="0.3">
      <c r="A942" s="5"/>
      <c r="B942" s="6"/>
    </row>
    <row r="943" spans="1:2" ht="15.75" thickBot="1" x14ac:dyDescent="0.3">
      <c r="A943" s="5"/>
      <c r="B943" s="6"/>
    </row>
    <row r="944" spans="1:2" ht="15.75" thickBot="1" x14ac:dyDescent="0.3">
      <c r="A944" s="5"/>
      <c r="B944" s="6"/>
    </row>
    <row r="945" spans="1:2" ht="15.75" thickBot="1" x14ac:dyDescent="0.3">
      <c r="A945" s="5"/>
      <c r="B945" s="6"/>
    </row>
    <row r="946" spans="1:2" ht="15.75" thickBot="1" x14ac:dyDescent="0.3">
      <c r="A946" s="5"/>
      <c r="B946" s="6"/>
    </row>
    <row r="947" spans="1:2" ht="15.75" thickBot="1" x14ac:dyDescent="0.3">
      <c r="A947" s="5"/>
      <c r="B947" s="6"/>
    </row>
    <row r="948" spans="1:2" ht="15.75" thickBot="1" x14ac:dyDescent="0.3">
      <c r="A948" s="5"/>
      <c r="B948" s="6"/>
    </row>
    <row r="949" spans="1:2" ht="15.75" thickBot="1" x14ac:dyDescent="0.3">
      <c r="A949" s="5"/>
      <c r="B949" s="6"/>
    </row>
    <row r="950" spans="1:2" ht="15.75" thickBot="1" x14ac:dyDescent="0.3">
      <c r="A950" s="5"/>
      <c r="B950" s="6"/>
    </row>
    <row r="951" spans="1:2" ht="15.75" thickBot="1" x14ac:dyDescent="0.3">
      <c r="A951" s="5"/>
      <c r="B951" s="6"/>
    </row>
    <row r="952" spans="1:2" ht="15.75" thickBot="1" x14ac:dyDescent="0.3">
      <c r="A952" s="5"/>
      <c r="B952" s="6"/>
    </row>
    <row r="953" spans="1:2" ht="15.75" thickBot="1" x14ac:dyDescent="0.3">
      <c r="A953" s="5"/>
      <c r="B953" s="6"/>
    </row>
    <row r="954" spans="1:2" ht="15.75" thickBot="1" x14ac:dyDescent="0.3">
      <c r="A954" s="5"/>
      <c r="B954" s="6"/>
    </row>
    <row r="955" spans="1:2" ht="15.75" thickBot="1" x14ac:dyDescent="0.3">
      <c r="A955" s="5"/>
      <c r="B955" s="6"/>
    </row>
    <row r="956" spans="1:2" ht="15.75" thickBot="1" x14ac:dyDescent="0.3">
      <c r="A956" s="5"/>
      <c r="B956" s="6"/>
    </row>
    <row r="957" spans="1:2" ht="15.75" thickBot="1" x14ac:dyDescent="0.3">
      <c r="A957" s="5"/>
      <c r="B957" s="6"/>
    </row>
    <row r="958" spans="1:2" ht="15.75" thickBot="1" x14ac:dyDescent="0.3">
      <c r="A958" s="5"/>
      <c r="B958" s="6"/>
    </row>
    <row r="959" spans="1:2" ht="15.75" thickBot="1" x14ac:dyDescent="0.3">
      <c r="A959" s="5"/>
      <c r="B959" s="6"/>
    </row>
    <row r="960" spans="1:2" ht="15.75" thickBot="1" x14ac:dyDescent="0.3">
      <c r="A960" s="5"/>
      <c r="B960" s="6"/>
    </row>
    <row r="961" spans="1:2" ht="15.75" thickBot="1" x14ac:dyDescent="0.3">
      <c r="A961" s="5"/>
      <c r="B961" s="6"/>
    </row>
    <row r="962" spans="1:2" ht="15.75" thickBot="1" x14ac:dyDescent="0.3">
      <c r="A962" s="5"/>
      <c r="B962" s="6"/>
    </row>
    <row r="963" spans="1:2" ht="15.75" thickBot="1" x14ac:dyDescent="0.3">
      <c r="A963" s="5"/>
      <c r="B963" s="6"/>
    </row>
    <row r="964" spans="1:2" ht="15.75" thickBot="1" x14ac:dyDescent="0.3">
      <c r="A964" s="5"/>
      <c r="B964" s="6"/>
    </row>
    <row r="965" spans="1:2" ht="15.75" thickBot="1" x14ac:dyDescent="0.3">
      <c r="A965" s="5"/>
      <c r="B965" s="6"/>
    </row>
    <row r="966" spans="1:2" ht="15.75" thickBot="1" x14ac:dyDescent="0.3">
      <c r="A966" s="5"/>
      <c r="B966" s="6"/>
    </row>
    <row r="967" spans="1:2" ht="15.75" thickBot="1" x14ac:dyDescent="0.3">
      <c r="A967" s="5"/>
      <c r="B967" s="6"/>
    </row>
    <row r="968" spans="1:2" ht="15.75" thickBot="1" x14ac:dyDescent="0.3">
      <c r="A968" s="5"/>
      <c r="B968" s="6"/>
    </row>
    <row r="969" spans="1:2" ht="15.75" thickBot="1" x14ac:dyDescent="0.3">
      <c r="A969" s="5"/>
      <c r="B969" s="6"/>
    </row>
    <row r="970" spans="1:2" ht="15.75" thickBot="1" x14ac:dyDescent="0.3">
      <c r="A970" s="5"/>
      <c r="B970" s="6"/>
    </row>
    <row r="971" spans="1:2" ht="15.75" thickBot="1" x14ac:dyDescent="0.3">
      <c r="A971" s="5"/>
      <c r="B971" s="6"/>
    </row>
    <row r="972" spans="1:2" ht="15.75" thickBot="1" x14ac:dyDescent="0.3">
      <c r="A972" s="5"/>
      <c r="B972" s="6"/>
    </row>
    <row r="973" spans="1:2" ht="15.75" thickBot="1" x14ac:dyDescent="0.3">
      <c r="A973" s="5"/>
      <c r="B973" s="6"/>
    </row>
    <row r="974" spans="1:2" ht="15.75" thickBot="1" x14ac:dyDescent="0.3">
      <c r="A974" s="5"/>
      <c r="B974" s="6"/>
    </row>
    <row r="975" spans="1:2" ht="15.75" thickBot="1" x14ac:dyDescent="0.3">
      <c r="A975" s="5"/>
      <c r="B975" s="6"/>
    </row>
    <row r="976" spans="1:2" ht="15.75" thickBot="1" x14ac:dyDescent="0.3">
      <c r="A976" s="5"/>
      <c r="B976" s="6"/>
    </row>
    <row r="977" spans="1:2" ht="15.75" thickBot="1" x14ac:dyDescent="0.3">
      <c r="A977" s="5"/>
      <c r="B977" s="6"/>
    </row>
    <row r="978" spans="1:2" ht="15.75" thickBot="1" x14ac:dyDescent="0.3">
      <c r="A978" s="5"/>
      <c r="B978" s="6"/>
    </row>
    <row r="979" spans="1:2" ht="15.75" thickBot="1" x14ac:dyDescent="0.3">
      <c r="A979" s="5"/>
      <c r="B979" s="6"/>
    </row>
    <row r="980" spans="1:2" ht="15.75" thickBot="1" x14ac:dyDescent="0.3">
      <c r="A980" s="5"/>
      <c r="B980" s="6"/>
    </row>
    <row r="981" spans="1:2" ht="15.75" thickBot="1" x14ac:dyDescent="0.3">
      <c r="A981" s="5"/>
      <c r="B981" s="6"/>
    </row>
    <row r="982" spans="1:2" ht="15.75" thickBot="1" x14ac:dyDescent="0.3">
      <c r="A982" s="5"/>
      <c r="B982" s="6"/>
    </row>
    <row r="983" spans="1:2" ht="15.75" thickBot="1" x14ac:dyDescent="0.3">
      <c r="A983" s="5"/>
      <c r="B983" s="6"/>
    </row>
    <row r="984" spans="1:2" ht="15.75" thickBot="1" x14ac:dyDescent="0.3">
      <c r="A984" s="5"/>
      <c r="B984" s="6"/>
    </row>
    <row r="985" spans="1:2" ht="15.75" thickBot="1" x14ac:dyDescent="0.3">
      <c r="A985" s="5"/>
      <c r="B985" s="6"/>
    </row>
    <row r="986" spans="1:2" ht="15.75" thickBot="1" x14ac:dyDescent="0.3">
      <c r="A986" s="5"/>
      <c r="B986" s="6"/>
    </row>
    <row r="987" spans="1:2" ht="15.75" thickBot="1" x14ac:dyDescent="0.3">
      <c r="A987" s="5"/>
      <c r="B987" s="6"/>
    </row>
    <row r="988" spans="1:2" ht="15.75" thickBot="1" x14ac:dyDescent="0.3">
      <c r="A988" s="5"/>
      <c r="B988" s="6"/>
    </row>
    <row r="989" spans="1:2" ht="15.75" thickBot="1" x14ac:dyDescent="0.3">
      <c r="A989" s="5"/>
      <c r="B989" s="6"/>
    </row>
    <row r="990" spans="1:2" ht="15.75" thickBot="1" x14ac:dyDescent="0.3">
      <c r="A990" s="5"/>
      <c r="B990" s="6"/>
    </row>
    <row r="991" spans="1:2" ht="15.75" thickBot="1" x14ac:dyDescent="0.3">
      <c r="A991" s="5"/>
      <c r="B991" s="6"/>
    </row>
    <row r="992" spans="1:2" ht="15.75" thickBot="1" x14ac:dyDescent="0.3">
      <c r="A992" s="5"/>
      <c r="B992" s="6"/>
    </row>
    <row r="993" spans="1:2" ht="15.75" thickBot="1" x14ac:dyDescent="0.3">
      <c r="A993" s="5"/>
      <c r="B993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3" t="s">
        <v>107</v>
      </c>
      <c r="N2" t="s">
        <v>25</v>
      </c>
    </row>
    <row r="4" spans="2:19" ht="15.75" x14ac:dyDescent="0.25">
      <c r="B4" s="18" t="s">
        <v>75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20"/>
      <c r="P4" s="18" t="s">
        <v>76</v>
      </c>
      <c r="Q4" s="19"/>
      <c r="R4" s="19"/>
      <c r="S4" s="20"/>
    </row>
    <row r="5" spans="2:19" x14ac:dyDescent="0.25">
      <c r="B5" s="21" t="s">
        <v>96</v>
      </c>
      <c r="C5" s="17"/>
      <c r="D5" s="21" t="s">
        <v>97</v>
      </c>
      <c r="E5" s="17"/>
      <c r="F5" s="21" t="s">
        <v>98</v>
      </c>
      <c r="G5" s="17"/>
      <c r="H5" s="21" t="s">
        <v>99</v>
      </c>
      <c r="I5" s="17"/>
      <c r="J5" s="21" t="s">
        <v>100</v>
      </c>
      <c r="K5" s="17"/>
      <c r="L5" s="21" t="s">
        <v>101</v>
      </c>
      <c r="M5" s="17"/>
      <c r="P5" s="11" t="s">
        <v>77</v>
      </c>
      <c r="Q5" s="11" t="s">
        <v>78</v>
      </c>
      <c r="R5" s="11" t="s">
        <v>79</v>
      </c>
      <c r="S5" s="11" t="s">
        <v>80</v>
      </c>
    </row>
    <row r="6" spans="2:19" x14ac:dyDescent="0.25">
      <c r="B6" s="21" t="s">
        <v>102</v>
      </c>
      <c r="C6" s="17"/>
      <c r="D6" s="21" t="s">
        <v>103</v>
      </c>
      <c r="E6" s="17"/>
      <c r="F6" s="21" t="s">
        <v>104</v>
      </c>
      <c r="G6" s="17"/>
      <c r="H6" s="21" t="s">
        <v>105</v>
      </c>
      <c r="I6" s="17"/>
      <c r="J6" s="21" t="s">
        <v>106</v>
      </c>
      <c r="K6" s="17"/>
      <c r="L6" s="16"/>
      <c r="M6" s="17"/>
      <c r="P6" s="10">
        <v>4</v>
      </c>
      <c r="Q6" s="10">
        <v>15</v>
      </c>
      <c r="R6" s="10">
        <v>48</v>
      </c>
      <c r="S6" s="10">
        <v>67</v>
      </c>
    </row>
  </sheetData>
  <mergeCells count="14"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FullTree'!$B$12:$B$12" display="Full-Grown Tree"/>
    <hyperlink ref="D5" location="'RT_Output'!$B$12:$B$12" display="Inputs"/>
    <hyperlink ref="F5" location="'RT_Output'!$B$43:$B$43" display="Full-Grown Tree Rules"/>
    <hyperlink ref="H5" location="'RT_Output'!$B$77:$B$77" display="Best Pruned Tree Rules"/>
    <hyperlink ref="J5" location="'RT_Output'!$B$89:$B$89" display="Min-Error Tree Rules"/>
    <hyperlink ref="L5" location="'RT_Output'!$B$107:$B$107" display="Train. Score - Summary"/>
    <hyperlink ref="B6" location="'RT_Output'!$B$112:$B$112" display="Valid. Score - Summary"/>
    <hyperlink ref="D6" location="'RT_PruneLog'!$B$12:$B$12" display="Prune Log"/>
    <hyperlink ref="F6" location="'RT_TrainingScore'!$B$2:$B$2" display="Train. Score Detail"/>
    <hyperlink ref="H6" location="'RT_ValidationLiftChart'!$B$12:$B$12" display="RT Valid. Lift Chart"/>
    <hyperlink ref="J6" location="'RT_ValidationScore'!$B$2:$B$2" display="Valid. Score Detail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9"/>
  <sheetViews>
    <sheetView showGridLines="0" workbookViewId="0"/>
  </sheetViews>
  <sheetFormatPr defaultRowHeight="15" x14ac:dyDescent="0.25"/>
  <cols>
    <col min="16" max="16" width="11.140625" bestFit="1" customWidth="1"/>
    <col min="52" max="52" width="8.140625" customWidth="1"/>
    <col min="53" max="53" width="21.42578125" bestFit="1" customWidth="1"/>
    <col min="54" max="54" width="18.5703125" bestFit="1" customWidth="1"/>
    <col min="55" max="55" width="51.85546875" bestFit="1" customWidth="1"/>
    <col min="56" max="56" width="34.140625" bestFit="1" customWidth="1"/>
    <col min="57" max="57" width="6.42578125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x14ac:dyDescent="0.25">
      <c r="BZ1" s="11" t="s">
        <v>88</v>
      </c>
      <c r="CA1" s="11" t="s">
        <v>89</v>
      </c>
      <c r="CB1" s="11" t="s">
        <v>90</v>
      </c>
    </row>
    <row r="2" spans="2:80" ht="18.75" x14ac:dyDescent="0.3">
      <c r="B2" s="13" t="s">
        <v>74</v>
      </c>
      <c r="N2" t="s">
        <v>25</v>
      </c>
      <c r="BZ2">
        <v>0</v>
      </c>
      <c r="CA2">
        <v>-89.01111111111112</v>
      </c>
      <c r="CB2">
        <v>-89.01111111111112</v>
      </c>
    </row>
    <row r="3" spans="2:80" x14ac:dyDescent="0.25">
      <c r="AZ3" s="11" t="s">
        <v>81</v>
      </c>
      <c r="BA3" s="11" t="s">
        <v>82</v>
      </c>
      <c r="BB3" s="11" t="s">
        <v>83</v>
      </c>
      <c r="BC3" s="11" t="s">
        <v>84</v>
      </c>
      <c r="BD3" s="11" t="s">
        <v>85</v>
      </c>
      <c r="BE3" s="11" t="s">
        <v>86</v>
      </c>
      <c r="BF3" s="11" t="s">
        <v>87</v>
      </c>
      <c r="BZ3">
        <v>1</v>
      </c>
      <c r="CA3">
        <v>-70.01111111111112</v>
      </c>
      <c r="CB3">
        <v>-87.265414880995621</v>
      </c>
    </row>
    <row r="4" spans="2:80" ht="15.75" x14ac:dyDescent="0.25">
      <c r="B4" s="18" t="s">
        <v>75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20"/>
      <c r="P4" s="18" t="s">
        <v>76</v>
      </c>
      <c r="Q4" s="19"/>
      <c r="R4" s="19"/>
      <c r="S4" s="20"/>
      <c r="AZ4" s="14">
        <v>1</v>
      </c>
      <c r="BA4" s="14">
        <v>7.8</v>
      </c>
      <c r="BB4" s="14">
        <v>10</v>
      </c>
      <c r="BC4" s="14">
        <v>10</v>
      </c>
      <c r="BD4" s="14">
        <v>5.55</v>
      </c>
      <c r="BE4">
        <v>1</v>
      </c>
      <c r="BF4">
        <v>1.7117117117117118</v>
      </c>
      <c r="BZ4">
        <v>4.1777777777777798</v>
      </c>
      <c r="CA4">
        <v>-41.411111111111104</v>
      </c>
      <c r="CB4">
        <v>-81.717980194184165</v>
      </c>
    </row>
    <row r="5" spans="2:80" x14ac:dyDescent="0.25">
      <c r="B5" s="21" t="s">
        <v>96</v>
      </c>
      <c r="C5" s="17"/>
      <c r="D5" s="21" t="s">
        <v>97</v>
      </c>
      <c r="E5" s="17"/>
      <c r="F5" s="21" t="s">
        <v>98</v>
      </c>
      <c r="G5" s="17"/>
      <c r="H5" s="21" t="s">
        <v>99</v>
      </c>
      <c r="I5" s="17"/>
      <c r="J5" s="21" t="s">
        <v>100</v>
      </c>
      <c r="K5" s="17"/>
      <c r="L5" s="21" t="s">
        <v>101</v>
      </c>
      <c r="M5" s="17"/>
      <c r="P5" s="11" t="s">
        <v>77</v>
      </c>
      <c r="Q5" s="11" t="s">
        <v>78</v>
      </c>
      <c r="R5" s="11" t="s">
        <v>79</v>
      </c>
      <c r="S5" s="11" t="s">
        <v>80</v>
      </c>
      <c r="AZ5" s="14">
        <v>2</v>
      </c>
      <c r="BA5" s="14">
        <v>7.8</v>
      </c>
      <c r="BB5" s="14">
        <v>9</v>
      </c>
      <c r="BC5" s="14">
        <v>19</v>
      </c>
      <c r="BD5" s="14">
        <v>11.1</v>
      </c>
      <c r="BE5">
        <v>2</v>
      </c>
      <c r="BF5">
        <v>1.6216216216216217</v>
      </c>
      <c r="BZ5">
        <v>7.1777777777777807</v>
      </c>
      <c r="CA5">
        <v>-24.411111111111104</v>
      </c>
      <c r="CB5">
        <v>-76.480891503837682</v>
      </c>
    </row>
    <row r="6" spans="2:80" x14ac:dyDescent="0.25">
      <c r="B6" s="21" t="s">
        <v>102</v>
      </c>
      <c r="C6" s="17"/>
      <c r="D6" s="21" t="s">
        <v>103</v>
      </c>
      <c r="E6" s="17"/>
      <c r="F6" s="21" t="s">
        <v>104</v>
      </c>
      <c r="G6" s="17"/>
      <c r="H6" s="21" t="s">
        <v>105</v>
      </c>
      <c r="I6" s="17"/>
      <c r="J6" s="21" t="s">
        <v>106</v>
      </c>
      <c r="K6" s="17"/>
      <c r="L6" s="16"/>
      <c r="M6" s="17"/>
      <c r="P6" s="10">
        <v>4</v>
      </c>
      <c r="Q6" s="10">
        <v>15</v>
      </c>
      <c r="R6" s="10">
        <v>48</v>
      </c>
      <c r="S6" s="10">
        <v>67</v>
      </c>
      <c r="AZ6" s="15">
        <v>3</v>
      </c>
      <c r="BA6" s="15">
        <v>7.8</v>
      </c>
      <c r="BB6" s="15">
        <v>9</v>
      </c>
      <c r="BC6" s="15">
        <v>28</v>
      </c>
      <c r="BD6" s="15">
        <v>16.649999999999999</v>
      </c>
      <c r="BE6">
        <v>3</v>
      </c>
      <c r="BF6">
        <v>1.3513513513513513</v>
      </c>
      <c r="BZ6">
        <v>7.7111111111111121</v>
      </c>
      <c r="CA6">
        <v>-22.277777777777775</v>
      </c>
      <c r="CB6">
        <v>-75.549853514442759</v>
      </c>
    </row>
    <row r="7" spans="2:80" x14ac:dyDescent="0.25">
      <c r="AZ7" s="15">
        <v>4</v>
      </c>
      <c r="BA7" s="15">
        <v>7.8</v>
      </c>
      <c r="BB7" s="15">
        <v>9</v>
      </c>
      <c r="BC7" s="15">
        <v>37</v>
      </c>
      <c r="BD7" s="15">
        <v>22.2</v>
      </c>
      <c r="BE7">
        <v>4</v>
      </c>
      <c r="BF7">
        <v>1.2612612612612613</v>
      </c>
      <c r="BZ7">
        <v>7.7111111111111121</v>
      </c>
      <c r="CA7">
        <v>-22.277777777777771</v>
      </c>
      <c r="CB7">
        <v>-75.549853514442759</v>
      </c>
    </row>
    <row r="8" spans="2:80" x14ac:dyDescent="0.25">
      <c r="AZ8" s="14">
        <v>5</v>
      </c>
      <c r="BA8" s="14">
        <v>7.8</v>
      </c>
      <c r="BB8" s="14">
        <v>8</v>
      </c>
      <c r="BC8" s="14">
        <v>45</v>
      </c>
      <c r="BD8" s="14">
        <v>27.75</v>
      </c>
      <c r="BE8">
        <v>5</v>
      </c>
      <c r="BF8">
        <v>1.1711711711711712</v>
      </c>
      <c r="BZ8">
        <v>9.3777777777777764</v>
      </c>
      <c r="CA8">
        <v>-18.388888888888889</v>
      </c>
      <c r="CB8">
        <v>-72.640359797583599</v>
      </c>
    </row>
    <row r="9" spans="2:80" x14ac:dyDescent="0.25">
      <c r="AZ9" s="14">
        <v>6</v>
      </c>
      <c r="BA9" s="14">
        <v>7.8</v>
      </c>
      <c r="BB9" s="14">
        <v>7</v>
      </c>
      <c r="BC9" s="14">
        <v>52</v>
      </c>
      <c r="BD9" s="14">
        <v>33.299999999999997</v>
      </c>
      <c r="BE9">
        <v>6</v>
      </c>
      <c r="BF9">
        <v>0.99099099099099097</v>
      </c>
      <c r="BZ9">
        <v>9.3777777777777764</v>
      </c>
      <c r="CA9">
        <v>-18.388888888888889</v>
      </c>
      <c r="CB9">
        <v>-72.640359797583599</v>
      </c>
    </row>
    <row r="10" spans="2:80" x14ac:dyDescent="0.25">
      <c r="AZ10" s="15">
        <v>7</v>
      </c>
      <c r="BA10" s="15">
        <v>7.8</v>
      </c>
      <c r="BB10" s="15">
        <v>6</v>
      </c>
      <c r="BC10" s="15">
        <v>58</v>
      </c>
      <c r="BD10" s="15">
        <v>38.849999999999994</v>
      </c>
      <c r="BE10">
        <v>7</v>
      </c>
      <c r="BF10">
        <v>0.90090090090090091</v>
      </c>
      <c r="BZ10">
        <v>9.3777777777777764</v>
      </c>
      <c r="CA10">
        <v>-18.388888888888889</v>
      </c>
      <c r="CB10">
        <v>-72.640359797583599</v>
      </c>
    </row>
    <row r="11" spans="2:80" x14ac:dyDescent="0.25">
      <c r="AZ11" s="15">
        <v>8</v>
      </c>
      <c r="BA11" s="15">
        <v>5.3888888888888893</v>
      </c>
      <c r="BB11" s="15">
        <v>8</v>
      </c>
      <c r="BC11" s="15">
        <v>66</v>
      </c>
      <c r="BD11" s="15">
        <v>44.399999999999991</v>
      </c>
      <c r="BE11">
        <v>8</v>
      </c>
      <c r="BF11">
        <v>0.27027027027027029</v>
      </c>
      <c r="BZ11">
        <v>14.677777777777782</v>
      </c>
      <c r="CA11">
        <v>-11.911111111111106</v>
      </c>
      <c r="CB11">
        <v>-63.38816977797147</v>
      </c>
    </row>
    <row r="12" spans="2:80" x14ac:dyDescent="0.25">
      <c r="AZ12" s="14">
        <v>9</v>
      </c>
      <c r="BA12" s="14">
        <v>5.3888888888888893</v>
      </c>
      <c r="BB12" s="14">
        <v>7</v>
      </c>
      <c r="BC12" s="14">
        <v>73</v>
      </c>
      <c r="BD12" s="14">
        <v>49.949999999999989</v>
      </c>
      <c r="BE12">
        <v>9</v>
      </c>
      <c r="BF12">
        <v>0.54054054054054057</v>
      </c>
      <c r="BZ12">
        <v>18.788888888888888</v>
      </c>
      <c r="CA12">
        <v>-7.8000000000000007</v>
      </c>
      <c r="CB12">
        <v>-56.211418609718898</v>
      </c>
    </row>
    <row r="13" spans="2:80" x14ac:dyDescent="0.25">
      <c r="AZ13" s="14">
        <v>10</v>
      </c>
      <c r="BA13" s="14">
        <v>5.3888888888888893</v>
      </c>
      <c r="BB13" s="14">
        <v>6</v>
      </c>
      <c r="BC13" s="14">
        <v>79</v>
      </c>
      <c r="BD13" s="14">
        <v>55.499999999999986</v>
      </c>
      <c r="BE13">
        <v>10</v>
      </c>
      <c r="BF13">
        <v>0.1801801801801802</v>
      </c>
      <c r="BZ13">
        <v>18.788888888888888</v>
      </c>
      <c r="CA13">
        <v>-7.8000000000000007</v>
      </c>
      <c r="CB13">
        <v>-56.211418609718898</v>
      </c>
    </row>
    <row r="14" spans="2:80" x14ac:dyDescent="0.25">
      <c r="AZ14" s="15">
        <v>11</v>
      </c>
      <c r="BA14" s="15">
        <v>5.3888888888888893</v>
      </c>
      <c r="BB14" s="15">
        <v>6</v>
      </c>
      <c r="BC14" s="15">
        <v>85</v>
      </c>
      <c r="BD14" s="15">
        <v>61.049999999999983</v>
      </c>
      <c r="BZ14">
        <v>25.855555555555561</v>
      </c>
      <c r="CA14">
        <v>-3.088888888888885</v>
      </c>
      <c r="CB14">
        <v>-43.875165250236059</v>
      </c>
    </row>
    <row r="15" spans="2:80" x14ac:dyDescent="0.25">
      <c r="AZ15" s="15">
        <v>12</v>
      </c>
      <c r="BA15" s="15">
        <v>5.3888888888888893</v>
      </c>
      <c r="BB15" s="15">
        <v>5</v>
      </c>
      <c r="BC15" s="15">
        <v>90</v>
      </c>
      <c r="BD15" s="15">
        <v>66.59999999999998</v>
      </c>
      <c r="BZ15">
        <v>25.855555555555565</v>
      </c>
      <c r="CA15">
        <v>-3.0888888888888868</v>
      </c>
      <c r="CB15">
        <v>-43.875165250236059</v>
      </c>
    </row>
    <row r="16" spans="2:80" x14ac:dyDescent="0.25">
      <c r="AZ16" s="14">
        <v>13</v>
      </c>
      <c r="BA16" s="14">
        <v>5.3888888888888893</v>
      </c>
      <c r="BB16" s="14">
        <v>5</v>
      </c>
      <c r="BC16" s="14">
        <v>95</v>
      </c>
      <c r="BD16" s="14">
        <v>72.149999999999977</v>
      </c>
      <c r="BZ16">
        <v>25.855555555555565</v>
      </c>
      <c r="CA16">
        <v>-3.0888888888888877</v>
      </c>
      <c r="CB16">
        <v>-43.875165250236059</v>
      </c>
    </row>
    <row r="17" spans="52:80" x14ac:dyDescent="0.25">
      <c r="AZ17" s="14">
        <v>14</v>
      </c>
      <c r="BA17" s="14">
        <v>5.3888888888888893</v>
      </c>
      <c r="BB17" s="14">
        <v>5</v>
      </c>
      <c r="BC17" s="14">
        <v>100</v>
      </c>
      <c r="BD17" s="14">
        <v>77.699999999999974</v>
      </c>
      <c r="BZ17">
        <v>27.855555555555561</v>
      </c>
      <c r="CA17">
        <v>-2.4222222222222216</v>
      </c>
      <c r="CB17">
        <v>-40.383772790005075</v>
      </c>
    </row>
    <row r="18" spans="52:80" x14ac:dyDescent="0.25">
      <c r="AZ18" s="15">
        <v>15</v>
      </c>
      <c r="BA18" s="15">
        <v>5.3888888888888893</v>
      </c>
      <c r="BB18" s="15">
        <v>2</v>
      </c>
      <c r="BC18" s="15">
        <v>102</v>
      </c>
      <c r="BD18" s="15">
        <v>83.249999999999972</v>
      </c>
      <c r="BZ18">
        <v>27.855555555555558</v>
      </c>
      <c r="CA18">
        <v>-2.4222222222222216</v>
      </c>
      <c r="CB18">
        <v>-40.383772790005082</v>
      </c>
    </row>
    <row r="19" spans="52:80" x14ac:dyDescent="0.25">
      <c r="AZ19" s="15">
        <v>16</v>
      </c>
      <c r="BA19" s="15">
        <v>5.3888888888888893</v>
      </c>
      <c r="BB19" s="15">
        <v>1</v>
      </c>
      <c r="BC19" s="15">
        <v>103</v>
      </c>
      <c r="BD19" s="15">
        <v>88.799999999999969</v>
      </c>
      <c r="BZ19">
        <v>32.577777777777776</v>
      </c>
      <c r="CA19">
        <v>-1.5888888888888895</v>
      </c>
      <c r="CB19">
        <v>-32.140207258904141</v>
      </c>
    </row>
    <row r="20" spans="52:80" x14ac:dyDescent="0.25">
      <c r="AZ20" s="14">
        <v>17</v>
      </c>
      <c r="BA20" s="14">
        <v>1.6666666666666667</v>
      </c>
      <c r="BB20" s="14">
        <v>3</v>
      </c>
      <c r="BC20" s="14">
        <v>106</v>
      </c>
      <c r="BD20" s="14">
        <v>94.349999999999966</v>
      </c>
      <c r="BZ20">
        <v>43.177777777777791</v>
      </c>
      <c r="CA20">
        <v>-0.41111111111111054</v>
      </c>
      <c r="CB20">
        <v>-13.635827219679882</v>
      </c>
    </row>
    <row r="21" spans="52:80" x14ac:dyDescent="0.25">
      <c r="AZ21" s="14">
        <v>18</v>
      </c>
      <c r="BA21" s="14">
        <v>1.6666666666666667</v>
      </c>
      <c r="BB21" s="14">
        <v>3</v>
      </c>
      <c r="BC21" s="14">
        <v>109</v>
      </c>
      <c r="BD21" s="14">
        <v>99.899999999999963</v>
      </c>
      <c r="BZ21">
        <v>50.988888888888887</v>
      </c>
      <c r="CA21">
        <v>0</v>
      </c>
      <c r="CB21">
        <v>0</v>
      </c>
    </row>
    <row r="22" spans="52:80" x14ac:dyDescent="0.25">
      <c r="AZ22" s="15">
        <v>19</v>
      </c>
      <c r="BA22" s="15">
        <v>1.6666666666666667</v>
      </c>
      <c r="BB22" s="15">
        <v>1</v>
      </c>
      <c r="BC22" s="15">
        <v>110</v>
      </c>
      <c r="BD22" s="15">
        <v>105.44999999999996</v>
      </c>
    </row>
    <row r="23" spans="52:80" x14ac:dyDescent="0.25">
      <c r="AZ23" s="15">
        <v>20</v>
      </c>
      <c r="BA23" s="15">
        <v>1.6666666666666667</v>
      </c>
      <c r="BB23" s="15">
        <v>1</v>
      </c>
      <c r="BC23" s="15">
        <v>111</v>
      </c>
      <c r="BD23" s="15">
        <v>110.99999999999996</v>
      </c>
    </row>
    <row r="39" spans="9:13" x14ac:dyDescent="0.25">
      <c r="I39" s="11" t="s">
        <v>91</v>
      </c>
      <c r="J39" s="11" t="s">
        <v>92</v>
      </c>
      <c r="K39" s="11" t="s">
        <v>93</v>
      </c>
      <c r="L39" s="11" t="s">
        <v>94</v>
      </c>
      <c r="M39" s="11" t="s">
        <v>95</v>
      </c>
    </row>
    <row r="40" spans="9:13" x14ac:dyDescent="0.25">
      <c r="I40" s="12">
        <v>1</v>
      </c>
      <c r="J40" s="10">
        <v>9.5</v>
      </c>
      <c r="K40" s="10">
        <v>0.70710678118654757</v>
      </c>
      <c r="L40" s="10">
        <v>9</v>
      </c>
      <c r="M40" s="10">
        <v>10</v>
      </c>
    </row>
    <row r="41" spans="9:13" x14ac:dyDescent="0.25">
      <c r="I41" s="12">
        <v>2</v>
      </c>
      <c r="J41" s="10">
        <v>9</v>
      </c>
      <c r="K41" s="10">
        <v>0</v>
      </c>
      <c r="L41" s="10">
        <v>9</v>
      </c>
      <c r="M41" s="10">
        <v>9</v>
      </c>
    </row>
    <row r="42" spans="9:13" x14ac:dyDescent="0.25">
      <c r="I42" s="12">
        <v>3</v>
      </c>
      <c r="J42" s="10">
        <v>7.5</v>
      </c>
      <c r="K42" s="10">
        <v>0.70710678118654757</v>
      </c>
      <c r="L42" s="10">
        <v>7</v>
      </c>
      <c r="M42" s="10">
        <v>8</v>
      </c>
    </row>
    <row r="43" spans="9:13" x14ac:dyDescent="0.25">
      <c r="I43" s="12">
        <v>4</v>
      </c>
      <c r="J43" s="10">
        <v>7</v>
      </c>
      <c r="K43" s="10">
        <v>1.4142135623730951</v>
      </c>
      <c r="L43" s="10">
        <v>6</v>
      </c>
      <c r="M43" s="10">
        <v>8</v>
      </c>
    </row>
    <row r="44" spans="9:13" x14ac:dyDescent="0.25">
      <c r="I44" s="12">
        <v>5</v>
      </c>
      <c r="J44" s="10">
        <v>6.5</v>
      </c>
      <c r="K44" s="10">
        <v>0.70710678118654757</v>
      </c>
      <c r="L44" s="10">
        <v>6</v>
      </c>
      <c r="M44" s="10">
        <v>7</v>
      </c>
    </row>
    <row r="45" spans="9:13" x14ac:dyDescent="0.25">
      <c r="I45" s="12">
        <v>6</v>
      </c>
      <c r="J45" s="10">
        <v>5.5</v>
      </c>
      <c r="K45" s="10">
        <v>0.70710678118654757</v>
      </c>
      <c r="L45" s="10">
        <v>5</v>
      </c>
      <c r="M45" s="10">
        <v>6</v>
      </c>
    </row>
    <row r="46" spans="9:13" x14ac:dyDescent="0.25">
      <c r="I46" s="12">
        <v>7</v>
      </c>
      <c r="J46" s="10">
        <v>5</v>
      </c>
      <c r="K46" s="10">
        <v>0</v>
      </c>
      <c r="L46" s="10">
        <v>5</v>
      </c>
      <c r="M46" s="10">
        <v>5</v>
      </c>
    </row>
    <row r="47" spans="9:13" x14ac:dyDescent="0.25">
      <c r="I47" s="12">
        <v>8</v>
      </c>
      <c r="J47" s="10">
        <v>1.5</v>
      </c>
      <c r="K47" s="10">
        <v>0.70710678118654757</v>
      </c>
      <c r="L47" s="10">
        <v>1</v>
      </c>
      <c r="M47" s="10">
        <v>2</v>
      </c>
    </row>
    <row r="48" spans="9:13" x14ac:dyDescent="0.25">
      <c r="I48" s="12">
        <v>9</v>
      </c>
      <c r="J48" s="10">
        <v>3</v>
      </c>
      <c r="K48" s="10">
        <v>0</v>
      </c>
      <c r="L48" s="10">
        <v>3</v>
      </c>
      <c r="M48" s="10">
        <v>3</v>
      </c>
    </row>
    <row r="49" spans="9:13" x14ac:dyDescent="0.25">
      <c r="I49" s="12">
        <v>10</v>
      </c>
      <c r="J49" s="10">
        <v>1</v>
      </c>
      <c r="K49" s="10">
        <v>0</v>
      </c>
      <c r="L49" s="10">
        <v>1</v>
      </c>
      <c r="M49" s="10">
        <v>1</v>
      </c>
    </row>
  </sheetData>
  <mergeCells count="14"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FullTree'!$B$12:$B$12" display="Full-Grown Tree"/>
    <hyperlink ref="D5" location="'RT_Output'!$B$12:$B$12" display="Inputs"/>
    <hyperlink ref="F5" location="'RT_Output'!$B$43:$B$43" display="Full-Grown Tree Rules"/>
    <hyperlink ref="H5" location="'RT_Output'!$B$77:$B$77" display="Best Pruned Tree Rules"/>
    <hyperlink ref="J5" location="'RT_Output'!$B$89:$B$89" display="Min-Error Tree Rules"/>
    <hyperlink ref="L5" location="'RT_Output'!$B$107:$B$107" display="Train. Score - Summary"/>
    <hyperlink ref="B6" location="'RT_Output'!$B$112:$B$112" display="Valid. Score - Summary"/>
    <hyperlink ref="D6" location="'RT_PruneLog'!$B$12:$B$12" display="Prune Log"/>
    <hyperlink ref="F6" location="'RT_TrainingScore'!$B$2:$B$2" display="Train. Score Detail"/>
    <hyperlink ref="H6" location="'RT_ValidationLiftChart'!$B$12:$B$12" display="RT Valid. Lift Chart"/>
    <hyperlink ref="J6" location="'RT_ValidationScore'!$B$2:$B$2" display="Valid. Score Detail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2"/>
  <sheetViews>
    <sheetView showGridLines="0" workbookViewId="0"/>
  </sheetViews>
  <sheetFormatPr defaultRowHeight="15" x14ac:dyDescent="0.25"/>
  <cols>
    <col min="2" max="2" width="25.28515625" bestFit="1" customWidth="1"/>
  </cols>
  <sheetData>
    <row r="2" spans="2:14" x14ac:dyDescent="0.25">
      <c r="N2" t="s">
        <v>25</v>
      </c>
    </row>
    <row r="3" spans="2:14" x14ac:dyDescent="0.25">
      <c r="B3" s="12" t="s">
        <v>26</v>
      </c>
      <c r="C3" s="10" t="s">
        <v>27</v>
      </c>
      <c r="F3" s="11" t="s">
        <v>28</v>
      </c>
      <c r="G3" s="11" t="s">
        <v>29</v>
      </c>
      <c r="H3" s="11" t="s">
        <v>30</v>
      </c>
    </row>
    <row r="4" spans="2:14" x14ac:dyDescent="0.25">
      <c r="B4" s="12" t="s">
        <v>31</v>
      </c>
      <c r="C4" s="10" t="s">
        <v>32</v>
      </c>
      <c r="F4" s="10">
        <v>0</v>
      </c>
      <c r="G4" s="10">
        <v>5.806451612903226</v>
      </c>
      <c r="H4" s="10" t="b">
        <v>1</v>
      </c>
    </row>
    <row r="5" spans="2:14" x14ac:dyDescent="0.25">
      <c r="B5" s="12" t="s">
        <v>33</v>
      </c>
      <c r="C5" s="10">
        <v>11</v>
      </c>
      <c r="F5" s="10">
        <v>1</v>
      </c>
      <c r="G5" s="10">
        <v>4.8571428571428568</v>
      </c>
      <c r="H5" s="10" t="b">
        <v>1</v>
      </c>
    </row>
    <row r="6" spans="2:14" x14ac:dyDescent="0.25">
      <c r="B6" s="12" t="s">
        <v>28</v>
      </c>
      <c r="C6" s="10" t="s">
        <v>34</v>
      </c>
      <c r="F6" s="10">
        <v>2</v>
      </c>
      <c r="G6" s="10">
        <v>7.8</v>
      </c>
      <c r="H6" s="10" t="b">
        <v>1</v>
      </c>
    </row>
    <row r="7" spans="2:14" x14ac:dyDescent="0.25">
      <c r="B7" s="12" t="s">
        <v>35</v>
      </c>
      <c r="C7" s="10" t="s">
        <v>36</v>
      </c>
      <c r="F7" s="10">
        <v>3</v>
      </c>
      <c r="G7" s="10">
        <v>1.6666666666666667</v>
      </c>
      <c r="H7" s="10" t="b">
        <v>0</v>
      </c>
    </row>
    <row r="8" spans="2:14" x14ac:dyDescent="0.25">
      <c r="B8" s="12" t="s">
        <v>37</v>
      </c>
      <c r="C8" s="10" t="s">
        <v>38</v>
      </c>
      <c r="F8" s="10">
        <v>4</v>
      </c>
      <c r="G8" s="10">
        <v>5.3888888888888893</v>
      </c>
      <c r="H8" s="10" t="b">
        <v>1</v>
      </c>
    </row>
    <row r="9" spans="2:14" x14ac:dyDescent="0.25">
      <c r="B9" s="12" t="s">
        <v>39</v>
      </c>
      <c r="C9" s="10" t="s">
        <v>40</v>
      </c>
      <c r="F9" s="10">
        <v>5</v>
      </c>
      <c r="G9" s="10">
        <v>5</v>
      </c>
      <c r="H9" s="10" t="b">
        <v>0</v>
      </c>
    </row>
    <row r="10" spans="2:14" x14ac:dyDescent="0.25">
      <c r="B10" s="12" t="s">
        <v>41</v>
      </c>
      <c r="C10" s="10" t="s">
        <v>42</v>
      </c>
      <c r="F10" s="10">
        <v>6</v>
      </c>
      <c r="G10" s="10">
        <v>8.1111111111111107</v>
      </c>
      <c r="H10" s="10" t="b">
        <v>1</v>
      </c>
    </row>
    <row r="11" spans="2:14" x14ac:dyDescent="0.25">
      <c r="B11" s="12" t="s">
        <v>43</v>
      </c>
      <c r="C11" s="10" t="s">
        <v>44</v>
      </c>
      <c r="F11" s="10">
        <v>7</v>
      </c>
      <c r="G11" s="10">
        <v>5.1764705882352944</v>
      </c>
      <c r="H11" s="10" t="b">
        <v>1</v>
      </c>
    </row>
    <row r="12" spans="2:14" x14ac:dyDescent="0.25">
      <c r="B12" s="12" t="s">
        <v>45</v>
      </c>
      <c r="C12" s="10" t="s">
        <v>46</v>
      </c>
      <c r="F12" s="10">
        <v>8</v>
      </c>
      <c r="G12" s="10">
        <v>9</v>
      </c>
      <c r="H12" s="10" t="b">
        <v>0</v>
      </c>
    </row>
    <row r="13" spans="2:14" x14ac:dyDescent="0.25">
      <c r="B13" s="12" t="s">
        <v>47</v>
      </c>
      <c r="C13" s="10" t="s">
        <v>48</v>
      </c>
      <c r="F13" s="10">
        <v>9</v>
      </c>
      <c r="G13" s="10">
        <v>6.5</v>
      </c>
      <c r="H13" s="10" t="b">
        <v>0</v>
      </c>
    </row>
    <row r="14" spans="2:14" x14ac:dyDescent="0.25">
      <c r="B14" s="12" t="s">
        <v>49</v>
      </c>
      <c r="C14" s="10" t="s">
        <v>50</v>
      </c>
      <c r="F14" s="10">
        <v>10</v>
      </c>
      <c r="G14" s="10">
        <v>8.5714285714285712</v>
      </c>
      <c r="H14" s="10" t="b">
        <v>1</v>
      </c>
    </row>
    <row r="15" spans="2:14" x14ac:dyDescent="0.25">
      <c r="B15" s="12" t="s">
        <v>51</v>
      </c>
      <c r="C15" s="10" t="s">
        <v>52</v>
      </c>
      <c r="F15" s="10">
        <v>11</v>
      </c>
      <c r="G15" s="10">
        <v>3</v>
      </c>
      <c r="H15" s="10" t="b">
        <v>0</v>
      </c>
    </row>
    <row r="16" spans="2:14" x14ac:dyDescent="0.25">
      <c r="B16" s="12" t="s">
        <v>53</v>
      </c>
      <c r="C16" s="10" t="s">
        <v>54</v>
      </c>
      <c r="F16" s="10">
        <v>12</v>
      </c>
      <c r="G16" s="10">
        <v>5.4666666666666668</v>
      </c>
      <c r="H16" s="10" t="b">
        <v>1</v>
      </c>
    </row>
    <row r="17" spans="2:8" x14ac:dyDescent="0.25">
      <c r="B17" s="12" t="s">
        <v>55</v>
      </c>
      <c r="C17" s="10" t="s">
        <v>56</v>
      </c>
      <c r="F17" s="10">
        <v>13</v>
      </c>
      <c r="G17" s="10">
        <v>8.1999999999999993</v>
      </c>
      <c r="H17" s="10" t="b">
        <v>1</v>
      </c>
    </row>
    <row r="18" spans="2:8" x14ac:dyDescent="0.25">
      <c r="B18" s="12" t="s">
        <v>57</v>
      </c>
      <c r="C18" s="10" t="s">
        <v>58</v>
      </c>
      <c r="F18" s="10">
        <v>14</v>
      </c>
      <c r="G18" s="10">
        <v>9.5</v>
      </c>
      <c r="H18" s="10" t="b">
        <v>0</v>
      </c>
    </row>
    <row r="19" spans="2:8" x14ac:dyDescent="0.25">
      <c r="B19" s="12" t="s">
        <v>59</v>
      </c>
      <c r="C19" s="10" t="s">
        <v>60</v>
      </c>
      <c r="F19" s="10">
        <v>15</v>
      </c>
      <c r="G19" s="10">
        <v>6</v>
      </c>
      <c r="H19" s="10" t="b">
        <v>1</v>
      </c>
    </row>
    <row r="20" spans="2:8" x14ac:dyDescent="0.25">
      <c r="B20" s="12" t="s">
        <v>61</v>
      </c>
      <c r="C20" s="10" t="b">
        <v>0</v>
      </c>
      <c r="F20" s="10">
        <v>16</v>
      </c>
      <c r="G20" s="10">
        <v>4.666666666666667</v>
      </c>
      <c r="H20" s="10" t="b">
        <v>1</v>
      </c>
    </row>
    <row r="21" spans="2:8" x14ac:dyDescent="0.25">
      <c r="F21" s="10">
        <v>17</v>
      </c>
      <c r="G21" s="10">
        <v>9</v>
      </c>
      <c r="H21" s="10" t="b">
        <v>0</v>
      </c>
    </row>
    <row r="22" spans="2:8" x14ac:dyDescent="0.25">
      <c r="F22" s="10">
        <v>18</v>
      </c>
      <c r="G22" s="10">
        <v>8</v>
      </c>
      <c r="H22" s="10" t="b">
        <v>0</v>
      </c>
    </row>
    <row r="23" spans="2:8" x14ac:dyDescent="0.25">
      <c r="F23" s="10">
        <v>19</v>
      </c>
      <c r="G23" s="10">
        <v>5</v>
      </c>
      <c r="H23" s="10" t="b">
        <v>0</v>
      </c>
    </row>
    <row r="24" spans="2:8" x14ac:dyDescent="0.25">
      <c r="F24" s="10">
        <v>20</v>
      </c>
      <c r="G24" s="10">
        <v>6.2857142857142856</v>
      </c>
      <c r="H24" s="10" t="b">
        <v>1</v>
      </c>
    </row>
    <row r="25" spans="2:8" x14ac:dyDescent="0.25">
      <c r="F25" s="10">
        <v>21</v>
      </c>
      <c r="G25" s="10">
        <v>4.4000000000000004</v>
      </c>
      <c r="H25" s="10" t="b">
        <v>1</v>
      </c>
    </row>
    <row r="26" spans="2:8" x14ac:dyDescent="0.25">
      <c r="F26" s="10">
        <v>22</v>
      </c>
      <c r="G26" s="10">
        <v>6</v>
      </c>
      <c r="H26" s="10" t="b">
        <v>0</v>
      </c>
    </row>
    <row r="27" spans="2:8" x14ac:dyDescent="0.25">
      <c r="F27" s="10">
        <v>23</v>
      </c>
      <c r="G27" s="10">
        <v>6</v>
      </c>
      <c r="H27" s="10" t="b">
        <v>0</v>
      </c>
    </row>
    <row r="28" spans="2:8" x14ac:dyDescent="0.25">
      <c r="F28" s="10">
        <v>24</v>
      </c>
      <c r="G28" s="10">
        <v>6.666666666666667</v>
      </c>
      <c r="H28" s="10" t="b">
        <v>0</v>
      </c>
    </row>
    <row r="29" spans="2:8" x14ac:dyDescent="0.25">
      <c r="F29" s="10">
        <v>25</v>
      </c>
      <c r="G29" s="10">
        <v>5</v>
      </c>
      <c r="H29" s="10" t="b">
        <v>0</v>
      </c>
    </row>
    <row r="30" spans="2:8" x14ac:dyDescent="0.25">
      <c r="F30" s="10">
        <v>26</v>
      </c>
      <c r="G30" s="10">
        <v>4</v>
      </c>
      <c r="H30" s="10" t="b">
        <v>0</v>
      </c>
    </row>
    <row r="33" spans="6:12" x14ac:dyDescent="0.25">
      <c r="F33" s="11" t="s">
        <v>39</v>
      </c>
      <c r="G33" s="11" t="s">
        <v>62</v>
      </c>
      <c r="H33" s="11" t="s">
        <v>63</v>
      </c>
      <c r="I33" s="11" t="s">
        <v>64</v>
      </c>
      <c r="J33" s="11" t="s">
        <v>65</v>
      </c>
      <c r="K33" s="11" t="s">
        <v>66</v>
      </c>
      <c r="L33" s="11" t="s">
        <v>67</v>
      </c>
    </row>
    <row r="34" spans="6:12" x14ac:dyDescent="0.25">
      <c r="F34" s="10">
        <v>0</v>
      </c>
      <c r="G34" s="10" t="s">
        <v>21</v>
      </c>
      <c r="H34" s="10">
        <v>3</v>
      </c>
      <c r="I34" s="10">
        <v>69.7099609375</v>
      </c>
      <c r="J34" s="10" t="s">
        <v>68</v>
      </c>
      <c r="K34" s="10">
        <v>1</v>
      </c>
      <c r="L34" s="10">
        <v>2</v>
      </c>
    </row>
    <row r="35" spans="6:12" x14ac:dyDescent="0.25">
      <c r="F35" s="10">
        <v>1</v>
      </c>
      <c r="G35" s="10" t="s">
        <v>22</v>
      </c>
      <c r="H35" s="10">
        <v>4</v>
      </c>
      <c r="I35" s="10">
        <v>11.875</v>
      </c>
      <c r="J35" s="10" t="s">
        <v>68</v>
      </c>
      <c r="K35" s="10">
        <v>3</v>
      </c>
      <c r="L35" s="10">
        <v>4</v>
      </c>
    </row>
    <row r="36" spans="6:12" x14ac:dyDescent="0.25">
      <c r="F36" s="10">
        <v>2</v>
      </c>
      <c r="G36" s="10" t="s">
        <v>23</v>
      </c>
      <c r="H36" s="10">
        <v>5</v>
      </c>
      <c r="I36" s="10">
        <v>8.84375</v>
      </c>
      <c r="J36" s="10" t="s">
        <v>68</v>
      </c>
      <c r="K36" s="10">
        <v>5</v>
      </c>
      <c r="L36" s="10">
        <v>6</v>
      </c>
    </row>
    <row r="37" spans="6:12" x14ac:dyDescent="0.25">
      <c r="F37" s="10">
        <v>4</v>
      </c>
      <c r="G37" s="10" t="s">
        <v>7</v>
      </c>
      <c r="H37" s="10">
        <v>7</v>
      </c>
      <c r="I37" s="10">
        <v>0.95</v>
      </c>
      <c r="J37" s="10" t="s">
        <v>68</v>
      </c>
      <c r="K37" s="10">
        <v>7</v>
      </c>
      <c r="L37" s="10">
        <v>8</v>
      </c>
    </row>
    <row r="38" spans="6:12" x14ac:dyDescent="0.25">
      <c r="F38" s="10">
        <v>6</v>
      </c>
      <c r="G38" s="10" t="s">
        <v>22</v>
      </c>
      <c r="H38" s="10">
        <v>4</v>
      </c>
      <c r="I38" s="10">
        <v>26.28125</v>
      </c>
      <c r="J38" s="10" t="s">
        <v>68</v>
      </c>
      <c r="K38" s="10">
        <v>9</v>
      </c>
      <c r="L38" s="10">
        <v>10</v>
      </c>
    </row>
    <row r="39" spans="6:12" x14ac:dyDescent="0.25">
      <c r="F39" s="10">
        <v>7</v>
      </c>
      <c r="G39" s="10" t="s">
        <v>18</v>
      </c>
      <c r="H39" s="10">
        <v>0</v>
      </c>
      <c r="I39" s="10">
        <v>25.015625</v>
      </c>
      <c r="J39" s="10" t="s">
        <v>68</v>
      </c>
      <c r="K39" s="10">
        <v>11</v>
      </c>
      <c r="L39" s="10">
        <v>12</v>
      </c>
    </row>
    <row r="40" spans="6:12" x14ac:dyDescent="0.25">
      <c r="F40" s="10">
        <v>10</v>
      </c>
      <c r="G40" s="10" t="s">
        <v>19</v>
      </c>
      <c r="H40" s="10">
        <v>1</v>
      </c>
      <c r="I40" s="10">
        <v>312</v>
      </c>
      <c r="J40" s="10" t="s">
        <v>68</v>
      </c>
      <c r="K40" s="10">
        <v>13</v>
      </c>
      <c r="L40" s="10">
        <v>14</v>
      </c>
    </row>
    <row r="41" spans="6:12" x14ac:dyDescent="0.25">
      <c r="F41" s="10">
        <v>12</v>
      </c>
      <c r="G41" s="10" t="s">
        <v>18</v>
      </c>
      <c r="H41" s="10">
        <v>0</v>
      </c>
      <c r="I41" s="10">
        <v>28.75</v>
      </c>
      <c r="J41" s="10" t="s">
        <v>68</v>
      </c>
      <c r="K41" s="10">
        <v>15</v>
      </c>
      <c r="L41" s="10">
        <v>16</v>
      </c>
    </row>
    <row r="42" spans="6:12" x14ac:dyDescent="0.25">
      <c r="F42" s="10">
        <v>13</v>
      </c>
      <c r="G42" s="10" t="s">
        <v>20</v>
      </c>
      <c r="H42" s="10">
        <v>2</v>
      </c>
      <c r="I42" s="10">
        <v>89</v>
      </c>
      <c r="J42" s="10" t="s">
        <v>68</v>
      </c>
      <c r="K42" s="10">
        <v>17</v>
      </c>
      <c r="L42" s="10">
        <v>18</v>
      </c>
    </row>
    <row r="43" spans="6:12" x14ac:dyDescent="0.25">
      <c r="F43" s="10">
        <v>15</v>
      </c>
      <c r="G43" s="10" t="s">
        <v>7</v>
      </c>
      <c r="H43" s="10">
        <v>7</v>
      </c>
      <c r="I43" s="10">
        <v>0.25</v>
      </c>
      <c r="J43" s="10" t="s">
        <v>68</v>
      </c>
      <c r="K43" s="10">
        <v>19</v>
      </c>
      <c r="L43" s="10">
        <v>20</v>
      </c>
    </row>
    <row r="44" spans="6:12" x14ac:dyDescent="0.25">
      <c r="F44" s="10">
        <v>16</v>
      </c>
      <c r="G44" s="10" t="s">
        <v>20</v>
      </c>
      <c r="H44" s="10">
        <v>2</v>
      </c>
      <c r="I44" s="10">
        <v>107</v>
      </c>
      <c r="J44" s="10" t="s">
        <v>68</v>
      </c>
      <c r="K44" s="10">
        <v>21</v>
      </c>
      <c r="L44" s="10">
        <v>22</v>
      </c>
    </row>
    <row r="45" spans="6:12" x14ac:dyDescent="0.25">
      <c r="F45" s="10">
        <v>20</v>
      </c>
      <c r="G45" s="10" t="s">
        <v>7</v>
      </c>
      <c r="H45" s="10">
        <v>7</v>
      </c>
      <c r="I45" s="10">
        <v>0.55000000000000004</v>
      </c>
      <c r="J45" s="10" t="s">
        <v>68</v>
      </c>
      <c r="K45" s="10">
        <v>23</v>
      </c>
      <c r="L45" s="10">
        <v>24</v>
      </c>
    </row>
    <row r="46" spans="6:12" x14ac:dyDescent="0.25">
      <c r="F46" s="10">
        <v>21</v>
      </c>
      <c r="G46" s="10" t="s">
        <v>6</v>
      </c>
      <c r="H46" s="10">
        <v>6</v>
      </c>
      <c r="I46" s="10">
        <v>0.12020143096931206</v>
      </c>
      <c r="J46" s="10" t="s">
        <v>68</v>
      </c>
      <c r="K46" s="10">
        <v>25</v>
      </c>
      <c r="L46" s="10">
        <v>26</v>
      </c>
    </row>
    <row r="49" spans="6:18" x14ac:dyDescent="0.25">
      <c r="F49" s="12" t="s">
        <v>53</v>
      </c>
      <c r="G49" s="10" t="s">
        <v>18</v>
      </c>
      <c r="H49" s="10" t="s">
        <v>19</v>
      </c>
      <c r="I49" s="10" t="s">
        <v>20</v>
      </c>
      <c r="J49" s="10" t="s">
        <v>21</v>
      </c>
      <c r="K49" s="10" t="s">
        <v>22</v>
      </c>
      <c r="L49" s="10" t="s">
        <v>23</v>
      </c>
      <c r="M49" s="10" t="s">
        <v>6</v>
      </c>
      <c r="N49" s="10" t="s">
        <v>7</v>
      </c>
      <c r="O49" s="10" t="s">
        <v>8</v>
      </c>
      <c r="P49" s="10" t="s">
        <v>2</v>
      </c>
      <c r="Q49" s="10" t="s">
        <v>3</v>
      </c>
      <c r="R49" s="10" t="s">
        <v>1</v>
      </c>
    </row>
    <row r="50" spans="6:18" x14ac:dyDescent="0.25">
      <c r="F50" s="12" t="s">
        <v>69</v>
      </c>
      <c r="G50" s="10" t="s">
        <v>70</v>
      </c>
      <c r="H50" s="10" t="s">
        <v>70</v>
      </c>
      <c r="I50" s="10" t="s">
        <v>70</v>
      </c>
      <c r="J50" s="10" t="s">
        <v>70</v>
      </c>
      <c r="K50" s="10" t="s">
        <v>70</v>
      </c>
      <c r="L50" s="10" t="s">
        <v>70</v>
      </c>
      <c r="M50" s="10" t="s">
        <v>70</v>
      </c>
      <c r="N50" s="10" t="s">
        <v>70</v>
      </c>
      <c r="O50" s="10" t="s">
        <v>70</v>
      </c>
      <c r="P50" s="10" t="s">
        <v>70</v>
      </c>
      <c r="Q50" s="10" t="s">
        <v>70</v>
      </c>
      <c r="R50" s="10" t="s">
        <v>71</v>
      </c>
    </row>
    <row r="51" spans="6:18" x14ac:dyDescent="0.25">
      <c r="F51" s="12" t="s">
        <v>72</v>
      </c>
      <c r="G51" s="10">
        <v>3</v>
      </c>
      <c r="H51" s="10">
        <v>4</v>
      </c>
      <c r="I51" s="10">
        <v>5</v>
      </c>
      <c r="J51" s="10">
        <v>6</v>
      </c>
      <c r="K51" s="10">
        <v>7</v>
      </c>
      <c r="L51" s="10">
        <v>8</v>
      </c>
      <c r="M51" s="10">
        <v>9</v>
      </c>
      <c r="N51" s="10">
        <v>10</v>
      </c>
      <c r="O51" s="10">
        <v>11</v>
      </c>
      <c r="P51" s="10">
        <v>12</v>
      </c>
      <c r="Q51" s="10">
        <v>13</v>
      </c>
      <c r="R51" s="10">
        <v>1</v>
      </c>
    </row>
    <row r="52" spans="6:18" x14ac:dyDescent="0.25">
      <c r="F52" s="12" t="s">
        <v>73</v>
      </c>
      <c r="G52" s="10">
        <v>0</v>
      </c>
      <c r="H52" s="10">
        <v>1</v>
      </c>
      <c r="I52" s="10">
        <v>2</v>
      </c>
      <c r="J52" s="10">
        <v>3</v>
      </c>
      <c r="K52" s="10">
        <v>4</v>
      </c>
      <c r="L52" s="10">
        <v>5</v>
      </c>
      <c r="M52" s="10">
        <v>6</v>
      </c>
      <c r="N52" s="10">
        <v>7</v>
      </c>
      <c r="O52" s="10">
        <v>8</v>
      </c>
      <c r="P52" s="10">
        <v>9</v>
      </c>
      <c r="Q52" s="10">
        <v>10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1"/>
  <sheetViews>
    <sheetView workbookViewId="0">
      <selection activeCell="E1" sqref="C1:E1"/>
    </sheetView>
  </sheetViews>
  <sheetFormatPr defaultRowHeight="15" x14ac:dyDescent="0.25"/>
  <cols>
    <col min="2" max="2" width="9.140625" style="7"/>
    <col min="5" max="5" width="10.140625" bestFit="1" customWidth="1"/>
  </cols>
  <sheetData>
    <row r="1" spans="1:6" ht="27" thickBot="1" x14ac:dyDescent="0.3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thickBot="1" x14ac:dyDescent="0.3">
      <c r="A2" s="3">
        <v>25</v>
      </c>
      <c r="B2" s="4">
        <v>5</v>
      </c>
      <c r="C2">
        <v>0</v>
      </c>
      <c r="D2">
        <v>21</v>
      </c>
      <c r="E2">
        <v>21</v>
      </c>
      <c r="F2">
        <f>EVEN(B2)/2</f>
        <v>3</v>
      </c>
    </row>
    <row r="3" spans="1:6" ht="15.75" thickBot="1" x14ac:dyDescent="0.3">
      <c r="A3" s="3">
        <v>6</v>
      </c>
      <c r="B3" s="4">
        <v>5</v>
      </c>
      <c r="C3">
        <v>45</v>
      </c>
      <c r="D3">
        <v>21</v>
      </c>
      <c r="E3">
        <v>66</v>
      </c>
      <c r="F3">
        <f t="shared" ref="F3:F53" si="0">EVEN(B3)/2</f>
        <v>3</v>
      </c>
    </row>
    <row r="4" spans="1:6" ht="15.75" thickBot="1" x14ac:dyDescent="0.3">
      <c r="A4" s="3">
        <v>11</v>
      </c>
      <c r="B4" s="4">
        <v>9</v>
      </c>
      <c r="C4">
        <v>30</v>
      </c>
      <c r="D4">
        <v>28</v>
      </c>
      <c r="E4">
        <v>58</v>
      </c>
      <c r="F4">
        <f t="shared" si="0"/>
        <v>5</v>
      </c>
    </row>
    <row r="5" spans="1:6" ht="15.75" thickBot="1" x14ac:dyDescent="0.3">
      <c r="A5" s="3">
        <v>10</v>
      </c>
      <c r="B5" s="4">
        <v>8</v>
      </c>
      <c r="C5">
        <v>15</v>
      </c>
      <c r="D5">
        <v>28</v>
      </c>
      <c r="E5">
        <v>43</v>
      </c>
      <c r="F5">
        <f t="shared" si="0"/>
        <v>4</v>
      </c>
    </row>
    <row r="6" spans="1:6" ht="15.75" thickBot="1" x14ac:dyDescent="0.3">
      <c r="A6" s="3">
        <v>9</v>
      </c>
      <c r="B6" s="4">
        <v>4</v>
      </c>
      <c r="C6">
        <v>60</v>
      </c>
      <c r="D6">
        <v>14</v>
      </c>
      <c r="E6">
        <v>74</v>
      </c>
      <c r="F6">
        <f t="shared" si="0"/>
        <v>2</v>
      </c>
    </row>
    <row r="7" spans="1:6" ht="15.75" thickBot="1" x14ac:dyDescent="0.3">
      <c r="A7" s="3">
        <v>8</v>
      </c>
      <c r="B7" s="4">
        <v>8</v>
      </c>
      <c r="C7">
        <v>75</v>
      </c>
      <c r="D7">
        <v>28</v>
      </c>
      <c r="E7">
        <v>103</v>
      </c>
      <c r="F7">
        <f t="shared" si="0"/>
        <v>4</v>
      </c>
    </row>
    <row r="8" spans="1:6" ht="15.75" thickBot="1" x14ac:dyDescent="0.3">
      <c r="A8" s="3">
        <v>20</v>
      </c>
      <c r="B8" s="4">
        <v>9</v>
      </c>
      <c r="C8">
        <v>15</v>
      </c>
      <c r="D8">
        <v>28</v>
      </c>
      <c r="E8">
        <v>43</v>
      </c>
      <c r="F8">
        <f t="shared" si="0"/>
        <v>5</v>
      </c>
    </row>
    <row r="9" spans="1:6" ht="15.75" thickBot="1" x14ac:dyDescent="0.3">
      <c r="A9" s="3">
        <v>2</v>
      </c>
      <c r="B9" s="4">
        <v>2</v>
      </c>
      <c r="C9">
        <v>60</v>
      </c>
      <c r="D9">
        <v>35</v>
      </c>
      <c r="E9">
        <v>95</v>
      </c>
      <c r="F9">
        <f t="shared" si="0"/>
        <v>1</v>
      </c>
    </row>
    <row r="10" spans="1:6" ht="15.75" thickBot="1" x14ac:dyDescent="0.3">
      <c r="A10" s="3">
        <v>3</v>
      </c>
      <c r="B10" s="4">
        <v>5</v>
      </c>
      <c r="C10">
        <v>15</v>
      </c>
      <c r="D10">
        <v>14</v>
      </c>
      <c r="E10">
        <v>29</v>
      </c>
      <c r="F10">
        <f t="shared" si="0"/>
        <v>3</v>
      </c>
    </row>
    <row r="11" spans="1:6" ht="15.75" thickBot="1" x14ac:dyDescent="0.3">
      <c r="A11" s="3">
        <v>16</v>
      </c>
      <c r="B11" s="4">
        <v>6</v>
      </c>
      <c r="C11">
        <v>180</v>
      </c>
      <c r="D11">
        <v>28</v>
      </c>
      <c r="E11">
        <v>208</v>
      </c>
      <c r="F11">
        <f t="shared" si="0"/>
        <v>3</v>
      </c>
    </row>
    <row r="12" spans="1:6" ht="15.75" thickBot="1" x14ac:dyDescent="0.3">
      <c r="A12" s="3">
        <v>17</v>
      </c>
      <c r="B12" s="4">
        <v>7</v>
      </c>
      <c r="C12">
        <v>180</v>
      </c>
      <c r="D12">
        <v>35</v>
      </c>
      <c r="E12">
        <v>215</v>
      </c>
      <c r="F12">
        <f t="shared" si="0"/>
        <v>4</v>
      </c>
    </row>
    <row r="13" spans="1:6" ht="15.75" thickBot="1" x14ac:dyDescent="0.3">
      <c r="A13" s="3">
        <v>18</v>
      </c>
      <c r="B13" s="4">
        <v>6</v>
      </c>
      <c r="C13">
        <v>15</v>
      </c>
      <c r="D13">
        <v>21</v>
      </c>
      <c r="E13">
        <v>36</v>
      </c>
      <c r="F13">
        <f t="shared" si="0"/>
        <v>3</v>
      </c>
    </row>
    <row r="14" spans="1:6" ht="15.75" thickBot="1" x14ac:dyDescent="0.3">
      <c r="A14" s="3">
        <v>19</v>
      </c>
      <c r="B14" s="4">
        <v>9</v>
      </c>
      <c r="C14">
        <v>105</v>
      </c>
      <c r="D14">
        <v>35</v>
      </c>
      <c r="E14">
        <v>140</v>
      </c>
      <c r="F14">
        <f t="shared" si="0"/>
        <v>5</v>
      </c>
    </row>
    <row r="15" spans="1:6" ht="15.75" thickBot="1" x14ac:dyDescent="0.3">
      <c r="A15" s="3">
        <v>7</v>
      </c>
      <c r="B15" s="4">
        <v>7</v>
      </c>
      <c r="C15">
        <v>75</v>
      </c>
      <c r="D15">
        <v>14</v>
      </c>
      <c r="E15">
        <v>89</v>
      </c>
      <c r="F15">
        <f t="shared" si="0"/>
        <v>4</v>
      </c>
    </row>
    <row r="16" spans="1:6" ht="15.75" thickBot="1" x14ac:dyDescent="0.3">
      <c r="A16" s="3">
        <v>5</v>
      </c>
      <c r="B16" s="4">
        <v>6</v>
      </c>
      <c r="C16">
        <v>30</v>
      </c>
      <c r="D16">
        <v>42</v>
      </c>
      <c r="E16">
        <v>72</v>
      </c>
      <c r="F16">
        <f t="shared" si="0"/>
        <v>3</v>
      </c>
    </row>
    <row r="17" spans="1:6" ht="15.75" thickBot="1" x14ac:dyDescent="0.3">
      <c r="A17" s="3">
        <v>23</v>
      </c>
      <c r="B17" s="4">
        <v>6</v>
      </c>
      <c r="C17">
        <v>180</v>
      </c>
      <c r="D17">
        <v>28</v>
      </c>
      <c r="E17">
        <v>208</v>
      </c>
      <c r="F17">
        <f t="shared" si="0"/>
        <v>3</v>
      </c>
    </row>
    <row r="18" spans="1:6" ht="15.75" thickBot="1" x14ac:dyDescent="0.3">
      <c r="A18" s="3">
        <v>1</v>
      </c>
      <c r="B18" s="4">
        <v>4</v>
      </c>
      <c r="C18">
        <v>75</v>
      </c>
      <c r="D18">
        <v>21</v>
      </c>
      <c r="E18">
        <v>96</v>
      </c>
      <c r="F18">
        <f t="shared" si="0"/>
        <v>2</v>
      </c>
    </row>
    <row r="19" spans="1:6" ht="15.75" thickBot="1" x14ac:dyDescent="0.3">
      <c r="A19" s="3">
        <v>21</v>
      </c>
      <c r="B19" s="4">
        <v>3</v>
      </c>
      <c r="C19">
        <v>120</v>
      </c>
      <c r="D19">
        <v>42</v>
      </c>
      <c r="E19">
        <v>162</v>
      </c>
      <c r="F19">
        <f t="shared" si="0"/>
        <v>2</v>
      </c>
    </row>
    <row r="20" spans="1:6" ht="15.75" thickBot="1" x14ac:dyDescent="0.3">
      <c r="A20" s="3">
        <v>14</v>
      </c>
      <c r="B20" s="4">
        <v>2</v>
      </c>
      <c r="C20">
        <v>180</v>
      </c>
      <c r="D20">
        <v>42</v>
      </c>
      <c r="E20">
        <v>222</v>
      </c>
      <c r="F20">
        <f t="shared" si="0"/>
        <v>1</v>
      </c>
    </row>
    <row r="21" spans="1:6" ht="15.75" thickBot="1" x14ac:dyDescent="0.3">
      <c r="A21" s="3">
        <v>4</v>
      </c>
      <c r="B21" s="4">
        <v>10</v>
      </c>
      <c r="C21">
        <v>180</v>
      </c>
      <c r="D21">
        <v>21</v>
      </c>
      <c r="E21">
        <v>201</v>
      </c>
      <c r="F21">
        <f t="shared" si="0"/>
        <v>5</v>
      </c>
    </row>
    <row r="22" spans="1:6" ht="15.75" thickBot="1" x14ac:dyDescent="0.3">
      <c r="A22" s="3">
        <v>13</v>
      </c>
      <c r="B22" s="4">
        <v>5</v>
      </c>
      <c r="C22">
        <v>180</v>
      </c>
      <c r="D22">
        <v>42</v>
      </c>
      <c r="E22">
        <v>222</v>
      </c>
      <c r="F22">
        <f t="shared" si="0"/>
        <v>3</v>
      </c>
    </row>
    <row r="23" spans="1:6" ht="15.75" thickBot="1" x14ac:dyDescent="0.3">
      <c r="A23" s="3">
        <v>22</v>
      </c>
      <c r="B23" s="4">
        <v>6</v>
      </c>
      <c r="C23">
        <v>165</v>
      </c>
      <c r="D23">
        <v>35</v>
      </c>
      <c r="E23">
        <v>200</v>
      </c>
      <c r="F23">
        <f t="shared" si="0"/>
        <v>3</v>
      </c>
    </row>
    <row r="24" spans="1:6" ht="15.75" thickBot="1" x14ac:dyDescent="0.3">
      <c r="A24" s="3">
        <v>24</v>
      </c>
      <c r="B24" s="4">
        <v>8</v>
      </c>
      <c r="C24">
        <v>0</v>
      </c>
      <c r="D24">
        <v>21</v>
      </c>
      <c r="E24">
        <v>21</v>
      </c>
      <c r="F24">
        <f t="shared" si="0"/>
        <v>4</v>
      </c>
    </row>
    <row r="25" spans="1:6" ht="15.75" thickBot="1" x14ac:dyDescent="0.3">
      <c r="A25" s="3">
        <v>26</v>
      </c>
      <c r="B25" s="4">
        <v>6</v>
      </c>
      <c r="C25">
        <v>180</v>
      </c>
      <c r="D25">
        <v>42</v>
      </c>
      <c r="E25">
        <v>222</v>
      </c>
      <c r="F25">
        <f t="shared" si="0"/>
        <v>3</v>
      </c>
    </row>
    <row r="26" spans="1:6" ht="15.75" thickBot="1" x14ac:dyDescent="0.3">
      <c r="A26" s="3">
        <v>27</v>
      </c>
      <c r="B26" s="4">
        <v>6</v>
      </c>
      <c r="C26">
        <v>150</v>
      </c>
      <c r="D26">
        <v>28</v>
      </c>
      <c r="E26">
        <v>178</v>
      </c>
      <c r="F26">
        <f t="shared" si="0"/>
        <v>3</v>
      </c>
    </row>
    <row r="27" spans="1:6" ht="15.75" thickBot="1" x14ac:dyDescent="0.3">
      <c r="A27" s="3">
        <v>28</v>
      </c>
      <c r="B27" s="4">
        <v>8</v>
      </c>
      <c r="C27">
        <v>180</v>
      </c>
      <c r="D27">
        <v>28</v>
      </c>
      <c r="E27">
        <v>208</v>
      </c>
      <c r="F27">
        <f t="shared" si="0"/>
        <v>4</v>
      </c>
    </row>
    <row r="28" spans="1:6" ht="15.75" thickBot="1" x14ac:dyDescent="0.3">
      <c r="A28" s="3">
        <v>45</v>
      </c>
      <c r="B28" s="4">
        <v>5</v>
      </c>
      <c r="C28">
        <v>120</v>
      </c>
      <c r="D28">
        <v>21</v>
      </c>
      <c r="E28">
        <v>141</v>
      </c>
      <c r="F28">
        <f t="shared" si="0"/>
        <v>3</v>
      </c>
    </row>
    <row r="29" spans="1:6" ht="15.75" thickBot="1" x14ac:dyDescent="0.3">
      <c r="A29" s="3">
        <v>43</v>
      </c>
      <c r="B29" s="4">
        <v>3</v>
      </c>
      <c r="C29">
        <v>30</v>
      </c>
      <c r="D29">
        <v>28</v>
      </c>
      <c r="E29">
        <v>58</v>
      </c>
      <c r="F29">
        <f t="shared" si="0"/>
        <v>2</v>
      </c>
    </row>
    <row r="30" spans="1:6" ht="15.75" thickBot="1" x14ac:dyDescent="0.3">
      <c r="A30" s="3">
        <v>40</v>
      </c>
      <c r="B30" s="4">
        <v>7</v>
      </c>
      <c r="C30">
        <v>30</v>
      </c>
      <c r="D30">
        <v>28</v>
      </c>
      <c r="E30">
        <v>58</v>
      </c>
      <c r="F30">
        <f t="shared" si="0"/>
        <v>4</v>
      </c>
    </row>
    <row r="31" spans="1:6" ht="15.75" thickBot="1" x14ac:dyDescent="0.3">
      <c r="A31" s="3">
        <v>49</v>
      </c>
      <c r="B31" s="4">
        <v>1</v>
      </c>
      <c r="C31">
        <v>105</v>
      </c>
      <c r="D31">
        <v>42</v>
      </c>
      <c r="E31">
        <v>147</v>
      </c>
      <c r="F31">
        <f t="shared" si="0"/>
        <v>1</v>
      </c>
    </row>
    <row r="32" spans="1:6" ht="15.75" thickBot="1" x14ac:dyDescent="0.3">
      <c r="A32" s="3">
        <v>39</v>
      </c>
      <c r="B32" s="4">
        <v>7</v>
      </c>
      <c r="C32">
        <v>60</v>
      </c>
      <c r="D32">
        <v>35</v>
      </c>
      <c r="E32">
        <v>95</v>
      </c>
      <c r="F32">
        <f t="shared" si="0"/>
        <v>4</v>
      </c>
    </row>
    <row r="33" spans="1:6" ht="15.75" thickBot="1" x14ac:dyDescent="0.3">
      <c r="A33" s="3">
        <v>50</v>
      </c>
      <c r="B33" s="4">
        <v>5</v>
      </c>
      <c r="C33">
        <v>45</v>
      </c>
      <c r="D33">
        <v>21</v>
      </c>
      <c r="E33">
        <v>66</v>
      </c>
      <c r="F33">
        <f t="shared" si="0"/>
        <v>3</v>
      </c>
    </row>
    <row r="34" spans="1:6" ht="15.75" thickBot="1" x14ac:dyDescent="0.3">
      <c r="A34" s="3">
        <v>44</v>
      </c>
      <c r="B34" s="4">
        <v>6</v>
      </c>
      <c r="C34">
        <v>45</v>
      </c>
      <c r="D34">
        <v>35</v>
      </c>
      <c r="E34">
        <v>80</v>
      </c>
      <c r="F34">
        <f t="shared" si="0"/>
        <v>3</v>
      </c>
    </row>
    <row r="35" spans="1:6" ht="15.75" thickBot="1" x14ac:dyDescent="0.3">
      <c r="A35" s="3">
        <v>31</v>
      </c>
      <c r="B35" s="4">
        <v>9</v>
      </c>
      <c r="C35">
        <v>180</v>
      </c>
      <c r="D35">
        <v>28</v>
      </c>
      <c r="E35">
        <v>208</v>
      </c>
      <c r="F35">
        <f t="shared" si="0"/>
        <v>5</v>
      </c>
    </row>
    <row r="36" spans="1:6" ht="15.75" thickBot="1" x14ac:dyDescent="0.3">
      <c r="A36" s="3">
        <v>30</v>
      </c>
      <c r="B36" s="4">
        <v>9</v>
      </c>
      <c r="C36">
        <v>15</v>
      </c>
      <c r="D36">
        <v>21</v>
      </c>
      <c r="E36">
        <v>36</v>
      </c>
      <c r="F36">
        <f t="shared" si="0"/>
        <v>5</v>
      </c>
    </row>
    <row r="37" spans="1:6" ht="15.75" thickBot="1" x14ac:dyDescent="0.3">
      <c r="A37" s="3">
        <v>34</v>
      </c>
      <c r="B37" s="4">
        <v>3</v>
      </c>
      <c r="C37">
        <v>15</v>
      </c>
      <c r="D37">
        <v>21</v>
      </c>
      <c r="E37">
        <v>36</v>
      </c>
      <c r="F37">
        <f t="shared" si="0"/>
        <v>2</v>
      </c>
    </row>
    <row r="38" spans="1:6" ht="15.75" thickBot="1" x14ac:dyDescent="0.3">
      <c r="A38" s="3">
        <v>41</v>
      </c>
      <c r="B38" s="4">
        <v>7</v>
      </c>
      <c r="C38">
        <v>165</v>
      </c>
      <c r="D38">
        <v>28</v>
      </c>
      <c r="E38">
        <v>193</v>
      </c>
      <c r="F38">
        <f t="shared" si="0"/>
        <v>4</v>
      </c>
    </row>
    <row r="39" spans="1:6" ht="15.75" thickBot="1" x14ac:dyDescent="0.3">
      <c r="A39" s="3">
        <v>42</v>
      </c>
      <c r="B39" s="4">
        <v>8</v>
      </c>
      <c r="C39">
        <v>30</v>
      </c>
      <c r="D39">
        <v>14</v>
      </c>
      <c r="E39">
        <v>44</v>
      </c>
      <c r="F39">
        <f t="shared" si="0"/>
        <v>4</v>
      </c>
    </row>
    <row r="40" spans="1:6" ht="15.75" thickBot="1" x14ac:dyDescent="0.3">
      <c r="A40" s="3">
        <v>35</v>
      </c>
      <c r="B40" s="4">
        <v>1</v>
      </c>
      <c r="C40">
        <v>90</v>
      </c>
      <c r="D40">
        <v>7</v>
      </c>
      <c r="E40">
        <v>97</v>
      </c>
      <c r="F40">
        <f t="shared" si="0"/>
        <v>1</v>
      </c>
    </row>
    <row r="41" spans="1:6" ht="15.75" thickBot="1" x14ac:dyDescent="0.3">
      <c r="A41" s="3">
        <v>32</v>
      </c>
      <c r="B41" s="4">
        <v>9</v>
      </c>
      <c r="C41">
        <v>75</v>
      </c>
      <c r="D41">
        <v>21</v>
      </c>
      <c r="E41">
        <v>96</v>
      </c>
      <c r="F41">
        <f t="shared" si="0"/>
        <v>5</v>
      </c>
    </row>
    <row r="42" spans="1:6" ht="15.75" thickBot="1" x14ac:dyDescent="0.3">
      <c r="A42" s="3">
        <v>33</v>
      </c>
      <c r="B42" s="4">
        <v>6</v>
      </c>
      <c r="C42">
        <v>120</v>
      </c>
      <c r="D42">
        <v>35</v>
      </c>
      <c r="E42">
        <v>155</v>
      </c>
      <c r="F42">
        <f t="shared" si="0"/>
        <v>3</v>
      </c>
    </row>
    <row r="43" spans="1:6" ht="15.75" thickBot="1" x14ac:dyDescent="0.3">
      <c r="A43" s="3">
        <v>38</v>
      </c>
      <c r="B43" s="4">
        <v>6</v>
      </c>
      <c r="C43">
        <v>180</v>
      </c>
      <c r="D43">
        <v>42</v>
      </c>
      <c r="E43">
        <v>222</v>
      </c>
      <c r="F43">
        <f t="shared" si="0"/>
        <v>3</v>
      </c>
    </row>
    <row r="44" spans="1:6" ht="15.75" thickBot="1" x14ac:dyDescent="0.3">
      <c r="A44" s="3">
        <v>48</v>
      </c>
      <c r="B44" s="4">
        <v>3</v>
      </c>
      <c r="C44">
        <v>60</v>
      </c>
      <c r="D44">
        <v>28</v>
      </c>
      <c r="E44">
        <v>88</v>
      </c>
      <c r="F44">
        <f t="shared" si="0"/>
        <v>2</v>
      </c>
    </row>
    <row r="45" spans="1:6" ht="15.75" thickBot="1" x14ac:dyDescent="0.3">
      <c r="A45" s="3">
        <v>36</v>
      </c>
      <c r="B45" s="4">
        <v>5</v>
      </c>
      <c r="C45">
        <v>120</v>
      </c>
      <c r="D45">
        <v>28</v>
      </c>
      <c r="E45">
        <v>148</v>
      </c>
      <c r="F45">
        <f t="shared" si="0"/>
        <v>3</v>
      </c>
    </row>
    <row r="46" spans="1:6" ht="15.75" thickBot="1" x14ac:dyDescent="0.3">
      <c r="A46" s="3">
        <v>47</v>
      </c>
      <c r="B46" s="4">
        <v>1</v>
      </c>
      <c r="C46">
        <v>75</v>
      </c>
      <c r="D46">
        <v>28</v>
      </c>
      <c r="E46">
        <v>103</v>
      </c>
      <c r="F46">
        <f t="shared" si="0"/>
        <v>1</v>
      </c>
    </row>
    <row r="47" spans="1:6" ht="15.75" thickBot="1" x14ac:dyDescent="0.3">
      <c r="A47" s="3">
        <v>37</v>
      </c>
      <c r="B47" s="4">
        <v>4</v>
      </c>
      <c r="C47">
        <v>120</v>
      </c>
      <c r="D47">
        <v>21</v>
      </c>
      <c r="E47">
        <v>141</v>
      </c>
      <c r="F47">
        <f t="shared" si="0"/>
        <v>2</v>
      </c>
    </row>
    <row r="48" spans="1:6" ht="15.75" thickBot="1" x14ac:dyDescent="0.3">
      <c r="A48" s="3">
        <v>46</v>
      </c>
      <c r="B48" s="4">
        <v>1</v>
      </c>
      <c r="C48">
        <v>180</v>
      </c>
      <c r="D48">
        <v>42</v>
      </c>
      <c r="E48">
        <v>222</v>
      </c>
      <c r="F48">
        <f t="shared" si="0"/>
        <v>1</v>
      </c>
    </row>
    <row r="49" spans="1:6" ht="15.75" thickBot="1" x14ac:dyDescent="0.3">
      <c r="A49" s="3">
        <v>29</v>
      </c>
      <c r="B49" s="4">
        <v>8</v>
      </c>
      <c r="C49">
        <v>75</v>
      </c>
      <c r="D49">
        <v>21</v>
      </c>
      <c r="E49">
        <v>96</v>
      </c>
      <c r="F49">
        <f t="shared" si="0"/>
        <v>4</v>
      </c>
    </row>
    <row r="50" spans="1:6" ht="15.75" thickBot="1" x14ac:dyDescent="0.3">
      <c r="A50" s="3">
        <v>52</v>
      </c>
      <c r="B50" s="4">
        <v>5</v>
      </c>
      <c r="C50">
        <v>60</v>
      </c>
      <c r="D50">
        <v>28</v>
      </c>
      <c r="E50">
        <v>88</v>
      </c>
      <c r="F50">
        <f t="shared" si="0"/>
        <v>3</v>
      </c>
    </row>
    <row r="51" spans="1:6" ht="15.75" thickBot="1" x14ac:dyDescent="0.3">
      <c r="A51" s="3">
        <v>51</v>
      </c>
      <c r="B51" s="4">
        <v>10</v>
      </c>
      <c r="C51">
        <v>0</v>
      </c>
      <c r="D51">
        <v>28</v>
      </c>
      <c r="E51">
        <v>28</v>
      </c>
      <c r="F51">
        <f t="shared" si="0"/>
        <v>5</v>
      </c>
    </row>
    <row r="52" spans="1:6" ht="15.75" thickBot="1" x14ac:dyDescent="0.3">
      <c r="A52" s="3">
        <v>53</v>
      </c>
      <c r="B52" s="4">
        <v>6</v>
      </c>
      <c r="C52">
        <v>75</v>
      </c>
      <c r="D52">
        <v>21</v>
      </c>
      <c r="E52">
        <v>96</v>
      </c>
      <c r="F52">
        <f t="shared" si="0"/>
        <v>3</v>
      </c>
    </row>
    <row r="53" spans="1:6" ht="15.75" thickBot="1" x14ac:dyDescent="0.3">
      <c r="A53" s="3">
        <v>54</v>
      </c>
      <c r="B53" s="4">
        <v>2</v>
      </c>
      <c r="C53">
        <v>60</v>
      </c>
      <c r="D53">
        <v>28</v>
      </c>
      <c r="E53">
        <v>88</v>
      </c>
      <c r="F53">
        <f t="shared" si="0"/>
        <v>1</v>
      </c>
    </row>
    <row r="54" spans="1:6" ht="15.75" thickBot="1" x14ac:dyDescent="0.3">
      <c r="A54" s="5"/>
      <c r="B54" s="6"/>
    </row>
    <row r="55" spans="1:6" ht="15.75" thickBot="1" x14ac:dyDescent="0.3">
      <c r="A55" s="5"/>
      <c r="B55" s="6"/>
    </row>
    <row r="56" spans="1:6" ht="15.75" thickBot="1" x14ac:dyDescent="0.3">
      <c r="A56" s="5"/>
      <c r="B56" s="6"/>
    </row>
    <row r="57" spans="1:6" ht="15.75" thickBot="1" x14ac:dyDescent="0.3">
      <c r="A57" s="5"/>
      <c r="B57" s="6"/>
    </row>
    <row r="58" spans="1:6" ht="15.75" thickBot="1" x14ac:dyDescent="0.3">
      <c r="A58" s="5"/>
      <c r="B58" s="6"/>
    </row>
    <row r="59" spans="1:6" ht="15.75" thickBot="1" x14ac:dyDescent="0.3">
      <c r="A59" s="5"/>
      <c r="B59" s="6"/>
    </row>
    <row r="60" spans="1:6" ht="15.75" thickBot="1" x14ac:dyDescent="0.3">
      <c r="A60" s="5"/>
      <c r="B60" s="6"/>
    </row>
    <row r="61" spans="1:6" ht="15.75" thickBot="1" x14ac:dyDescent="0.3">
      <c r="A61" s="5"/>
      <c r="B61" s="6"/>
    </row>
    <row r="62" spans="1:6" ht="15.75" thickBot="1" x14ac:dyDescent="0.3">
      <c r="A62" s="5"/>
      <c r="B62" s="6"/>
    </row>
    <row r="63" spans="1:6" ht="15.75" thickBot="1" x14ac:dyDescent="0.3">
      <c r="A63" s="5"/>
      <c r="B63" s="6"/>
    </row>
    <row r="64" spans="1:6" ht="15.75" thickBot="1" x14ac:dyDescent="0.3">
      <c r="A64" s="5"/>
      <c r="B64" s="6"/>
    </row>
    <row r="65" spans="1:2" ht="15.75" thickBot="1" x14ac:dyDescent="0.3">
      <c r="A65" s="5"/>
      <c r="B65" s="6"/>
    </row>
    <row r="66" spans="1:2" ht="15.75" thickBot="1" x14ac:dyDescent="0.3">
      <c r="A66" s="5"/>
      <c r="B66" s="6"/>
    </row>
    <row r="67" spans="1:2" ht="15.75" thickBot="1" x14ac:dyDescent="0.3">
      <c r="A67" s="5"/>
      <c r="B67" s="6"/>
    </row>
    <row r="68" spans="1:2" ht="15.75" thickBot="1" x14ac:dyDescent="0.3">
      <c r="A68" s="5"/>
      <c r="B68" s="6"/>
    </row>
    <row r="69" spans="1:2" ht="15.75" thickBot="1" x14ac:dyDescent="0.3">
      <c r="A69" s="5"/>
      <c r="B69" s="6"/>
    </row>
    <row r="70" spans="1:2" ht="15.75" thickBot="1" x14ac:dyDescent="0.3">
      <c r="A70" s="5"/>
      <c r="B70" s="6"/>
    </row>
    <row r="71" spans="1:2" ht="15.75" thickBot="1" x14ac:dyDescent="0.3">
      <c r="A71" s="5"/>
      <c r="B71" s="6"/>
    </row>
    <row r="72" spans="1:2" ht="15.75" thickBot="1" x14ac:dyDescent="0.3">
      <c r="A72" s="5"/>
      <c r="B72" s="6"/>
    </row>
    <row r="73" spans="1:2" ht="15.75" thickBot="1" x14ac:dyDescent="0.3">
      <c r="A73" s="5"/>
      <c r="B73" s="6"/>
    </row>
    <row r="74" spans="1:2" ht="15.75" thickBot="1" x14ac:dyDescent="0.3">
      <c r="A74" s="5"/>
      <c r="B74" s="6"/>
    </row>
    <row r="75" spans="1:2" ht="15.75" thickBot="1" x14ac:dyDescent="0.3">
      <c r="A75" s="5"/>
      <c r="B75" s="6"/>
    </row>
    <row r="76" spans="1:2" ht="15.75" thickBot="1" x14ac:dyDescent="0.3">
      <c r="A76" s="5"/>
      <c r="B76" s="6"/>
    </row>
    <row r="77" spans="1:2" ht="15.75" thickBot="1" x14ac:dyDescent="0.3">
      <c r="A77" s="5"/>
      <c r="B77" s="6"/>
    </row>
    <row r="78" spans="1:2" ht="15.75" thickBot="1" x14ac:dyDescent="0.3">
      <c r="A78" s="5"/>
      <c r="B78" s="6"/>
    </row>
    <row r="79" spans="1:2" ht="15.75" thickBot="1" x14ac:dyDescent="0.3">
      <c r="A79" s="5"/>
      <c r="B79" s="6"/>
    </row>
    <row r="80" spans="1:2" ht="15.75" thickBot="1" x14ac:dyDescent="0.3">
      <c r="A80" s="5"/>
      <c r="B80" s="6"/>
    </row>
    <row r="81" spans="1:2" ht="15.75" thickBot="1" x14ac:dyDescent="0.3">
      <c r="A81" s="5"/>
      <c r="B81" s="6"/>
    </row>
    <row r="82" spans="1:2" ht="15.75" thickBot="1" x14ac:dyDescent="0.3">
      <c r="A82" s="5"/>
      <c r="B82" s="6"/>
    </row>
    <row r="83" spans="1:2" ht="15.75" thickBot="1" x14ac:dyDescent="0.3">
      <c r="A83" s="5"/>
      <c r="B83" s="6"/>
    </row>
    <row r="84" spans="1:2" ht="15.75" thickBot="1" x14ac:dyDescent="0.3">
      <c r="A84" s="5"/>
      <c r="B84" s="6"/>
    </row>
    <row r="85" spans="1:2" ht="15.75" thickBot="1" x14ac:dyDescent="0.3">
      <c r="A85" s="5"/>
      <c r="B85" s="6"/>
    </row>
    <row r="86" spans="1:2" ht="15.75" thickBot="1" x14ac:dyDescent="0.3">
      <c r="A86" s="5"/>
      <c r="B86" s="6"/>
    </row>
    <row r="87" spans="1:2" ht="15.75" thickBot="1" x14ac:dyDescent="0.3">
      <c r="A87" s="5"/>
      <c r="B87" s="6"/>
    </row>
    <row r="88" spans="1:2" ht="15.75" thickBot="1" x14ac:dyDescent="0.3">
      <c r="A88" s="5"/>
      <c r="B88" s="6"/>
    </row>
    <row r="89" spans="1:2" ht="15.75" thickBot="1" x14ac:dyDescent="0.3">
      <c r="A89" s="5"/>
      <c r="B89" s="6"/>
    </row>
    <row r="90" spans="1:2" ht="15.75" thickBot="1" x14ac:dyDescent="0.3">
      <c r="A90" s="5"/>
      <c r="B90" s="6"/>
    </row>
    <row r="91" spans="1:2" ht="15.75" thickBot="1" x14ac:dyDescent="0.3">
      <c r="A91" s="5"/>
      <c r="B91" s="6"/>
    </row>
    <row r="92" spans="1:2" ht="15.75" thickBot="1" x14ac:dyDescent="0.3">
      <c r="A92" s="5"/>
      <c r="B92" s="6"/>
    </row>
    <row r="93" spans="1:2" ht="15.75" thickBot="1" x14ac:dyDescent="0.3">
      <c r="A93" s="5"/>
      <c r="B93" s="6"/>
    </row>
    <row r="94" spans="1:2" ht="15.75" thickBot="1" x14ac:dyDescent="0.3">
      <c r="A94" s="5"/>
      <c r="B94" s="6"/>
    </row>
    <row r="95" spans="1:2" ht="15.75" thickBot="1" x14ac:dyDescent="0.3">
      <c r="A95" s="5"/>
      <c r="B95" s="6"/>
    </row>
    <row r="96" spans="1:2" ht="15.75" thickBot="1" x14ac:dyDescent="0.3">
      <c r="A96" s="5"/>
      <c r="B96" s="6"/>
    </row>
    <row r="97" spans="1:2" ht="15.75" thickBot="1" x14ac:dyDescent="0.3">
      <c r="A97" s="5"/>
      <c r="B97" s="6"/>
    </row>
    <row r="98" spans="1:2" ht="15.75" thickBot="1" x14ac:dyDescent="0.3">
      <c r="A98" s="5"/>
      <c r="B98" s="6"/>
    </row>
    <row r="99" spans="1:2" ht="15.75" thickBot="1" x14ac:dyDescent="0.3">
      <c r="A99" s="5"/>
      <c r="B99" s="6"/>
    </row>
    <row r="100" spans="1:2" ht="15.75" thickBot="1" x14ac:dyDescent="0.3">
      <c r="A100" s="5"/>
      <c r="B100" s="6"/>
    </row>
    <row r="101" spans="1:2" ht="15.75" thickBot="1" x14ac:dyDescent="0.3">
      <c r="A101" s="5"/>
      <c r="B101" s="6"/>
    </row>
    <row r="102" spans="1:2" ht="15.75" thickBot="1" x14ac:dyDescent="0.3">
      <c r="A102" s="5"/>
      <c r="B102" s="6"/>
    </row>
    <row r="103" spans="1:2" ht="15.75" thickBot="1" x14ac:dyDescent="0.3">
      <c r="A103" s="5"/>
      <c r="B103" s="6"/>
    </row>
    <row r="104" spans="1:2" ht="15.75" thickBot="1" x14ac:dyDescent="0.3">
      <c r="A104" s="5"/>
      <c r="B104" s="6"/>
    </row>
    <row r="105" spans="1:2" ht="15.75" thickBot="1" x14ac:dyDescent="0.3">
      <c r="A105" s="5"/>
      <c r="B105" s="6"/>
    </row>
    <row r="106" spans="1:2" ht="15.75" thickBot="1" x14ac:dyDescent="0.3">
      <c r="A106" s="5"/>
      <c r="B106" s="6"/>
    </row>
    <row r="107" spans="1:2" ht="15.75" thickBot="1" x14ac:dyDescent="0.3">
      <c r="A107" s="5"/>
      <c r="B107" s="6"/>
    </row>
    <row r="108" spans="1:2" ht="15.75" thickBot="1" x14ac:dyDescent="0.3">
      <c r="A108" s="5"/>
      <c r="B108" s="6"/>
    </row>
    <row r="109" spans="1:2" ht="15.75" thickBot="1" x14ac:dyDescent="0.3">
      <c r="A109" s="5"/>
      <c r="B109" s="6"/>
    </row>
    <row r="110" spans="1:2" ht="15.75" thickBot="1" x14ac:dyDescent="0.3">
      <c r="A110" s="5"/>
      <c r="B110" s="6"/>
    </row>
    <row r="111" spans="1:2" ht="15.75" thickBot="1" x14ac:dyDescent="0.3">
      <c r="A111" s="5"/>
      <c r="B111" s="6"/>
    </row>
    <row r="112" spans="1:2" ht="15.75" thickBot="1" x14ac:dyDescent="0.3">
      <c r="A112" s="5"/>
      <c r="B112" s="6"/>
    </row>
    <row r="113" spans="1:2" ht="15.75" thickBot="1" x14ac:dyDescent="0.3">
      <c r="A113" s="5"/>
      <c r="B113" s="6"/>
    </row>
    <row r="114" spans="1:2" ht="15.75" thickBot="1" x14ac:dyDescent="0.3">
      <c r="A114" s="5"/>
      <c r="B114" s="6"/>
    </row>
    <row r="115" spans="1:2" ht="15.75" thickBot="1" x14ac:dyDescent="0.3">
      <c r="A115" s="5"/>
      <c r="B115" s="6"/>
    </row>
    <row r="116" spans="1:2" ht="15.75" thickBot="1" x14ac:dyDescent="0.3">
      <c r="A116" s="5"/>
      <c r="B116" s="6"/>
    </row>
    <row r="117" spans="1:2" ht="15.75" thickBot="1" x14ac:dyDescent="0.3">
      <c r="A117" s="5"/>
      <c r="B117" s="6"/>
    </row>
    <row r="118" spans="1:2" ht="15.75" thickBot="1" x14ac:dyDescent="0.3">
      <c r="A118" s="5"/>
      <c r="B118" s="6"/>
    </row>
    <row r="119" spans="1:2" ht="15.75" thickBot="1" x14ac:dyDescent="0.3">
      <c r="A119" s="5"/>
      <c r="B119" s="6"/>
    </row>
    <row r="120" spans="1:2" ht="15.75" thickBot="1" x14ac:dyDescent="0.3">
      <c r="A120" s="5"/>
      <c r="B120" s="6"/>
    </row>
    <row r="121" spans="1:2" ht="15.75" thickBot="1" x14ac:dyDescent="0.3">
      <c r="A121" s="5"/>
      <c r="B121" s="6"/>
    </row>
    <row r="122" spans="1:2" ht="15.75" thickBot="1" x14ac:dyDescent="0.3">
      <c r="A122" s="5"/>
      <c r="B122" s="6"/>
    </row>
    <row r="123" spans="1:2" ht="15.75" thickBot="1" x14ac:dyDescent="0.3">
      <c r="A123" s="5"/>
      <c r="B123" s="6"/>
    </row>
    <row r="124" spans="1:2" ht="15.75" thickBot="1" x14ac:dyDescent="0.3">
      <c r="A124" s="5"/>
      <c r="B124" s="6"/>
    </row>
    <row r="125" spans="1:2" ht="15.75" thickBot="1" x14ac:dyDescent="0.3">
      <c r="A125" s="5"/>
      <c r="B125" s="6"/>
    </row>
    <row r="126" spans="1:2" ht="15.75" thickBot="1" x14ac:dyDescent="0.3">
      <c r="A126" s="5"/>
      <c r="B126" s="6"/>
    </row>
    <row r="127" spans="1:2" ht="15.75" thickBot="1" x14ac:dyDescent="0.3">
      <c r="A127" s="5"/>
      <c r="B127" s="6"/>
    </row>
    <row r="128" spans="1:2" ht="15.75" thickBot="1" x14ac:dyDescent="0.3">
      <c r="A128" s="5"/>
      <c r="B128" s="6"/>
    </row>
    <row r="129" spans="1:2" ht="15.75" thickBot="1" x14ac:dyDescent="0.3">
      <c r="A129" s="5"/>
      <c r="B129" s="6"/>
    </row>
    <row r="130" spans="1:2" ht="15.75" thickBot="1" x14ac:dyDescent="0.3">
      <c r="A130" s="5"/>
      <c r="B130" s="6"/>
    </row>
    <row r="131" spans="1:2" ht="15.75" thickBot="1" x14ac:dyDescent="0.3">
      <c r="A131" s="5"/>
      <c r="B131" s="6"/>
    </row>
    <row r="132" spans="1:2" ht="15.75" thickBot="1" x14ac:dyDescent="0.3">
      <c r="A132" s="5"/>
      <c r="B132" s="6"/>
    </row>
    <row r="133" spans="1:2" ht="15.75" thickBot="1" x14ac:dyDescent="0.3">
      <c r="A133" s="5"/>
      <c r="B133" s="6"/>
    </row>
    <row r="134" spans="1:2" ht="15.75" thickBot="1" x14ac:dyDescent="0.3">
      <c r="A134" s="5"/>
      <c r="B134" s="6"/>
    </row>
    <row r="135" spans="1:2" ht="15.75" thickBot="1" x14ac:dyDescent="0.3">
      <c r="A135" s="5"/>
      <c r="B135" s="6"/>
    </row>
    <row r="136" spans="1:2" ht="15.75" thickBot="1" x14ac:dyDescent="0.3">
      <c r="A136" s="5"/>
      <c r="B136" s="6"/>
    </row>
    <row r="137" spans="1:2" ht="15.75" thickBot="1" x14ac:dyDescent="0.3">
      <c r="A137" s="5"/>
      <c r="B137" s="6"/>
    </row>
    <row r="138" spans="1:2" ht="15.75" thickBot="1" x14ac:dyDescent="0.3">
      <c r="A138" s="5"/>
      <c r="B138" s="6"/>
    </row>
    <row r="139" spans="1:2" ht="15.75" thickBot="1" x14ac:dyDescent="0.3">
      <c r="A139" s="5"/>
      <c r="B139" s="6"/>
    </row>
    <row r="140" spans="1:2" ht="15.75" thickBot="1" x14ac:dyDescent="0.3">
      <c r="A140" s="5"/>
      <c r="B140" s="6"/>
    </row>
    <row r="141" spans="1:2" ht="15.75" thickBot="1" x14ac:dyDescent="0.3">
      <c r="A141" s="5"/>
      <c r="B141" s="6"/>
    </row>
    <row r="142" spans="1:2" ht="15.75" thickBot="1" x14ac:dyDescent="0.3">
      <c r="A142" s="5"/>
      <c r="B142" s="6"/>
    </row>
    <row r="143" spans="1:2" ht="15.75" thickBot="1" x14ac:dyDescent="0.3">
      <c r="A143" s="5"/>
      <c r="B143" s="6"/>
    </row>
    <row r="144" spans="1:2" ht="15.75" thickBot="1" x14ac:dyDescent="0.3">
      <c r="A144" s="5"/>
      <c r="B144" s="6"/>
    </row>
    <row r="145" spans="1:2" ht="15.75" thickBot="1" x14ac:dyDescent="0.3">
      <c r="A145" s="5"/>
      <c r="B145" s="6"/>
    </row>
    <row r="146" spans="1:2" ht="15.75" thickBot="1" x14ac:dyDescent="0.3">
      <c r="A146" s="5"/>
      <c r="B146" s="6"/>
    </row>
    <row r="147" spans="1:2" ht="15.75" thickBot="1" x14ac:dyDescent="0.3">
      <c r="A147" s="5"/>
      <c r="B147" s="6"/>
    </row>
    <row r="148" spans="1:2" ht="15.75" thickBot="1" x14ac:dyDescent="0.3">
      <c r="A148" s="5"/>
      <c r="B148" s="6"/>
    </row>
    <row r="149" spans="1:2" ht="15.75" thickBot="1" x14ac:dyDescent="0.3">
      <c r="A149" s="5"/>
      <c r="B149" s="6"/>
    </row>
    <row r="150" spans="1:2" ht="15.75" thickBot="1" x14ac:dyDescent="0.3">
      <c r="A150" s="5"/>
      <c r="B150" s="6"/>
    </row>
    <row r="151" spans="1:2" ht="15.75" thickBot="1" x14ac:dyDescent="0.3">
      <c r="A151" s="5"/>
      <c r="B151" s="6"/>
    </row>
    <row r="152" spans="1:2" ht="15.75" thickBot="1" x14ac:dyDescent="0.3">
      <c r="A152" s="5"/>
      <c r="B152" s="6"/>
    </row>
    <row r="153" spans="1:2" ht="15.75" thickBot="1" x14ac:dyDescent="0.3">
      <c r="A153" s="5"/>
      <c r="B153" s="6"/>
    </row>
    <row r="154" spans="1:2" ht="15.75" thickBot="1" x14ac:dyDescent="0.3">
      <c r="A154" s="5"/>
      <c r="B154" s="6"/>
    </row>
    <row r="155" spans="1:2" ht="15.75" thickBot="1" x14ac:dyDescent="0.3">
      <c r="A155" s="5"/>
      <c r="B155" s="6"/>
    </row>
    <row r="156" spans="1:2" ht="15.75" thickBot="1" x14ac:dyDescent="0.3">
      <c r="A156" s="5"/>
      <c r="B156" s="6"/>
    </row>
    <row r="157" spans="1:2" ht="15.75" thickBot="1" x14ac:dyDescent="0.3">
      <c r="A157" s="5"/>
      <c r="B157" s="6"/>
    </row>
    <row r="158" spans="1:2" ht="15.75" thickBot="1" x14ac:dyDescent="0.3">
      <c r="A158" s="5"/>
      <c r="B158" s="6"/>
    </row>
    <row r="159" spans="1:2" ht="15.75" thickBot="1" x14ac:dyDescent="0.3">
      <c r="A159" s="5"/>
      <c r="B159" s="6"/>
    </row>
    <row r="160" spans="1:2" ht="15.75" thickBot="1" x14ac:dyDescent="0.3">
      <c r="A160" s="5"/>
      <c r="B160" s="6"/>
    </row>
    <row r="161" spans="1:2" ht="15.75" thickBot="1" x14ac:dyDescent="0.3">
      <c r="A161" s="5"/>
      <c r="B161" s="6"/>
    </row>
    <row r="162" spans="1:2" ht="15.75" thickBot="1" x14ac:dyDescent="0.3">
      <c r="A162" s="5"/>
      <c r="B162" s="6"/>
    </row>
    <row r="163" spans="1:2" ht="15.75" thickBot="1" x14ac:dyDescent="0.3">
      <c r="A163" s="5"/>
      <c r="B163" s="6"/>
    </row>
    <row r="164" spans="1:2" ht="15.75" thickBot="1" x14ac:dyDescent="0.3">
      <c r="A164" s="5"/>
      <c r="B164" s="6"/>
    </row>
    <row r="165" spans="1:2" ht="15.75" thickBot="1" x14ac:dyDescent="0.3">
      <c r="A165" s="5"/>
      <c r="B165" s="6"/>
    </row>
    <row r="166" spans="1:2" ht="15.75" thickBot="1" x14ac:dyDescent="0.3">
      <c r="A166" s="5"/>
      <c r="B166" s="6"/>
    </row>
    <row r="167" spans="1:2" ht="15.75" thickBot="1" x14ac:dyDescent="0.3">
      <c r="A167" s="5"/>
      <c r="B167" s="6"/>
    </row>
    <row r="168" spans="1:2" ht="15.75" thickBot="1" x14ac:dyDescent="0.3">
      <c r="A168" s="5"/>
      <c r="B168" s="6"/>
    </row>
    <row r="169" spans="1:2" ht="15.75" thickBot="1" x14ac:dyDescent="0.3">
      <c r="A169" s="5"/>
      <c r="B169" s="6"/>
    </row>
    <row r="170" spans="1:2" ht="15.75" thickBot="1" x14ac:dyDescent="0.3">
      <c r="A170" s="5"/>
      <c r="B170" s="6"/>
    </row>
    <row r="171" spans="1:2" ht="15.75" thickBot="1" x14ac:dyDescent="0.3">
      <c r="A171" s="5"/>
      <c r="B171" s="6"/>
    </row>
    <row r="172" spans="1:2" ht="15.75" thickBot="1" x14ac:dyDescent="0.3">
      <c r="A172" s="5"/>
      <c r="B172" s="6"/>
    </row>
    <row r="173" spans="1:2" ht="15.75" thickBot="1" x14ac:dyDescent="0.3">
      <c r="A173" s="5"/>
      <c r="B173" s="6"/>
    </row>
    <row r="174" spans="1:2" ht="15.75" thickBot="1" x14ac:dyDescent="0.3">
      <c r="A174" s="5"/>
      <c r="B174" s="6"/>
    </row>
    <row r="175" spans="1:2" ht="15.75" thickBot="1" x14ac:dyDescent="0.3">
      <c r="A175" s="5"/>
      <c r="B175" s="6"/>
    </row>
    <row r="176" spans="1:2" ht="15.75" thickBot="1" x14ac:dyDescent="0.3">
      <c r="A176" s="5"/>
      <c r="B176" s="6"/>
    </row>
    <row r="177" spans="1:2" ht="15.75" thickBot="1" x14ac:dyDescent="0.3">
      <c r="A177" s="5"/>
      <c r="B177" s="6"/>
    </row>
    <row r="178" spans="1:2" ht="15.75" thickBot="1" x14ac:dyDescent="0.3">
      <c r="A178" s="5"/>
      <c r="B178" s="6"/>
    </row>
    <row r="179" spans="1:2" ht="15.75" thickBot="1" x14ac:dyDescent="0.3">
      <c r="A179" s="5"/>
      <c r="B179" s="6"/>
    </row>
    <row r="180" spans="1:2" ht="15.75" thickBot="1" x14ac:dyDescent="0.3">
      <c r="A180" s="5"/>
      <c r="B180" s="6"/>
    </row>
    <row r="181" spans="1:2" ht="15.75" thickBot="1" x14ac:dyDescent="0.3">
      <c r="A181" s="5"/>
      <c r="B181" s="6"/>
    </row>
    <row r="182" spans="1:2" ht="15.75" thickBot="1" x14ac:dyDescent="0.3">
      <c r="A182" s="5"/>
      <c r="B182" s="6"/>
    </row>
    <row r="183" spans="1:2" ht="15.75" thickBot="1" x14ac:dyDescent="0.3">
      <c r="A183" s="5"/>
      <c r="B183" s="6"/>
    </row>
    <row r="184" spans="1:2" ht="15.75" thickBot="1" x14ac:dyDescent="0.3">
      <c r="A184" s="5"/>
      <c r="B184" s="6"/>
    </row>
    <row r="185" spans="1:2" ht="15.75" thickBot="1" x14ac:dyDescent="0.3">
      <c r="A185" s="5"/>
      <c r="B185" s="6"/>
    </row>
    <row r="186" spans="1:2" ht="15.75" thickBot="1" x14ac:dyDescent="0.3">
      <c r="A186" s="5"/>
      <c r="B186" s="6"/>
    </row>
    <row r="187" spans="1:2" ht="15.75" thickBot="1" x14ac:dyDescent="0.3">
      <c r="A187" s="5"/>
      <c r="B187" s="6"/>
    </row>
    <row r="188" spans="1:2" ht="15.75" thickBot="1" x14ac:dyDescent="0.3">
      <c r="A188" s="5"/>
      <c r="B188" s="6"/>
    </row>
    <row r="189" spans="1:2" ht="15.75" thickBot="1" x14ac:dyDescent="0.3">
      <c r="A189" s="5"/>
      <c r="B189" s="6"/>
    </row>
    <row r="190" spans="1:2" ht="15.75" thickBot="1" x14ac:dyDescent="0.3">
      <c r="A190" s="5"/>
      <c r="B190" s="6"/>
    </row>
    <row r="191" spans="1:2" ht="15.75" thickBot="1" x14ac:dyDescent="0.3">
      <c r="A191" s="5"/>
      <c r="B191" s="6"/>
    </row>
    <row r="192" spans="1:2" ht="15.75" thickBot="1" x14ac:dyDescent="0.3">
      <c r="A192" s="5"/>
      <c r="B192" s="6"/>
    </row>
    <row r="193" spans="1:2" ht="15.75" thickBot="1" x14ac:dyDescent="0.3">
      <c r="A193" s="5"/>
      <c r="B193" s="6"/>
    </row>
    <row r="194" spans="1:2" ht="15.75" thickBot="1" x14ac:dyDescent="0.3">
      <c r="A194" s="5"/>
      <c r="B194" s="6"/>
    </row>
    <row r="195" spans="1:2" ht="15.75" thickBot="1" x14ac:dyDescent="0.3">
      <c r="A195" s="5"/>
      <c r="B195" s="6"/>
    </row>
    <row r="196" spans="1:2" ht="15.75" thickBot="1" x14ac:dyDescent="0.3">
      <c r="A196" s="5"/>
      <c r="B196" s="6"/>
    </row>
    <row r="197" spans="1:2" ht="15.75" thickBot="1" x14ac:dyDescent="0.3">
      <c r="A197" s="5"/>
      <c r="B197" s="6"/>
    </row>
    <row r="198" spans="1:2" ht="15.75" thickBot="1" x14ac:dyDescent="0.3">
      <c r="A198" s="5"/>
      <c r="B198" s="6"/>
    </row>
    <row r="199" spans="1:2" ht="15.75" thickBot="1" x14ac:dyDescent="0.3">
      <c r="A199" s="5"/>
      <c r="B199" s="6"/>
    </row>
    <row r="200" spans="1:2" ht="15.75" thickBot="1" x14ac:dyDescent="0.3">
      <c r="A200" s="5"/>
      <c r="B200" s="6"/>
    </row>
    <row r="201" spans="1:2" ht="15.75" thickBot="1" x14ac:dyDescent="0.3">
      <c r="A201" s="5"/>
      <c r="B201" s="6"/>
    </row>
    <row r="202" spans="1:2" ht="15.75" thickBot="1" x14ac:dyDescent="0.3">
      <c r="A202" s="5"/>
      <c r="B202" s="6"/>
    </row>
    <row r="203" spans="1:2" ht="15.75" thickBot="1" x14ac:dyDescent="0.3">
      <c r="A203" s="5"/>
      <c r="B203" s="6"/>
    </row>
    <row r="204" spans="1:2" ht="15.75" thickBot="1" x14ac:dyDescent="0.3">
      <c r="A204" s="5"/>
      <c r="B204" s="6"/>
    </row>
    <row r="205" spans="1:2" ht="15.75" thickBot="1" x14ac:dyDescent="0.3">
      <c r="A205" s="5"/>
      <c r="B205" s="6"/>
    </row>
    <row r="206" spans="1:2" ht="15.75" thickBot="1" x14ac:dyDescent="0.3">
      <c r="A206" s="5"/>
      <c r="B206" s="6"/>
    </row>
    <row r="207" spans="1:2" ht="15.75" thickBot="1" x14ac:dyDescent="0.3">
      <c r="A207" s="5"/>
      <c r="B207" s="6"/>
    </row>
    <row r="208" spans="1:2" ht="15.75" thickBot="1" x14ac:dyDescent="0.3">
      <c r="A208" s="5"/>
      <c r="B208" s="6"/>
    </row>
    <row r="209" spans="1:2" ht="15.75" thickBot="1" x14ac:dyDescent="0.3">
      <c r="A209" s="5"/>
      <c r="B209" s="6"/>
    </row>
    <row r="210" spans="1:2" ht="15.75" thickBot="1" x14ac:dyDescent="0.3">
      <c r="A210" s="5"/>
      <c r="B210" s="6"/>
    </row>
    <row r="211" spans="1:2" ht="15.75" thickBot="1" x14ac:dyDescent="0.3">
      <c r="A211" s="5"/>
      <c r="B211" s="6"/>
    </row>
    <row r="212" spans="1:2" ht="15.75" thickBot="1" x14ac:dyDescent="0.3">
      <c r="A212" s="5"/>
      <c r="B212" s="6"/>
    </row>
    <row r="213" spans="1:2" ht="15.75" thickBot="1" x14ac:dyDescent="0.3">
      <c r="A213" s="5"/>
      <c r="B213" s="6"/>
    </row>
    <row r="214" spans="1:2" ht="15.75" thickBot="1" x14ac:dyDescent="0.3">
      <c r="A214" s="5"/>
      <c r="B214" s="6"/>
    </row>
    <row r="215" spans="1:2" ht="15.75" thickBot="1" x14ac:dyDescent="0.3">
      <c r="A215" s="5"/>
      <c r="B215" s="6"/>
    </row>
    <row r="216" spans="1:2" ht="15.75" thickBot="1" x14ac:dyDescent="0.3">
      <c r="A216" s="5"/>
      <c r="B216" s="6"/>
    </row>
    <row r="217" spans="1:2" ht="15.75" thickBot="1" x14ac:dyDescent="0.3">
      <c r="A217" s="5"/>
      <c r="B217" s="6"/>
    </row>
    <row r="218" spans="1:2" ht="15.75" thickBot="1" x14ac:dyDescent="0.3">
      <c r="A218" s="5"/>
      <c r="B218" s="6"/>
    </row>
    <row r="219" spans="1:2" ht="15.75" thickBot="1" x14ac:dyDescent="0.3">
      <c r="A219" s="5"/>
      <c r="B219" s="6"/>
    </row>
    <row r="220" spans="1:2" ht="15.75" thickBot="1" x14ac:dyDescent="0.3">
      <c r="A220" s="5"/>
      <c r="B220" s="6"/>
    </row>
    <row r="221" spans="1:2" ht="15.75" thickBot="1" x14ac:dyDescent="0.3">
      <c r="A221" s="5"/>
      <c r="B221" s="6"/>
    </row>
    <row r="222" spans="1:2" ht="15.75" thickBot="1" x14ac:dyDescent="0.3">
      <c r="A222" s="5"/>
      <c r="B222" s="6"/>
    </row>
    <row r="223" spans="1:2" ht="15.75" thickBot="1" x14ac:dyDescent="0.3">
      <c r="A223" s="5"/>
      <c r="B223" s="6"/>
    </row>
    <row r="224" spans="1:2" ht="15.75" thickBot="1" x14ac:dyDescent="0.3">
      <c r="A224" s="5"/>
      <c r="B224" s="6"/>
    </row>
    <row r="225" spans="1:2" ht="15.75" thickBot="1" x14ac:dyDescent="0.3">
      <c r="A225" s="5"/>
      <c r="B225" s="6"/>
    </row>
    <row r="226" spans="1:2" ht="15.75" thickBot="1" x14ac:dyDescent="0.3">
      <c r="A226" s="5"/>
      <c r="B226" s="6"/>
    </row>
    <row r="227" spans="1:2" ht="15.75" thickBot="1" x14ac:dyDescent="0.3">
      <c r="A227" s="5"/>
      <c r="B227" s="6"/>
    </row>
    <row r="228" spans="1:2" ht="15.75" thickBot="1" x14ac:dyDescent="0.3">
      <c r="A228" s="5"/>
      <c r="B228" s="6"/>
    </row>
    <row r="229" spans="1:2" ht="15.75" thickBot="1" x14ac:dyDescent="0.3">
      <c r="A229" s="5"/>
      <c r="B229" s="6"/>
    </row>
    <row r="230" spans="1:2" ht="15.75" thickBot="1" x14ac:dyDescent="0.3">
      <c r="A230" s="5"/>
      <c r="B230" s="6"/>
    </row>
    <row r="231" spans="1:2" ht="15.75" thickBot="1" x14ac:dyDescent="0.3">
      <c r="A231" s="5"/>
      <c r="B231" s="6"/>
    </row>
    <row r="232" spans="1:2" ht="15.75" thickBot="1" x14ac:dyDescent="0.3">
      <c r="A232" s="5"/>
      <c r="B232" s="6"/>
    </row>
    <row r="233" spans="1:2" ht="15.75" thickBot="1" x14ac:dyDescent="0.3">
      <c r="A233" s="5"/>
      <c r="B233" s="6"/>
    </row>
    <row r="234" spans="1:2" ht="15.75" thickBot="1" x14ac:dyDescent="0.3">
      <c r="A234" s="5"/>
      <c r="B234" s="6"/>
    </row>
    <row r="235" spans="1:2" ht="15.75" thickBot="1" x14ac:dyDescent="0.3">
      <c r="A235" s="5"/>
      <c r="B235" s="6"/>
    </row>
    <row r="236" spans="1:2" ht="15.75" thickBot="1" x14ac:dyDescent="0.3">
      <c r="A236" s="5"/>
      <c r="B236" s="6"/>
    </row>
    <row r="237" spans="1:2" ht="15.75" thickBot="1" x14ac:dyDescent="0.3">
      <c r="A237" s="5"/>
      <c r="B237" s="6"/>
    </row>
    <row r="238" spans="1:2" ht="15.75" thickBot="1" x14ac:dyDescent="0.3">
      <c r="A238" s="5"/>
      <c r="B238" s="6"/>
    </row>
    <row r="239" spans="1:2" ht="15.75" thickBot="1" x14ac:dyDescent="0.3">
      <c r="A239" s="5"/>
      <c r="B239" s="6"/>
    </row>
    <row r="240" spans="1:2" ht="15.75" thickBot="1" x14ac:dyDescent="0.3">
      <c r="A240" s="5"/>
      <c r="B240" s="6"/>
    </row>
    <row r="241" spans="1:2" ht="15.75" thickBot="1" x14ac:dyDescent="0.3">
      <c r="A241" s="5"/>
      <c r="B241" s="6"/>
    </row>
    <row r="242" spans="1:2" ht="15.75" thickBot="1" x14ac:dyDescent="0.3">
      <c r="A242" s="5"/>
      <c r="B242" s="6"/>
    </row>
    <row r="243" spans="1:2" ht="15.75" thickBot="1" x14ac:dyDescent="0.3">
      <c r="A243" s="5"/>
      <c r="B243" s="6"/>
    </row>
    <row r="244" spans="1:2" ht="15.75" thickBot="1" x14ac:dyDescent="0.3">
      <c r="A244" s="5"/>
      <c r="B244" s="6"/>
    </row>
    <row r="245" spans="1:2" ht="15.75" thickBot="1" x14ac:dyDescent="0.3">
      <c r="A245" s="5"/>
      <c r="B245" s="6"/>
    </row>
    <row r="246" spans="1:2" ht="15.75" thickBot="1" x14ac:dyDescent="0.3">
      <c r="A246" s="5"/>
      <c r="B246" s="6"/>
    </row>
    <row r="247" spans="1:2" ht="15.75" thickBot="1" x14ac:dyDescent="0.3">
      <c r="A247" s="5"/>
      <c r="B247" s="6"/>
    </row>
    <row r="248" spans="1:2" ht="15.75" thickBot="1" x14ac:dyDescent="0.3">
      <c r="A248" s="5"/>
      <c r="B248" s="6"/>
    </row>
    <row r="249" spans="1:2" ht="15.75" thickBot="1" x14ac:dyDescent="0.3">
      <c r="A249" s="5"/>
      <c r="B249" s="6"/>
    </row>
    <row r="250" spans="1:2" ht="15.75" thickBot="1" x14ac:dyDescent="0.3">
      <c r="A250" s="5"/>
      <c r="B250" s="6"/>
    </row>
    <row r="251" spans="1:2" ht="15.75" thickBot="1" x14ac:dyDescent="0.3">
      <c r="A251" s="5"/>
      <c r="B251" s="6"/>
    </row>
    <row r="252" spans="1:2" ht="15.75" thickBot="1" x14ac:dyDescent="0.3">
      <c r="A252" s="5"/>
      <c r="B252" s="6"/>
    </row>
    <row r="253" spans="1:2" ht="15.75" thickBot="1" x14ac:dyDescent="0.3">
      <c r="A253" s="5"/>
      <c r="B253" s="6"/>
    </row>
    <row r="254" spans="1:2" ht="15.75" thickBot="1" x14ac:dyDescent="0.3">
      <c r="A254" s="5"/>
      <c r="B254" s="6"/>
    </row>
    <row r="255" spans="1:2" ht="15.75" thickBot="1" x14ac:dyDescent="0.3">
      <c r="A255" s="5"/>
      <c r="B255" s="6"/>
    </row>
    <row r="256" spans="1:2" ht="15.75" thickBot="1" x14ac:dyDescent="0.3">
      <c r="A256" s="5"/>
      <c r="B256" s="6"/>
    </row>
    <row r="257" spans="1:2" ht="15.75" thickBot="1" x14ac:dyDescent="0.3">
      <c r="A257" s="5"/>
      <c r="B257" s="6"/>
    </row>
    <row r="258" spans="1:2" ht="15.75" thickBot="1" x14ac:dyDescent="0.3">
      <c r="A258" s="5"/>
      <c r="B258" s="6"/>
    </row>
    <row r="259" spans="1:2" ht="15.75" thickBot="1" x14ac:dyDescent="0.3">
      <c r="A259" s="5"/>
      <c r="B259" s="6"/>
    </row>
    <row r="260" spans="1:2" ht="15.75" thickBot="1" x14ac:dyDescent="0.3">
      <c r="A260" s="5"/>
      <c r="B260" s="6"/>
    </row>
    <row r="261" spans="1:2" ht="15.75" thickBot="1" x14ac:dyDescent="0.3">
      <c r="A261" s="5"/>
      <c r="B261" s="6"/>
    </row>
    <row r="262" spans="1:2" ht="15.75" thickBot="1" x14ac:dyDescent="0.3">
      <c r="A262" s="5"/>
      <c r="B262" s="6"/>
    </row>
    <row r="263" spans="1:2" ht="15.75" thickBot="1" x14ac:dyDescent="0.3">
      <c r="A263" s="5"/>
      <c r="B263" s="6"/>
    </row>
    <row r="264" spans="1:2" ht="15.75" thickBot="1" x14ac:dyDescent="0.3">
      <c r="A264" s="5"/>
      <c r="B264" s="6"/>
    </row>
    <row r="265" spans="1:2" ht="15.75" thickBot="1" x14ac:dyDescent="0.3">
      <c r="A265" s="5"/>
      <c r="B265" s="6"/>
    </row>
    <row r="266" spans="1:2" ht="15.75" thickBot="1" x14ac:dyDescent="0.3">
      <c r="A266" s="5"/>
      <c r="B266" s="6"/>
    </row>
    <row r="267" spans="1:2" ht="15.75" thickBot="1" x14ac:dyDescent="0.3">
      <c r="A267" s="5"/>
      <c r="B267" s="6"/>
    </row>
    <row r="268" spans="1:2" ht="15.75" thickBot="1" x14ac:dyDescent="0.3">
      <c r="A268" s="5"/>
      <c r="B268" s="6"/>
    </row>
    <row r="269" spans="1:2" ht="15.75" thickBot="1" x14ac:dyDescent="0.3">
      <c r="A269" s="5"/>
      <c r="B269" s="6"/>
    </row>
    <row r="270" spans="1:2" ht="15.75" thickBot="1" x14ac:dyDescent="0.3">
      <c r="A270" s="5"/>
      <c r="B270" s="6"/>
    </row>
    <row r="271" spans="1:2" ht="15.75" thickBot="1" x14ac:dyDescent="0.3">
      <c r="A271" s="5"/>
      <c r="B271" s="6"/>
    </row>
    <row r="272" spans="1:2" ht="15.75" thickBot="1" x14ac:dyDescent="0.3">
      <c r="A272" s="5"/>
      <c r="B272" s="6"/>
    </row>
    <row r="273" spans="1:2" ht="15.75" thickBot="1" x14ac:dyDescent="0.3">
      <c r="A273" s="5"/>
      <c r="B273" s="6"/>
    </row>
    <row r="274" spans="1:2" ht="15.75" thickBot="1" x14ac:dyDescent="0.3">
      <c r="A274" s="5"/>
      <c r="B274" s="6"/>
    </row>
    <row r="275" spans="1:2" ht="15.75" thickBot="1" x14ac:dyDescent="0.3">
      <c r="A275" s="5"/>
      <c r="B275" s="6"/>
    </row>
    <row r="276" spans="1:2" ht="15.75" thickBot="1" x14ac:dyDescent="0.3">
      <c r="A276" s="5"/>
      <c r="B276" s="6"/>
    </row>
    <row r="277" spans="1:2" ht="15.75" thickBot="1" x14ac:dyDescent="0.3">
      <c r="A277" s="5"/>
      <c r="B277" s="6"/>
    </row>
    <row r="278" spans="1:2" ht="15.75" thickBot="1" x14ac:dyDescent="0.3">
      <c r="A278" s="5"/>
      <c r="B278" s="6"/>
    </row>
    <row r="279" spans="1:2" ht="15.75" thickBot="1" x14ac:dyDescent="0.3">
      <c r="A279" s="5"/>
      <c r="B279" s="6"/>
    </row>
    <row r="280" spans="1:2" ht="15.75" thickBot="1" x14ac:dyDescent="0.3">
      <c r="A280" s="5"/>
      <c r="B280" s="6"/>
    </row>
    <row r="281" spans="1:2" ht="15.75" thickBot="1" x14ac:dyDescent="0.3">
      <c r="A281" s="5"/>
      <c r="B281" s="6"/>
    </row>
    <row r="282" spans="1:2" ht="15.75" thickBot="1" x14ac:dyDescent="0.3">
      <c r="A282" s="5"/>
      <c r="B282" s="6"/>
    </row>
    <row r="283" spans="1:2" ht="15.75" thickBot="1" x14ac:dyDescent="0.3">
      <c r="A283" s="5"/>
      <c r="B283" s="6"/>
    </row>
    <row r="284" spans="1:2" ht="15.75" thickBot="1" x14ac:dyDescent="0.3">
      <c r="A284" s="5"/>
      <c r="B284" s="6"/>
    </row>
    <row r="285" spans="1:2" ht="15.75" thickBot="1" x14ac:dyDescent="0.3">
      <c r="A285" s="5"/>
      <c r="B285" s="6"/>
    </row>
    <row r="286" spans="1:2" ht="15.75" thickBot="1" x14ac:dyDescent="0.3">
      <c r="A286" s="5"/>
      <c r="B286" s="6"/>
    </row>
    <row r="287" spans="1:2" ht="15.75" thickBot="1" x14ac:dyDescent="0.3">
      <c r="A287" s="5"/>
      <c r="B287" s="6"/>
    </row>
    <row r="288" spans="1:2" ht="15.75" thickBot="1" x14ac:dyDescent="0.3">
      <c r="A288" s="5"/>
      <c r="B288" s="6"/>
    </row>
    <row r="289" spans="1:2" ht="15.75" thickBot="1" x14ac:dyDescent="0.3">
      <c r="A289" s="5"/>
      <c r="B289" s="6"/>
    </row>
    <row r="290" spans="1:2" ht="15.75" thickBot="1" x14ac:dyDescent="0.3">
      <c r="A290" s="5"/>
      <c r="B290" s="6"/>
    </row>
    <row r="291" spans="1:2" ht="15.75" thickBot="1" x14ac:dyDescent="0.3">
      <c r="A291" s="5"/>
      <c r="B291" s="6"/>
    </row>
    <row r="292" spans="1:2" ht="15.75" thickBot="1" x14ac:dyDescent="0.3">
      <c r="A292" s="5"/>
      <c r="B292" s="6"/>
    </row>
    <row r="293" spans="1:2" ht="15.75" thickBot="1" x14ac:dyDescent="0.3">
      <c r="A293" s="5"/>
      <c r="B293" s="6"/>
    </row>
    <row r="294" spans="1:2" ht="15.75" thickBot="1" x14ac:dyDescent="0.3">
      <c r="A294" s="5"/>
      <c r="B294" s="6"/>
    </row>
    <row r="295" spans="1:2" ht="15.75" thickBot="1" x14ac:dyDescent="0.3">
      <c r="A295" s="5"/>
      <c r="B295" s="6"/>
    </row>
    <row r="296" spans="1:2" ht="15.75" thickBot="1" x14ac:dyDescent="0.3">
      <c r="A296" s="5"/>
      <c r="B296" s="6"/>
    </row>
    <row r="297" spans="1:2" ht="15.75" thickBot="1" x14ac:dyDescent="0.3">
      <c r="A297" s="5"/>
      <c r="B297" s="6"/>
    </row>
    <row r="298" spans="1:2" ht="15.75" thickBot="1" x14ac:dyDescent="0.3">
      <c r="A298" s="5"/>
      <c r="B298" s="6"/>
    </row>
    <row r="299" spans="1:2" ht="15.75" thickBot="1" x14ac:dyDescent="0.3">
      <c r="A299" s="5"/>
      <c r="B299" s="6"/>
    </row>
    <row r="300" spans="1:2" ht="15.75" thickBot="1" x14ac:dyDescent="0.3">
      <c r="A300" s="5"/>
      <c r="B300" s="6"/>
    </row>
    <row r="301" spans="1:2" ht="15.75" thickBot="1" x14ac:dyDescent="0.3">
      <c r="A301" s="5"/>
      <c r="B301" s="6"/>
    </row>
    <row r="302" spans="1:2" ht="15.75" thickBot="1" x14ac:dyDescent="0.3">
      <c r="A302" s="5"/>
      <c r="B302" s="6"/>
    </row>
    <row r="303" spans="1:2" ht="15.75" thickBot="1" x14ac:dyDescent="0.3">
      <c r="A303" s="5"/>
      <c r="B303" s="6"/>
    </row>
    <row r="304" spans="1:2" ht="15.75" thickBot="1" x14ac:dyDescent="0.3">
      <c r="A304" s="5"/>
      <c r="B304" s="6"/>
    </row>
    <row r="305" spans="1:2" ht="15.75" thickBot="1" x14ac:dyDescent="0.3">
      <c r="A305" s="5"/>
      <c r="B305" s="6"/>
    </row>
    <row r="306" spans="1:2" ht="15.75" thickBot="1" x14ac:dyDescent="0.3">
      <c r="A306" s="5"/>
      <c r="B306" s="6"/>
    </row>
    <row r="307" spans="1:2" ht="15.75" thickBot="1" x14ac:dyDescent="0.3">
      <c r="A307" s="5"/>
      <c r="B307" s="6"/>
    </row>
    <row r="308" spans="1:2" ht="15.75" thickBot="1" x14ac:dyDescent="0.3">
      <c r="A308" s="5"/>
      <c r="B308" s="6"/>
    </row>
    <row r="309" spans="1:2" ht="15.75" thickBot="1" x14ac:dyDescent="0.3">
      <c r="A309" s="5"/>
      <c r="B309" s="6"/>
    </row>
    <row r="310" spans="1:2" ht="15.75" thickBot="1" x14ac:dyDescent="0.3">
      <c r="A310" s="5"/>
      <c r="B310" s="6"/>
    </row>
    <row r="311" spans="1:2" ht="15.75" thickBot="1" x14ac:dyDescent="0.3">
      <c r="A311" s="5"/>
      <c r="B311" s="6"/>
    </row>
    <row r="312" spans="1:2" ht="15.75" thickBot="1" x14ac:dyDescent="0.3">
      <c r="A312" s="5"/>
      <c r="B312" s="6"/>
    </row>
    <row r="313" spans="1:2" ht="15.75" thickBot="1" x14ac:dyDescent="0.3">
      <c r="A313" s="5"/>
      <c r="B313" s="6"/>
    </row>
    <row r="314" spans="1:2" ht="15.75" thickBot="1" x14ac:dyDescent="0.3">
      <c r="A314" s="5"/>
      <c r="B314" s="6"/>
    </row>
    <row r="315" spans="1:2" ht="15.75" thickBot="1" x14ac:dyDescent="0.3">
      <c r="A315" s="5"/>
      <c r="B315" s="6"/>
    </row>
    <row r="316" spans="1:2" ht="15.75" thickBot="1" x14ac:dyDescent="0.3">
      <c r="A316" s="5"/>
      <c r="B316" s="6"/>
    </row>
    <row r="317" spans="1:2" ht="15.75" thickBot="1" x14ac:dyDescent="0.3">
      <c r="A317" s="5"/>
      <c r="B317" s="6"/>
    </row>
    <row r="318" spans="1:2" ht="15.75" thickBot="1" x14ac:dyDescent="0.3">
      <c r="A318" s="5"/>
      <c r="B318" s="6"/>
    </row>
    <row r="319" spans="1:2" ht="15.75" thickBot="1" x14ac:dyDescent="0.3">
      <c r="A319" s="5"/>
      <c r="B319" s="6"/>
    </row>
    <row r="320" spans="1:2" ht="15.75" thickBot="1" x14ac:dyDescent="0.3">
      <c r="A320" s="5"/>
      <c r="B320" s="6"/>
    </row>
    <row r="321" spans="1:2" ht="15.75" thickBot="1" x14ac:dyDescent="0.3">
      <c r="A321" s="5"/>
      <c r="B321" s="6"/>
    </row>
    <row r="322" spans="1:2" ht="15.75" thickBot="1" x14ac:dyDescent="0.3">
      <c r="A322" s="5"/>
      <c r="B322" s="6"/>
    </row>
    <row r="323" spans="1:2" ht="15.75" thickBot="1" x14ac:dyDescent="0.3">
      <c r="A323" s="5"/>
      <c r="B323" s="6"/>
    </row>
    <row r="324" spans="1:2" ht="15.75" thickBot="1" x14ac:dyDescent="0.3">
      <c r="A324" s="5"/>
      <c r="B324" s="6"/>
    </row>
    <row r="325" spans="1:2" ht="15.75" thickBot="1" x14ac:dyDescent="0.3">
      <c r="A325" s="5"/>
      <c r="B325" s="6"/>
    </row>
    <row r="326" spans="1:2" ht="15.75" thickBot="1" x14ac:dyDescent="0.3">
      <c r="A326" s="5"/>
      <c r="B326" s="6"/>
    </row>
    <row r="327" spans="1:2" ht="15.75" thickBot="1" x14ac:dyDescent="0.3">
      <c r="A327" s="5"/>
      <c r="B327" s="6"/>
    </row>
    <row r="328" spans="1:2" ht="15.75" thickBot="1" x14ac:dyDescent="0.3">
      <c r="A328" s="5"/>
      <c r="B328" s="6"/>
    </row>
    <row r="329" spans="1:2" ht="15.75" thickBot="1" x14ac:dyDescent="0.3">
      <c r="A329" s="5"/>
      <c r="B329" s="6"/>
    </row>
    <row r="330" spans="1:2" ht="15.75" thickBot="1" x14ac:dyDescent="0.3">
      <c r="A330" s="5"/>
      <c r="B330" s="6"/>
    </row>
    <row r="331" spans="1:2" ht="15.75" thickBot="1" x14ac:dyDescent="0.3">
      <c r="A331" s="5"/>
      <c r="B331" s="6"/>
    </row>
    <row r="332" spans="1:2" ht="15.75" thickBot="1" x14ac:dyDescent="0.3">
      <c r="A332" s="5"/>
      <c r="B332" s="6"/>
    </row>
    <row r="333" spans="1:2" ht="15.75" thickBot="1" x14ac:dyDescent="0.3">
      <c r="A333" s="5"/>
      <c r="B333" s="6"/>
    </row>
    <row r="334" spans="1:2" ht="15.75" thickBot="1" x14ac:dyDescent="0.3">
      <c r="A334" s="5"/>
      <c r="B334" s="6"/>
    </row>
    <row r="335" spans="1:2" ht="15.75" thickBot="1" x14ac:dyDescent="0.3">
      <c r="A335" s="5"/>
      <c r="B335" s="6"/>
    </row>
    <row r="336" spans="1:2" ht="15.75" thickBot="1" x14ac:dyDescent="0.3">
      <c r="A336" s="5"/>
      <c r="B336" s="6"/>
    </row>
    <row r="337" spans="1:2" ht="15.75" thickBot="1" x14ac:dyDescent="0.3">
      <c r="A337" s="5"/>
      <c r="B337" s="6"/>
    </row>
    <row r="338" spans="1:2" ht="15.75" thickBot="1" x14ac:dyDescent="0.3">
      <c r="A338" s="5"/>
      <c r="B338" s="6"/>
    </row>
    <row r="339" spans="1:2" ht="15.75" thickBot="1" x14ac:dyDescent="0.3">
      <c r="A339" s="5"/>
      <c r="B339" s="6"/>
    </row>
    <row r="340" spans="1:2" ht="15.75" thickBot="1" x14ac:dyDescent="0.3">
      <c r="A340" s="5"/>
      <c r="B340" s="6"/>
    </row>
    <row r="341" spans="1:2" ht="15.75" thickBot="1" x14ac:dyDescent="0.3">
      <c r="A341" s="5"/>
      <c r="B341" s="6"/>
    </row>
    <row r="342" spans="1:2" ht="15.75" thickBot="1" x14ac:dyDescent="0.3">
      <c r="A342" s="5"/>
      <c r="B342" s="6"/>
    </row>
    <row r="343" spans="1:2" ht="15.75" thickBot="1" x14ac:dyDescent="0.3">
      <c r="A343" s="5"/>
      <c r="B343" s="6"/>
    </row>
    <row r="344" spans="1:2" ht="15.75" thickBot="1" x14ac:dyDescent="0.3">
      <c r="A344" s="5"/>
      <c r="B344" s="6"/>
    </row>
    <row r="345" spans="1:2" ht="15.75" thickBot="1" x14ac:dyDescent="0.3">
      <c r="A345" s="5"/>
      <c r="B345" s="6"/>
    </row>
    <row r="346" spans="1:2" ht="15.75" thickBot="1" x14ac:dyDescent="0.3">
      <c r="A346" s="5"/>
      <c r="B346" s="6"/>
    </row>
    <row r="347" spans="1:2" ht="15.75" thickBot="1" x14ac:dyDescent="0.3">
      <c r="A347" s="5"/>
      <c r="B347" s="6"/>
    </row>
    <row r="348" spans="1:2" ht="15.75" thickBot="1" x14ac:dyDescent="0.3">
      <c r="A348" s="5"/>
      <c r="B348" s="6"/>
    </row>
    <row r="349" spans="1:2" ht="15.75" thickBot="1" x14ac:dyDescent="0.3">
      <c r="A349" s="5"/>
      <c r="B349" s="6"/>
    </row>
    <row r="350" spans="1:2" ht="15.75" thickBot="1" x14ac:dyDescent="0.3">
      <c r="A350" s="5"/>
      <c r="B350" s="6"/>
    </row>
    <row r="351" spans="1:2" ht="15.75" thickBot="1" x14ac:dyDescent="0.3">
      <c r="A351" s="5"/>
      <c r="B351" s="6"/>
    </row>
    <row r="352" spans="1:2" ht="15.75" thickBot="1" x14ac:dyDescent="0.3">
      <c r="A352" s="5"/>
      <c r="B352" s="6"/>
    </row>
    <row r="353" spans="1:2" ht="15.75" thickBot="1" x14ac:dyDescent="0.3">
      <c r="A353" s="5"/>
      <c r="B353" s="6"/>
    </row>
    <row r="354" spans="1:2" ht="15.75" thickBot="1" x14ac:dyDescent="0.3">
      <c r="A354" s="5"/>
      <c r="B354" s="6"/>
    </row>
    <row r="355" spans="1:2" ht="15.75" thickBot="1" x14ac:dyDescent="0.3">
      <c r="A355" s="5"/>
      <c r="B355" s="6"/>
    </row>
    <row r="356" spans="1:2" ht="15.75" thickBot="1" x14ac:dyDescent="0.3">
      <c r="A356" s="5"/>
      <c r="B356" s="6"/>
    </row>
    <row r="357" spans="1:2" ht="15.75" thickBot="1" x14ac:dyDescent="0.3">
      <c r="A357" s="5"/>
      <c r="B357" s="6"/>
    </row>
    <row r="358" spans="1:2" ht="15.75" thickBot="1" x14ac:dyDescent="0.3">
      <c r="A358" s="5"/>
      <c r="B358" s="6"/>
    </row>
    <row r="359" spans="1:2" ht="15.75" thickBot="1" x14ac:dyDescent="0.3">
      <c r="A359" s="5"/>
      <c r="B359" s="6"/>
    </row>
    <row r="360" spans="1:2" ht="15.75" thickBot="1" x14ac:dyDescent="0.3">
      <c r="A360" s="5"/>
      <c r="B360" s="6"/>
    </row>
    <row r="361" spans="1:2" ht="15.75" thickBot="1" x14ac:dyDescent="0.3">
      <c r="A361" s="5"/>
      <c r="B361" s="6"/>
    </row>
    <row r="362" spans="1:2" ht="15.75" thickBot="1" x14ac:dyDescent="0.3">
      <c r="A362" s="5"/>
      <c r="B362" s="6"/>
    </row>
    <row r="363" spans="1:2" ht="15.75" thickBot="1" x14ac:dyDescent="0.3">
      <c r="A363" s="5"/>
      <c r="B363" s="6"/>
    </row>
    <row r="364" spans="1:2" ht="15.75" thickBot="1" x14ac:dyDescent="0.3">
      <c r="A364" s="5"/>
      <c r="B364" s="6"/>
    </row>
    <row r="365" spans="1:2" ht="15.75" thickBot="1" x14ac:dyDescent="0.3">
      <c r="A365" s="5"/>
      <c r="B365" s="6"/>
    </row>
    <row r="366" spans="1:2" ht="15.75" thickBot="1" x14ac:dyDescent="0.3">
      <c r="A366" s="5"/>
      <c r="B366" s="6"/>
    </row>
    <row r="367" spans="1:2" ht="15.75" thickBot="1" x14ac:dyDescent="0.3">
      <c r="A367" s="5"/>
      <c r="B367" s="6"/>
    </row>
    <row r="368" spans="1:2" ht="15.75" thickBot="1" x14ac:dyDescent="0.3">
      <c r="A368" s="5"/>
      <c r="B368" s="6"/>
    </row>
    <row r="369" spans="1:2" ht="15.75" thickBot="1" x14ac:dyDescent="0.3">
      <c r="A369" s="5"/>
      <c r="B369" s="6"/>
    </row>
    <row r="370" spans="1:2" ht="15.75" thickBot="1" x14ac:dyDescent="0.3">
      <c r="A370" s="5"/>
      <c r="B370" s="6"/>
    </row>
    <row r="371" spans="1:2" ht="15.75" thickBot="1" x14ac:dyDescent="0.3">
      <c r="A371" s="5"/>
      <c r="B371" s="6"/>
    </row>
    <row r="372" spans="1:2" ht="15.75" thickBot="1" x14ac:dyDescent="0.3">
      <c r="A372" s="5"/>
      <c r="B372" s="6"/>
    </row>
    <row r="373" spans="1:2" ht="15.75" thickBot="1" x14ac:dyDescent="0.3">
      <c r="A373" s="5"/>
      <c r="B373" s="6"/>
    </row>
    <row r="374" spans="1:2" ht="15.75" thickBot="1" x14ac:dyDescent="0.3">
      <c r="A374" s="5"/>
      <c r="B374" s="6"/>
    </row>
    <row r="375" spans="1:2" ht="15.75" thickBot="1" x14ac:dyDescent="0.3">
      <c r="A375" s="5"/>
      <c r="B375" s="6"/>
    </row>
    <row r="376" spans="1:2" ht="15.75" thickBot="1" x14ac:dyDescent="0.3">
      <c r="A376" s="5"/>
      <c r="B376" s="6"/>
    </row>
    <row r="377" spans="1:2" ht="15.75" thickBot="1" x14ac:dyDescent="0.3">
      <c r="A377" s="5"/>
      <c r="B377" s="6"/>
    </row>
    <row r="378" spans="1:2" ht="15.75" thickBot="1" x14ac:dyDescent="0.3">
      <c r="A378" s="5"/>
      <c r="B378" s="6"/>
    </row>
    <row r="379" spans="1:2" ht="15.75" thickBot="1" x14ac:dyDescent="0.3">
      <c r="A379" s="5"/>
      <c r="B379" s="6"/>
    </row>
    <row r="380" spans="1:2" ht="15.75" thickBot="1" x14ac:dyDescent="0.3">
      <c r="A380" s="5"/>
      <c r="B380" s="6"/>
    </row>
    <row r="381" spans="1:2" ht="15.75" thickBot="1" x14ac:dyDescent="0.3">
      <c r="A381" s="5"/>
      <c r="B381" s="6"/>
    </row>
    <row r="382" spans="1:2" ht="15.75" thickBot="1" x14ac:dyDescent="0.3">
      <c r="A382" s="5"/>
      <c r="B382" s="6"/>
    </row>
    <row r="383" spans="1:2" ht="15.75" thickBot="1" x14ac:dyDescent="0.3">
      <c r="A383" s="5"/>
      <c r="B383" s="6"/>
    </row>
    <row r="384" spans="1:2" ht="15.75" thickBot="1" x14ac:dyDescent="0.3">
      <c r="A384" s="5"/>
      <c r="B384" s="6"/>
    </row>
    <row r="385" spans="1:2" ht="15.75" thickBot="1" x14ac:dyDescent="0.3">
      <c r="A385" s="5"/>
      <c r="B385" s="6"/>
    </row>
    <row r="386" spans="1:2" ht="15.75" thickBot="1" x14ac:dyDescent="0.3">
      <c r="A386" s="5"/>
      <c r="B386" s="6"/>
    </row>
    <row r="387" spans="1:2" ht="15.75" thickBot="1" x14ac:dyDescent="0.3">
      <c r="A387" s="5"/>
      <c r="B387" s="6"/>
    </row>
    <row r="388" spans="1:2" ht="15.75" thickBot="1" x14ac:dyDescent="0.3">
      <c r="A388" s="5"/>
      <c r="B388" s="6"/>
    </row>
    <row r="389" spans="1:2" ht="15.75" thickBot="1" x14ac:dyDescent="0.3">
      <c r="A389" s="5"/>
      <c r="B389" s="6"/>
    </row>
    <row r="390" spans="1:2" ht="15.75" thickBot="1" x14ac:dyDescent="0.3">
      <c r="A390" s="5"/>
      <c r="B390" s="6"/>
    </row>
    <row r="391" spans="1:2" ht="15.75" thickBot="1" x14ac:dyDescent="0.3">
      <c r="A391" s="5"/>
      <c r="B391" s="6"/>
    </row>
    <row r="392" spans="1:2" ht="15.75" thickBot="1" x14ac:dyDescent="0.3">
      <c r="A392" s="5"/>
      <c r="B392" s="6"/>
    </row>
    <row r="393" spans="1:2" ht="15.75" thickBot="1" x14ac:dyDescent="0.3">
      <c r="A393" s="5"/>
      <c r="B393" s="6"/>
    </row>
    <row r="394" spans="1:2" ht="15.75" thickBot="1" x14ac:dyDescent="0.3">
      <c r="A394" s="5"/>
      <c r="B394" s="6"/>
    </row>
    <row r="395" spans="1:2" ht="15.75" thickBot="1" x14ac:dyDescent="0.3">
      <c r="A395" s="5"/>
      <c r="B395" s="6"/>
    </row>
    <row r="396" spans="1:2" ht="15.75" thickBot="1" x14ac:dyDescent="0.3">
      <c r="A396" s="5"/>
      <c r="B396" s="6"/>
    </row>
    <row r="397" spans="1:2" ht="15.75" thickBot="1" x14ac:dyDescent="0.3">
      <c r="A397" s="5"/>
      <c r="B397" s="6"/>
    </row>
    <row r="398" spans="1:2" ht="15.75" thickBot="1" x14ac:dyDescent="0.3">
      <c r="A398" s="5"/>
      <c r="B398" s="6"/>
    </row>
    <row r="399" spans="1:2" ht="15.75" thickBot="1" x14ac:dyDescent="0.3">
      <c r="A399" s="5"/>
      <c r="B399" s="6"/>
    </row>
    <row r="400" spans="1:2" ht="15.75" thickBot="1" x14ac:dyDescent="0.3">
      <c r="A400" s="5"/>
      <c r="B400" s="6"/>
    </row>
    <row r="401" spans="1:2" ht="15.75" thickBot="1" x14ac:dyDescent="0.3">
      <c r="A401" s="5"/>
      <c r="B401" s="6"/>
    </row>
    <row r="402" spans="1:2" ht="15.75" thickBot="1" x14ac:dyDescent="0.3">
      <c r="A402" s="5"/>
      <c r="B402" s="6"/>
    </row>
    <row r="403" spans="1:2" ht="15.75" thickBot="1" x14ac:dyDescent="0.3">
      <c r="A403" s="5"/>
      <c r="B403" s="6"/>
    </row>
    <row r="404" spans="1:2" ht="15.75" thickBot="1" x14ac:dyDescent="0.3">
      <c r="A404" s="5"/>
      <c r="B404" s="6"/>
    </row>
    <row r="405" spans="1:2" ht="15.75" thickBot="1" x14ac:dyDescent="0.3">
      <c r="A405" s="5"/>
      <c r="B405" s="6"/>
    </row>
    <row r="406" spans="1:2" ht="15.75" thickBot="1" x14ac:dyDescent="0.3">
      <c r="A406" s="5"/>
      <c r="B406" s="6"/>
    </row>
    <row r="407" spans="1:2" ht="15.75" thickBot="1" x14ac:dyDescent="0.3">
      <c r="A407" s="5"/>
      <c r="B407" s="6"/>
    </row>
    <row r="408" spans="1:2" ht="15.75" thickBot="1" x14ac:dyDescent="0.3">
      <c r="A408" s="5"/>
      <c r="B408" s="6"/>
    </row>
    <row r="409" spans="1:2" ht="15.75" thickBot="1" x14ac:dyDescent="0.3">
      <c r="A409" s="5"/>
      <c r="B409" s="6"/>
    </row>
    <row r="410" spans="1:2" ht="15.75" thickBot="1" x14ac:dyDescent="0.3">
      <c r="A410" s="5"/>
      <c r="B410" s="6"/>
    </row>
    <row r="411" spans="1:2" ht="15.75" thickBot="1" x14ac:dyDescent="0.3">
      <c r="A411" s="5"/>
      <c r="B411" s="6"/>
    </row>
    <row r="412" spans="1:2" ht="15.75" thickBot="1" x14ac:dyDescent="0.3">
      <c r="A412" s="5"/>
      <c r="B412" s="6"/>
    </row>
    <row r="413" spans="1:2" ht="15.75" thickBot="1" x14ac:dyDescent="0.3">
      <c r="A413" s="5"/>
      <c r="B413" s="6"/>
    </row>
    <row r="414" spans="1:2" ht="15.75" thickBot="1" x14ac:dyDescent="0.3">
      <c r="A414" s="5"/>
      <c r="B414" s="6"/>
    </row>
    <row r="415" spans="1:2" ht="15.75" thickBot="1" x14ac:dyDescent="0.3">
      <c r="A415" s="5"/>
      <c r="B415" s="6"/>
    </row>
    <row r="416" spans="1:2" ht="15.75" thickBot="1" x14ac:dyDescent="0.3">
      <c r="A416" s="5"/>
      <c r="B416" s="6"/>
    </row>
    <row r="417" spans="1:2" ht="15.75" thickBot="1" x14ac:dyDescent="0.3">
      <c r="A417" s="5"/>
      <c r="B417" s="6"/>
    </row>
    <row r="418" spans="1:2" ht="15.75" thickBot="1" x14ac:dyDescent="0.3">
      <c r="A418" s="5"/>
      <c r="B418" s="6"/>
    </row>
    <row r="419" spans="1:2" ht="15.75" thickBot="1" x14ac:dyDescent="0.3">
      <c r="A419" s="5"/>
      <c r="B419" s="6"/>
    </row>
    <row r="420" spans="1:2" ht="15.75" thickBot="1" x14ac:dyDescent="0.3">
      <c r="A420" s="5"/>
      <c r="B420" s="6"/>
    </row>
    <row r="421" spans="1:2" ht="15.75" thickBot="1" x14ac:dyDescent="0.3">
      <c r="A421" s="5"/>
      <c r="B421" s="6"/>
    </row>
    <row r="422" spans="1:2" ht="15.75" thickBot="1" x14ac:dyDescent="0.3">
      <c r="A422" s="5"/>
      <c r="B422" s="6"/>
    </row>
    <row r="423" spans="1:2" ht="15.75" thickBot="1" x14ac:dyDescent="0.3">
      <c r="A423" s="5"/>
      <c r="B423" s="6"/>
    </row>
    <row r="424" spans="1:2" ht="15.75" thickBot="1" x14ac:dyDescent="0.3">
      <c r="A424" s="5"/>
      <c r="B424" s="6"/>
    </row>
    <row r="425" spans="1:2" ht="15.75" thickBot="1" x14ac:dyDescent="0.3">
      <c r="A425" s="5"/>
      <c r="B425" s="6"/>
    </row>
    <row r="426" spans="1:2" ht="15.75" thickBot="1" x14ac:dyDescent="0.3">
      <c r="A426" s="5"/>
      <c r="B426" s="6"/>
    </row>
    <row r="427" spans="1:2" ht="15.75" thickBot="1" x14ac:dyDescent="0.3">
      <c r="A427" s="5"/>
      <c r="B427" s="6"/>
    </row>
    <row r="428" spans="1:2" ht="15.75" thickBot="1" x14ac:dyDescent="0.3">
      <c r="A428" s="5"/>
      <c r="B428" s="6"/>
    </row>
    <row r="429" spans="1:2" ht="15.75" thickBot="1" x14ac:dyDescent="0.3">
      <c r="A429" s="5"/>
      <c r="B429" s="6"/>
    </row>
    <row r="430" spans="1:2" ht="15.75" thickBot="1" x14ac:dyDescent="0.3">
      <c r="A430" s="5"/>
      <c r="B430" s="6"/>
    </row>
    <row r="431" spans="1:2" ht="15.75" thickBot="1" x14ac:dyDescent="0.3">
      <c r="A431" s="5"/>
      <c r="B431" s="6"/>
    </row>
    <row r="432" spans="1:2" ht="15.75" thickBot="1" x14ac:dyDescent="0.3">
      <c r="A432" s="5"/>
      <c r="B432" s="6"/>
    </row>
    <row r="433" spans="1:2" ht="15.75" thickBot="1" x14ac:dyDescent="0.3">
      <c r="A433" s="5"/>
      <c r="B433" s="6"/>
    </row>
    <row r="434" spans="1:2" ht="15.75" thickBot="1" x14ac:dyDescent="0.3">
      <c r="A434" s="5"/>
      <c r="B434" s="6"/>
    </row>
    <row r="435" spans="1:2" ht="15.75" thickBot="1" x14ac:dyDescent="0.3">
      <c r="A435" s="5"/>
      <c r="B435" s="6"/>
    </row>
    <row r="436" spans="1:2" ht="15.75" thickBot="1" x14ac:dyDescent="0.3">
      <c r="A436" s="5"/>
      <c r="B436" s="6"/>
    </row>
    <row r="437" spans="1:2" ht="15.75" thickBot="1" x14ac:dyDescent="0.3">
      <c r="A437" s="5"/>
      <c r="B437" s="6"/>
    </row>
    <row r="438" spans="1:2" ht="15.75" thickBot="1" x14ac:dyDescent="0.3">
      <c r="A438" s="5"/>
      <c r="B438" s="6"/>
    </row>
    <row r="439" spans="1:2" ht="15.75" thickBot="1" x14ac:dyDescent="0.3">
      <c r="A439" s="5"/>
      <c r="B439" s="6"/>
    </row>
    <row r="440" spans="1:2" ht="15.75" thickBot="1" x14ac:dyDescent="0.3">
      <c r="A440" s="5"/>
      <c r="B440" s="6"/>
    </row>
    <row r="441" spans="1:2" ht="15.75" thickBot="1" x14ac:dyDescent="0.3">
      <c r="A441" s="5"/>
      <c r="B441" s="6"/>
    </row>
    <row r="442" spans="1:2" ht="15.75" thickBot="1" x14ac:dyDescent="0.3">
      <c r="A442" s="5"/>
      <c r="B442" s="6"/>
    </row>
    <row r="443" spans="1:2" ht="15.75" thickBot="1" x14ac:dyDescent="0.3">
      <c r="A443" s="5"/>
      <c r="B443" s="6"/>
    </row>
    <row r="444" spans="1:2" ht="15.75" thickBot="1" x14ac:dyDescent="0.3">
      <c r="A444" s="5"/>
      <c r="B444" s="6"/>
    </row>
    <row r="445" spans="1:2" ht="15.75" thickBot="1" x14ac:dyDescent="0.3">
      <c r="A445" s="5"/>
      <c r="B445" s="6"/>
    </row>
    <row r="446" spans="1:2" ht="15.75" thickBot="1" x14ac:dyDescent="0.3">
      <c r="A446" s="5"/>
      <c r="B446" s="6"/>
    </row>
    <row r="447" spans="1:2" ht="15.75" thickBot="1" x14ac:dyDescent="0.3">
      <c r="A447" s="5"/>
      <c r="B447" s="6"/>
    </row>
    <row r="448" spans="1:2" ht="15.75" thickBot="1" x14ac:dyDescent="0.3">
      <c r="A448" s="5"/>
      <c r="B448" s="6"/>
    </row>
    <row r="449" spans="1:2" ht="15.75" thickBot="1" x14ac:dyDescent="0.3">
      <c r="A449" s="5"/>
      <c r="B449" s="6"/>
    </row>
    <row r="450" spans="1:2" ht="15.75" thickBot="1" x14ac:dyDescent="0.3">
      <c r="A450" s="5"/>
      <c r="B450" s="6"/>
    </row>
    <row r="451" spans="1:2" ht="15.75" thickBot="1" x14ac:dyDescent="0.3">
      <c r="A451" s="5"/>
      <c r="B451" s="6"/>
    </row>
    <row r="452" spans="1:2" ht="15.75" thickBot="1" x14ac:dyDescent="0.3">
      <c r="A452" s="5"/>
      <c r="B452" s="6"/>
    </row>
    <row r="453" spans="1:2" ht="15.75" thickBot="1" x14ac:dyDescent="0.3">
      <c r="A453" s="5"/>
      <c r="B453" s="6"/>
    </row>
    <row r="454" spans="1:2" ht="15.75" thickBot="1" x14ac:dyDescent="0.3">
      <c r="A454" s="5"/>
      <c r="B454" s="6"/>
    </row>
    <row r="455" spans="1:2" ht="15.75" thickBot="1" x14ac:dyDescent="0.3">
      <c r="A455" s="5"/>
      <c r="B455" s="6"/>
    </row>
    <row r="456" spans="1:2" ht="15.75" thickBot="1" x14ac:dyDescent="0.3">
      <c r="A456" s="5"/>
      <c r="B456" s="6"/>
    </row>
    <row r="457" spans="1:2" ht="15.75" thickBot="1" x14ac:dyDescent="0.3">
      <c r="A457" s="5"/>
      <c r="B457" s="6"/>
    </row>
    <row r="458" spans="1:2" ht="15.75" thickBot="1" x14ac:dyDescent="0.3">
      <c r="A458" s="5"/>
      <c r="B458" s="6"/>
    </row>
    <row r="459" spans="1:2" ht="15.75" thickBot="1" x14ac:dyDescent="0.3">
      <c r="A459" s="5"/>
      <c r="B459" s="6"/>
    </row>
    <row r="460" spans="1:2" ht="15.75" thickBot="1" x14ac:dyDescent="0.3">
      <c r="A460" s="5"/>
      <c r="B460" s="6"/>
    </row>
    <row r="461" spans="1:2" ht="15.75" thickBot="1" x14ac:dyDescent="0.3">
      <c r="A461" s="5"/>
      <c r="B461" s="6"/>
    </row>
    <row r="462" spans="1:2" ht="15.75" thickBot="1" x14ac:dyDescent="0.3">
      <c r="A462" s="5"/>
      <c r="B462" s="6"/>
    </row>
    <row r="463" spans="1:2" ht="15.75" thickBot="1" x14ac:dyDescent="0.3">
      <c r="A463" s="5"/>
      <c r="B463" s="6"/>
    </row>
    <row r="464" spans="1:2" ht="15.75" thickBot="1" x14ac:dyDescent="0.3">
      <c r="A464" s="5"/>
      <c r="B464" s="6"/>
    </row>
    <row r="465" spans="1:2" ht="15.75" thickBot="1" x14ac:dyDescent="0.3">
      <c r="A465" s="5"/>
      <c r="B465" s="6"/>
    </row>
    <row r="466" spans="1:2" ht="15.75" thickBot="1" x14ac:dyDescent="0.3">
      <c r="A466" s="5"/>
      <c r="B466" s="6"/>
    </row>
    <row r="467" spans="1:2" ht="15.75" thickBot="1" x14ac:dyDescent="0.3">
      <c r="A467" s="5"/>
      <c r="B467" s="6"/>
    </row>
    <row r="468" spans="1:2" ht="15.75" thickBot="1" x14ac:dyDescent="0.3">
      <c r="A468" s="5"/>
      <c r="B468" s="6"/>
    </row>
    <row r="469" spans="1:2" ht="15.75" thickBot="1" x14ac:dyDescent="0.3">
      <c r="A469" s="5"/>
      <c r="B469" s="6"/>
    </row>
    <row r="470" spans="1:2" ht="15.75" thickBot="1" x14ac:dyDescent="0.3">
      <c r="A470" s="5"/>
      <c r="B470" s="6"/>
    </row>
    <row r="471" spans="1:2" ht="15.75" thickBot="1" x14ac:dyDescent="0.3">
      <c r="A471" s="5"/>
      <c r="B471" s="6"/>
    </row>
    <row r="472" spans="1:2" ht="15.75" thickBot="1" x14ac:dyDescent="0.3">
      <c r="A472" s="5"/>
      <c r="B472" s="6"/>
    </row>
    <row r="473" spans="1:2" ht="15.75" thickBot="1" x14ac:dyDescent="0.3">
      <c r="A473" s="5"/>
      <c r="B473" s="6"/>
    </row>
    <row r="474" spans="1:2" ht="15.75" thickBot="1" x14ac:dyDescent="0.3">
      <c r="A474" s="5"/>
      <c r="B474" s="6"/>
    </row>
    <row r="475" spans="1:2" ht="15.75" thickBot="1" x14ac:dyDescent="0.3">
      <c r="A475" s="5"/>
      <c r="B475" s="6"/>
    </row>
    <row r="476" spans="1:2" ht="15.75" thickBot="1" x14ac:dyDescent="0.3">
      <c r="A476" s="5"/>
      <c r="B476" s="6"/>
    </row>
    <row r="477" spans="1:2" ht="15.75" thickBot="1" x14ac:dyDescent="0.3">
      <c r="A477" s="5"/>
      <c r="B477" s="6"/>
    </row>
    <row r="478" spans="1:2" ht="15.75" thickBot="1" x14ac:dyDescent="0.3">
      <c r="A478" s="5"/>
      <c r="B478" s="6"/>
    </row>
    <row r="479" spans="1:2" ht="15.75" thickBot="1" x14ac:dyDescent="0.3">
      <c r="A479" s="5"/>
      <c r="B479" s="6"/>
    </row>
    <row r="480" spans="1:2" ht="15.75" thickBot="1" x14ac:dyDescent="0.3">
      <c r="A480" s="5"/>
      <c r="B480" s="6"/>
    </row>
    <row r="481" spans="1:2" ht="15.75" thickBot="1" x14ac:dyDescent="0.3">
      <c r="A481" s="5"/>
      <c r="B481" s="6"/>
    </row>
    <row r="482" spans="1:2" ht="15.75" thickBot="1" x14ac:dyDescent="0.3">
      <c r="A482" s="5"/>
      <c r="B482" s="6"/>
    </row>
    <row r="483" spans="1:2" ht="15.75" thickBot="1" x14ac:dyDescent="0.3">
      <c r="A483" s="5"/>
      <c r="B483" s="6"/>
    </row>
    <row r="484" spans="1:2" ht="15.75" thickBot="1" x14ac:dyDescent="0.3">
      <c r="A484" s="5"/>
      <c r="B484" s="6"/>
    </row>
    <row r="485" spans="1:2" ht="15.75" thickBot="1" x14ac:dyDescent="0.3">
      <c r="A485" s="5"/>
      <c r="B485" s="6"/>
    </row>
    <row r="486" spans="1:2" ht="15.75" thickBot="1" x14ac:dyDescent="0.3">
      <c r="A486" s="5"/>
      <c r="B486" s="6"/>
    </row>
    <row r="487" spans="1:2" ht="15.75" thickBot="1" x14ac:dyDescent="0.3">
      <c r="A487" s="5"/>
      <c r="B487" s="6"/>
    </row>
    <row r="488" spans="1:2" ht="15.75" thickBot="1" x14ac:dyDescent="0.3">
      <c r="A488" s="5"/>
      <c r="B488" s="6"/>
    </row>
    <row r="489" spans="1:2" ht="15.75" thickBot="1" x14ac:dyDescent="0.3">
      <c r="A489" s="5"/>
      <c r="B489" s="6"/>
    </row>
    <row r="490" spans="1:2" ht="15.75" thickBot="1" x14ac:dyDescent="0.3">
      <c r="A490" s="5"/>
      <c r="B490" s="6"/>
    </row>
    <row r="491" spans="1:2" ht="15.75" thickBot="1" x14ac:dyDescent="0.3">
      <c r="A491" s="5"/>
      <c r="B491" s="6"/>
    </row>
    <row r="492" spans="1:2" ht="15.75" thickBot="1" x14ac:dyDescent="0.3">
      <c r="A492" s="5"/>
      <c r="B492" s="6"/>
    </row>
    <row r="493" spans="1:2" ht="15.75" thickBot="1" x14ac:dyDescent="0.3">
      <c r="A493" s="5"/>
      <c r="B493" s="6"/>
    </row>
    <row r="494" spans="1:2" ht="15.75" thickBot="1" x14ac:dyDescent="0.3">
      <c r="A494" s="5"/>
      <c r="B494" s="6"/>
    </row>
    <row r="495" spans="1:2" ht="15.75" thickBot="1" x14ac:dyDescent="0.3">
      <c r="A495" s="5"/>
      <c r="B495" s="6"/>
    </row>
    <row r="496" spans="1:2" ht="15.75" thickBot="1" x14ac:dyDescent="0.3">
      <c r="A496" s="5"/>
      <c r="B496" s="6"/>
    </row>
    <row r="497" spans="1:2" ht="15.75" thickBot="1" x14ac:dyDescent="0.3">
      <c r="A497" s="5"/>
      <c r="B497" s="6"/>
    </row>
    <row r="498" spans="1:2" ht="15.75" thickBot="1" x14ac:dyDescent="0.3">
      <c r="A498" s="5"/>
      <c r="B498" s="6"/>
    </row>
    <row r="499" spans="1:2" ht="15.75" thickBot="1" x14ac:dyDescent="0.3">
      <c r="A499" s="5"/>
      <c r="B499" s="6"/>
    </row>
    <row r="500" spans="1:2" ht="15.75" thickBot="1" x14ac:dyDescent="0.3">
      <c r="A500" s="5"/>
      <c r="B500" s="6"/>
    </row>
    <row r="501" spans="1:2" ht="15.75" thickBot="1" x14ac:dyDescent="0.3">
      <c r="A501" s="5"/>
      <c r="B501" s="6"/>
    </row>
    <row r="502" spans="1:2" ht="15.75" thickBot="1" x14ac:dyDescent="0.3">
      <c r="A502" s="5"/>
      <c r="B502" s="6"/>
    </row>
    <row r="503" spans="1:2" ht="15.75" thickBot="1" x14ac:dyDescent="0.3">
      <c r="A503" s="5"/>
      <c r="B503" s="6"/>
    </row>
    <row r="504" spans="1:2" ht="15.75" thickBot="1" x14ac:dyDescent="0.3">
      <c r="A504" s="5"/>
      <c r="B504" s="6"/>
    </row>
    <row r="505" spans="1:2" ht="15.75" thickBot="1" x14ac:dyDescent="0.3">
      <c r="A505" s="5"/>
      <c r="B505" s="6"/>
    </row>
    <row r="506" spans="1:2" ht="15.75" thickBot="1" x14ac:dyDescent="0.3">
      <c r="A506" s="5"/>
      <c r="B506" s="6"/>
    </row>
    <row r="507" spans="1:2" ht="15.75" thickBot="1" x14ac:dyDescent="0.3">
      <c r="A507" s="5"/>
      <c r="B507" s="6"/>
    </row>
    <row r="508" spans="1:2" ht="15.75" thickBot="1" x14ac:dyDescent="0.3">
      <c r="A508" s="5"/>
      <c r="B508" s="6"/>
    </row>
    <row r="509" spans="1:2" ht="15.75" thickBot="1" x14ac:dyDescent="0.3">
      <c r="A509" s="5"/>
      <c r="B509" s="6"/>
    </row>
    <row r="510" spans="1:2" ht="15.75" thickBot="1" x14ac:dyDescent="0.3">
      <c r="A510" s="5"/>
      <c r="B510" s="6"/>
    </row>
    <row r="511" spans="1:2" ht="15.75" thickBot="1" x14ac:dyDescent="0.3">
      <c r="A511" s="5"/>
      <c r="B511" s="6"/>
    </row>
    <row r="512" spans="1:2" ht="15.75" thickBot="1" x14ac:dyDescent="0.3">
      <c r="A512" s="5"/>
      <c r="B512" s="6"/>
    </row>
    <row r="513" spans="1:2" ht="15.75" thickBot="1" x14ac:dyDescent="0.3">
      <c r="A513" s="5"/>
      <c r="B513" s="6"/>
    </row>
    <row r="514" spans="1:2" ht="15.75" thickBot="1" x14ac:dyDescent="0.3">
      <c r="A514" s="5"/>
      <c r="B514" s="6"/>
    </row>
    <row r="515" spans="1:2" ht="15.75" thickBot="1" x14ac:dyDescent="0.3">
      <c r="A515" s="5"/>
      <c r="B515" s="6"/>
    </row>
    <row r="516" spans="1:2" ht="15.75" thickBot="1" x14ac:dyDescent="0.3">
      <c r="A516" s="5"/>
      <c r="B516" s="6"/>
    </row>
    <row r="517" spans="1:2" ht="15.75" thickBot="1" x14ac:dyDescent="0.3">
      <c r="A517" s="5"/>
      <c r="B517" s="6"/>
    </row>
    <row r="518" spans="1:2" ht="15.75" thickBot="1" x14ac:dyDescent="0.3">
      <c r="A518" s="5"/>
      <c r="B518" s="6"/>
    </row>
    <row r="519" spans="1:2" ht="15.75" thickBot="1" x14ac:dyDescent="0.3">
      <c r="A519" s="5"/>
      <c r="B519" s="6"/>
    </row>
    <row r="520" spans="1:2" ht="15.75" thickBot="1" x14ac:dyDescent="0.3">
      <c r="A520" s="5"/>
      <c r="B520" s="6"/>
    </row>
    <row r="521" spans="1:2" ht="15.75" thickBot="1" x14ac:dyDescent="0.3">
      <c r="A521" s="5"/>
      <c r="B521" s="6"/>
    </row>
    <row r="522" spans="1:2" ht="15.75" thickBot="1" x14ac:dyDescent="0.3">
      <c r="A522" s="5"/>
      <c r="B522" s="6"/>
    </row>
    <row r="523" spans="1:2" ht="15.75" thickBot="1" x14ac:dyDescent="0.3">
      <c r="A523" s="5"/>
      <c r="B523" s="6"/>
    </row>
    <row r="524" spans="1:2" ht="15.75" thickBot="1" x14ac:dyDescent="0.3">
      <c r="A524" s="5"/>
      <c r="B524" s="6"/>
    </row>
    <row r="525" spans="1:2" ht="15.75" thickBot="1" x14ac:dyDescent="0.3">
      <c r="A525" s="5"/>
      <c r="B525" s="6"/>
    </row>
    <row r="526" spans="1:2" ht="15.75" thickBot="1" x14ac:dyDescent="0.3">
      <c r="A526" s="5"/>
      <c r="B526" s="6"/>
    </row>
    <row r="527" spans="1:2" ht="15.75" thickBot="1" x14ac:dyDescent="0.3">
      <c r="A527" s="5"/>
      <c r="B527" s="6"/>
    </row>
    <row r="528" spans="1:2" ht="15.75" thickBot="1" x14ac:dyDescent="0.3">
      <c r="A528" s="5"/>
      <c r="B528" s="6"/>
    </row>
    <row r="529" spans="1:2" ht="15.75" thickBot="1" x14ac:dyDescent="0.3">
      <c r="A529" s="5"/>
      <c r="B529" s="6"/>
    </row>
    <row r="530" spans="1:2" ht="15.75" thickBot="1" x14ac:dyDescent="0.3">
      <c r="A530" s="5"/>
      <c r="B530" s="6"/>
    </row>
    <row r="531" spans="1:2" ht="15.75" thickBot="1" x14ac:dyDescent="0.3">
      <c r="A531" s="5"/>
      <c r="B531" s="6"/>
    </row>
    <row r="532" spans="1:2" ht="15.75" thickBot="1" x14ac:dyDescent="0.3">
      <c r="A532" s="5"/>
      <c r="B532" s="6"/>
    </row>
    <row r="533" spans="1:2" ht="15.75" thickBot="1" x14ac:dyDescent="0.3">
      <c r="A533" s="5"/>
      <c r="B533" s="6"/>
    </row>
    <row r="534" spans="1:2" ht="15.75" thickBot="1" x14ac:dyDescent="0.3">
      <c r="A534" s="5"/>
      <c r="B534" s="6"/>
    </row>
    <row r="535" spans="1:2" ht="15.75" thickBot="1" x14ac:dyDescent="0.3">
      <c r="A535" s="5"/>
      <c r="B535" s="6"/>
    </row>
    <row r="536" spans="1:2" ht="15.75" thickBot="1" x14ac:dyDescent="0.3">
      <c r="A536" s="5"/>
      <c r="B536" s="6"/>
    </row>
    <row r="537" spans="1:2" ht="15.75" thickBot="1" x14ac:dyDescent="0.3">
      <c r="A537" s="5"/>
      <c r="B537" s="6"/>
    </row>
    <row r="538" spans="1:2" ht="15.75" thickBot="1" x14ac:dyDescent="0.3">
      <c r="A538" s="5"/>
      <c r="B538" s="6"/>
    </row>
    <row r="539" spans="1:2" ht="15.75" thickBot="1" x14ac:dyDescent="0.3">
      <c r="A539" s="5"/>
      <c r="B539" s="6"/>
    </row>
    <row r="540" spans="1:2" ht="15.75" thickBot="1" x14ac:dyDescent="0.3">
      <c r="A540" s="5"/>
      <c r="B540" s="6"/>
    </row>
    <row r="541" spans="1:2" ht="15.75" thickBot="1" x14ac:dyDescent="0.3">
      <c r="A541" s="5"/>
      <c r="B541" s="6"/>
    </row>
    <row r="542" spans="1:2" ht="15.75" thickBot="1" x14ac:dyDescent="0.3">
      <c r="A542" s="5"/>
      <c r="B542" s="6"/>
    </row>
    <row r="543" spans="1:2" ht="15.75" thickBot="1" x14ac:dyDescent="0.3">
      <c r="A543" s="5"/>
      <c r="B543" s="6"/>
    </row>
    <row r="544" spans="1:2" ht="15.75" thickBot="1" x14ac:dyDescent="0.3">
      <c r="A544" s="5"/>
      <c r="B544" s="6"/>
    </row>
    <row r="545" spans="1:2" ht="15.75" thickBot="1" x14ac:dyDescent="0.3">
      <c r="A545" s="5"/>
      <c r="B545" s="6"/>
    </row>
    <row r="546" spans="1:2" ht="15.75" thickBot="1" x14ac:dyDescent="0.3">
      <c r="A546" s="5"/>
      <c r="B546" s="6"/>
    </row>
    <row r="547" spans="1:2" ht="15.75" thickBot="1" x14ac:dyDescent="0.3">
      <c r="A547" s="5"/>
      <c r="B547" s="6"/>
    </row>
    <row r="548" spans="1:2" ht="15.75" thickBot="1" x14ac:dyDescent="0.3">
      <c r="A548" s="5"/>
      <c r="B548" s="6"/>
    </row>
    <row r="549" spans="1:2" ht="15.75" thickBot="1" x14ac:dyDescent="0.3">
      <c r="A549" s="5"/>
      <c r="B549" s="6"/>
    </row>
    <row r="550" spans="1:2" ht="15.75" thickBot="1" x14ac:dyDescent="0.3">
      <c r="A550" s="5"/>
      <c r="B550" s="6"/>
    </row>
    <row r="551" spans="1:2" ht="15.75" thickBot="1" x14ac:dyDescent="0.3">
      <c r="A551" s="5"/>
      <c r="B551" s="6"/>
    </row>
    <row r="552" spans="1:2" ht="15.75" thickBot="1" x14ac:dyDescent="0.3">
      <c r="A552" s="5"/>
      <c r="B552" s="6"/>
    </row>
    <row r="553" spans="1:2" ht="15.75" thickBot="1" x14ac:dyDescent="0.3">
      <c r="A553" s="5"/>
      <c r="B553" s="6"/>
    </row>
    <row r="554" spans="1:2" ht="15.75" thickBot="1" x14ac:dyDescent="0.3">
      <c r="A554" s="5"/>
      <c r="B554" s="6"/>
    </row>
    <row r="555" spans="1:2" ht="15.75" thickBot="1" x14ac:dyDescent="0.3">
      <c r="A555" s="5"/>
      <c r="B555" s="6"/>
    </row>
    <row r="556" spans="1:2" ht="15.75" thickBot="1" x14ac:dyDescent="0.3">
      <c r="A556" s="5"/>
      <c r="B556" s="6"/>
    </row>
    <row r="557" spans="1:2" ht="15.75" thickBot="1" x14ac:dyDescent="0.3">
      <c r="A557" s="5"/>
      <c r="B557" s="6"/>
    </row>
    <row r="558" spans="1:2" ht="15.75" thickBot="1" x14ac:dyDescent="0.3">
      <c r="A558" s="5"/>
      <c r="B558" s="6"/>
    </row>
    <row r="559" spans="1:2" ht="15.75" thickBot="1" x14ac:dyDescent="0.3">
      <c r="A559" s="5"/>
      <c r="B559" s="6"/>
    </row>
    <row r="560" spans="1:2" ht="15.75" thickBot="1" x14ac:dyDescent="0.3">
      <c r="A560" s="5"/>
      <c r="B560" s="6"/>
    </row>
    <row r="561" spans="1:2" ht="15.75" thickBot="1" x14ac:dyDescent="0.3">
      <c r="A561" s="5"/>
      <c r="B561" s="6"/>
    </row>
    <row r="562" spans="1:2" ht="15.75" thickBot="1" x14ac:dyDescent="0.3">
      <c r="A562" s="5"/>
      <c r="B562" s="6"/>
    </row>
    <row r="563" spans="1:2" ht="15.75" thickBot="1" x14ac:dyDescent="0.3">
      <c r="A563" s="5"/>
      <c r="B563" s="6"/>
    </row>
    <row r="564" spans="1:2" ht="15.75" thickBot="1" x14ac:dyDescent="0.3">
      <c r="A564" s="5"/>
      <c r="B564" s="6"/>
    </row>
    <row r="565" spans="1:2" ht="15.75" thickBot="1" x14ac:dyDescent="0.3">
      <c r="A565" s="5"/>
      <c r="B565" s="6"/>
    </row>
    <row r="566" spans="1:2" ht="15.75" thickBot="1" x14ac:dyDescent="0.3">
      <c r="A566" s="5"/>
      <c r="B566" s="6"/>
    </row>
    <row r="567" spans="1:2" ht="15.75" thickBot="1" x14ac:dyDescent="0.3">
      <c r="A567" s="5"/>
      <c r="B567" s="6"/>
    </row>
    <row r="568" spans="1:2" ht="15.75" thickBot="1" x14ac:dyDescent="0.3">
      <c r="A568" s="5"/>
      <c r="B568" s="6"/>
    </row>
    <row r="569" spans="1:2" ht="15.75" thickBot="1" x14ac:dyDescent="0.3">
      <c r="A569" s="5"/>
      <c r="B569" s="6"/>
    </row>
    <row r="570" spans="1:2" ht="15.75" thickBot="1" x14ac:dyDescent="0.3">
      <c r="A570" s="5"/>
      <c r="B570" s="6"/>
    </row>
    <row r="571" spans="1:2" ht="15.75" thickBot="1" x14ac:dyDescent="0.3">
      <c r="A571" s="5"/>
      <c r="B571" s="6"/>
    </row>
    <row r="572" spans="1:2" ht="15.75" thickBot="1" x14ac:dyDescent="0.3">
      <c r="A572" s="5"/>
      <c r="B572" s="6"/>
    </row>
    <row r="573" spans="1:2" ht="15.75" thickBot="1" x14ac:dyDescent="0.3">
      <c r="A573" s="5"/>
      <c r="B573" s="6"/>
    </row>
    <row r="574" spans="1:2" ht="15.75" thickBot="1" x14ac:dyDescent="0.3">
      <c r="A574" s="5"/>
      <c r="B574" s="6"/>
    </row>
    <row r="575" spans="1:2" ht="15.75" thickBot="1" x14ac:dyDescent="0.3">
      <c r="A575" s="5"/>
      <c r="B575" s="6"/>
    </row>
    <row r="576" spans="1:2" ht="15.75" thickBot="1" x14ac:dyDescent="0.3">
      <c r="A576" s="5"/>
      <c r="B576" s="6"/>
    </row>
    <row r="577" spans="1:2" ht="15.75" thickBot="1" x14ac:dyDescent="0.3">
      <c r="A577" s="5"/>
      <c r="B577" s="6"/>
    </row>
    <row r="578" spans="1:2" ht="15.75" thickBot="1" x14ac:dyDescent="0.3">
      <c r="A578" s="5"/>
      <c r="B578" s="6"/>
    </row>
    <row r="579" spans="1:2" ht="15.75" thickBot="1" x14ac:dyDescent="0.3">
      <c r="A579" s="5"/>
      <c r="B579" s="6"/>
    </row>
    <row r="580" spans="1:2" ht="15.75" thickBot="1" x14ac:dyDescent="0.3">
      <c r="A580" s="5"/>
      <c r="B580" s="6"/>
    </row>
    <row r="581" spans="1:2" ht="15.75" thickBot="1" x14ac:dyDescent="0.3">
      <c r="A581" s="5"/>
      <c r="B581" s="6"/>
    </row>
    <row r="582" spans="1:2" ht="15.75" thickBot="1" x14ac:dyDescent="0.3">
      <c r="A582" s="5"/>
      <c r="B582" s="6"/>
    </row>
    <row r="583" spans="1:2" ht="15.75" thickBot="1" x14ac:dyDescent="0.3">
      <c r="A583" s="5"/>
      <c r="B583" s="6"/>
    </row>
    <row r="584" spans="1:2" ht="15.75" thickBot="1" x14ac:dyDescent="0.3">
      <c r="A584" s="5"/>
      <c r="B584" s="6"/>
    </row>
    <row r="585" spans="1:2" ht="15.75" thickBot="1" x14ac:dyDescent="0.3">
      <c r="A585" s="5"/>
      <c r="B585" s="6"/>
    </row>
    <row r="586" spans="1:2" ht="15.75" thickBot="1" x14ac:dyDescent="0.3">
      <c r="A586" s="5"/>
      <c r="B586" s="6"/>
    </row>
    <row r="587" spans="1:2" ht="15.75" thickBot="1" x14ac:dyDescent="0.3">
      <c r="A587" s="5"/>
      <c r="B587" s="6"/>
    </row>
    <row r="588" spans="1:2" ht="15.75" thickBot="1" x14ac:dyDescent="0.3">
      <c r="A588" s="5"/>
      <c r="B588" s="6"/>
    </row>
    <row r="589" spans="1:2" ht="15.75" thickBot="1" x14ac:dyDescent="0.3">
      <c r="A589" s="5"/>
      <c r="B589" s="6"/>
    </row>
    <row r="590" spans="1:2" ht="15.75" thickBot="1" x14ac:dyDescent="0.3">
      <c r="A590" s="5"/>
      <c r="B590" s="6"/>
    </row>
    <row r="591" spans="1:2" ht="15.75" thickBot="1" x14ac:dyDescent="0.3">
      <c r="A591" s="5"/>
      <c r="B591" s="6"/>
    </row>
    <row r="592" spans="1:2" ht="15.75" thickBot="1" x14ac:dyDescent="0.3">
      <c r="A592" s="5"/>
      <c r="B592" s="6"/>
    </row>
    <row r="593" spans="1:2" ht="15.75" thickBot="1" x14ac:dyDescent="0.3">
      <c r="A593" s="5"/>
      <c r="B593" s="6"/>
    </row>
    <row r="594" spans="1:2" ht="15.75" thickBot="1" x14ac:dyDescent="0.3">
      <c r="A594" s="5"/>
      <c r="B594" s="6"/>
    </row>
    <row r="595" spans="1:2" ht="15.75" thickBot="1" x14ac:dyDescent="0.3">
      <c r="A595" s="5"/>
      <c r="B595" s="6"/>
    </row>
    <row r="596" spans="1:2" ht="15.75" thickBot="1" x14ac:dyDescent="0.3">
      <c r="A596" s="5"/>
      <c r="B596" s="6"/>
    </row>
    <row r="597" spans="1:2" ht="15.75" thickBot="1" x14ac:dyDescent="0.3">
      <c r="A597" s="5"/>
      <c r="B597" s="6"/>
    </row>
    <row r="598" spans="1:2" ht="15.75" thickBot="1" x14ac:dyDescent="0.3">
      <c r="A598" s="5"/>
      <c r="B598" s="6"/>
    </row>
    <row r="599" spans="1:2" ht="15.75" thickBot="1" x14ac:dyDescent="0.3">
      <c r="A599" s="5"/>
      <c r="B599" s="6"/>
    </row>
    <row r="600" spans="1:2" ht="15.75" thickBot="1" x14ac:dyDescent="0.3">
      <c r="A600" s="5"/>
      <c r="B600" s="6"/>
    </row>
    <row r="601" spans="1:2" ht="15.75" thickBot="1" x14ac:dyDescent="0.3">
      <c r="A601" s="5"/>
      <c r="B601" s="6"/>
    </row>
    <row r="602" spans="1:2" ht="15.75" thickBot="1" x14ac:dyDescent="0.3">
      <c r="A602" s="5"/>
      <c r="B602" s="6"/>
    </row>
    <row r="603" spans="1:2" ht="15.75" thickBot="1" x14ac:dyDescent="0.3">
      <c r="A603" s="5"/>
      <c r="B603" s="6"/>
    </row>
    <row r="604" spans="1:2" ht="15.75" thickBot="1" x14ac:dyDescent="0.3">
      <c r="A604" s="5"/>
      <c r="B604" s="6"/>
    </row>
    <row r="605" spans="1:2" ht="15.75" thickBot="1" x14ac:dyDescent="0.3">
      <c r="A605" s="5"/>
      <c r="B605" s="6"/>
    </row>
    <row r="606" spans="1:2" ht="15.75" thickBot="1" x14ac:dyDescent="0.3">
      <c r="A606" s="5"/>
      <c r="B606" s="6"/>
    </row>
    <row r="607" spans="1:2" ht="15.75" thickBot="1" x14ac:dyDescent="0.3">
      <c r="A607" s="5"/>
      <c r="B607" s="6"/>
    </row>
    <row r="608" spans="1:2" ht="15.75" thickBot="1" x14ac:dyDescent="0.3">
      <c r="A608" s="5"/>
      <c r="B608" s="6"/>
    </row>
    <row r="609" spans="1:2" ht="15.75" thickBot="1" x14ac:dyDescent="0.3">
      <c r="A609" s="5"/>
      <c r="B609" s="6"/>
    </row>
    <row r="610" spans="1:2" ht="15.75" thickBot="1" x14ac:dyDescent="0.3">
      <c r="A610" s="5"/>
      <c r="B610" s="6"/>
    </row>
    <row r="611" spans="1:2" ht="15.75" thickBot="1" x14ac:dyDescent="0.3">
      <c r="A611" s="5"/>
      <c r="B611" s="6"/>
    </row>
    <row r="612" spans="1:2" ht="15.75" thickBot="1" x14ac:dyDescent="0.3">
      <c r="A612" s="5"/>
      <c r="B612" s="6"/>
    </row>
    <row r="613" spans="1:2" ht="15.75" thickBot="1" x14ac:dyDescent="0.3">
      <c r="A613" s="5"/>
      <c r="B613" s="6"/>
    </row>
    <row r="614" spans="1:2" ht="15.75" thickBot="1" x14ac:dyDescent="0.3">
      <c r="A614" s="5"/>
      <c r="B614" s="6"/>
    </row>
    <row r="615" spans="1:2" ht="15.75" thickBot="1" x14ac:dyDescent="0.3">
      <c r="A615" s="5"/>
      <c r="B615" s="6"/>
    </row>
    <row r="616" spans="1:2" ht="15.75" thickBot="1" x14ac:dyDescent="0.3">
      <c r="A616" s="5"/>
      <c r="B616" s="6"/>
    </row>
    <row r="617" spans="1:2" ht="15.75" thickBot="1" x14ac:dyDescent="0.3">
      <c r="A617" s="5"/>
      <c r="B617" s="6"/>
    </row>
    <row r="618" spans="1:2" ht="15.75" thickBot="1" x14ac:dyDescent="0.3">
      <c r="A618" s="5"/>
      <c r="B618" s="6"/>
    </row>
    <row r="619" spans="1:2" ht="15.75" thickBot="1" x14ac:dyDescent="0.3">
      <c r="A619" s="5"/>
      <c r="B619" s="6"/>
    </row>
    <row r="620" spans="1:2" ht="15.75" thickBot="1" x14ac:dyDescent="0.3">
      <c r="A620" s="5"/>
      <c r="B620" s="6"/>
    </row>
    <row r="621" spans="1:2" ht="15.75" thickBot="1" x14ac:dyDescent="0.3">
      <c r="A621" s="5"/>
      <c r="B621" s="6"/>
    </row>
    <row r="622" spans="1:2" ht="15.75" thickBot="1" x14ac:dyDescent="0.3">
      <c r="A622" s="5"/>
      <c r="B622" s="6"/>
    </row>
    <row r="623" spans="1:2" ht="15.75" thickBot="1" x14ac:dyDescent="0.3">
      <c r="A623" s="5"/>
      <c r="B623" s="6"/>
    </row>
    <row r="624" spans="1:2" ht="15.75" thickBot="1" x14ac:dyDescent="0.3">
      <c r="A624" s="5"/>
      <c r="B624" s="6"/>
    </row>
    <row r="625" spans="1:2" ht="15.75" thickBot="1" x14ac:dyDescent="0.3">
      <c r="A625" s="5"/>
      <c r="B625" s="6"/>
    </row>
    <row r="626" spans="1:2" ht="15.75" thickBot="1" x14ac:dyDescent="0.3">
      <c r="A626" s="5"/>
      <c r="B626" s="6"/>
    </row>
    <row r="627" spans="1:2" ht="15.75" thickBot="1" x14ac:dyDescent="0.3">
      <c r="A627" s="5"/>
      <c r="B627" s="6"/>
    </row>
    <row r="628" spans="1:2" ht="15.75" thickBot="1" x14ac:dyDescent="0.3">
      <c r="A628" s="5"/>
      <c r="B628" s="6"/>
    </row>
    <row r="629" spans="1:2" ht="15.75" thickBot="1" x14ac:dyDescent="0.3">
      <c r="A629" s="5"/>
      <c r="B629" s="6"/>
    </row>
    <row r="630" spans="1:2" ht="15.75" thickBot="1" x14ac:dyDescent="0.3">
      <c r="A630" s="5"/>
      <c r="B630" s="6"/>
    </row>
    <row r="631" spans="1:2" ht="15.75" thickBot="1" x14ac:dyDescent="0.3">
      <c r="A631" s="5"/>
      <c r="B631" s="6"/>
    </row>
    <row r="632" spans="1:2" ht="15.75" thickBot="1" x14ac:dyDescent="0.3">
      <c r="A632" s="5"/>
      <c r="B632" s="6"/>
    </row>
    <row r="633" spans="1:2" ht="15.75" thickBot="1" x14ac:dyDescent="0.3">
      <c r="A633" s="5"/>
      <c r="B633" s="6"/>
    </row>
    <row r="634" spans="1:2" ht="15.75" thickBot="1" x14ac:dyDescent="0.3">
      <c r="A634" s="5"/>
      <c r="B634" s="6"/>
    </row>
    <row r="635" spans="1:2" ht="15.75" thickBot="1" x14ac:dyDescent="0.3">
      <c r="A635" s="5"/>
      <c r="B635" s="6"/>
    </row>
    <row r="636" spans="1:2" ht="15.75" thickBot="1" x14ac:dyDescent="0.3">
      <c r="A636" s="5"/>
      <c r="B636" s="6"/>
    </row>
    <row r="637" spans="1:2" ht="15.75" thickBot="1" x14ac:dyDescent="0.3">
      <c r="A637" s="5"/>
      <c r="B637" s="6"/>
    </row>
    <row r="638" spans="1:2" ht="15.75" thickBot="1" x14ac:dyDescent="0.3">
      <c r="A638" s="5"/>
      <c r="B638" s="6"/>
    </row>
    <row r="639" spans="1:2" ht="15.75" thickBot="1" x14ac:dyDescent="0.3">
      <c r="A639" s="5"/>
      <c r="B639" s="6"/>
    </row>
    <row r="640" spans="1:2" ht="15.75" thickBot="1" x14ac:dyDescent="0.3">
      <c r="A640" s="5"/>
      <c r="B640" s="6"/>
    </row>
    <row r="641" spans="1:2" ht="15.75" thickBot="1" x14ac:dyDescent="0.3">
      <c r="A641" s="5"/>
      <c r="B641" s="6"/>
    </row>
    <row r="642" spans="1:2" ht="15.75" thickBot="1" x14ac:dyDescent="0.3">
      <c r="A642" s="5"/>
      <c r="B642" s="6"/>
    </row>
    <row r="643" spans="1:2" ht="15.75" thickBot="1" x14ac:dyDescent="0.3">
      <c r="A643" s="5"/>
      <c r="B643" s="6"/>
    </row>
    <row r="644" spans="1:2" ht="15.75" thickBot="1" x14ac:dyDescent="0.3">
      <c r="A644" s="5"/>
      <c r="B644" s="6"/>
    </row>
    <row r="645" spans="1:2" ht="15.75" thickBot="1" x14ac:dyDescent="0.3">
      <c r="A645" s="5"/>
      <c r="B645" s="6"/>
    </row>
    <row r="646" spans="1:2" ht="15.75" thickBot="1" x14ac:dyDescent="0.3">
      <c r="A646" s="5"/>
      <c r="B646" s="6"/>
    </row>
    <row r="647" spans="1:2" ht="15.75" thickBot="1" x14ac:dyDescent="0.3">
      <c r="A647" s="5"/>
      <c r="B647" s="6"/>
    </row>
    <row r="648" spans="1:2" ht="15.75" thickBot="1" x14ac:dyDescent="0.3">
      <c r="A648" s="5"/>
      <c r="B648" s="6"/>
    </row>
    <row r="649" spans="1:2" ht="15.75" thickBot="1" x14ac:dyDescent="0.3">
      <c r="A649" s="5"/>
      <c r="B649" s="6"/>
    </row>
    <row r="650" spans="1:2" ht="15.75" thickBot="1" x14ac:dyDescent="0.3">
      <c r="A650" s="5"/>
      <c r="B650" s="6"/>
    </row>
    <row r="651" spans="1:2" ht="15.75" thickBot="1" x14ac:dyDescent="0.3">
      <c r="A651" s="5"/>
      <c r="B651" s="6"/>
    </row>
    <row r="652" spans="1:2" ht="15.75" thickBot="1" x14ac:dyDescent="0.3">
      <c r="A652" s="5"/>
      <c r="B652" s="6"/>
    </row>
    <row r="653" spans="1:2" ht="15.75" thickBot="1" x14ac:dyDescent="0.3">
      <c r="A653" s="5"/>
      <c r="B653" s="6"/>
    </row>
    <row r="654" spans="1:2" ht="15.75" thickBot="1" x14ac:dyDescent="0.3">
      <c r="A654" s="5"/>
      <c r="B654" s="6"/>
    </row>
    <row r="655" spans="1:2" ht="15.75" thickBot="1" x14ac:dyDescent="0.3">
      <c r="A655" s="5"/>
      <c r="B655" s="6"/>
    </row>
    <row r="656" spans="1:2" ht="15.75" thickBot="1" x14ac:dyDescent="0.3">
      <c r="A656" s="5"/>
      <c r="B656" s="6"/>
    </row>
    <row r="657" spans="1:2" ht="15.75" thickBot="1" x14ac:dyDescent="0.3">
      <c r="A657" s="5"/>
      <c r="B657" s="6"/>
    </row>
    <row r="658" spans="1:2" ht="15.75" thickBot="1" x14ac:dyDescent="0.3">
      <c r="A658" s="5"/>
      <c r="B658" s="6"/>
    </row>
    <row r="659" spans="1:2" ht="15.75" thickBot="1" x14ac:dyDescent="0.3">
      <c r="A659" s="5"/>
      <c r="B659" s="6"/>
    </row>
    <row r="660" spans="1:2" ht="15.75" thickBot="1" x14ac:dyDescent="0.3">
      <c r="A660" s="5"/>
      <c r="B660" s="6"/>
    </row>
    <row r="661" spans="1:2" ht="15.75" thickBot="1" x14ac:dyDescent="0.3">
      <c r="A661" s="5"/>
      <c r="B661" s="6"/>
    </row>
    <row r="662" spans="1:2" ht="15.75" thickBot="1" x14ac:dyDescent="0.3">
      <c r="A662" s="5"/>
      <c r="B662" s="6"/>
    </row>
    <row r="663" spans="1:2" ht="15.75" thickBot="1" x14ac:dyDescent="0.3">
      <c r="A663" s="5"/>
      <c r="B663" s="6"/>
    </row>
    <row r="664" spans="1:2" ht="15.75" thickBot="1" x14ac:dyDescent="0.3">
      <c r="A664" s="5"/>
      <c r="B664" s="6"/>
    </row>
    <row r="665" spans="1:2" ht="15.75" thickBot="1" x14ac:dyDescent="0.3">
      <c r="A665" s="5"/>
      <c r="B665" s="6"/>
    </row>
    <row r="666" spans="1:2" ht="15.75" thickBot="1" x14ac:dyDescent="0.3">
      <c r="A666" s="5"/>
      <c r="B666" s="6"/>
    </row>
    <row r="667" spans="1:2" ht="15.75" thickBot="1" x14ac:dyDescent="0.3">
      <c r="A667" s="5"/>
      <c r="B667" s="6"/>
    </row>
    <row r="668" spans="1:2" ht="15.75" thickBot="1" x14ac:dyDescent="0.3">
      <c r="A668" s="5"/>
      <c r="B668" s="6"/>
    </row>
    <row r="669" spans="1:2" ht="15.75" thickBot="1" x14ac:dyDescent="0.3">
      <c r="A669" s="5"/>
      <c r="B669" s="6"/>
    </row>
    <row r="670" spans="1:2" ht="15.75" thickBot="1" x14ac:dyDescent="0.3">
      <c r="A670" s="5"/>
      <c r="B670" s="6"/>
    </row>
    <row r="671" spans="1:2" ht="15.75" thickBot="1" x14ac:dyDescent="0.3">
      <c r="A671" s="5"/>
      <c r="B671" s="6"/>
    </row>
    <row r="672" spans="1:2" ht="15.75" thickBot="1" x14ac:dyDescent="0.3">
      <c r="A672" s="5"/>
      <c r="B672" s="6"/>
    </row>
    <row r="673" spans="1:2" ht="15.75" thickBot="1" x14ac:dyDescent="0.3">
      <c r="A673" s="5"/>
      <c r="B673" s="6"/>
    </row>
    <row r="674" spans="1:2" ht="15.75" thickBot="1" x14ac:dyDescent="0.3">
      <c r="A674" s="5"/>
      <c r="B674" s="6"/>
    </row>
    <row r="675" spans="1:2" ht="15.75" thickBot="1" x14ac:dyDescent="0.3">
      <c r="A675" s="5"/>
      <c r="B675" s="6"/>
    </row>
    <row r="676" spans="1:2" ht="15.75" thickBot="1" x14ac:dyDescent="0.3">
      <c r="A676" s="5"/>
      <c r="B676" s="6"/>
    </row>
    <row r="677" spans="1:2" ht="15.75" thickBot="1" x14ac:dyDescent="0.3">
      <c r="A677" s="5"/>
      <c r="B677" s="6"/>
    </row>
    <row r="678" spans="1:2" ht="15.75" thickBot="1" x14ac:dyDescent="0.3">
      <c r="A678" s="5"/>
      <c r="B678" s="6"/>
    </row>
    <row r="679" spans="1:2" ht="15.75" thickBot="1" x14ac:dyDescent="0.3">
      <c r="A679" s="5"/>
      <c r="B679" s="6"/>
    </row>
    <row r="680" spans="1:2" ht="15.75" thickBot="1" x14ac:dyDescent="0.3">
      <c r="A680" s="5"/>
      <c r="B680" s="6"/>
    </row>
    <row r="681" spans="1:2" ht="15.75" thickBot="1" x14ac:dyDescent="0.3">
      <c r="A681" s="5"/>
      <c r="B681" s="6"/>
    </row>
    <row r="682" spans="1:2" ht="15.75" thickBot="1" x14ac:dyDescent="0.3">
      <c r="A682" s="5"/>
      <c r="B682" s="6"/>
    </row>
    <row r="683" spans="1:2" ht="15.75" thickBot="1" x14ac:dyDescent="0.3">
      <c r="A683" s="5"/>
      <c r="B683" s="6"/>
    </row>
    <row r="684" spans="1:2" ht="15.75" thickBot="1" x14ac:dyDescent="0.3">
      <c r="A684" s="5"/>
      <c r="B684" s="6"/>
    </row>
    <row r="685" spans="1:2" ht="15.75" thickBot="1" x14ac:dyDescent="0.3">
      <c r="A685" s="5"/>
      <c r="B685" s="6"/>
    </row>
    <row r="686" spans="1:2" ht="15.75" thickBot="1" x14ac:dyDescent="0.3">
      <c r="A686" s="5"/>
      <c r="B686" s="6"/>
    </row>
    <row r="687" spans="1:2" ht="15.75" thickBot="1" x14ac:dyDescent="0.3">
      <c r="A687" s="5"/>
      <c r="B687" s="6"/>
    </row>
    <row r="688" spans="1:2" ht="15.75" thickBot="1" x14ac:dyDescent="0.3">
      <c r="A688" s="5"/>
      <c r="B688" s="6"/>
    </row>
    <row r="689" spans="1:2" ht="15.75" thickBot="1" x14ac:dyDescent="0.3">
      <c r="A689" s="5"/>
      <c r="B689" s="6"/>
    </row>
    <row r="690" spans="1:2" ht="15.75" thickBot="1" x14ac:dyDescent="0.3">
      <c r="A690" s="5"/>
      <c r="B690" s="6"/>
    </row>
    <row r="691" spans="1:2" ht="15.75" thickBot="1" x14ac:dyDescent="0.3">
      <c r="A691" s="5"/>
      <c r="B691" s="6"/>
    </row>
    <row r="692" spans="1:2" ht="15.75" thickBot="1" x14ac:dyDescent="0.3">
      <c r="A692" s="5"/>
      <c r="B692" s="6"/>
    </row>
    <row r="693" spans="1:2" ht="15.75" thickBot="1" x14ac:dyDescent="0.3">
      <c r="A693" s="5"/>
      <c r="B693" s="6"/>
    </row>
    <row r="694" spans="1:2" ht="15.75" thickBot="1" x14ac:dyDescent="0.3">
      <c r="A694" s="5"/>
      <c r="B694" s="6"/>
    </row>
    <row r="695" spans="1:2" ht="15.75" thickBot="1" x14ac:dyDescent="0.3">
      <c r="A695" s="5"/>
      <c r="B695" s="6"/>
    </row>
    <row r="696" spans="1:2" ht="15.75" thickBot="1" x14ac:dyDescent="0.3">
      <c r="A696" s="5"/>
      <c r="B696" s="6"/>
    </row>
    <row r="697" spans="1:2" ht="15.75" thickBot="1" x14ac:dyDescent="0.3">
      <c r="A697" s="5"/>
      <c r="B697" s="6"/>
    </row>
    <row r="698" spans="1:2" ht="15.75" thickBot="1" x14ac:dyDescent="0.3">
      <c r="A698" s="5"/>
      <c r="B698" s="6"/>
    </row>
    <row r="699" spans="1:2" ht="15.75" thickBot="1" x14ac:dyDescent="0.3">
      <c r="A699" s="5"/>
      <c r="B699" s="6"/>
    </row>
    <row r="700" spans="1:2" ht="15.75" thickBot="1" x14ac:dyDescent="0.3">
      <c r="A700" s="5"/>
      <c r="B700" s="6"/>
    </row>
    <row r="701" spans="1:2" ht="15.75" thickBot="1" x14ac:dyDescent="0.3">
      <c r="A701" s="5"/>
      <c r="B701" s="6"/>
    </row>
    <row r="702" spans="1:2" ht="15.75" thickBot="1" x14ac:dyDescent="0.3">
      <c r="A702" s="5"/>
      <c r="B702" s="6"/>
    </row>
    <row r="703" spans="1:2" ht="15.75" thickBot="1" x14ac:dyDescent="0.3">
      <c r="A703" s="5"/>
      <c r="B703" s="6"/>
    </row>
    <row r="704" spans="1:2" ht="15.75" thickBot="1" x14ac:dyDescent="0.3">
      <c r="A704" s="5"/>
      <c r="B704" s="6"/>
    </row>
    <row r="705" spans="1:2" ht="15.75" thickBot="1" x14ac:dyDescent="0.3">
      <c r="A705" s="5"/>
      <c r="B705" s="6"/>
    </row>
    <row r="706" spans="1:2" ht="15.75" thickBot="1" x14ac:dyDescent="0.3">
      <c r="A706" s="5"/>
      <c r="B706" s="6"/>
    </row>
    <row r="707" spans="1:2" ht="15.75" thickBot="1" x14ac:dyDescent="0.3">
      <c r="A707" s="5"/>
      <c r="B707" s="6"/>
    </row>
    <row r="708" spans="1:2" ht="15.75" thickBot="1" x14ac:dyDescent="0.3">
      <c r="A708" s="5"/>
      <c r="B708" s="6"/>
    </row>
    <row r="709" spans="1:2" ht="15.75" thickBot="1" x14ac:dyDescent="0.3">
      <c r="A709" s="5"/>
      <c r="B709" s="6"/>
    </row>
    <row r="710" spans="1:2" ht="15.75" thickBot="1" x14ac:dyDescent="0.3">
      <c r="A710" s="5"/>
      <c r="B710" s="6"/>
    </row>
    <row r="711" spans="1:2" ht="15.75" thickBot="1" x14ac:dyDescent="0.3">
      <c r="A711" s="5"/>
      <c r="B711" s="6"/>
    </row>
    <row r="712" spans="1:2" ht="15.75" thickBot="1" x14ac:dyDescent="0.3">
      <c r="A712" s="5"/>
      <c r="B712" s="6"/>
    </row>
    <row r="713" spans="1:2" ht="15.75" thickBot="1" x14ac:dyDescent="0.3">
      <c r="A713" s="5"/>
      <c r="B713" s="6"/>
    </row>
    <row r="714" spans="1:2" ht="15.75" thickBot="1" x14ac:dyDescent="0.3">
      <c r="A714" s="5"/>
      <c r="B714" s="6"/>
    </row>
    <row r="715" spans="1:2" ht="15.75" thickBot="1" x14ac:dyDescent="0.3">
      <c r="A715" s="5"/>
      <c r="B715" s="6"/>
    </row>
    <row r="716" spans="1:2" ht="15.75" thickBot="1" x14ac:dyDescent="0.3">
      <c r="A716" s="5"/>
      <c r="B716" s="6"/>
    </row>
    <row r="717" spans="1:2" ht="15.75" thickBot="1" x14ac:dyDescent="0.3">
      <c r="A717" s="5"/>
      <c r="B717" s="6"/>
    </row>
    <row r="718" spans="1:2" ht="15.75" thickBot="1" x14ac:dyDescent="0.3">
      <c r="A718" s="5"/>
      <c r="B718" s="6"/>
    </row>
    <row r="719" spans="1:2" ht="15.75" thickBot="1" x14ac:dyDescent="0.3">
      <c r="A719" s="5"/>
      <c r="B719" s="6"/>
    </row>
    <row r="720" spans="1:2" ht="15.75" thickBot="1" x14ac:dyDescent="0.3">
      <c r="A720" s="5"/>
      <c r="B720" s="6"/>
    </row>
    <row r="721" spans="1:2" ht="15.75" thickBot="1" x14ac:dyDescent="0.3">
      <c r="A721" s="5"/>
      <c r="B721" s="6"/>
    </row>
    <row r="722" spans="1:2" ht="15.75" thickBot="1" x14ac:dyDescent="0.3">
      <c r="A722" s="5"/>
      <c r="B722" s="6"/>
    </row>
    <row r="723" spans="1:2" ht="15.75" thickBot="1" x14ac:dyDescent="0.3">
      <c r="A723" s="5"/>
      <c r="B723" s="6"/>
    </row>
    <row r="724" spans="1:2" ht="15.75" thickBot="1" x14ac:dyDescent="0.3">
      <c r="A724" s="5"/>
      <c r="B724" s="6"/>
    </row>
    <row r="725" spans="1:2" ht="15.75" thickBot="1" x14ac:dyDescent="0.3">
      <c r="A725" s="5"/>
      <c r="B725" s="6"/>
    </row>
    <row r="726" spans="1:2" ht="15.75" thickBot="1" x14ac:dyDescent="0.3">
      <c r="A726" s="5"/>
      <c r="B726" s="6"/>
    </row>
    <row r="727" spans="1:2" ht="15.75" thickBot="1" x14ac:dyDescent="0.3">
      <c r="A727" s="5"/>
      <c r="B727" s="6"/>
    </row>
    <row r="728" spans="1:2" ht="15.75" thickBot="1" x14ac:dyDescent="0.3">
      <c r="A728" s="5"/>
      <c r="B728" s="6"/>
    </row>
    <row r="729" spans="1:2" ht="15.75" thickBot="1" x14ac:dyDescent="0.3">
      <c r="A729" s="5"/>
      <c r="B729" s="6"/>
    </row>
    <row r="730" spans="1:2" ht="15.75" thickBot="1" x14ac:dyDescent="0.3">
      <c r="A730" s="5"/>
      <c r="B730" s="6"/>
    </row>
    <row r="731" spans="1:2" ht="15.75" thickBot="1" x14ac:dyDescent="0.3">
      <c r="A731" s="5"/>
      <c r="B731" s="6"/>
    </row>
    <row r="732" spans="1:2" ht="15.75" thickBot="1" x14ac:dyDescent="0.3">
      <c r="A732" s="5"/>
      <c r="B732" s="6"/>
    </row>
    <row r="733" spans="1:2" ht="15.75" thickBot="1" x14ac:dyDescent="0.3">
      <c r="A733" s="5"/>
      <c r="B733" s="6"/>
    </row>
    <row r="734" spans="1:2" ht="15.75" thickBot="1" x14ac:dyDescent="0.3">
      <c r="A734" s="5"/>
      <c r="B734" s="6"/>
    </row>
    <row r="735" spans="1:2" ht="15.75" thickBot="1" x14ac:dyDescent="0.3">
      <c r="A735" s="5"/>
      <c r="B735" s="6"/>
    </row>
    <row r="736" spans="1:2" ht="15.75" thickBot="1" x14ac:dyDescent="0.3">
      <c r="A736" s="5"/>
      <c r="B736" s="6"/>
    </row>
    <row r="737" spans="1:2" ht="15.75" thickBot="1" x14ac:dyDescent="0.3">
      <c r="A737" s="5"/>
      <c r="B737" s="6"/>
    </row>
    <row r="738" spans="1:2" ht="15.75" thickBot="1" x14ac:dyDescent="0.3">
      <c r="A738" s="5"/>
      <c r="B738" s="6"/>
    </row>
    <row r="739" spans="1:2" ht="15.75" thickBot="1" x14ac:dyDescent="0.3">
      <c r="A739" s="5"/>
      <c r="B739" s="6"/>
    </row>
    <row r="740" spans="1:2" ht="15.75" thickBot="1" x14ac:dyDescent="0.3">
      <c r="A740" s="5"/>
      <c r="B740" s="6"/>
    </row>
    <row r="741" spans="1:2" ht="15.75" thickBot="1" x14ac:dyDescent="0.3">
      <c r="A741" s="5"/>
      <c r="B741" s="6"/>
    </row>
    <row r="742" spans="1:2" ht="15.75" thickBot="1" x14ac:dyDescent="0.3">
      <c r="A742" s="5"/>
      <c r="B742" s="6"/>
    </row>
    <row r="743" spans="1:2" ht="15.75" thickBot="1" x14ac:dyDescent="0.3">
      <c r="A743" s="5"/>
      <c r="B743" s="6"/>
    </row>
    <row r="744" spans="1:2" ht="15.75" thickBot="1" x14ac:dyDescent="0.3">
      <c r="A744" s="5"/>
      <c r="B744" s="6"/>
    </row>
    <row r="745" spans="1:2" ht="15.75" thickBot="1" x14ac:dyDescent="0.3">
      <c r="A745" s="5"/>
      <c r="B745" s="6"/>
    </row>
    <row r="746" spans="1:2" ht="15.75" thickBot="1" x14ac:dyDescent="0.3">
      <c r="A746" s="5"/>
      <c r="B746" s="6"/>
    </row>
    <row r="747" spans="1:2" ht="15.75" thickBot="1" x14ac:dyDescent="0.3">
      <c r="A747" s="5"/>
      <c r="B747" s="6"/>
    </row>
    <row r="748" spans="1:2" ht="15.75" thickBot="1" x14ac:dyDescent="0.3">
      <c r="A748" s="5"/>
      <c r="B748" s="6"/>
    </row>
    <row r="749" spans="1:2" ht="15.75" thickBot="1" x14ac:dyDescent="0.3">
      <c r="A749" s="5"/>
      <c r="B749" s="6"/>
    </row>
    <row r="750" spans="1:2" ht="15.75" thickBot="1" x14ac:dyDescent="0.3">
      <c r="A750" s="5"/>
      <c r="B750" s="6"/>
    </row>
    <row r="751" spans="1:2" ht="15.75" thickBot="1" x14ac:dyDescent="0.3">
      <c r="A751" s="5"/>
      <c r="B751" s="6"/>
    </row>
    <row r="752" spans="1:2" ht="15.75" thickBot="1" x14ac:dyDescent="0.3">
      <c r="A752" s="5"/>
      <c r="B752" s="6"/>
    </row>
    <row r="753" spans="1:2" ht="15.75" thickBot="1" x14ac:dyDescent="0.3">
      <c r="A753" s="5"/>
      <c r="B753" s="6"/>
    </row>
    <row r="754" spans="1:2" ht="15.75" thickBot="1" x14ac:dyDescent="0.3">
      <c r="A754" s="5"/>
      <c r="B754" s="6"/>
    </row>
    <row r="755" spans="1:2" ht="15.75" thickBot="1" x14ac:dyDescent="0.3">
      <c r="A755" s="5"/>
      <c r="B755" s="6"/>
    </row>
    <row r="756" spans="1:2" ht="15.75" thickBot="1" x14ac:dyDescent="0.3">
      <c r="A756" s="5"/>
      <c r="B756" s="6"/>
    </row>
    <row r="757" spans="1:2" ht="15.75" thickBot="1" x14ac:dyDescent="0.3">
      <c r="A757" s="5"/>
      <c r="B757" s="6"/>
    </row>
    <row r="758" spans="1:2" ht="15.75" thickBot="1" x14ac:dyDescent="0.3">
      <c r="A758" s="5"/>
      <c r="B758" s="6"/>
    </row>
    <row r="759" spans="1:2" ht="15.75" thickBot="1" x14ac:dyDescent="0.3">
      <c r="A759" s="5"/>
      <c r="B759" s="6"/>
    </row>
    <row r="760" spans="1:2" ht="15.75" thickBot="1" x14ac:dyDescent="0.3">
      <c r="A760" s="5"/>
      <c r="B760" s="6"/>
    </row>
    <row r="761" spans="1:2" ht="15.75" thickBot="1" x14ac:dyDescent="0.3">
      <c r="A761" s="5"/>
      <c r="B761" s="6"/>
    </row>
    <row r="762" spans="1:2" ht="15.75" thickBot="1" x14ac:dyDescent="0.3">
      <c r="A762" s="5"/>
      <c r="B762" s="6"/>
    </row>
    <row r="763" spans="1:2" ht="15.75" thickBot="1" x14ac:dyDescent="0.3">
      <c r="A763" s="5"/>
      <c r="B763" s="6"/>
    </row>
    <row r="764" spans="1:2" ht="15.75" thickBot="1" x14ac:dyDescent="0.3">
      <c r="A764" s="5"/>
      <c r="B764" s="6"/>
    </row>
    <row r="765" spans="1:2" ht="15.75" thickBot="1" x14ac:dyDescent="0.3">
      <c r="A765" s="5"/>
      <c r="B765" s="6"/>
    </row>
    <row r="766" spans="1:2" ht="15.75" thickBot="1" x14ac:dyDescent="0.3">
      <c r="A766" s="5"/>
      <c r="B766" s="6"/>
    </row>
    <row r="767" spans="1:2" ht="15.75" thickBot="1" x14ac:dyDescent="0.3">
      <c r="A767" s="5"/>
      <c r="B767" s="6"/>
    </row>
    <row r="768" spans="1:2" ht="15.75" thickBot="1" x14ac:dyDescent="0.3">
      <c r="A768" s="5"/>
      <c r="B768" s="6"/>
    </row>
    <row r="769" spans="1:2" ht="15.75" thickBot="1" x14ac:dyDescent="0.3">
      <c r="A769" s="5"/>
      <c r="B769" s="6"/>
    </row>
    <row r="770" spans="1:2" ht="15.75" thickBot="1" x14ac:dyDescent="0.3">
      <c r="A770" s="5"/>
      <c r="B770" s="6"/>
    </row>
    <row r="771" spans="1:2" ht="15.75" thickBot="1" x14ac:dyDescent="0.3">
      <c r="A771" s="5"/>
      <c r="B771" s="6"/>
    </row>
    <row r="772" spans="1:2" ht="15.75" thickBot="1" x14ac:dyDescent="0.3">
      <c r="A772" s="5"/>
      <c r="B772" s="6"/>
    </row>
    <row r="773" spans="1:2" ht="15.75" thickBot="1" x14ac:dyDescent="0.3">
      <c r="A773" s="5"/>
      <c r="B773" s="6"/>
    </row>
    <row r="774" spans="1:2" ht="15.75" thickBot="1" x14ac:dyDescent="0.3">
      <c r="A774" s="5"/>
      <c r="B774" s="6"/>
    </row>
    <row r="775" spans="1:2" ht="15.75" thickBot="1" x14ac:dyDescent="0.3">
      <c r="A775" s="5"/>
      <c r="B775" s="6"/>
    </row>
    <row r="776" spans="1:2" ht="15.75" thickBot="1" x14ac:dyDescent="0.3">
      <c r="A776" s="5"/>
      <c r="B776" s="6"/>
    </row>
    <row r="777" spans="1:2" ht="15.75" thickBot="1" x14ac:dyDescent="0.3">
      <c r="A777" s="5"/>
      <c r="B777" s="6"/>
    </row>
    <row r="778" spans="1:2" ht="15.75" thickBot="1" x14ac:dyDescent="0.3">
      <c r="A778" s="5"/>
      <c r="B778" s="6"/>
    </row>
    <row r="779" spans="1:2" ht="15.75" thickBot="1" x14ac:dyDescent="0.3">
      <c r="A779" s="5"/>
      <c r="B779" s="6"/>
    </row>
    <row r="780" spans="1:2" ht="15.75" thickBot="1" x14ac:dyDescent="0.3">
      <c r="A780" s="5"/>
      <c r="B780" s="6"/>
    </row>
    <row r="781" spans="1:2" ht="15.75" thickBot="1" x14ac:dyDescent="0.3">
      <c r="A781" s="5"/>
      <c r="B781" s="6"/>
    </row>
    <row r="782" spans="1:2" ht="15.75" thickBot="1" x14ac:dyDescent="0.3">
      <c r="A782" s="5"/>
      <c r="B782" s="6"/>
    </row>
    <row r="783" spans="1:2" ht="15.75" thickBot="1" x14ac:dyDescent="0.3">
      <c r="A783" s="5"/>
      <c r="B783" s="6"/>
    </row>
    <row r="784" spans="1:2" ht="15.75" thickBot="1" x14ac:dyDescent="0.3">
      <c r="A784" s="5"/>
      <c r="B784" s="6"/>
    </row>
    <row r="785" spans="1:2" ht="15.75" thickBot="1" x14ac:dyDescent="0.3">
      <c r="A785" s="5"/>
      <c r="B785" s="6"/>
    </row>
    <row r="786" spans="1:2" ht="15.75" thickBot="1" x14ac:dyDescent="0.3">
      <c r="A786" s="5"/>
      <c r="B786" s="6"/>
    </row>
    <row r="787" spans="1:2" ht="15.75" thickBot="1" x14ac:dyDescent="0.3">
      <c r="A787" s="5"/>
      <c r="B787" s="6"/>
    </row>
    <row r="788" spans="1:2" ht="15.75" thickBot="1" x14ac:dyDescent="0.3">
      <c r="A788" s="5"/>
      <c r="B788" s="6"/>
    </row>
    <row r="789" spans="1:2" ht="15.75" thickBot="1" x14ac:dyDescent="0.3">
      <c r="A789" s="5"/>
      <c r="B789" s="6"/>
    </row>
    <row r="790" spans="1:2" ht="15.75" thickBot="1" x14ac:dyDescent="0.3">
      <c r="A790" s="5"/>
      <c r="B790" s="6"/>
    </row>
    <row r="791" spans="1:2" ht="15.75" thickBot="1" x14ac:dyDescent="0.3">
      <c r="A791" s="5"/>
      <c r="B791" s="6"/>
    </row>
    <row r="792" spans="1:2" ht="15.75" thickBot="1" x14ac:dyDescent="0.3">
      <c r="A792" s="5"/>
      <c r="B792" s="6"/>
    </row>
    <row r="793" spans="1:2" ht="15.75" thickBot="1" x14ac:dyDescent="0.3">
      <c r="A793" s="5"/>
      <c r="B793" s="6"/>
    </row>
    <row r="794" spans="1:2" ht="15.75" thickBot="1" x14ac:dyDescent="0.3">
      <c r="A794" s="5"/>
      <c r="B794" s="6"/>
    </row>
    <row r="795" spans="1:2" ht="15.75" thickBot="1" x14ac:dyDescent="0.3">
      <c r="A795" s="5"/>
      <c r="B795" s="6"/>
    </row>
    <row r="796" spans="1:2" ht="15.75" thickBot="1" x14ac:dyDescent="0.3">
      <c r="A796" s="5"/>
      <c r="B796" s="6"/>
    </row>
    <row r="797" spans="1:2" ht="15.75" thickBot="1" x14ac:dyDescent="0.3">
      <c r="A797" s="5"/>
      <c r="B797" s="6"/>
    </row>
    <row r="798" spans="1:2" ht="15.75" thickBot="1" x14ac:dyDescent="0.3">
      <c r="A798" s="5"/>
      <c r="B798" s="6"/>
    </row>
    <row r="799" spans="1:2" ht="15.75" thickBot="1" x14ac:dyDescent="0.3">
      <c r="A799" s="5"/>
      <c r="B799" s="6"/>
    </row>
    <row r="800" spans="1:2" ht="15.75" thickBot="1" x14ac:dyDescent="0.3">
      <c r="A800" s="5"/>
      <c r="B800" s="6"/>
    </row>
    <row r="801" spans="1:2" ht="15.75" thickBot="1" x14ac:dyDescent="0.3">
      <c r="A801" s="5"/>
      <c r="B801" s="6"/>
    </row>
    <row r="802" spans="1:2" ht="15.75" thickBot="1" x14ac:dyDescent="0.3">
      <c r="A802" s="5"/>
      <c r="B802" s="6"/>
    </row>
    <row r="803" spans="1:2" ht="15.75" thickBot="1" x14ac:dyDescent="0.3">
      <c r="A803" s="5"/>
      <c r="B803" s="6"/>
    </row>
    <row r="804" spans="1:2" ht="15.75" thickBot="1" x14ac:dyDescent="0.3">
      <c r="A804" s="5"/>
      <c r="B804" s="6"/>
    </row>
    <row r="805" spans="1:2" ht="15.75" thickBot="1" x14ac:dyDescent="0.3">
      <c r="A805" s="5"/>
      <c r="B805" s="6"/>
    </row>
    <row r="806" spans="1:2" ht="15.75" thickBot="1" x14ac:dyDescent="0.3">
      <c r="A806" s="5"/>
      <c r="B806" s="6"/>
    </row>
    <row r="807" spans="1:2" ht="15.75" thickBot="1" x14ac:dyDescent="0.3">
      <c r="A807" s="5"/>
      <c r="B807" s="6"/>
    </row>
    <row r="808" spans="1:2" ht="15.75" thickBot="1" x14ac:dyDescent="0.3">
      <c r="A808" s="5"/>
      <c r="B808" s="6"/>
    </row>
    <row r="809" spans="1:2" ht="15.75" thickBot="1" x14ac:dyDescent="0.3">
      <c r="A809" s="5"/>
      <c r="B809" s="6"/>
    </row>
    <row r="810" spans="1:2" ht="15.75" thickBot="1" x14ac:dyDescent="0.3">
      <c r="A810" s="5"/>
      <c r="B810" s="6"/>
    </row>
    <row r="811" spans="1:2" ht="15.75" thickBot="1" x14ac:dyDescent="0.3">
      <c r="A811" s="5"/>
      <c r="B811" s="6"/>
    </row>
    <row r="812" spans="1:2" ht="15.75" thickBot="1" x14ac:dyDescent="0.3">
      <c r="A812" s="5"/>
      <c r="B812" s="6"/>
    </row>
    <row r="813" spans="1:2" ht="15.75" thickBot="1" x14ac:dyDescent="0.3">
      <c r="A813" s="5"/>
      <c r="B813" s="6"/>
    </row>
    <row r="814" spans="1:2" ht="15.75" thickBot="1" x14ac:dyDescent="0.3">
      <c r="A814" s="5"/>
      <c r="B814" s="6"/>
    </row>
    <row r="815" spans="1:2" ht="15.75" thickBot="1" x14ac:dyDescent="0.3">
      <c r="A815" s="5"/>
      <c r="B815" s="6"/>
    </row>
    <row r="816" spans="1:2" ht="15.75" thickBot="1" x14ac:dyDescent="0.3">
      <c r="A816" s="5"/>
      <c r="B816" s="6"/>
    </row>
    <row r="817" spans="1:2" ht="15.75" thickBot="1" x14ac:dyDescent="0.3">
      <c r="A817" s="5"/>
      <c r="B817" s="6"/>
    </row>
    <row r="818" spans="1:2" ht="15.75" thickBot="1" x14ac:dyDescent="0.3">
      <c r="A818" s="5"/>
      <c r="B818" s="6"/>
    </row>
    <row r="819" spans="1:2" ht="15.75" thickBot="1" x14ac:dyDescent="0.3">
      <c r="A819" s="5"/>
      <c r="B819" s="6"/>
    </row>
    <row r="820" spans="1:2" ht="15.75" thickBot="1" x14ac:dyDescent="0.3">
      <c r="A820" s="5"/>
      <c r="B820" s="6"/>
    </row>
    <row r="821" spans="1:2" ht="15.75" thickBot="1" x14ac:dyDescent="0.3">
      <c r="A821" s="5"/>
      <c r="B821" s="6"/>
    </row>
    <row r="822" spans="1:2" ht="15.75" thickBot="1" x14ac:dyDescent="0.3">
      <c r="A822" s="5"/>
      <c r="B822" s="6"/>
    </row>
    <row r="823" spans="1:2" ht="15.75" thickBot="1" x14ac:dyDescent="0.3">
      <c r="A823" s="5"/>
      <c r="B823" s="6"/>
    </row>
    <row r="824" spans="1:2" ht="15.75" thickBot="1" x14ac:dyDescent="0.3">
      <c r="A824" s="5"/>
      <c r="B824" s="6"/>
    </row>
    <row r="825" spans="1:2" ht="15.75" thickBot="1" x14ac:dyDescent="0.3">
      <c r="A825" s="5"/>
      <c r="B825" s="6"/>
    </row>
    <row r="826" spans="1:2" ht="15.75" thickBot="1" x14ac:dyDescent="0.3">
      <c r="A826" s="5"/>
      <c r="B826" s="6"/>
    </row>
    <row r="827" spans="1:2" ht="15.75" thickBot="1" x14ac:dyDescent="0.3">
      <c r="A827" s="5"/>
      <c r="B827" s="6"/>
    </row>
    <row r="828" spans="1:2" ht="15.75" thickBot="1" x14ac:dyDescent="0.3">
      <c r="A828" s="5"/>
      <c r="B828" s="6"/>
    </row>
    <row r="829" spans="1:2" ht="15.75" thickBot="1" x14ac:dyDescent="0.3">
      <c r="A829" s="5"/>
      <c r="B829" s="6"/>
    </row>
    <row r="830" spans="1:2" ht="15.75" thickBot="1" x14ac:dyDescent="0.3">
      <c r="A830" s="5"/>
      <c r="B830" s="6"/>
    </row>
    <row r="831" spans="1:2" ht="15.75" thickBot="1" x14ac:dyDescent="0.3">
      <c r="A831" s="5"/>
      <c r="B831" s="6"/>
    </row>
    <row r="832" spans="1:2" ht="15.75" thickBot="1" x14ac:dyDescent="0.3">
      <c r="A832" s="5"/>
      <c r="B832" s="6"/>
    </row>
    <row r="833" spans="1:2" ht="15.75" thickBot="1" x14ac:dyDescent="0.3">
      <c r="A833" s="5"/>
      <c r="B833" s="6"/>
    </row>
    <row r="834" spans="1:2" ht="15.75" thickBot="1" x14ac:dyDescent="0.3">
      <c r="A834" s="5"/>
      <c r="B834" s="6"/>
    </row>
    <row r="835" spans="1:2" ht="15.75" thickBot="1" x14ac:dyDescent="0.3">
      <c r="A835" s="5"/>
      <c r="B835" s="6"/>
    </row>
    <row r="836" spans="1:2" ht="15.75" thickBot="1" x14ac:dyDescent="0.3">
      <c r="A836" s="5"/>
      <c r="B836" s="6"/>
    </row>
    <row r="837" spans="1:2" ht="15.75" thickBot="1" x14ac:dyDescent="0.3">
      <c r="A837" s="5"/>
      <c r="B837" s="6"/>
    </row>
    <row r="838" spans="1:2" ht="15.75" thickBot="1" x14ac:dyDescent="0.3">
      <c r="A838" s="5"/>
      <c r="B838" s="6"/>
    </row>
    <row r="839" spans="1:2" ht="15.75" thickBot="1" x14ac:dyDescent="0.3">
      <c r="A839" s="5"/>
      <c r="B839" s="6"/>
    </row>
    <row r="840" spans="1:2" ht="15.75" thickBot="1" x14ac:dyDescent="0.3">
      <c r="A840" s="5"/>
      <c r="B840" s="6"/>
    </row>
    <row r="841" spans="1:2" ht="15.75" thickBot="1" x14ac:dyDescent="0.3">
      <c r="A841" s="5"/>
      <c r="B841" s="6"/>
    </row>
    <row r="842" spans="1:2" ht="15.75" thickBot="1" x14ac:dyDescent="0.3">
      <c r="A842" s="5"/>
      <c r="B842" s="6"/>
    </row>
    <row r="843" spans="1:2" ht="15.75" thickBot="1" x14ac:dyDescent="0.3">
      <c r="A843" s="5"/>
      <c r="B843" s="6"/>
    </row>
    <row r="844" spans="1:2" ht="15.75" thickBot="1" x14ac:dyDescent="0.3">
      <c r="A844" s="5"/>
      <c r="B844" s="6"/>
    </row>
    <row r="845" spans="1:2" ht="15.75" thickBot="1" x14ac:dyDescent="0.3">
      <c r="A845" s="5"/>
      <c r="B845" s="6"/>
    </row>
    <row r="846" spans="1:2" ht="15.75" thickBot="1" x14ac:dyDescent="0.3">
      <c r="A846" s="5"/>
      <c r="B846" s="6"/>
    </row>
    <row r="847" spans="1:2" ht="15.75" thickBot="1" x14ac:dyDescent="0.3">
      <c r="A847" s="5"/>
      <c r="B847" s="6"/>
    </row>
    <row r="848" spans="1:2" ht="15.75" thickBot="1" x14ac:dyDescent="0.3">
      <c r="A848" s="5"/>
      <c r="B848" s="6"/>
    </row>
    <row r="849" spans="1:2" ht="15.75" thickBot="1" x14ac:dyDescent="0.3">
      <c r="A849" s="5"/>
      <c r="B849" s="6"/>
    </row>
    <row r="850" spans="1:2" ht="15.75" thickBot="1" x14ac:dyDescent="0.3">
      <c r="A850" s="5"/>
      <c r="B850" s="6"/>
    </row>
    <row r="851" spans="1:2" ht="15.75" thickBot="1" x14ac:dyDescent="0.3">
      <c r="A851" s="5"/>
      <c r="B851" s="6"/>
    </row>
    <row r="852" spans="1:2" ht="15.75" thickBot="1" x14ac:dyDescent="0.3">
      <c r="A852" s="5"/>
      <c r="B852" s="6"/>
    </row>
    <row r="853" spans="1:2" ht="15.75" thickBot="1" x14ac:dyDescent="0.3">
      <c r="A853" s="5"/>
      <c r="B853" s="6"/>
    </row>
    <row r="854" spans="1:2" ht="15.75" thickBot="1" x14ac:dyDescent="0.3">
      <c r="A854" s="5"/>
      <c r="B854" s="6"/>
    </row>
    <row r="855" spans="1:2" ht="15.75" thickBot="1" x14ac:dyDescent="0.3">
      <c r="A855" s="5"/>
      <c r="B855" s="6"/>
    </row>
    <row r="856" spans="1:2" ht="15.75" thickBot="1" x14ac:dyDescent="0.3">
      <c r="A856" s="5"/>
      <c r="B856" s="6"/>
    </row>
    <row r="857" spans="1:2" ht="15.75" thickBot="1" x14ac:dyDescent="0.3">
      <c r="A857" s="5"/>
      <c r="B857" s="6"/>
    </row>
    <row r="858" spans="1:2" ht="15.75" thickBot="1" x14ac:dyDescent="0.3">
      <c r="A858" s="5"/>
      <c r="B858" s="6"/>
    </row>
    <row r="859" spans="1:2" ht="15.75" thickBot="1" x14ac:dyDescent="0.3">
      <c r="A859" s="5"/>
      <c r="B859" s="6"/>
    </row>
    <row r="860" spans="1:2" ht="15.75" thickBot="1" x14ac:dyDescent="0.3">
      <c r="A860" s="5"/>
      <c r="B860" s="6"/>
    </row>
    <row r="861" spans="1:2" ht="15.75" thickBot="1" x14ac:dyDescent="0.3">
      <c r="A861" s="5"/>
      <c r="B861" s="6"/>
    </row>
    <row r="862" spans="1:2" ht="15.75" thickBot="1" x14ac:dyDescent="0.3">
      <c r="A862" s="5"/>
      <c r="B862" s="6"/>
    </row>
    <row r="863" spans="1:2" ht="15.75" thickBot="1" x14ac:dyDescent="0.3">
      <c r="A863" s="5"/>
      <c r="B863" s="6"/>
    </row>
    <row r="864" spans="1:2" ht="15.75" thickBot="1" x14ac:dyDescent="0.3">
      <c r="A864" s="5"/>
      <c r="B864" s="6"/>
    </row>
    <row r="865" spans="1:2" ht="15.75" thickBot="1" x14ac:dyDescent="0.3">
      <c r="A865" s="5"/>
      <c r="B865" s="6"/>
    </row>
    <row r="866" spans="1:2" ht="15.75" thickBot="1" x14ac:dyDescent="0.3">
      <c r="A866" s="5"/>
      <c r="B866" s="6"/>
    </row>
    <row r="867" spans="1:2" ht="15.75" thickBot="1" x14ac:dyDescent="0.3">
      <c r="A867" s="5"/>
      <c r="B867" s="6"/>
    </row>
    <row r="868" spans="1:2" ht="15.75" thickBot="1" x14ac:dyDescent="0.3">
      <c r="A868" s="5"/>
      <c r="B868" s="6"/>
    </row>
    <row r="869" spans="1:2" ht="15.75" thickBot="1" x14ac:dyDescent="0.3">
      <c r="A869" s="5"/>
      <c r="B869" s="6"/>
    </row>
    <row r="870" spans="1:2" ht="15.75" thickBot="1" x14ac:dyDescent="0.3">
      <c r="A870" s="5"/>
      <c r="B870" s="6"/>
    </row>
    <row r="871" spans="1:2" ht="15.75" thickBot="1" x14ac:dyDescent="0.3">
      <c r="A871" s="5"/>
      <c r="B871" s="6"/>
    </row>
    <row r="872" spans="1:2" ht="15.75" thickBot="1" x14ac:dyDescent="0.3">
      <c r="A872" s="5"/>
      <c r="B872" s="6"/>
    </row>
    <row r="873" spans="1:2" ht="15.75" thickBot="1" x14ac:dyDescent="0.3">
      <c r="A873" s="5"/>
      <c r="B873" s="6"/>
    </row>
    <row r="874" spans="1:2" ht="15.75" thickBot="1" x14ac:dyDescent="0.3">
      <c r="A874" s="5"/>
      <c r="B874" s="6"/>
    </row>
    <row r="875" spans="1:2" ht="15.75" thickBot="1" x14ac:dyDescent="0.3">
      <c r="A875" s="5"/>
      <c r="B875" s="6"/>
    </row>
    <row r="876" spans="1:2" ht="15.75" thickBot="1" x14ac:dyDescent="0.3">
      <c r="A876" s="5"/>
      <c r="B876" s="6"/>
    </row>
    <row r="877" spans="1:2" ht="15.75" thickBot="1" x14ac:dyDescent="0.3">
      <c r="A877" s="5"/>
      <c r="B877" s="6"/>
    </row>
    <row r="878" spans="1:2" ht="15.75" thickBot="1" x14ac:dyDescent="0.3">
      <c r="A878" s="5"/>
      <c r="B878" s="6"/>
    </row>
    <row r="879" spans="1:2" ht="15.75" thickBot="1" x14ac:dyDescent="0.3">
      <c r="A879" s="5"/>
      <c r="B879" s="6"/>
    </row>
    <row r="880" spans="1:2" ht="15.75" thickBot="1" x14ac:dyDescent="0.3">
      <c r="A880" s="5"/>
      <c r="B880" s="6"/>
    </row>
    <row r="881" spans="1:2" ht="15.75" thickBot="1" x14ac:dyDescent="0.3">
      <c r="A881" s="5"/>
      <c r="B881" s="6"/>
    </row>
    <row r="882" spans="1:2" ht="15.75" thickBot="1" x14ac:dyDescent="0.3">
      <c r="A882" s="5"/>
      <c r="B882" s="6"/>
    </row>
    <row r="883" spans="1:2" ht="15.75" thickBot="1" x14ac:dyDescent="0.3">
      <c r="A883" s="5"/>
      <c r="B883" s="6"/>
    </row>
    <row r="884" spans="1:2" ht="15.75" thickBot="1" x14ac:dyDescent="0.3">
      <c r="A884" s="5"/>
      <c r="B884" s="6"/>
    </row>
    <row r="885" spans="1:2" ht="15.75" thickBot="1" x14ac:dyDescent="0.3">
      <c r="A885" s="5"/>
      <c r="B885" s="6"/>
    </row>
    <row r="886" spans="1:2" ht="15.75" thickBot="1" x14ac:dyDescent="0.3">
      <c r="A886" s="5"/>
      <c r="B886" s="6"/>
    </row>
    <row r="887" spans="1:2" ht="15.75" thickBot="1" x14ac:dyDescent="0.3">
      <c r="A887" s="5"/>
      <c r="B887" s="6"/>
    </row>
    <row r="888" spans="1:2" ht="15.75" thickBot="1" x14ac:dyDescent="0.3">
      <c r="A888" s="5"/>
      <c r="B888" s="6"/>
    </row>
    <row r="889" spans="1:2" ht="15.75" thickBot="1" x14ac:dyDescent="0.3">
      <c r="A889" s="5"/>
      <c r="B889" s="6"/>
    </row>
    <row r="890" spans="1:2" ht="15.75" thickBot="1" x14ac:dyDescent="0.3">
      <c r="A890" s="5"/>
      <c r="B890" s="6"/>
    </row>
    <row r="891" spans="1:2" ht="15.75" thickBot="1" x14ac:dyDescent="0.3">
      <c r="A891" s="5"/>
      <c r="B891" s="6"/>
    </row>
    <row r="892" spans="1:2" ht="15.75" thickBot="1" x14ac:dyDescent="0.3">
      <c r="A892" s="5"/>
      <c r="B892" s="6"/>
    </row>
    <row r="893" spans="1:2" ht="15.75" thickBot="1" x14ac:dyDescent="0.3">
      <c r="A893" s="5"/>
      <c r="B893" s="6"/>
    </row>
    <row r="894" spans="1:2" ht="15.75" thickBot="1" x14ac:dyDescent="0.3">
      <c r="A894" s="5"/>
      <c r="B894" s="6"/>
    </row>
    <row r="895" spans="1:2" ht="15.75" thickBot="1" x14ac:dyDescent="0.3">
      <c r="A895" s="5"/>
      <c r="B895" s="6"/>
    </row>
    <row r="896" spans="1:2" ht="15.75" thickBot="1" x14ac:dyDescent="0.3">
      <c r="A896" s="5"/>
      <c r="B896" s="6"/>
    </row>
    <row r="897" spans="1:2" ht="15.75" thickBot="1" x14ac:dyDescent="0.3">
      <c r="A897" s="5"/>
      <c r="B897" s="6"/>
    </row>
    <row r="898" spans="1:2" ht="15.75" thickBot="1" x14ac:dyDescent="0.3">
      <c r="A898" s="5"/>
      <c r="B898" s="6"/>
    </row>
    <row r="899" spans="1:2" ht="15.75" thickBot="1" x14ac:dyDescent="0.3">
      <c r="A899" s="5"/>
      <c r="B899" s="6"/>
    </row>
    <row r="900" spans="1:2" ht="15.75" thickBot="1" x14ac:dyDescent="0.3">
      <c r="A900" s="5"/>
      <c r="B900" s="6"/>
    </row>
    <row r="901" spans="1:2" ht="15.75" thickBot="1" x14ac:dyDescent="0.3">
      <c r="A901" s="5"/>
      <c r="B901" s="6"/>
    </row>
    <row r="902" spans="1:2" ht="15.75" thickBot="1" x14ac:dyDescent="0.3">
      <c r="A902" s="5"/>
      <c r="B902" s="6"/>
    </row>
    <row r="903" spans="1:2" ht="15.75" thickBot="1" x14ac:dyDescent="0.3">
      <c r="A903" s="5"/>
      <c r="B903" s="6"/>
    </row>
    <row r="904" spans="1:2" ht="15.75" thickBot="1" x14ac:dyDescent="0.3">
      <c r="A904" s="5"/>
      <c r="B904" s="6"/>
    </row>
    <row r="905" spans="1:2" ht="15.75" thickBot="1" x14ac:dyDescent="0.3">
      <c r="A905" s="5"/>
      <c r="B905" s="6"/>
    </row>
    <row r="906" spans="1:2" ht="15.75" thickBot="1" x14ac:dyDescent="0.3">
      <c r="A906" s="5"/>
      <c r="B906" s="6"/>
    </row>
    <row r="907" spans="1:2" ht="15.75" thickBot="1" x14ac:dyDescent="0.3">
      <c r="A907" s="5"/>
      <c r="B907" s="6"/>
    </row>
    <row r="908" spans="1:2" ht="15.75" thickBot="1" x14ac:dyDescent="0.3">
      <c r="A908" s="5"/>
      <c r="B908" s="6"/>
    </row>
    <row r="909" spans="1:2" ht="15.75" thickBot="1" x14ac:dyDescent="0.3">
      <c r="A909" s="5"/>
      <c r="B909" s="6"/>
    </row>
    <row r="910" spans="1:2" ht="15.75" thickBot="1" x14ac:dyDescent="0.3">
      <c r="A910" s="5"/>
      <c r="B910" s="6"/>
    </row>
    <row r="911" spans="1:2" ht="15.75" thickBot="1" x14ac:dyDescent="0.3">
      <c r="A911" s="5"/>
      <c r="B911" s="6"/>
    </row>
    <row r="912" spans="1:2" ht="15.75" thickBot="1" x14ac:dyDescent="0.3">
      <c r="A912" s="5"/>
      <c r="B912" s="6"/>
    </row>
    <row r="913" spans="1:2" ht="15.75" thickBot="1" x14ac:dyDescent="0.3">
      <c r="A913" s="5"/>
      <c r="B913" s="6"/>
    </row>
    <row r="914" spans="1:2" ht="15.75" thickBot="1" x14ac:dyDescent="0.3">
      <c r="A914" s="5"/>
      <c r="B914" s="6"/>
    </row>
    <row r="915" spans="1:2" ht="15.75" thickBot="1" x14ac:dyDescent="0.3">
      <c r="A915" s="5"/>
      <c r="B915" s="6"/>
    </row>
    <row r="916" spans="1:2" ht="15.75" thickBot="1" x14ac:dyDescent="0.3">
      <c r="A916" s="5"/>
      <c r="B916" s="6"/>
    </row>
    <row r="917" spans="1:2" ht="15.75" thickBot="1" x14ac:dyDescent="0.3">
      <c r="A917" s="5"/>
      <c r="B917" s="6"/>
    </row>
    <row r="918" spans="1:2" ht="15.75" thickBot="1" x14ac:dyDescent="0.3">
      <c r="A918" s="5"/>
      <c r="B918" s="6"/>
    </row>
    <row r="919" spans="1:2" ht="15.75" thickBot="1" x14ac:dyDescent="0.3">
      <c r="A919" s="5"/>
      <c r="B919" s="6"/>
    </row>
    <row r="920" spans="1:2" ht="15.75" thickBot="1" x14ac:dyDescent="0.3">
      <c r="A920" s="5"/>
      <c r="B920" s="6"/>
    </row>
    <row r="921" spans="1:2" ht="15.75" thickBot="1" x14ac:dyDescent="0.3">
      <c r="A921" s="5"/>
      <c r="B921" s="6"/>
    </row>
    <row r="922" spans="1:2" ht="15.75" thickBot="1" x14ac:dyDescent="0.3">
      <c r="A922" s="5"/>
      <c r="B922" s="6"/>
    </row>
    <row r="923" spans="1:2" ht="15.75" thickBot="1" x14ac:dyDescent="0.3">
      <c r="A923" s="5"/>
      <c r="B923" s="6"/>
    </row>
    <row r="924" spans="1:2" ht="15.75" thickBot="1" x14ac:dyDescent="0.3">
      <c r="A924" s="5"/>
      <c r="B924" s="6"/>
    </row>
    <row r="925" spans="1:2" ht="15.75" thickBot="1" x14ac:dyDescent="0.3">
      <c r="A925" s="5"/>
      <c r="B925" s="6"/>
    </row>
    <row r="926" spans="1:2" ht="15.75" thickBot="1" x14ac:dyDescent="0.3">
      <c r="A926" s="5"/>
      <c r="B926" s="6"/>
    </row>
    <row r="927" spans="1:2" ht="15.75" thickBot="1" x14ac:dyDescent="0.3">
      <c r="A927" s="5"/>
      <c r="B927" s="6"/>
    </row>
    <row r="928" spans="1:2" ht="15.75" thickBot="1" x14ac:dyDescent="0.3">
      <c r="A928" s="5"/>
      <c r="B928" s="6"/>
    </row>
    <row r="929" spans="1:2" ht="15.75" thickBot="1" x14ac:dyDescent="0.3">
      <c r="A929" s="5"/>
      <c r="B929" s="6"/>
    </row>
    <row r="930" spans="1:2" ht="15.75" thickBot="1" x14ac:dyDescent="0.3">
      <c r="A930" s="5"/>
      <c r="B930" s="6"/>
    </row>
    <row r="931" spans="1:2" ht="15.75" thickBot="1" x14ac:dyDescent="0.3">
      <c r="A931" s="5"/>
      <c r="B931" s="6"/>
    </row>
    <row r="932" spans="1:2" ht="15.75" thickBot="1" x14ac:dyDescent="0.3">
      <c r="A932" s="5"/>
      <c r="B932" s="6"/>
    </row>
    <row r="933" spans="1:2" ht="15.75" thickBot="1" x14ac:dyDescent="0.3">
      <c r="A933" s="5"/>
      <c r="B933" s="6"/>
    </row>
    <row r="934" spans="1:2" ht="15.75" thickBot="1" x14ac:dyDescent="0.3">
      <c r="A934" s="5"/>
      <c r="B934" s="6"/>
    </row>
    <row r="935" spans="1:2" ht="15.75" thickBot="1" x14ac:dyDescent="0.3">
      <c r="A935" s="5"/>
      <c r="B935" s="6"/>
    </row>
    <row r="936" spans="1:2" ht="15.75" thickBot="1" x14ac:dyDescent="0.3">
      <c r="A936" s="5"/>
      <c r="B936" s="6"/>
    </row>
    <row r="937" spans="1:2" ht="15.75" thickBot="1" x14ac:dyDescent="0.3">
      <c r="A937" s="5"/>
      <c r="B937" s="6"/>
    </row>
    <row r="938" spans="1:2" ht="15.75" thickBot="1" x14ac:dyDescent="0.3">
      <c r="A938" s="5"/>
      <c r="B938" s="6"/>
    </row>
    <row r="939" spans="1:2" ht="15.75" thickBot="1" x14ac:dyDescent="0.3">
      <c r="A939" s="5"/>
      <c r="B939" s="6"/>
    </row>
    <row r="940" spans="1:2" ht="15.75" thickBot="1" x14ac:dyDescent="0.3">
      <c r="A940" s="5"/>
      <c r="B940" s="6"/>
    </row>
    <row r="941" spans="1:2" ht="15.75" thickBot="1" x14ac:dyDescent="0.3">
      <c r="A941" s="5"/>
      <c r="B941" s="6"/>
    </row>
    <row r="942" spans="1:2" ht="15.75" thickBot="1" x14ac:dyDescent="0.3">
      <c r="A942" s="5"/>
      <c r="B942" s="6"/>
    </row>
    <row r="943" spans="1:2" ht="15.75" thickBot="1" x14ac:dyDescent="0.3">
      <c r="A943" s="5"/>
      <c r="B943" s="6"/>
    </row>
    <row r="944" spans="1:2" ht="15.75" thickBot="1" x14ac:dyDescent="0.3">
      <c r="A944" s="5"/>
      <c r="B944" s="6"/>
    </row>
    <row r="945" spans="1:2" ht="15.75" thickBot="1" x14ac:dyDescent="0.3">
      <c r="A945" s="5"/>
      <c r="B945" s="6"/>
    </row>
    <row r="946" spans="1:2" ht="15.75" thickBot="1" x14ac:dyDescent="0.3">
      <c r="A946" s="5"/>
      <c r="B946" s="6"/>
    </row>
    <row r="947" spans="1:2" ht="15.75" thickBot="1" x14ac:dyDescent="0.3">
      <c r="A947" s="5"/>
      <c r="B947" s="6"/>
    </row>
    <row r="948" spans="1:2" ht="15.75" thickBot="1" x14ac:dyDescent="0.3">
      <c r="A948" s="5"/>
      <c r="B948" s="6"/>
    </row>
    <row r="949" spans="1:2" ht="15.75" thickBot="1" x14ac:dyDescent="0.3">
      <c r="A949" s="5"/>
      <c r="B949" s="6"/>
    </row>
    <row r="950" spans="1:2" ht="15.75" thickBot="1" x14ac:dyDescent="0.3">
      <c r="A950" s="5"/>
      <c r="B950" s="6"/>
    </row>
    <row r="951" spans="1:2" ht="15.75" thickBot="1" x14ac:dyDescent="0.3">
      <c r="A951" s="5"/>
      <c r="B951" s="6"/>
    </row>
    <row r="952" spans="1:2" ht="15.75" thickBot="1" x14ac:dyDescent="0.3">
      <c r="A952" s="5"/>
      <c r="B952" s="6"/>
    </row>
    <row r="953" spans="1:2" ht="15.75" thickBot="1" x14ac:dyDescent="0.3">
      <c r="A953" s="5"/>
      <c r="B953" s="6"/>
    </row>
    <row r="954" spans="1:2" ht="15.75" thickBot="1" x14ac:dyDescent="0.3">
      <c r="A954" s="5"/>
      <c r="B954" s="6"/>
    </row>
    <row r="955" spans="1:2" ht="15.75" thickBot="1" x14ac:dyDescent="0.3">
      <c r="A955" s="5"/>
      <c r="B955" s="6"/>
    </row>
    <row r="956" spans="1:2" ht="15.75" thickBot="1" x14ac:dyDescent="0.3">
      <c r="A956" s="5"/>
      <c r="B956" s="6"/>
    </row>
    <row r="957" spans="1:2" ht="15.75" thickBot="1" x14ac:dyDescent="0.3">
      <c r="A957" s="5"/>
      <c r="B957" s="6"/>
    </row>
    <row r="958" spans="1:2" ht="15.75" thickBot="1" x14ac:dyDescent="0.3">
      <c r="A958" s="5"/>
      <c r="B958" s="6"/>
    </row>
    <row r="959" spans="1:2" ht="15.75" thickBot="1" x14ac:dyDescent="0.3">
      <c r="A959" s="5"/>
      <c r="B959" s="6"/>
    </row>
    <row r="960" spans="1:2" ht="15.75" thickBot="1" x14ac:dyDescent="0.3">
      <c r="A960" s="5"/>
      <c r="B960" s="6"/>
    </row>
    <row r="961" spans="1:2" ht="15.75" thickBot="1" x14ac:dyDescent="0.3">
      <c r="A961" s="5"/>
      <c r="B961" s="6"/>
    </row>
    <row r="962" spans="1:2" ht="15.75" thickBot="1" x14ac:dyDescent="0.3">
      <c r="A962" s="5"/>
      <c r="B962" s="6"/>
    </row>
    <row r="963" spans="1:2" ht="15.75" thickBot="1" x14ac:dyDescent="0.3">
      <c r="A963" s="5"/>
      <c r="B963" s="6"/>
    </row>
    <row r="964" spans="1:2" ht="15.75" thickBot="1" x14ac:dyDescent="0.3">
      <c r="A964" s="5"/>
      <c r="B964" s="6"/>
    </row>
    <row r="965" spans="1:2" ht="15.75" thickBot="1" x14ac:dyDescent="0.3">
      <c r="A965" s="5"/>
      <c r="B965" s="6"/>
    </row>
    <row r="966" spans="1:2" ht="15.75" thickBot="1" x14ac:dyDescent="0.3">
      <c r="A966" s="5"/>
      <c r="B966" s="6"/>
    </row>
    <row r="967" spans="1:2" ht="15.75" thickBot="1" x14ac:dyDescent="0.3">
      <c r="A967" s="5"/>
      <c r="B967" s="6"/>
    </row>
    <row r="968" spans="1:2" ht="15.75" thickBot="1" x14ac:dyDescent="0.3">
      <c r="A968" s="5"/>
      <c r="B968" s="6"/>
    </row>
    <row r="969" spans="1:2" ht="15.75" thickBot="1" x14ac:dyDescent="0.3">
      <c r="A969" s="5"/>
      <c r="B969" s="6"/>
    </row>
    <row r="970" spans="1:2" ht="15.75" thickBot="1" x14ac:dyDescent="0.3">
      <c r="A970" s="5"/>
      <c r="B970" s="6"/>
    </row>
    <row r="971" spans="1:2" ht="15.75" thickBot="1" x14ac:dyDescent="0.3">
      <c r="A971" s="5"/>
      <c r="B971" s="6"/>
    </row>
    <row r="972" spans="1:2" ht="15.75" thickBot="1" x14ac:dyDescent="0.3">
      <c r="A972" s="5"/>
      <c r="B972" s="6"/>
    </row>
    <row r="973" spans="1:2" ht="15.75" thickBot="1" x14ac:dyDescent="0.3">
      <c r="A973" s="5"/>
      <c r="B973" s="6"/>
    </row>
    <row r="974" spans="1:2" ht="15.75" thickBot="1" x14ac:dyDescent="0.3">
      <c r="A974" s="5"/>
      <c r="B974" s="6"/>
    </row>
    <row r="975" spans="1:2" ht="15.75" thickBot="1" x14ac:dyDescent="0.3">
      <c r="A975" s="5"/>
      <c r="B975" s="6"/>
    </row>
    <row r="976" spans="1:2" ht="15.75" thickBot="1" x14ac:dyDescent="0.3">
      <c r="A976" s="5"/>
      <c r="B976" s="6"/>
    </row>
    <row r="977" spans="1:2" ht="15.75" thickBot="1" x14ac:dyDescent="0.3">
      <c r="A977" s="5"/>
      <c r="B977" s="6"/>
    </row>
    <row r="978" spans="1:2" ht="15.75" thickBot="1" x14ac:dyDescent="0.3">
      <c r="A978" s="5"/>
      <c r="B978" s="6"/>
    </row>
    <row r="979" spans="1:2" ht="15.75" thickBot="1" x14ac:dyDescent="0.3">
      <c r="A979" s="5"/>
      <c r="B979" s="6"/>
    </row>
    <row r="980" spans="1:2" ht="15.75" thickBot="1" x14ac:dyDescent="0.3">
      <c r="A980" s="5"/>
      <c r="B980" s="6"/>
    </row>
    <row r="981" spans="1:2" ht="15.75" thickBot="1" x14ac:dyDescent="0.3">
      <c r="A981" s="5"/>
      <c r="B981" s="6"/>
    </row>
    <row r="982" spans="1:2" ht="15.75" thickBot="1" x14ac:dyDescent="0.3">
      <c r="A982" s="5"/>
      <c r="B982" s="6"/>
    </row>
    <row r="983" spans="1:2" ht="15.75" thickBot="1" x14ac:dyDescent="0.3">
      <c r="A983" s="5"/>
      <c r="B983" s="6"/>
    </row>
    <row r="984" spans="1:2" ht="15.75" thickBot="1" x14ac:dyDescent="0.3">
      <c r="A984" s="5"/>
      <c r="B984" s="6"/>
    </row>
    <row r="985" spans="1:2" ht="15.75" thickBot="1" x14ac:dyDescent="0.3">
      <c r="A985" s="5"/>
      <c r="B985" s="6"/>
    </row>
    <row r="986" spans="1:2" ht="15.75" thickBot="1" x14ac:dyDescent="0.3">
      <c r="A986" s="5"/>
      <c r="B986" s="6"/>
    </row>
    <row r="987" spans="1:2" ht="15.75" thickBot="1" x14ac:dyDescent="0.3">
      <c r="A987" s="5"/>
      <c r="B987" s="6"/>
    </row>
    <row r="988" spans="1:2" ht="15.75" thickBot="1" x14ac:dyDescent="0.3">
      <c r="A988" s="5"/>
      <c r="B988" s="6"/>
    </row>
    <row r="989" spans="1:2" ht="15.75" thickBot="1" x14ac:dyDescent="0.3">
      <c r="A989" s="5"/>
      <c r="B989" s="6"/>
    </row>
    <row r="990" spans="1:2" ht="15.75" thickBot="1" x14ac:dyDescent="0.3">
      <c r="A990" s="5"/>
      <c r="B990" s="6"/>
    </row>
    <row r="991" spans="1:2" ht="15.75" thickBot="1" x14ac:dyDescent="0.3">
      <c r="A991" s="5"/>
      <c r="B99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0"/>
  <sheetViews>
    <sheetView workbookViewId="0">
      <selection sqref="A1:XFD1048576"/>
    </sheetView>
  </sheetViews>
  <sheetFormatPr defaultRowHeight="15" x14ac:dyDescent="0.25"/>
  <cols>
    <col min="2" max="2" width="9.140625" style="7"/>
    <col min="3" max="3" width="10.5703125" bestFit="1" customWidth="1"/>
    <col min="4" max="4" width="14.140625" bestFit="1" customWidth="1"/>
    <col min="10" max="10" width="10.140625" bestFit="1" customWidth="1"/>
    <col min="11" max="11" width="11" bestFit="1" customWidth="1"/>
    <col min="12" max="12" width="10.140625" bestFit="1" customWidth="1"/>
  </cols>
  <sheetData>
    <row r="1" spans="1:15" ht="27" thickBot="1" x14ac:dyDescent="0.3">
      <c r="A1" s="1" t="s">
        <v>0</v>
      </c>
      <c r="B1" s="2" t="s">
        <v>1</v>
      </c>
      <c r="C1" t="s">
        <v>24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6</v>
      </c>
      <c r="K1" t="s">
        <v>7</v>
      </c>
      <c r="L1" t="s">
        <v>8</v>
      </c>
      <c r="M1" t="s">
        <v>2</v>
      </c>
      <c r="N1" t="s">
        <v>3</v>
      </c>
      <c r="O1" t="s">
        <v>4</v>
      </c>
    </row>
    <row r="2" spans="1:15" ht="15.75" thickBot="1" x14ac:dyDescent="0.3">
      <c r="A2" s="3">
        <v>25</v>
      </c>
      <c r="B2" s="4">
        <v>5</v>
      </c>
      <c r="C2">
        <f t="shared" ref="C2:C52" si="0">EVEN(B2)/2</f>
        <v>3</v>
      </c>
      <c r="D2">
        <f>VLOOKUP($A2,ML_pieces!$A:$H,3,0)</f>
        <v>29.25</v>
      </c>
      <c r="E2">
        <f>VLOOKUP($A2,ML_pieces!$A:$H,4,0)</f>
        <v>328.5</v>
      </c>
      <c r="F2">
        <f>VLOOKUP($A2,ML_pieces!$A:$H,5,0)</f>
        <v>0</v>
      </c>
      <c r="G2">
        <f>VLOOKUP($A2,ML_pieces!$A:$H,6,0)</f>
        <v>38.546875</v>
      </c>
      <c r="H2">
        <f>VLOOKUP($A2,ML_pieces!$A:$H,7,0)</f>
        <v>28.5625</v>
      </c>
      <c r="I2">
        <f>VLOOKUP($A2,ML_pieces!$A:$H,8,0)</f>
        <v>0</v>
      </c>
      <c r="J2">
        <f>VLOOKUP($A2,ML_chords!$A:$E,3,0)</f>
        <v>1.8921214695264386E-2</v>
      </c>
      <c r="K2">
        <f>VLOOKUP($A2,ML_chords!$A:$E,4,0)</f>
        <v>0.9</v>
      </c>
      <c r="L2">
        <f>VLOOKUP($A2,ML_chords!$A:$E,5,0)</f>
        <v>1</v>
      </c>
      <c r="M2">
        <f>VLOOKUP($A2,ML_scales!$A:$D,4,0)</f>
        <v>21</v>
      </c>
      <c r="N2">
        <f>VLOOKUP($A2,ML_scales!$A:$D,3,0)</f>
        <v>0</v>
      </c>
      <c r="O2">
        <f t="shared" ref="O2:O52" si="1">M2+N2</f>
        <v>21</v>
      </c>
    </row>
    <row r="3" spans="1:15" ht="15.75" thickBot="1" x14ac:dyDescent="0.3">
      <c r="A3" s="3">
        <v>6</v>
      </c>
      <c r="B3" s="4">
        <v>5</v>
      </c>
      <c r="C3">
        <f t="shared" si="0"/>
        <v>3</v>
      </c>
      <c r="D3">
        <f>VLOOKUP($A3,ML_pieces!$A:$H,3,0)</f>
        <v>29.125</v>
      </c>
      <c r="E3">
        <f>VLOOKUP($A3,ML_pieces!$A:$H,4,0)</f>
        <v>256.75</v>
      </c>
      <c r="F3">
        <f>VLOOKUP($A3,ML_pieces!$A:$H,5,0)</f>
        <v>81</v>
      </c>
      <c r="G3">
        <f>VLOOKUP($A3,ML_pieces!$A:$H,6,0)</f>
        <v>0</v>
      </c>
      <c r="H3">
        <f>VLOOKUP($A3,ML_pieces!$A:$H,7,0)</f>
        <v>13.5</v>
      </c>
      <c r="I3">
        <f>VLOOKUP($A3,ML_pieces!$A:$H,8,0)</f>
        <v>0</v>
      </c>
      <c r="J3">
        <f>VLOOKUP($A3,ML_chords!$A:$E,3,0)</f>
        <v>0.11617070146068387</v>
      </c>
      <c r="K3">
        <f>VLOOKUP($A3,ML_chords!$A:$E,4,0)</f>
        <v>0.8</v>
      </c>
      <c r="L3">
        <f>VLOOKUP($A3,ML_chords!$A:$E,5,0)</f>
        <v>0.8</v>
      </c>
      <c r="M3">
        <f>VLOOKUP($A3,ML_scales!$A:$D,4,0)</f>
        <v>21</v>
      </c>
      <c r="N3">
        <f>VLOOKUP($A3,ML_scales!$A:$D,3,0)</f>
        <v>45</v>
      </c>
      <c r="O3">
        <f t="shared" si="1"/>
        <v>66</v>
      </c>
    </row>
    <row r="4" spans="1:15" ht="15.75" thickBot="1" x14ac:dyDescent="0.3">
      <c r="A4" s="3">
        <v>11</v>
      </c>
      <c r="B4" s="4">
        <v>9</v>
      </c>
      <c r="C4">
        <f t="shared" si="0"/>
        <v>5</v>
      </c>
      <c r="D4">
        <f>VLOOKUP($A4,ML_pieces!$A:$H,3,0)</f>
        <v>24.625</v>
      </c>
      <c r="E4">
        <f>VLOOKUP($A4,ML_pieces!$A:$H,4,0)</f>
        <v>280</v>
      </c>
      <c r="F4">
        <f>VLOOKUP($A4,ML_pieces!$A:$H,5,0)</f>
        <v>104.25</v>
      </c>
      <c r="G4">
        <f>VLOOKUP($A4,ML_pieces!$A:$H,6,0)</f>
        <v>103.853515625</v>
      </c>
      <c r="H4">
        <f>VLOOKUP($A4,ML_pieces!$A:$H,7,0)</f>
        <v>40.5</v>
      </c>
      <c r="I4">
        <f>VLOOKUP($A4,ML_pieces!$A:$H,8,0)</f>
        <v>167.4765625</v>
      </c>
      <c r="J4">
        <f>VLOOKUP($A4,ML_chords!$A:$E,3,0)</f>
        <v>9.5380806762871875E-2</v>
      </c>
      <c r="K4">
        <f>VLOOKUP($A4,ML_chords!$A:$E,4,0)</f>
        <v>0.7</v>
      </c>
      <c r="L4">
        <f>VLOOKUP($A4,ML_chords!$A:$E,5,0)</f>
        <v>0.8</v>
      </c>
      <c r="M4">
        <f>VLOOKUP($A4,ML_scales!$A:$D,4,0)</f>
        <v>28</v>
      </c>
      <c r="N4">
        <f>VLOOKUP($A4,ML_scales!$A:$D,3,0)</f>
        <v>30</v>
      </c>
      <c r="O4">
        <f t="shared" si="1"/>
        <v>58</v>
      </c>
    </row>
    <row r="5" spans="1:15" ht="15.75" thickBot="1" x14ac:dyDescent="0.3">
      <c r="A5" s="3">
        <v>10</v>
      </c>
      <c r="B5" s="4">
        <v>8</v>
      </c>
      <c r="C5">
        <f t="shared" si="0"/>
        <v>4</v>
      </c>
      <c r="D5">
        <f>VLOOKUP($A5,ML_pieces!$A:$H,3,0)</f>
        <v>23.5</v>
      </c>
      <c r="E5">
        <f>VLOOKUP($A5,ML_pieces!$A:$H,4,0)</f>
        <v>230.5</v>
      </c>
      <c r="F5">
        <f>VLOOKUP($A5,ML_pieces!$A:$H,5,0)</f>
        <v>122.25</v>
      </c>
      <c r="G5">
        <f>VLOOKUP($A5,ML_pieces!$A:$H,6,0)</f>
        <v>77.3515625</v>
      </c>
      <c r="H5">
        <f>VLOOKUP($A5,ML_pieces!$A:$H,7,0)</f>
        <v>25.0625</v>
      </c>
      <c r="I5">
        <f>VLOOKUP($A5,ML_pieces!$A:$H,8,0)</f>
        <v>57.765625</v>
      </c>
      <c r="J5">
        <f>VLOOKUP($A5,ML_chords!$A:$E,3,0)</f>
        <v>0.15910333471812649</v>
      </c>
      <c r="K5">
        <f>VLOOKUP($A5,ML_chords!$A:$E,4,0)</f>
        <v>0.5</v>
      </c>
      <c r="L5">
        <f>VLOOKUP($A5,ML_chords!$A:$E,5,0)</f>
        <v>1</v>
      </c>
      <c r="M5">
        <f>VLOOKUP($A5,ML_scales!$A:$D,4,0)</f>
        <v>28</v>
      </c>
      <c r="N5">
        <f>VLOOKUP($A5,ML_scales!$A:$D,3,0)</f>
        <v>15</v>
      </c>
      <c r="O5">
        <f t="shared" si="1"/>
        <v>43</v>
      </c>
    </row>
    <row r="6" spans="1:15" ht="15.75" thickBot="1" x14ac:dyDescent="0.3">
      <c r="A6" s="3">
        <v>9</v>
      </c>
      <c r="B6" s="4">
        <v>4</v>
      </c>
      <c r="C6">
        <f t="shared" si="0"/>
        <v>2</v>
      </c>
      <c r="D6">
        <f>VLOOKUP($A6,ML_pieces!$A:$H,3,0)</f>
        <v>34.25</v>
      </c>
      <c r="E6">
        <f>VLOOKUP($A6,ML_pieces!$A:$H,4,0)</f>
        <v>239.25</v>
      </c>
      <c r="F6">
        <f>VLOOKUP($A6,ML_pieces!$A:$H,5,0)</f>
        <v>0</v>
      </c>
      <c r="G6">
        <f>VLOOKUP($A6,ML_pieces!$A:$H,6,0)</f>
        <v>0</v>
      </c>
      <c r="H6">
        <f>VLOOKUP($A6,ML_pieces!$A:$H,7,0)</f>
        <v>28.1875</v>
      </c>
      <c r="I6">
        <f>VLOOKUP($A6,ML_pieces!$A:$H,8,0)</f>
        <v>0</v>
      </c>
      <c r="J6">
        <f>VLOOKUP($A6,ML_chords!$A:$E,3,0)</f>
        <v>0.19292200578051549</v>
      </c>
      <c r="K6">
        <f>VLOOKUP($A6,ML_chords!$A:$E,4,0)</f>
        <v>0.4</v>
      </c>
      <c r="L6">
        <f>VLOOKUP($A6,ML_chords!$A:$E,5,0)</f>
        <v>0.6</v>
      </c>
      <c r="M6">
        <f>VLOOKUP($A6,ML_scales!$A:$D,4,0)</f>
        <v>14</v>
      </c>
      <c r="N6">
        <f>VLOOKUP($A6,ML_scales!$A:$D,3,0)</f>
        <v>60</v>
      </c>
      <c r="O6">
        <f t="shared" si="1"/>
        <v>74</v>
      </c>
    </row>
    <row r="7" spans="1:15" ht="15.75" thickBot="1" x14ac:dyDescent="0.3">
      <c r="A7" s="3">
        <v>8</v>
      </c>
      <c r="B7" s="4">
        <v>8</v>
      </c>
      <c r="C7">
        <f t="shared" si="0"/>
        <v>4</v>
      </c>
      <c r="D7">
        <f>VLOOKUP($A7,ML_pieces!$A:$H,3,0)</f>
        <v>25.15625</v>
      </c>
      <c r="E7">
        <f>VLOOKUP($A7,ML_pieces!$A:$H,4,0)</f>
        <v>300.5</v>
      </c>
      <c r="F7">
        <f>VLOOKUP($A7,ML_pieces!$A:$H,5,0)</f>
        <v>87</v>
      </c>
      <c r="G7">
        <f>VLOOKUP($A7,ML_pieces!$A:$H,6,0)</f>
        <v>47.6875</v>
      </c>
      <c r="H7">
        <f>VLOOKUP($A7,ML_pieces!$A:$H,7,0)</f>
        <v>23.125</v>
      </c>
      <c r="I7">
        <f>VLOOKUP($A7,ML_pieces!$A:$H,8,0)</f>
        <v>0</v>
      </c>
      <c r="J7">
        <f>VLOOKUP($A7,ML_chords!$A:$E,3,0)</f>
        <v>0.10741346567040741</v>
      </c>
      <c r="K7">
        <f>VLOOKUP($A7,ML_chords!$A:$E,4,0)</f>
        <v>0.4</v>
      </c>
      <c r="L7">
        <f>VLOOKUP($A7,ML_chords!$A:$E,5,0)</f>
        <v>0.6</v>
      </c>
      <c r="M7">
        <f>VLOOKUP($A7,ML_scales!$A:$D,4,0)</f>
        <v>28</v>
      </c>
      <c r="N7">
        <f>VLOOKUP($A7,ML_scales!$A:$D,3,0)</f>
        <v>75</v>
      </c>
      <c r="O7">
        <f t="shared" si="1"/>
        <v>103</v>
      </c>
    </row>
    <row r="8" spans="1:15" ht="15.75" thickBot="1" x14ac:dyDescent="0.3">
      <c r="A8" s="3">
        <v>20</v>
      </c>
      <c r="B8" s="4">
        <v>9</v>
      </c>
      <c r="C8">
        <f t="shared" si="0"/>
        <v>5</v>
      </c>
      <c r="D8">
        <f>VLOOKUP($A8,ML_pieces!$A:$H,3,0)</f>
        <v>28</v>
      </c>
      <c r="E8">
        <f>VLOOKUP($A8,ML_pieces!$A:$H,4,0)</f>
        <v>320.5</v>
      </c>
      <c r="F8">
        <f>VLOOKUP($A8,ML_pieces!$A:$H,5,0)</f>
        <v>91.875</v>
      </c>
      <c r="G8">
        <f>VLOOKUP($A8,ML_pieces!$A:$H,6,0)</f>
        <v>92.76953125</v>
      </c>
      <c r="H8">
        <f>VLOOKUP($A8,ML_pieces!$A:$H,7,0)</f>
        <v>21.75</v>
      </c>
      <c r="I8">
        <f>VLOOKUP($A8,ML_pieces!$A:$H,8,0)</f>
        <v>124.5390625</v>
      </c>
      <c r="J8">
        <f>VLOOKUP($A8,ML_chords!$A:$E,3,0)</f>
        <v>0.14721689197520169</v>
      </c>
      <c r="K8">
        <f>VLOOKUP($A8,ML_chords!$A:$E,4,0)</f>
        <v>0.4</v>
      </c>
      <c r="L8">
        <f>VLOOKUP($A8,ML_chords!$A:$E,5,0)</f>
        <v>0.7</v>
      </c>
      <c r="M8">
        <f>VLOOKUP($A8,ML_scales!$A:$D,4,0)</f>
        <v>28</v>
      </c>
      <c r="N8">
        <f>VLOOKUP($A8,ML_scales!$A:$D,3,0)</f>
        <v>15</v>
      </c>
      <c r="O8">
        <f t="shared" si="1"/>
        <v>43</v>
      </c>
    </row>
    <row r="9" spans="1:15" ht="15.75" thickBot="1" x14ac:dyDescent="0.3">
      <c r="A9" s="3">
        <v>2</v>
      </c>
      <c r="B9" s="4">
        <v>2</v>
      </c>
      <c r="C9">
        <f t="shared" si="0"/>
        <v>1</v>
      </c>
      <c r="D9">
        <f>VLOOKUP($A9,ML_pieces!$A:$H,3,0)</f>
        <v>31.125</v>
      </c>
      <c r="E9">
        <f>VLOOKUP($A9,ML_pieces!$A:$H,4,0)</f>
        <v>0</v>
      </c>
      <c r="F9">
        <f>VLOOKUP($A9,ML_pieces!$A:$H,5,0)</f>
        <v>0</v>
      </c>
      <c r="G9">
        <f>VLOOKUP($A9,ML_pieces!$A:$H,6,0)</f>
        <v>0</v>
      </c>
      <c r="H9">
        <f>VLOOKUP($A9,ML_pieces!$A:$H,7,0)</f>
        <v>10.25</v>
      </c>
      <c r="I9">
        <f>VLOOKUP($A9,ML_pieces!$A:$H,8,0)</f>
        <v>0</v>
      </c>
      <c r="J9">
        <f>VLOOKUP($A9,ML_chords!$A:$E,3,0)</f>
        <v>0.13082813039603594</v>
      </c>
      <c r="K9">
        <f>VLOOKUP($A9,ML_chords!$A:$E,4,0)</f>
        <v>0.6</v>
      </c>
      <c r="L9">
        <f>VLOOKUP($A9,ML_chords!$A:$E,5,0)</f>
        <v>1</v>
      </c>
      <c r="M9">
        <f>VLOOKUP($A9,ML_scales!$A:$D,4,0)</f>
        <v>35</v>
      </c>
      <c r="N9">
        <f>VLOOKUP($A9,ML_scales!$A:$D,3,0)</f>
        <v>60</v>
      </c>
      <c r="O9">
        <f t="shared" si="1"/>
        <v>95</v>
      </c>
    </row>
    <row r="10" spans="1:15" ht="15.75" thickBot="1" x14ac:dyDescent="0.3">
      <c r="A10" s="3">
        <v>3</v>
      </c>
      <c r="B10" s="4">
        <v>5</v>
      </c>
      <c r="C10">
        <f t="shared" si="0"/>
        <v>3</v>
      </c>
      <c r="D10">
        <f>VLOOKUP($A10,ML_pieces!$A:$H,3,0)</f>
        <v>31.75</v>
      </c>
      <c r="E10">
        <f>VLOOKUP($A10,ML_pieces!$A:$H,4,0)</f>
        <v>109</v>
      </c>
      <c r="F10">
        <f>VLOOKUP($A10,ML_pieces!$A:$H,5,0)</f>
        <v>99.75</v>
      </c>
      <c r="G10">
        <f>VLOOKUP($A10,ML_pieces!$A:$H,6,0)</f>
        <v>29.453125</v>
      </c>
      <c r="H10">
        <f>VLOOKUP($A10,ML_pieces!$A:$H,7,0)</f>
        <v>26.1875</v>
      </c>
      <c r="I10">
        <f>VLOOKUP($A10,ML_pieces!$A:$H,8,0)</f>
        <v>0</v>
      </c>
      <c r="J10">
        <f>VLOOKUP($A10,ML_chords!$A:$E,3,0)</f>
        <v>0.12733743381351406</v>
      </c>
      <c r="K10">
        <f>VLOOKUP($A10,ML_chords!$A:$E,4,0)</f>
        <v>0.5</v>
      </c>
      <c r="L10">
        <f>VLOOKUP($A10,ML_chords!$A:$E,5,0)</f>
        <v>0.6</v>
      </c>
      <c r="M10">
        <f>VLOOKUP($A10,ML_scales!$A:$D,4,0)</f>
        <v>14</v>
      </c>
      <c r="N10">
        <f>VLOOKUP($A10,ML_scales!$A:$D,3,0)</f>
        <v>15</v>
      </c>
      <c r="O10">
        <f t="shared" si="1"/>
        <v>29</v>
      </c>
    </row>
    <row r="11" spans="1:15" ht="15.75" thickBot="1" x14ac:dyDescent="0.3">
      <c r="A11" s="3">
        <v>16</v>
      </c>
      <c r="B11" s="4">
        <v>6</v>
      </c>
      <c r="C11">
        <f t="shared" si="0"/>
        <v>3</v>
      </c>
      <c r="D11">
        <f>VLOOKUP($A11,ML_pieces!$A:$H,3,0)</f>
        <v>30.75</v>
      </c>
      <c r="E11">
        <f>VLOOKUP($A11,ML_pieces!$A:$H,4,0)</f>
        <v>286.25</v>
      </c>
      <c r="F11">
        <f>VLOOKUP($A11,ML_pieces!$A:$H,5,0)</f>
        <v>98</v>
      </c>
      <c r="G11">
        <f>VLOOKUP($A11,ML_pieces!$A:$H,6,0)</f>
        <v>100.978515625</v>
      </c>
      <c r="H11">
        <f>VLOOKUP($A11,ML_pieces!$A:$H,7,0)</f>
        <v>29.5625</v>
      </c>
      <c r="I11">
        <f>VLOOKUP($A11,ML_pieces!$A:$H,8,0)</f>
        <v>89.9921875</v>
      </c>
      <c r="J11">
        <f>VLOOKUP($A11,ML_chords!$A:$E,3,0)</f>
        <v>0.16657890979384654</v>
      </c>
      <c r="K11">
        <f>VLOOKUP($A11,ML_chords!$A:$E,4,0)</f>
        <v>0.3</v>
      </c>
      <c r="L11">
        <f>VLOOKUP($A11,ML_chords!$A:$E,5,0)</f>
        <v>0.6</v>
      </c>
      <c r="M11">
        <f>VLOOKUP($A11,ML_scales!$A:$D,4,0)</f>
        <v>28</v>
      </c>
      <c r="N11">
        <f>VLOOKUP($A11,ML_scales!$A:$D,3,0)</f>
        <v>180</v>
      </c>
      <c r="O11">
        <f t="shared" si="1"/>
        <v>208</v>
      </c>
    </row>
    <row r="12" spans="1:15" ht="15.75" thickBot="1" x14ac:dyDescent="0.3">
      <c r="A12" s="3">
        <v>17</v>
      </c>
      <c r="B12" s="4">
        <v>7</v>
      </c>
      <c r="C12">
        <f t="shared" si="0"/>
        <v>4</v>
      </c>
      <c r="D12">
        <f>VLOOKUP($A12,ML_pieces!$A:$H,3,0)</f>
        <v>34</v>
      </c>
      <c r="E12">
        <f>VLOOKUP($A12,ML_pieces!$A:$H,4,0)</f>
        <v>267.25</v>
      </c>
      <c r="F12">
        <f>VLOOKUP($A12,ML_pieces!$A:$H,5,0)</f>
        <v>95.5</v>
      </c>
      <c r="G12">
        <f>VLOOKUP($A12,ML_pieces!$A:$H,6,0)</f>
        <v>76.458984375</v>
      </c>
      <c r="H12">
        <f>VLOOKUP($A12,ML_pieces!$A:$H,7,0)</f>
        <v>25.8125</v>
      </c>
      <c r="I12">
        <f>VLOOKUP($A12,ML_pieces!$A:$H,8,0)</f>
        <v>102.78125</v>
      </c>
      <c r="J12">
        <f>VLOOKUP($A12,ML_chords!$A:$E,3,0)</f>
        <v>0.2333642316970832</v>
      </c>
      <c r="K12">
        <f>VLOOKUP($A12,ML_chords!$A:$E,4,0)</f>
        <v>0.8</v>
      </c>
      <c r="L12">
        <f>VLOOKUP($A12,ML_chords!$A:$E,5,0)</f>
        <v>1</v>
      </c>
      <c r="M12">
        <f>VLOOKUP($A12,ML_scales!$A:$D,4,0)</f>
        <v>35</v>
      </c>
      <c r="N12">
        <f>VLOOKUP($A12,ML_scales!$A:$D,3,0)</f>
        <v>180</v>
      </c>
      <c r="O12">
        <f t="shared" si="1"/>
        <v>215</v>
      </c>
    </row>
    <row r="13" spans="1:15" ht="15.75" thickBot="1" x14ac:dyDescent="0.3">
      <c r="A13" s="3">
        <v>19</v>
      </c>
      <c r="B13" s="4">
        <v>9</v>
      </c>
      <c r="C13">
        <f t="shared" si="0"/>
        <v>5</v>
      </c>
      <c r="D13">
        <f>VLOOKUP($A13,ML_pieces!$A:$H,3,0)</f>
        <v>26.75</v>
      </c>
      <c r="E13">
        <f>VLOOKUP($A13,ML_pieces!$A:$H,4,0)</f>
        <v>314.75</v>
      </c>
      <c r="F13">
        <f>VLOOKUP($A13,ML_pieces!$A:$H,5,0)</f>
        <v>41.125</v>
      </c>
      <c r="G13">
        <f>VLOOKUP($A13,ML_pieces!$A:$H,6,0)</f>
        <v>0</v>
      </c>
      <c r="H13">
        <f>VLOOKUP($A13,ML_pieces!$A:$H,7,0)</f>
        <v>13.875</v>
      </c>
      <c r="I13">
        <f>VLOOKUP($A13,ML_pieces!$A:$H,8,0)</f>
        <v>0</v>
      </c>
      <c r="J13">
        <f>VLOOKUP($A13,ML_chords!$A:$E,3,0)</f>
        <v>0.12840320696494642</v>
      </c>
      <c r="K13">
        <f>VLOOKUP($A13,ML_chords!$A:$E,4,0)</f>
        <v>1</v>
      </c>
      <c r="L13">
        <f>VLOOKUP($A13,ML_chords!$A:$E,5,0)</f>
        <v>1</v>
      </c>
      <c r="M13">
        <f>VLOOKUP($A13,ML_scales!$A:$D,4,0)</f>
        <v>35</v>
      </c>
      <c r="N13">
        <f>VLOOKUP($A13,ML_scales!$A:$D,3,0)</f>
        <v>105</v>
      </c>
      <c r="O13">
        <f t="shared" si="1"/>
        <v>140</v>
      </c>
    </row>
    <row r="14" spans="1:15" ht="15.75" thickBot="1" x14ac:dyDescent="0.3">
      <c r="A14" s="3">
        <v>7</v>
      </c>
      <c r="B14" s="4">
        <v>7</v>
      </c>
      <c r="C14">
        <f t="shared" si="0"/>
        <v>4</v>
      </c>
      <c r="D14">
        <f>VLOOKUP($A14,ML_pieces!$A:$H,3,0)</f>
        <v>28.25</v>
      </c>
      <c r="E14">
        <f>VLOOKUP($A14,ML_pieces!$A:$H,4,0)</f>
        <v>278.75</v>
      </c>
      <c r="F14">
        <f>VLOOKUP($A14,ML_pieces!$A:$H,5,0)</f>
        <v>76.25</v>
      </c>
      <c r="G14">
        <f>VLOOKUP($A14,ML_pieces!$A:$H,6,0)</f>
        <v>44.0859375</v>
      </c>
      <c r="H14">
        <f>VLOOKUP($A14,ML_pieces!$A:$H,7,0)</f>
        <v>20.875</v>
      </c>
      <c r="I14">
        <f>VLOOKUP($A14,ML_pieces!$A:$H,8,0)</f>
        <v>23.359375</v>
      </c>
      <c r="J14">
        <f>VLOOKUP($A14,ML_chords!$A:$E,3,0)</f>
        <v>0.14097889584431958</v>
      </c>
      <c r="K14">
        <f>VLOOKUP($A14,ML_chords!$A:$E,4,0)</f>
        <v>0.6</v>
      </c>
      <c r="L14">
        <f>VLOOKUP($A14,ML_chords!$A:$E,5,0)</f>
        <v>0.7</v>
      </c>
      <c r="M14">
        <f>VLOOKUP($A14,ML_scales!$A:$D,4,0)</f>
        <v>14</v>
      </c>
      <c r="N14">
        <f>VLOOKUP($A14,ML_scales!$A:$D,3,0)</f>
        <v>75</v>
      </c>
      <c r="O14">
        <f t="shared" si="1"/>
        <v>89</v>
      </c>
    </row>
    <row r="15" spans="1:15" ht="15.75" thickBot="1" x14ac:dyDescent="0.3">
      <c r="A15" s="3">
        <v>5</v>
      </c>
      <c r="B15" s="4">
        <v>6</v>
      </c>
      <c r="C15">
        <f t="shared" si="0"/>
        <v>3</v>
      </c>
      <c r="D15">
        <f>VLOOKUP($A15,ML_pieces!$A:$H,3,0)</f>
        <v>25.6875</v>
      </c>
      <c r="E15">
        <f>VLOOKUP($A15,ML_pieces!$A:$H,4,0)</f>
        <v>82.75</v>
      </c>
      <c r="F15">
        <f>VLOOKUP($A15,ML_pieces!$A:$H,5,0)</f>
        <v>82.5</v>
      </c>
      <c r="G15">
        <f>VLOOKUP($A15,ML_pieces!$A:$H,6,0)</f>
        <v>68.8828125</v>
      </c>
      <c r="H15">
        <f>VLOOKUP($A15,ML_pieces!$A:$H,7,0)</f>
        <v>17.25</v>
      </c>
      <c r="I15">
        <f>VLOOKUP($A15,ML_pieces!$A:$H,8,0)</f>
        <v>0</v>
      </c>
      <c r="J15">
        <f>VLOOKUP($A15,ML_chords!$A:$E,3,0)</f>
        <v>0.15902954050922236</v>
      </c>
      <c r="K15">
        <f>VLOOKUP($A15,ML_chords!$A:$E,4,0)</f>
        <v>0.4</v>
      </c>
      <c r="L15">
        <f>VLOOKUP($A15,ML_chords!$A:$E,5,0)</f>
        <v>0.6</v>
      </c>
      <c r="M15">
        <f>VLOOKUP($A15,ML_scales!$A:$D,4,0)</f>
        <v>42</v>
      </c>
      <c r="N15">
        <f>VLOOKUP($A15,ML_scales!$A:$D,3,0)</f>
        <v>30</v>
      </c>
      <c r="O15">
        <f t="shared" si="1"/>
        <v>72</v>
      </c>
    </row>
    <row r="16" spans="1:15" ht="15.75" thickBot="1" x14ac:dyDescent="0.3">
      <c r="A16" s="3">
        <v>23</v>
      </c>
      <c r="B16" s="4">
        <v>6</v>
      </c>
      <c r="C16">
        <f t="shared" si="0"/>
        <v>3</v>
      </c>
      <c r="D16">
        <f>VLOOKUP($A16,ML_pieces!$A:$H,3,0)</f>
        <v>28.375</v>
      </c>
      <c r="E16">
        <f>VLOOKUP($A16,ML_pieces!$A:$H,4,0)</f>
        <v>303.25</v>
      </c>
      <c r="F16">
        <f>VLOOKUP($A16,ML_pieces!$A:$H,5,0)</f>
        <v>93.625</v>
      </c>
      <c r="G16">
        <f>VLOOKUP($A16,ML_pieces!$A:$H,6,0)</f>
        <v>66.580078125</v>
      </c>
      <c r="H16">
        <f>VLOOKUP($A16,ML_pieces!$A:$H,7,0)</f>
        <v>26.5625</v>
      </c>
      <c r="I16">
        <f>VLOOKUP($A16,ML_pieces!$A:$H,8,0)</f>
        <v>204.6796875</v>
      </c>
      <c r="J16">
        <f>VLOOKUP($A16,ML_chords!$A:$E,3,0)</f>
        <v>0.25047043862780172</v>
      </c>
      <c r="K16">
        <f>VLOOKUP($A16,ML_chords!$A:$E,4,0)</f>
        <v>0.7</v>
      </c>
      <c r="L16">
        <f>VLOOKUP($A16,ML_chords!$A:$E,5,0)</f>
        <v>0.8</v>
      </c>
      <c r="M16">
        <f>VLOOKUP($A16,ML_scales!$A:$D,4,0)</f>
        <v>28</v>
      </c>
      <c r="N16">
        <f>VLOOKUP($A16,ML_scales!$A:$D,3,0)</f>
        <v>180</v>
      </c>
      <c r="O16">
        <f t="shared" si="1"/>
        <v>208</v>
      </c>
    </row>
    <row r="17" spans="1:15" ht="15.75" thickBot="1" x14ac:dyDescent="0.3">
      <c r="A17" s="3">
        <v>1</v>
      </c>
      <c r="B17" s="4">
        <v>4</v>
      </c>
      <c r="C17">
        <f t="shared" si="0"/>
        <v>2</v>
      </c>
      <c r="D17">
        <f>VLOOKUP($A17,ML_pieces!$A:$H,3,0)</f>
        <v>29.5</v>
      </c>
      <c r="E17">
        <f>VLOOKUP($A17,ML_pieces!$A:$H,4,0)</f>
        <v>286.5</v>
      </c>
      <c r="F17">
        <f>VLOOKUP($A17,ML_pieces!$A:$H,5,0)</f>
        <v>86</v>
      </c>
      <c r="G17">
        <f>VLOOKUP($A17,ML_pieces!$A:$H,6,0)</f>
        <v>0</v>
      </c>
      <c r="H17">
        <f>VLOOKUP($A17,ML_pieces!$A:$H,7,0)</f>
        <v>28.75</v>
      </c>
      <c r="I17">
        <f>VLOOKUP($A17,ML_pieces!$A:$H,8,0)</f>
        <v>0</v>
      </c>
      <c r="J17">
        <f>VLOOKUP($A17,ML_chords!$A:$E,3,0)</f>
        <v>0.18730648444764694</v>
      </c>
      <c r="K17">
        <f>VLOOKUP($A17,ML_chords!$A:$E,4,0)</f>
        <v>0.5</v>
      </c>
      <c r="L17">
        <f>VLOOKUP($A17,ML_chords!$A:$E,5,0)</f>
        <v>0.6</v>
      </c>
      <c r="M17">
        <f>VLOOKUP($A17,ML_scales!$A:$D,4,0)</f>
        <v>21</v>
      </c>
      <c r="N17">
        <f>VLOOKUP($A17,ML_scales!$A:$D,3,0)</f>
        <v>75</v>
      </c>
      <c r="O17">
        <f t="shared" si="1"/>
        <v>96</v>
      </c>
    </row>
    <row r="18" spans="1:15" ht="15.75" thickBot="1" x14ac:dyDescent="0.3">
      <c r="A18" s="3">
        <v>21</v>
      </c>
      <c r="B18" s="4">
        <v>3</v>
      </c>
      <c r="C18">
        <f t="shared" si="0"/>
        <v>2</v>
      </c>
      <c r="D18">
        <f>VLOOKUP($A18,ML_pieces!$A:$H,3,0)</f>
        <v>22.25</v>
      </c>
      <c r="E18">
        <f>VLOOKUP($A18,ML_pieces!$A:$H,4,0)</f>
        <v>0</v>
      </c>
      <c r="F18">
        <f>VLOOKUP($A18,ML_pieces!$A:$H,5,0)</f>
        <v>0</v>
      </c>
      <c r="G18">
        <f>VLOOKUP($A18,ML_pieces!$A:$H,6,0)</f>
        <v>0</v>
      </c>
      <c r="H18">
        <f>VLOOKUP($A18,ML_pieces!$A:$H,7,0)</f>
        <v>11.375</v>
      </c>
      <c r="I18">
        <f>VLOOKUP($A18,ML_pieces!$A:$H,8,0)</f>
        <v>0</v>
      </c>
      <c r="J18">
        <f>VLOOKUP($A18,ML_chords!$A:$E,3,0)</f>
        <v>0.16286964053474998</v>
      </c>
      <c r="K18">
        <f>VLOOKUP($A18,ML_chords!$A:$E,4,0)</f>
        <v>0.1</v>
      </c>
      <c r="L18">
        <f>VLOOKUP($A18,ML_chords!$A:$E,5,0)</f>
        <v>0.6</v>
      </c>
      <c r="M18">
        <f>VLOOKUP($A18,ML_scales!$A:$D,4,0)</f>
        <v>42</v>
      </c>
      <c r="N18">
        <f>VLOOKUP($A18,ML_scales!$A:$D,3,0)</f>
        <v>120</v>
      </c>
      <c r="O18">
        <f t="shared" si="1"/>
        <v>162</v>
      </c>
    </row>
    <row r="19" spans="1:15" ht="15.75" thickBot="1" x14ac:dyDescent="0.3">
      <c r="A19" s="3">
        <v>14</v>
      </c>
      <c r="B19" s="4">
        <v>2</v>
      </c>
      <c r="C19">
        <f t="shared" si="0"/>
        <v>1</v>
      </c>
      <c r="D19">
        <f>VLOOKUP($A19,ML_pieces!$A:$H,3,0)</f>
        <v>22.40625</v>
      </c>
      <c r="E19">
        <f>VLOOKUP($A19,ML_pieces!$A:$H,4,0)</f>
        <v>112.25</v>
      </c>
      <c r="F19">
        <f>VLOOKUP($A19,ML_pieces!$A:$H,5,0)</f>
        <v>0</v>
      </c>
      <c r="G19">
        <f>VLOOKUP($A19,ML_pieces!$A:$H,6,0)</f>
        <v>0</v>
      </c>
      <c r="H19">
        <f>VLOOKUP($A19,ML_pieces!$A:$H,7,0)</f>
        <v>7.6875</v>
      </c>
      <c r="I19">
        <f>VLOOKUP($A19,ML_pieces!$A:$H,8,0)</f>
        <v>0</v>
      </c>
      <c r="J19">
        <f>VLOOKUP($A19,ML_chords!$A:$E,3,0)</f>
        <v>0.1961578105492969</v>
      </c>
      <c r="K19">
        <f>VLOOKUP($A19,ML_chords!$A:$E,4,0)</f>
        <v>0.4</v>
      </c>
      <c r="L19">
        <f>VLOOKUP($A19,ML_chords!$A:$E,5,0)</f>
        <v>0.6</v>
      </c>
      <c r="M19">
        <f>VLOOKUP($A19,ML_scales!$A:$D,4,0)</f>
        <v>42</v>
      </c>
      <c r="N19">
        <f>VLOOKUP($A19,ML_scales!$A:$D,3,0)</f>
        <v>180</v>
      </c>
      <c r="O19">
        <f t="shared" si="1"/>
        <v>222</v>
      </c>
    </row>
    <row r="20" spans="1:15" ht="15.75" thickBot="1" x14ac:dyDescent="0.3">
      <c r="A20" s="3">
        <v>4</v>
      </c>
      <c r="B20" s="4">
        <v>10</v>
      </c>
      <c r="C20">
        <f t="shared" si="0"/>
        <v>5</v>
      </c>
      <c r="D20">
        <f>VLOOKUP($A20,ML_pieces!$A:$H,3,0)</f>
        <v>29.5</v>
      </c>
      <c r="E20">
        <f>VLOOKUP($A20,ML_pieces!$A:$H,4,0)</f>
        <v>299.25</v>
      </c>
      <c r="F20">
        <f>VLOOKUP($A20,ML_pieces!$A:$H,5,0)</f>
        <v>209.125</v>
      </c>
      <c r="G20">
        <f>VLOOKUP($A20,ML_pieces!$A:$H,6,0)</f>
        <v>172.478515625</v>
      </c>
      <c r="H20">
        <f>VLOOKUP($A20,ML_pieces!$A:$H,7,0)</f>
        <v>31.6875</v>
      </c>
      <c r="I20">
        <f>VLOOKUP($A20,ML_pieces!$A:$H,8,0)</f>
        <v>189.4609375</v>
      </c>
      <c r="J20">
        <f>VLOOKUP($A20,ML_chords!$A:$E,3,0)</f>
        <v>0.13295336207825231</v>
      </c>
      <c r="K20">
        <f>VLOOKUP($A20,ML_chords!$A:$E,4,0)</f>
        <v>0.6</v>
      </c>
      <c r="L20">
        <f>VLOOKUP($A20,ML_chords!$A:$E,5,0)</f>
        <v>1</v>
      </c>
      <c r="M20">
        <f>VLOOKUP($A20,ML_scales!$A:$D,4,0)</f>
        <v>21</v>
      </c>
      <c r="N20">
        <f>VLOOKUP($A20,ML_scales!$A:$D,3,0)</f>
        <v>180</v>
      </c>
      <c r="O20">
        <f t="shared" si="1"/>
        <v>201</v>
      </c>
    </row>
    <row r="21" spans="1:15" ht="15.75" thickBot="1" x14ac:dyDescent="0.3">
      <c r="A21" s="3">
        <v>13</v>
      </c>
      <c r="B21" s="4">
        <v>5</v>
      </c>
      <c r="C21">
        <f t="shared" si="0"/>
        <v>3</v>
      </c>
      <c r="D21">
        <f>VLOOKUP($A21,ML_pieces!$A:$H,3,0)</f>
        <v>28.125</v>
      </c>
      <c r="E21">
        <f>VLOOKUP($A21,ML_pieces!$A:$H,4,0)</f>
        <v>295</v>
      </c>
      <c r="F21">
        <f>VLOOKUP($A21,ML_pieces!$A:$H,5,0)</f>
        <v>106</v>
      </c>
      <c r="G21">
        <f>VLOOKUP($A21,ML_pieces!$A:$H,6,0)</f>
        <v>66.03515625</v>
      </c>
      <c r="H21">
        <f>VLOOKUP($A21,ML_pieces!$A:$H,7,0)</f>
        <v>35.375</v>
      </c>
      <c r="I21">
        <f>VLOOKUP($A21,ML_pieces!$A:$H,8,0)</f>
        <v>126.2734375</v>
      </c>
      <c r="J21">
        <f>VLOOKUP($A21,ML_chords!$A:$E,3,0)</f>
        <v>0.19328992124770938</v>
      </c>
      <c r="K21">
        <f>VLOOKUP($A21,ML_chords!$A:$E,4,0)</f>
        <v>0.2</v>
      </c>
      <c r="L21">
        <f>VLOOKUP($A21,ML_chords!$A:$E,5,0)</f>
        <v>0.6</v>
      </c>
      <c r="M21">
        <f>VLOOKUP($A21,ML_scales!$A:$D,4,0)</f>
        <v>42</v>
      </c>
      <c r="N21">
        <f>VLOOKUP($A21,ML_scales!$A:$D,3,0)</f>
        <v>180</v>
      </c>
      <c r="O21">
        <f t="shared" si="1"/>
        <v>222</v>
      </c>
    </row>
    <row r="22" spans="1:15" ht="15.75" thickBot="1" x14ac:dyDescent="0.3">
      <c r="A22" s="3">
        <v>22</v>
      </c>
      <c r="B22" s="4">
        <v>6</v>
      </c>
      <c r="C22">
        <f t="shared" si="0"/>
        <v>3</v>
      </c>
      <c r="D22">
        <f>VLOOKUP($A22,ML_pieces!$A:$H,3,0)</f>
        <v>30.25</v>
      </c>
      <c r="E22">
        <f>VLOOKUP($A22,ML_pieces!$A:$H,4,0)</f>
        <v>94.25</v>
      </c>
      <c r="F22">
        <f>VLOOKUP($A22,ML_pieces!$A:$H,5,0)</f>
        <v>128</v>
      </c>
      <c r="G22">
        <f>VLOOKUP($A22,ML_pieces!$A:$H,6,0)</f>
        <v>0</v>
      </c>
      <c r="H22">
        <f>VLOOKUP($A22,ML_pieces!$A:$H,7,0)</f>
        <v>20.125</v>
      </c>
      <c r="I22">
        <f>VLOOKUP($A22,ML_pieces!$A:$H,8,0)</f>
        <v>0</v>
      </c>
      <c r="J22">
        <f>VLOOKUP($A22,ML_chords!$A:$E,3,0)</f>
        <v>0.22115167681368469</v>
      </c>
      <c r="K22">
        <f>VLOOKUP($A22,ML_chords!$A:$E,4,0)</f>
        <v>0.2</v>
      </c>
      <c r="L22">
        <f>VLOOKUP($A22,ML_chords!$A:$E,5,0)</f>
        <v>0.6</v>
      </c>
      <c r="M22">
        <f>VLOOKUP($A22,ML_scales!$A:$D,4,0)</f>
        <v>35</v>
      </c>
      <c r="N22">
        <f>VLOOKUP($A22,ML_scales!$A:$D,3,0)</f>
        <v>165</v>
      </c>
      <c r="O22">
        <f t="shared" si="1"/>
        <v>200</v>
      </c>
    </row>
    <row r="23" spans="1:15" ht="15.75" thickBot="1" x14ac:dyDescent="0.3">
      <c r="A23" s="3">
        <v>24</v>
      </c>
      <c r="B23" s="4">
        <v>8</v>
      </c>
      <c r="C23">
        <f t="shared" si="0"/>
        <v>4</v>
      </c>
      <c r="D23">
        <f>VLOOKUP($A23,ML_pieces!$A:$H,3,0)</f>
        <v>28.875</v>
      </c>
      <c r="E23">
        <f>VLOOKUP($A23,ML_pieces!$A:$H,4,0)</f>
        <v>143.5</v>
      </c>
      <c r="F23">
        <f>VLOOKUP($A23,ML_pieces!$A:$H,5,0)</f>
        <v>90</v>
      </c>
      <c r="G23">
        <f>VLOOKUP($A23,ML_pieces!$A:$H,6,0)</f>
        <v>160.806640625</v>
      </c>
      <c r="H23">
        <f>VLOOKUP($A23,ML_pieces!$A:$H,7,0)</f>
        <v>27.6875</v>
      </c>
      <c r="I23">
        <f>VLOOKUP($A23,ML_pieces!$A:$H,8,0)</f>
        <v>172.6171875</v>
      </c>
      <c r="J23">
        <f>VLOOKUP($A23,ML_chords!$A:$E,3,0)</f>
        <v>0.12763013089446171</v>
      </c>
      <c r="K23">
        <f>VLOOKUP($A23,ML_chords!$A:$E,4,0)</f>
        <v>1</v>
      </c>
      <c r="L23">
        <f>VLOOKUP($A23,ML_chords!$A:$E,5,0)</f>
        <v>1</v>
      </c>
      <c r="M23">
        <f>VLOOKUP($A23,ML_scales!$A:$D,4,0)</f>
        <v>21</v>
      </c>
      <c r="N23">
        <f>VLOOKUP($A23,ML_scales!$A:$D,3,0)</f>
        <v>0</v>
      </c>
      <c r="O23">
        <f t="shared" si="1"/>
        <v>21</v>
      </c>
    </row>
    <row r="24" spans="1:15" ht="15.75" thickBot="1" x14ac:dyDescent="0.3">
      <c r="A24" s="3">
        <v>26</v>
      </c>
      <c r="B24" s="4">
        <v>6</v>
      </c>
      <c r="C24">
        <f t="shared" si="0"/>
        <v>3</v>
      </c>
      <c r="D24">
        <f>VLOOKUP($A24,ML_pieces!$A:$H,3,0)</f>
        <v>28.25</v>
      </c>
      <c r="E24">
        <f>VLOOKUP($A24,ML_pieces!$A:$H,4,0)</f>
        <v>105.75</v>
      </c>
      <c r="F24">
        <f>VLOOKUP($A24,ML_pieces!$A:$H,5,0)</f>
        <v>34</v>
      </c>
      <c r="G24">
        <f>VLOOKUP($A24,ML_pieces!$A:$H,6,0)</f>
        <v>0</v>
      </c>
      <c r="H24">
        <f>VLOOKUP($A24,ML_pieces!$A:$H,7,0)</f>
        <v>18.1875</v>
      </c>
      <c r="I24">
        <f>VLOOKUP($A24,ML_pieces!$A:$H,8,0)</f>
        <v>0</v>
      </c>
      <c r="J24">
        <f>VLOOKUP($A24,ML_chords!$A:$E,3,0)</f>
        <v>0.2135046116677482</v>
      </c>
      <c r="K24">
        <f>VLOOKUP($A24,ML_chords!$A:$E,4,0)</f>
        <v>0.3</v>
      </c>
      <c r="L24">
        <f>VLOOKUP($A24,ML_chords!$A:$E,5,0)</f>
        <v>0.6</v>
      </c>
      <c r="M24">
        <f>VLOOKUP($A24,ML_scales!$A:$D,4,0)</f>
        <v>42</v>
      </c>
      <c r="N24">
        <f>VLOOKUP($A24,ML_scales!$A:$D,3,0)</f>
        <v>180</v>
      </c>
      <c r="O24">
        <f t="shared" si="1"/>
        <v>222</v>
      </c>
    </row>
    <row r="25" spans="1:15" ht="15.75" thickBot="1" x14ac:dyDescent="0.3">
      <c r="A25" s="3">
        <v>27</v>
      </c>
      <c r="B25" s="4">
        <v>6</v>
      </c>
      <c r="C25">
        <f t="shared" si="0"/>
        <v>3</v>
      </c>
      <c r="D25">
        <f>VLOOKUP($A25,ML_pieces!$A:$H,3,0)</f>
        <v>29.125</v>
      </c>
      <c r="E25">
        <f>VLOOKUP($A25,ML_pieces!$A:$H,4,0)</f>
        <v>82.5</v>
      </c>
      <c r="F25">
        <f>VLOOKUP($A25,ML_pieces!$A:$H,5,0)</f>
        <v>77.375</v>
      </c>
      <c r="G25">
        <f>VLOOKUP($A25,ML_pieces!$A:$H,6,0)</f>
        <v>94.970703125</v>
      </c>
      <c r="H25">
        <f>VLOOKUP($A25,ML_pieces!$A:$H,7,0)</f>
        <v>14.5625</v>
      </c>
      <c r="I25">
        <f>VLOOKUP($A25,ML_pieces!$A:$H,8,0)</f>
        <v>138.6953125</v>
      </c>
      <c r="J25">
        <f>VLOOKUP($A25,ML_chords!$A:$E,3,0)</f>
        <v>0.1199886492576705</v>
      </c>
      <c r="K25">
        <f>VLOOKUP($A25,ML_chords!$A:$E,4,0)</f>
        <v>0.6</v>
      </c>
      <c r="L25">
        <f>VLOOKUP($A25,ML_chords!$A:$E,5,0)</f>
        <v>0.6</v>
      </c>
      <c r="M25">
        <f>VLOOKUP($A25,ML_scales!$A:$D,4,0)</f>
        <v>28</v>
      </c>
      <c r="N25">
        <f>VLOOKUP($A25,ML_scales!$A:$D,3,0)</f>
        <v>150</v>
      </c>
      <c r="O25">
        <f t="shared" si="1"/>
        <v>178</v>
      </c>
    </row>
    <row r="26" spans="1:15" ht="15.75" thickBot="1" x14ac:dyDescent="0.3">
      <c r="A26" s="3">
        <v>28</v>
      </c>
      <c r="B26" s="4">
        <v>8</v>
      </c>
      <c r="C26">
        <f t="shared" si="0"/>
        <v>4</v>
      </c>
      <c r="D26">
        <f>VLOOKUP($A26,ML_pieces!$A:$H,3,0)</f>
        <v>34</v>
      </c>
      <c r="E26">
        <f>VLOOKUP($A26,ML_pieces!$A:$H,4,0)</f>
        <v>169.75</v>
      </c>
      <c r="F26">
        <f>VLOOKUP($A26,ML_pieces!$A:$H,5,0)</f>
        <v>107.75</v>
      </c>
      <c r="G26">
        <f>VLOOKUP($A26,ML_pieces!$A:$H,6,0)</f>
        <v>126.537109375</v>
      </c>
      <c r="H26">
        <f>VLOOKUP($A26,ML_pieces!$A:$H,7,0)</f>
        <v>40.0625</v>
      </c>
      <c r="I26">
        <f>VLOOKUP($A26,ML_pieces!$A:$H,8,0)</f>
        <v>112.9375</v>
      </c>
      <c r="J26">
        <f>VLOOKUP($A26,ML_chords!$A:$E,3,0)</f>
        <v>9.2378350098701295E-2</v>
      </c>
      <c r="K26">
        <f>VLOOKUP($A26,ML_chords!$A:$E,4,0)</f>
        <v>0.5</v>
      </c>
      <c r="L26">
        <f>VLOOKUP($A26,ML_chords!$A:$E,5,0)</f>
        <v>0.9</v>
      </c>
      <c r="M26">
        <f>VLOOKUP($A26,ML_scales!$A:$D,4,0)</f>
        <v>28</v>
      </c>
      <c r="N26">
        <f>VLOOKUP($A26,ML_scales!$A:$D,3,0)</f>
        <v>180</v>
      </c>
      <c r="O26">
        <f t="shared" si="1"/>
        <v>208</v>
      </c>
    </row>
    <row r="27" spans="1:15" ht="15.75" thickBot="1" x14ac:dyDescent="0.3">
      <c r="A27" s="3">
        <v>45</v>
      </c>
      <c r="B27" s="4">
        <v>5</v>
      </c>
      <c r="C27">
        <f t="shared" si="0"/>
        <v>3</v>
      </c>
      <c r="D27">
        <f>VLOOKUP($A27,ML_pieces!$A:$H,3,0)</f>
        <v>26.4375</v>
      </c>
      <c r="E27">
        <f>VLOOKUP($A27,ML_pieces!$A:$H,4,0)</f>
        <v>306.5</v>
      </c>
      <c r="F27">
        <f>VLOOKUP($A27,ML_pieces!$A:$H,5,0)</f>
        <v>110</v>
      </c>
      <c r="G27">
        <f>VLOOKUP($A27,ML_pieces!$A:$H,6,0)</f>
        <v>62.890625</v>
      </c>
      <c r="H27">
        <f>VLOOKUP($A27,ML_pieces!$A:$H,7,0)</f>
        <v>23.875</v>
      </c>
      <c r="I27">
        <f>VLOOKUP($A27,ML_pieces!$A:$H,8,0)</f>
        <v>0</v>
      </c>
      <c r="J27">
        <f>VLOOKUP($A27,ML_chords!$A:$E,3,0)</f>
        <v>0.18737467422308229</v>
      </c>
      <c r="K27">
        <f>VLOOKUP($A27,ML_chords!$A:$E,4,0)</f>
        <v>0.2</v>
      </c>
      <c r="L27">
        <f>VLOOKUP($A27,ML_chords!$A:$E,5,0)</f>
        <v>0.6</v>
      </c>
      <c r="M27">
        <f>VLOOKUP($A27,ML_scales!$A:$D,4,0)</f>
        <v>21</v>
      </c>
      <c r="N27">
        <f>VLOOKUP($A27,ML_scales!$A:$D,3,0)</f>
        <v>120</v>
      </c>
      <c r="O27">
        <f t="shared" si="1"/>
        <v>141</v>
      </c>
    </row>
    <row r="28" spans="1:15" ht="15.75" thickBot="1" x14ac:dyDescent="0.3">
      <c r="A28" s="3">
        <v>43</v>
      </c>
      <c r="B28" s="4">
        <v>3</v>
      </c>
      <c r="C28">
        <f t="shared" si="0"/>
        <v>2</v>
      </c>
      <c r="D28">
        <f>VLOOKUP($A28,ML_pieces!$A:$H,3,0)</f>
        <v>31.5</v>
      </c>
      <c r="E28">
        <f>VLOOKUP($A28,ML_pieces!$A:$H,4,0)</f>
        <v>173.5</v>
      </c>
      <c r="F28">
        <f>VLOOKUP($A28,ML_pieces!$A:$H,5,0)</f>
        <v>0</v>
      </c>
      <c r="G28">
        <f>VLOOKUP($A28,ML_pieces!$A:$H,6,0)</f>
        <v>0</v>
      </c>
      <c r="H28">
        <f>VLOOKUP($A28,ML_pieces!$A:$H,7,0)</f>
        <v>0</v>
      </c>
      <c r="I28">
        <f>VLOOKUP($A28,ML_pieces!$A:$H,8,0)</f>
        <v>0</v>
      </c>
      <c r="J28">
        <f>VLOOKUP($A28,ML_chords!$A:$E,3,0)</f>
        <v>8.5442436625518287E-2</v>
      </c>
      <c r="K28">
        <f>VLOOKUP($A28,ML_chords!$A:$E,4,0)</f>
        <v>0.4</v>
      </c>
      <c r="L28">
        <f>VLOOKUP($A28,ML_chords!$A:$E,5,0)</f>
        <v>0.5</v>
      </c>
      <c r="M28">
        <f>VLOOKUP($A28,ML_scales!$A:$D,4,0)</f>
        <v>28</v>
      </c>
      <c r="N28">
        <f>VLOOKUP($A28,ML_scales!$A:$D,3,0)</f>
        <v>30</v>
      </c>
      <c r="O28">
        <f t="shared" si="1"/>
        <v>58</v>
      </c>
    </row>
    <row r="29" spans="1:15" ht="15.75" thickBot="1" x14ac:dyDescent="0.3">
      <c r="A29" s="3">
        <v>40</v>
      </c>
      <c r="B29" s="4">
        <v>7</v>
      </c>
      <c r="C29">
        <f t="shared" si="0"/>
        <v>4</v>
      </c>
      <c r="D29">
        <f>VLOOKUP($A29,ML_pieces!$A:$H,3,0)</f>
        <v>26.875</v>
      </c>
      <c r="E29">
        <f>VLOOKUP($A29,ML_pieces!$A:$H,4,0)</f>
        <v>186.25</v>
      </c>
      <c r="F29">
        <f>VLOOKUP($A29,ML_pieces!$A:$H,5,0)</f>
        <v>79.75</v>
      </c>
      <c r="G29">
        <f>VLOOKUP($A29,ML_pieces!$A:$H,6,0)</f>
        <v>24.09375</v>
      </c>
      <c r="H29">
        <f>VLOOKUP($A29,ML_pieces!$A:$H,7,0)</f>
        <v>24.6875</v>
      </c>
      <c r="I29">
        <f>VLOOKUP($A29,ML_pieces!$A:$H,8,0)</f>
        <v>0</v>
      </c>
      <c r="J29">
        <f>VLOOKUP($A29,ML_chords!$A:$E,3,0)</f>
        <v>0.18714968724158082</v>
      </c>
      <c r="K29">
        <f>VLOOKUP($A29,ML_chords!$A:$E,4,0)</f>
        <v>0.6</v>
      </c>
      <c r="L29">
        <f>VLOOKUP($A29,ML_chords!$A:$E,5,0)</f>
        <v>0.9</v>
      </c>
      <c r="M29">
        <f>VLOOKUP($A29,ML_scales!$A:$D,4,0)</f>
        <v>28</v>
      </c>
      <c r="N29">
        <f>VLOOKUP($A29,ML_scales!$A:$D,3,0)</f>
        <v>30</v>
      </c>
      <c r="O29">
        <f t="shared" si="1"/>
        <v>58</v>
      </c>
    </row>
    <row r="30" spans="1:15" ht="15.75" thickBot="1" x14ac:dyDescent="0.3">
      <c r="A30" s="3">
        <v>49</v>
      </c>
      <c r="B30" s="4">
        <v>1</v>
      </c>
      <c r="C30">
        <f t="shared" si="0"/>
        <v>1</v>
      </c>
      <c r="D30">
        <f>VLOOKUP($A30,ML_pieces!$A:$H,3,0)</f>
        <v>15.8125</v>
      </c>
      <c r="E30">
        <f>VLOOKUP($A30,ML_pieces!$A:$H,4,0)</f>
        <v>0</v>
      </c>
      <c r="F30">
        <f>VLOOKUP($A30,ML_pieces!$A:$H,5,0)</f>
        <v>0</v>
      </c>
      <c r="G30">
        <f>VLOOKUP($A30,ML_pieces!$A:$H,6,0)</f>
        <v>0</v>
      </c>
      <c r="H30">
        <f>VLOOKUP($A30,ML_pieces!$A:$H,7,0)</f>
        <v>0</v>
      </c>
      <c r="I30">
        <f>VLOOKUP($A30,ML_pieces!$A:$H,8,0)</f>
        <v>0</v>
      </c>
      <c r="J30">
        <f>VLOOKUP($A30,ML_chords!$A:$E,3,0)</f>
        <v>0.16364087329749538</v>
      </c>
      <c r="K30">
        <f>VLOOKUP($A30,ML_chords!$A:$E,4,0)</f>
        <v>0.2</v>
      </c>
      <c r="L30">
        <f>VLOOKUP($A30,ML_chords!$A:$E,5,0)</f>
        <v>0.6</v>
      </c>
      <c r="M30">
        <f>VLOOKUP($A30,ML_scales!$A:$D,4,0)</f>
        <v>42</v>
      </c>
      <c r="N30">
        <f>VLOOKUP($A30,ML_scales!$A:$D,3,0)</f>
        <v>105</v>
      </c>
      <c r="O30">
        <f t="shared" si="1"/>
        <v>147</v>
      </c>
    </row>
    <row r="31" spans="1:15" ht="15.75" thickBot="1" x14ac:dyDescent="0.3">
      <c r="A31" s="3">
        <v>39</v>
      </c>
      <c r="B31" s="4">
        <v>7</v>
      </c>
      <c r="C31">
        <f t="shared" si="0"/>
        <v>4</v>
      </c>
      <c r="D31">
        <f>VLOOKUP($A31,ML_pieces!$A:$H,3,0)</f>
        <v>30</v>
      </c>
      <c r="E31">
        <f>VLOOKUP($A31,ML_pieces!$A:$H,4,0)</f>
        <v>323</v>
      </c>
      <c r="F31">
        <f>VLOOKUP($A31,ML_pieces!$A:$H,5,0)</f>
        <v>98.75</v>
      </c>
      <c r="G31">
        <f>VLOOKUP($A31,ML_pieces!$A:$H,6,0)</f>
        <v>83.427734375</v>
      </c>
      <c r="H31">
        <f>VLOOKUP($A31,ML_pieces!$A:$H,7,0)</f>
        <v>23.5625</v>
      </c>
      <c r="I31">
        <f>VLOOKUP($A31,ML_pieces!$A:$H,8,0)</f>
        <v>177.1640625</v>
      </c>
      <c r="J31">
        <f>VLOOKUP($A31,ML_chords!$A:$E,3,0)</f>
        <v>0</v>
      </c>
      <c r="K31">
        <f>VLOOKUP($A31,ML_chords!$A:$E,4,0)</f>
        <v>1</v>
      </c>
      <c r="L31">
        <f>VLOOKUP($A31,ML_chords!$A:$E,5,0)</f>
        <v>1</v>
      </c>
      <c r="M31">
        <f>VLOOKUP($A31,ML_scales!$A:$D,4,0)</f>
        <v>35</v>
      </c>
      <c r="N31">
        <f>VLOOKUP($A31,ML_scales!$A:$D,3,0)</f>
        <v>60</v>
      </c>
      <c r="O31">
        <f t="shared" si="1"/>
        <v>95</v>
      </c>
    </row>
    <row r="32" spans="1:15" ht="15.75" thickBot="1" x14ac:dyDescent="0.3">
      <c r="A32" s="3">
        <v>50</v>
      </c>
      <c r="B32" s="4">
        <v>5</v>
      </c>
      <c r="C32">
        <f t="shared" si="0"/>
        <v>3</v>
      </c>
      <c r="D32">
        <f>VLOOKUP($A32,ML_pieces!$A:$H,3,0)</f>
        <v>26.875</v>
      </c>
      <c r="E32">
        <f>VLOOKUP($A32,ML_pieces!$A:$H,4,0)</f>
        <v>211</v>
      </c>
      <c r="F32">
        <f>VLOOKUP($A32,ML_pieces!$A:$H,5,0)</f>
        <v>97.75</v>
      </c>
      <c r="G32">
        <f>VLOOKUP($A32,ML_pieces!$A:$H,6,0)</f>
        <v>56.083984375</v>
      </c>
      <c r="H32">
        <f>VLOOKUP($A32,ML_pieces!$A:$H,7,0)</f>
        <v>26.0625</v>
      </c>
      <c r="I32">
        <f>VLOOKUP($A32,ML_pieces!$A:$H,8,0)</f>
        <v>0</v>
      </c>
      <c r="J32">
        <f>VLOOKUP($A32,ML_chords!$A:$E,3,0)</f>
        <v>0.13007486695260051</v>
      </c>
      <c r="K32">
        <f>VLOOKUP($A32,ML_chords!$A:$E,4,0)</f>
        <v>0.3</v>
      </c>
      <c r="L32">
        <f>VLOOKUP($A32,ML_chords!$A:$E,5,0)</f>
        <v>0.7</v>
      </c>
      <c r="M32">
        <f>VLOOKUP($A32,ML_scales!$A:$D,4,0)</f>
        <v>21</v>
      </c>
      <c r="N32">
        <f>VLOOKUP($A32,ML_scales!$A:$D,3,0)</f>
        <v>45</v>
      </c>
      <c r="O32">
        <f t="shared" si="1"/>
        <v>66</v>
      </c>
    </row>
    <row r="33" spans="1:15" ht="15.75" thickBot="1" x14ac:dyDescent="0.3">
      <c r="A33" s="3">
        <v>44</v>
      </c>
      <c r="B33" s="4">
        <v>6</v>
      </c>
      <c r="C33">
        <f t="shared" si="0"/>
        <v>3</v>
      </c>
      <c r="D33">
        <f>VLOOKUP($A33,ML_pieces!$A:$H,3,0)</f>
        <v>25.40625</v>
      </c>
      <c r="E33">
        <f>VLOOKUP($A33,ML_pieces!$A:$H,4,0)</f>
        <v>257.75</v>
      </c>
      <c r="F33">
        <f>VLOOKUP($A33,ML_pieces!$A:$H,5,0)</f>
        <v>111.25</v>
      </c>
      <c r="G33">
        <f>VLOOKUP($A33,ML_pieces!$A:$H,6,0)</f>
        <v>63.15234375</v>
      </c>
      <c r="H33">
        <f>VLOOKUP($A33,ML_pieces!$A:$H,7,0)</f>
        <v>33</v>
      </c>
      <c r="I33">
        <f>VLOOKUP($A33,ML_pieces!$A:$H,8,0)</f>
        <v>0</v>
      </c>
      <c r="J33">
        <f>VLOOKUP($A33,ML_chords!$A:$E,3,0)</f>
        <v>0.19410463560941477</v>
      </c>
      <c r="K33">
        <f>VLOOKUP($A33,ML_chords!$A:$E,4,0)</f>
        <v>0.5</v>
      </c>
      <c r="L33">
        <f>VLOOKUP($A33,ML_chords!$A:$E,5,0)</f>
        <v>1</v>
      </c>
      <c r="M33">
        <f>VLOOKUP($A33,ML_scales!$A:$D,4,0)</f>
        <v>35</v>
      </c>
      <c r="N33">
        <f>VLOOKUP($A33,ML_scales!$A:$D,3,0)</f>
        <v>45</v>
      </c>
      <c r="O33">
        <f t="shared" si="1"/>
        <v>80</v>
      </c>
    </row>
    <row r="34" spans="1:15" ht="15.75" thickBot="1" x14ac:dyDescent="0.3">
      <c r="A34" s="3">
        <v>31</v>
      </c>
      <c r="B34" s="4">
        <v>9</v>
      </c>
      <c r="C34">
        <f t="shared" si="0"/>
        <v>5</v>
      </c>
      <c r="D34">
        <f>VLOOKUP($A34,ML_pieces!$A:$H,3,0)</f>
        <v>27.875</v>
      </c>
      <c r="E34">
        <f>VLOOKUP($A34,ML_pieces!$A:$H,4,0)</f>
        <v>263.5</v>
      </c>
      <c r="F34">
        <f>VLOOKUP($A34,ML_pieces!$A:$H,5,0)</f>
        <v>88</v>
      </c>
      <c r="G34">
        <f>VLOOKUP($A34,ML_pieces!$A:$H,6,0)</f>
        <v>72.0078125</v>
      </c>
      <c r="H34">
        <f>VLOOKUP($A34,ML_pieces!$A:$H,7,0)</f>
        <v>26.75</v>
      </c>
      <c r="I34">
        <f>VLOOKUP($A34,ML_pieces!$A:$H,8,0)</f>
        <v>79.109375</v>
      </c>
      <c r="J34">
        <f>VLOOKUP($A34,ML_chords!$A:$E,3,0)</f>
        <v>0</v>
      </c>
      <c r="K34">
        <f>VLOOKUP($A34,ML_chords!$A:$E,4,0)</f>
        <v>0.9</v>
      </c>
      <c r="L34">
        <f>VLOOKUP($A34,ML_chords!$A:$E,5,0)</f>
        <v>1</v>
      </c>
      <c r="M34">
        <f>VLOOKUP($A34,ML_scales!$A:$D,4,0)</f>
        <v>28</v>
      </c>
      <c r="N34">
        <f>VLOOKUP($A34,ML_scales!$A:$D,3,0)</f>
        <v>180</v>
      </c>
      <c r="O34">
        <f t="shared" si="1"/>
        <v>208</v>
      </c>
    </row>
    <row r="35" spans="1:15" ht="15.75" thickBot="1" x14ac:dyDescent="0.3">
      <c r="A35" s="3">
        <v>30</v>
      </c>
      <c r="B35" s="4">
        <v>9</v>
      </c>
      <c r="C35">
        <f t="shared" si="0"/>
        <v>5</v>
      </c>
      <c r="D35">
        <f>VLOOKUP($A35,ML_pieces!$A:$H,3,0)</f>
        <v>28.125</v>
      </c>
      <c r="E35">
        <f>VLOOKUP($A35,ML_pieces!$A:$H,4,0)</f>
        <v>319.75</v>
      </c>
      <c r="F35">
        <f>VLOOKUP($A35,ML_pieces!$A:$H,5,0)</f>
        <v>115.125</v>
      </c>
      <c r="G35">
        <f>VLOOKUP($A35,ML_pieces!$A:$H,6,0)</f>
        <v>85.427734375</v>
      </c>
      <c r="H35">
        <f>VLOOKUP($A35,ML_pieces!$A:$H,7,0)</f>
        <v>32.6875</v>
      </c>
      <c r="I35">
        <f>VLOOKUP($A35,ML_pieces!$A:$H,8,0)</f>
        <v>107.3515625</v>
      </c>
      <c r="J35">
        <f>VLOOKUP($A35,ML_chords!$A:$E,3,0)</f>
        <v>0.20257451410909763</v>
      </c>
      <c r="K35">
        <f>VLOOKUP($A35,ML_chords!$A:$E,4,0)</f>
        <v>0.7</v>
      </c>
      <c r="L35">
        <f>VLOOKUP($A35,ML_chords!$A:$E,5,0)</f>
        <v>0.8</v>
      </c>
      <c r="M35">
        <f>VLOOKUP($A35,ML_scales!$A:$D,4,0)</f>
        <v>21</v>
      </c>
      <c r="N35">
        <f>VLOOKUP($A35,ML_scales!$A:$D,3,0)</f>
        <v>15</v>
      </c>
      <c r="O35">
        <f t="shared" si="1"/>
        <v>36</v>
      </c>
    </row>
    <row r="36" spans="1:15" ht="15.75" thickBot="1" x14ac:dyDescent="0.3">
      <c r="A36" s="3">
        <v>34</v>
      </c>
      <c r="B36" s="4">
        <v>3</v>
      </c>
      <c r="C36">
        <f t="shared" si="0"/>
        <v>2</v>
      </c>
      <c r="D36">
        <f>VLOOKUP($A36,ML_pieces!$A:$H,3,0)</f>
        <v>20</v>
      </c>
      <c r="E36">
        <f>VLOOKUP($A36,ML_pieces!$A:$H,4,0)</f>
        <v>199.5</v>
      </c>
      <c r="F36">
        <f>VLOOKUP($A36,ML_pieces!$A:$H,5,0)</f>
        <v>66.125</v>
      </c>
      <c r="G36">
        <f>VLOOKUP($A36,ML_pieces!$A:$H,6,0)</f>
        <v>0</v>
      </c>
      <c r="H36">
        <f>VLOOKUP($A36,ML_pieces!$A:$H,7,0)</f>
        <v>25.0625</v>
      </c>
      <c r="I36">
        <f>VLOOKUP($A36,ML_pieces!$A:$H,8,0)</f>
        <v>0</v>
      </c>
      <c r="J36">
        <f>VLOOKUP($A36,ML_chords!$A:$E,3,0)</f>
        <v>0.24163312088377609</v>
      </c>
      <c r="K36">
        <f>VLOOKUP($A36,ML_chords!$A:$E,4,0)</f>
        <v>0.2</v>
      </c>
      <c r="L36">
        <f>VLOOKUP($A36,ML_chords!$A:$E,5,0)</f>
        <v>0.6</v>
      </c>
      <c r="M36">
        <f>VLOOKUP($A36,ML_scales!$A:$D,4,0)</f>
        <v>21</v>
      </c>
      <c r="N36">
        <f>VLOOKUP($A36,ML_scales!$A:$D,3,0)</f>
        <v>15</v>
      </c>
      <c r="O36">
        <f t="shared" si="1"/>
        <v>36</v>
      </c>
    </row>
    <row r="37" spans="1:15" ht="15.75" thickBot="1" x14ac:dyDescent="0.3">
      <c r="A37" s="3">
        <v>41</v>
      </c>
      <c r="B37" s="4">
        <v>7</v>
      </c>
      <c r="C37">
        <f t="shared" si="0"/>
        <v>4</v>
      </c>
      <c r="D37">
        <f>VLOOKUP($A37,ML_pieces!$A:$H,3,0)</f>
        <v>29.875</v>
      </c>
      <c r="E37">
        <f>VLOOKUP($A37,ML_pieces!$A:$H,4,0)</f>
        <v>168</v>
      </c>
      <c r="F37">
        <f>VLOOKUP($A37,ML_pieces!$A:$H,5,0)</f>
        <v>92.75</v>
      </c>
      <c r="G37">
        <f>VLOOKUP($A37,ML_pieces!$A:$H,6,0)</f>
        <v>62.2734375</v>
      </c>
      <c r="H37">
        <f>VLOOKUP($A37,ML_pieces!$A:$H,7,0)</f>
        <v>25.375</v>
      </c>
      <c r="I37">
        <f>VLOOKUP($A37,ML_pieces!$A:$H,8,0)</f>
        <v>39.40625</v>
      </c>
      <c r="J37">
        <f>VLOOKUP($A37,ML_chords!$A:$E,3,0)</f>
        <v>0.11267970041331274</v>
      </c>
      <c r="K37">
        <f>VLOOKUP($A37,ML_chords!$A:$E,4,0)</f>
        <v>0.7</v>
      </c>
      <c r="L37">
        <f>VLOOKUP($A37,ML_chords!$A:$E,5,0)</f>
        <v>0.7</v>
      </c>
      <c r="M37">
        <f>VLOOKUP($A37,ML_scales!$A:$D,4,0)</f>
        <v>28</v>
      </c>
      <c r="N37">
        <f>VLOOKUP($A37,ML_scales!$A:$D,3,0)</f>
        <v>165</v>
      </c>
      <c r="O37">
        <f t="shared" si="1"/>
        <v>193</v>
      </c>
    </row>
    <row r="38" spans="1:15" ht="15.75" thickBot="1" x14ac:dyDescent="0.3">
      <c r="A38" s="3">
        <v>42</v>
      </c>
      <c r="B38" s="4">
        <v>8</v>
      </c>
      <c r="C38">
        <f t="shared" si="0"/>
        <v>4</v>
      </c>
      <c r="D38">
        <f>VLOOKUP($A38,ML_pieces!$A:$H,3,0)</f>
        <v>23.125</v>
      </c>
      <c r="E38">
        <f>VLOOKUP($A38,ML_pieces!$A:$H,4,0)</f>
        <v>291</v>
      </c>
      <c r="F38">
        <f>VLOOKUP($A38,ML_pieces!$A:$H,5,0)</f>
        <v>90.75</v>
      </c>
      <c r="G38">
        <f>VLOOKUP($A38,ML_pieces!$A:$H,6,0)</f>
        <v>97.16015625</v>
      </c>
      <c r="H38">
        <f>VLOOKUP($A38,ML_pieces!$A:$H,7,0)</f>
        <v>37.875</v>
      </c>
      <c r="I38">
        <f>VLOOKUP($A38,ML_pieces!$A:$H,8,0)</f>
        <v>170.2421875</v>
      </c>
      <c r="J38">
        <f>VLOOKUP($A38,ML_chords!$A:$E,3,0)</f>
        <v>0.21974438048026665</v>
      </c>
      <c r="K38">
        <f>VLOOKUP($A38,ML_chords!$A:$E,4,0)</f>
        <v>0.1</v>
      </c>
      <c r="L38">
        <f>VLOOKUP($A38,ML_chords!$A:$E,5,0)</f>
        <v>0.19999999999999996</v>
      </c>
      <c r="M38">
        <f>VLOOKUP($A38,ML_scales!$A:$D,4,0)</f>
        <v>14</v>
      </c>
      <c r="N38">
        <f>VLOOKUP($A38,ML_scales!$A:$D,3,0)</f>
        <v>30</v>
      </c>
      <c r="O38">
        <f t="shared" si="1"/>
        <v>44</v>
      </c>
    </row>
    <row r="39" spans="1:15" ht="15.75" thickBot="1" x14ac:dyDescent="0.3">
      <c r="A39" s="3">
        <v>35</v>
      </c>
      <c r="B39" s="4">
        <v>1</v>
      </c>
      <c r="C39">
        <f t="shared" si="0"/>
        <v>1</v>
      </c>
      <c r="D39">
        <f>VLOOKUP($A39,ML_pieces!$A:$H,3,0)</f>
        <v>28.25</v>
      </c>
      <c r="E39">
        <f>VLOOKUP($A39,ML_pieces!$A:$H,4,0)</f>
        <v>0</v>
      </c>
      <c r="F39">
        <f>VLOOKUP($A39,ML_pieces!$A:$H,5,0)</f>
        <v>0</v>
      </c>
      <c r="G39">
        <f>VLOOKUP($A39,ML_pieces!$A:$H,6,0)</f>
        <v>0</v>
      </c>
      <c r="H39">
        <f>VLOOKUP($A39,ML_pieces!$A:$H,7,0)</f>
        <v>26.125</v>
      </c>
      <c r="I39">
        <f>VLOOKUP($A39,ML_pieces!$A:$H,8,0)</f>
        <v>0</v>
      </c>
      <c r="J39">
        <f>VLOOKUP($A39,ML_chords!$A:$E,3,0)</f>
        <v>0.16887809633229814</v>
      </c>
      <c r="K39">
        <f>VLOOKUP($A39,ML_chords!$A:$E,4,0)</f>
        <v>0.2</v>
      </c>
      <c r="L39">
        <f>VLOOKUP($A39,ML_chords!$A:$E,5,0)</f>
        <v>0.6</v>
      </c>
      <c r="M39">
        <f>VLOOKUP($A39,ML_scales!$A:$D,4,0)</f>
        <v>7</v>
      </c>
      <c r="N39">
        <f>VLOOKUP($A39,ML_scales!$A:$D,3,0)</f>
        <v>90</v>
      </c>
      <c r="O39">
        <f t="shared" si="1"/>
        <v>97</v>
      </c>
    </row>
    <row r="40" spans="1:15" ht="15.75" thickBot="1" x14ac:dyDescent="0.3">
      <c r="A40" s="3">
        <v>32</v>
      </c>
      <c r="B40" s="4">
        <v>9</v>
      </c>
      <c r="C40">
        <f t="shared" si="0"/>
        <v>5</v>
      </c>
      <c r="D40">
        <f>VLOOKUP($A40,ML_pieces!$A:$H,3,0)</f>
        <v>26.875</v>
      </c>
      <c r="E40">
        <f>VLOOKUP($A40,ML_pieces!$A:$H,4,0)</f>
        <v>353.5</v>
      </c>
      <c r="F40">
        <f>VLOOKUP($A40,ML_pieces!$A:$H,5,0)</f>
        <v>104.75</v>
      </c>
      <c r="G40">
        <f>VLOOKUP($A40,ML_pieces!$A:$H,6,0)</f>
        <v>70.041015625</v>
      </c>
      <c r="H40">
        <f>VLOOKUP($A40,ML_pieces!$A:$H,7,0)</f>
        <v>28.875</v>
      </c>
      <c r="I40">
        <f>VLOOKUP($A40,ML_pieces!$A:$H,8,0)</f>
        <v>17.6875</v>
      </c>
      <c r="J40">
        <f>VLOOKUP($A40,ML_chords!$A:$E,3,0)</f>
        <v>0.19631001022439803</v>
      </c>
      <c r="K40">
        <f>VLOOKUP($A40,ML_chords!$A:$E,4,0)</f>
        <v>0.6</v>
      </c>
      <c r="L40">
        <f>VLOOKUP($A40,ML_chords!$A:$E,5,0)</f>
        <v>0.9</v>
      </c>
      <c r="M40">
        <f>VLOOKUP($A40,ML_scales!$A:$D,4,0)</f>
        <v>21</v>
      </c>
      <c r="N40">
        <f>VLOOKUP($A40,ML_scales!$A:$D,3,0)</f>
        <v>75</v>
      </c>
      <c r="O40">
        <f t="shared" si="1"/>
        <v>96</v>
      </c>
    </row>
    <row r="41" spans="1:15" ht="15.75" thickBot="1" x14ac:dyDescent="0.3">
      <c r="A41" s="3">
        <v>33</v>
      </c>
      <c r="B41" s="4">
        <v>6</v>
      </c>
      <c r="C41">
        <f t="shared" si="0"/>
        <v>3</v>
      </c>
      <c r="D41">
        <f>VLOOKUP($A41,ML_pieces!$A:$H,3,0)</f>
        <v>35</v>
      </c>
      <c r="E41">
        <f>VLOOKUP($A41,ML_pieces!$A:$H,4,0)</f>
        <v>287.5</v>
      </c>
      <c r="F41">
        <f>VLOOKUP($A41,ML_pieces!$A:$H,5,0)</f>
        <v>125.75</v>
      </c>
      <c r="G41">
        <f>VLOOKUP($A41,ML_pieces!$A:$H,6,0)</f>
        <v>0</v>
      </c>
      <c r="H41">
        <f>VLOOKUP($A41,ML_pieces!$A:$H,7,0)</f>
        <v>58.25</v>
      </c>
      <c r="I41">
        <f>VLOOKUP($A41,ML_pieces!$A:$H,8,0)</f>
        <v>0</v>
      </c>
      <c r="J41">
        <f>VLOOKUP($A41,ML_chords!$A:$E,3,0)</f>
        <v>0.16756976317412975</v>
      </c>
      <c r="K41">
        <f>VLOOKUP($A41,ML_chords!$A:$E,4,0)</f>
        <v>0.2</v>
      </c>
      <c r="L41">
        <f>VLOOKUP($A41,ML_chords!$A:$E,5,0)</f>
        <v>0.6</v>
      </c>
      <c r="M41">
        <f>VLOOKUP($A41,ML_scales!$A:$D,4,0)</f>
        <v>35</v>
      </c>
      <c r="N41">
        <f>VLOOKUP($A41,ML_scales!$A:$D,3,0)</f>
        <v>120</v>
      </c>
      <c r="O41">
        <f t="shared" si="1"/>
        <v>155</v>
      </c>
    </row>
    <row r="42" spans="1:15" ht="15.75" thickBot="1" x14ac:dyDescent="0.3">
      <c r="A42" s="3">
        <v>38</v>
      </c>
      <c r="B42" s="4">
        <v>6</v>
      </c>
      <c r="C42">
        <f t="shared" si="0"/>
        <v>3</v>
      </c>
      <c r="D42">
        <f>VLOOKUP($A42,ML_pieces!$A:$H,3,0)</f>
        <v>27.75</v>
      </c>
      <c r="E42">
        <f>VLOOKUP($A42,ML_pieces!$A:$H,4,0)</f>
        <v>303.75</v>
      </c>
      <c r="F42">
        <f>VLOOKUP($A42,ML_pieces!$A:$H,5,0)</f>
        <v>89</v>
      </c>
      <c r="G42">
        <f>VLOOKUP($A42,ML_pieces!$A:$H,6,0)</f>
        <v>49.943359375</v>
      </c>
      <c r="H42">
        <f>VLOOKUP($A42,ML_pieces!$A:$H,7,0)</f>
        <v>20.1875</v>
      </c>
      <c r="I42">
        <f>VLOOKUP($A42,ML_pieces!$A:$H,8,0)</f>
        <v>0</v>
      </c>
      <c r="J42">
        <f>VLOOKUP($A42,ML_chords!$A:$E,3,0)</f>
        <v>0.15914357501937815</v>
      </c>
      <c r="K42">
        <f>VLOOKUP($A42,ML_chords!$A:$E,4,0)</f>
        <v>0.3</v>
      </c>
      <c r="L42">
        <f>VLOOKUP($A42,ML_chords!$A:$E,5,0)</f>
        <v>0.6</v>
      </c>
      <c r="M42">
        <f>VLOOKUP($A42,ML_scales!$A:$D,4,0)</f>
        <v>42</v>
      </c>
      <c r="N42">
        <f>VLOOKUP($A42,ML_scales!$A:$D,3,0)</f>
        <v>180</v>
      </c>
      <c r="O42">
        <f t="shared" si="1"/>
        <v>222</v>
      </c>
    </row>
    <row r="43" spans="1:15" ht="15.75" thickBot="1" x14ac:dyDescent="0.3">
      <c r="A43" s="3">
        <v>48</v>
      </c>
      <c r="B43" s="4">
        <v>3</v>
      </c>
      <c r="C43">
        <f t="shared" si="0"/>
        <v>2</v>
      </c>
      <c r="D43">
        <f>VLOOKUP($A43,ML_pieces!$A:$H,3,0)</f>
        <v>24.625</v>
      </c>
      <c r="E43">
        <f>VLOOKUP($A43,ML_pieces!$A:$H,4,0)</f>
        <v>135.25</v>
      </c>
      <c r="F43">
        <f>VLOOKUP($A43,ML_pieces!$A:$H,5,0)</f>
        <v>69.5</v>
      </c>
      <c r="G43">
        <f>VLOOKUP($A43,ML_pieces!$A:$H,6,0)</f>
        <v>39.56640625</v>
      </c>
      <c r="H43">
        <f>VLOOKUP($A43,ML_pieces!$A:$H,7,0)</f>
        <v>17.625</v>
      </c>
      <c r="I43">
        <f>VLOOKUP($A43,ML_pieces!$A:$H,8,0)</f>
        <v>0</v>
      </c>
      <c r="J43">
        <f>VLOOKUP($A43,ML_chords!$A:$E,3,0)</f>
        <v>0.11788652171277789</v>
      </c>
      <c r="K43">
        <f>VLOOKUP($A43,ML_chords!$A:$E,4,0)</f>
        <v>0.2</v>
      </c>
      <c r="L43">
        <f>VLOOKUP($A43,ML_chords!$A:$E,5,0)</f>
        <v>0.6</v>
      </c>
      <c r="M43">
        <f>VLOOKUP($A43,ML_scales!$A:$D,4,0)</f>
        <v>28</v>
      </c>
      <c r="N43">
        <f>VLOOKUP($A43,ML_scales!$A:$D,3,0)</f>
        <v>60</v>
      </c>
      <c r="O43">
        <f t="shared" si="1"/>
        <v>88</v>
      </c>
    </row>
    <row r="44" spans="1:15" ht="15.75" thickBot="1" x14ac:dyDescent="0.3">
      <c r="A44" s="3">
        <v>36</v>
      </c>
      <c r="B44" s="4">
        <v>5</v>
      </c>
      <c r="C44">
        <f t="shared" si="0"/>
        <v>3</v>
      </c>
      <c r="D44">
        <f>VLOOKUP($A44,ML_pieces!$A:$H,3,0)</f>
        <v>25.0625</v>
      </c>
      <c r="E44">
        <f>VLOOKUP($A44,ML_pieces!$A:$H,4,0)</f>
        <v>90</v>
      </c>
      <c r="F44">
        <f>VLOOKUP($A44,ML_pieces!$A:$H,5,0)</f>
        <v>0</v>
      </c>
      <c r="G44">
        <f>VLOOKUP($A44,ML_pieces!$A:$H,6,0)</f>
        <v>0</v>
      </c>
      <c r="H44">
        <f>VLOOKUP($A44,ML_pieces!$A:$H,7,0)</f>
        <v>19.1875</v>
      </c>
      <c r="I44">
        <f>VLOOKUP($A44,ML_pieces!$A:$H,8,0)</f>
        <v>0</v>
      </c>
      <c r="J44">
        <f>VLOOKUP($A44,ML_chords!$A:$E,3,0)</f>
        <v>8.5824492890164514E-2</v>
      </c>
      <c r="K44">
        <f>VLOOKUP($A44,ML_chords!$A:$E,4,0)</f>
        <v>0.3</v>
      </c>
      <c r="L44">
        <f>VLOOKUP($A44,ML_chords!$A:$E,5,0)</f>
        <v>0.6</v>
      </c>
      <c r="M44">
        <f>VLOOKUP($A44,ML_scales!$A:$D,4,0)</f>
        <v>28</v>
      </c>
      <c r="N44">
        <f>VLOOKUP($A44,ML_scales!$A:$D,3,0)</f>
        <v>120</v>
      </c>
      <c r="O44">
        <f t="shared" si="1"/>
        <v>148</v>
      </c>
    </row>
    <row r="45" spans="1:15" ht="15.75" thickBot="1" x14ac:dyDescent="0.3">
      <c r="A45" s="3">
        <v>47</v>
      </c>
      <c r="B45" s="4">
        <v>1</v>
      </c>
      <c r="C45">
        <f t="shared" si="0"/>
        <v>1</v>
      </c>
      <c r="D45">
        <f>VLOOKUP($A45,ML_pieces!$A:$H,3,0)</f>
        <v>21.25</v>
      </c>
      <c r="E45">
        <f>VLOOKUP($A45,ML_pieces!$A:$H,4,0)</f>
        <v>0</v>
      </c>
      <c r="F45">
        <f>VLOOKUP($A45,ML_pieces!$A:$H,5,0)</f>
        <v>0</v>
      </c>
      <c r="G45">
        <f>VLOOKUP($A45,ML_pieces!$A:$H,6,0)</f>
        <v>0</v>
      </c>
      <c r="H45">
        <f>VLOOKUP($A45,ML_pieces!$A:$H,7,0)</f>
        <v>0</v>
      </c>
      <c r="I45">
        <f>VLOOKUP($A45,ML_pieces!$A:$H,8,0)</f>
        <v>0</v>
      </c>
      <c r="J45">
        <f>VLOOKUP($A45,ML_chords!$A:$E,3,0)</f>
        <v>0.14369420714889417</v>
      </c>
      <c r="K45">
        <f>VLOOKUP($A45,ML_chords!$A:$E,4,0)</f>
        <v>0.2</v>
      </c>
      <c r="L45">
        <f>VLOOKUP($A45,ML_chords!$A:$E,5,0)</f>
        <v>0.6</v>
      </c>
      <c r="M45">
        <f>VLOOKUP($A45,ML_scales!$A:$D,4,0)</f>
        <v>28</v>
      </c>
      <c r="N45">
        <f>VLOOKUP($A45,ML_scales!$A:$D,3,0)</f>
        <v>75</v>
      </c>
      <c r="O45">
        <f t="shared" si="1"/>
        <v>103</v>
      </c>
    </row>
    <row r="46" spans="1:15" ht="15.75" thickBot="1" x14ac:dyDescent="0.3">
      <c r="A46" s="3">
        <v>37</v>
      </c>
      <c r="B46" s="4">
        <v>4</v>
      </c>
      <c r="C46">
        <f t="shared" si="0"/>
        <v>2</v>
      </c>
      <c r="D46">
        <f>VLOOKUP($A46,ML_pieces!$A:$H,3,0)</f>
        <v>30.25</v>
      </c>
      <c r="E46">
        <f>VLOOKUP($A46,ML_pieces!$A:$H,4,0)</f>
        <v>74</v>
      </c>
      <c r="F46">
        <f>VLOOKUP($A46,ML_pieces!$A:$H,5,0)</f>
        <v>84.5</v>
      </c>
      <c r="G46">
        <f>VLOOKUP($A46,ML_pieces!$A:$H,6,0)</f>
        <v>41.30859375</v>
      </c>
      <c r="H46">
        <f>VLOOKUP($A46,ML_pieces!$A:$H,7,0)</f>
        <v>18.0625</v>
      </c>
      <c r="I46">
        <f>VLOOKUP($A46,ML_pieces!$A:$H,8,0)</f>
        <v>43.7734375</v>
      </c>
      <c r="J46">
        <f>VLOOKUP($A46,ML_chords!$A:$E,3,0)</f>
        <v>0.12423216047794025</v>
      </c>
      <c r="K46">
        <f>VLOOKUP($A46,ML_chords!$A:$E,4,0)</f>
        <v>0.5</v>
      </c>
      <c r="L46">
        <f>VLOOKUP($A46,ML_chords!$A:$E,5,0)</f>
        <v>0.8</v>
      </c>
      <c r="M46">
        <f>VLOOKUP($A46,ML_scales!$A:$D,4,0)</f>
        <v>21</v>
      </c>
      <c r="N46">
        <f>VLOOKUP($A46,ML_scales!$A:$D,3,0)</f>
        <v>120</v>
      </c>
      <c r="O46">
        <f t="shared" si="1"/>
        <v>141</v>
      </c>
    </row>
    <row r="47" spans="1:15" ht="15.75" thickBot="1" x14ac:dyDescent="0.3">
      <c r="A47" s="3">
        <v>46</v>
      </c>
      <c r="B47" s="4">
        <v>1</v>
      </c>
      <c r="C47">
        <f t="shared" si="0"/>
        <v>1</v>
      </c>
      <c r="D47">
        <f>VLOOKUP($A47,ML_pieces!$A:$H,3,0)</f>
        <v>18.4375</v>
      </c>
      <c r="E47">
        <f>VLOOKUP($A47,ML_pieces!$A:$H,4,0)</f>
        <v>0</v>
      </c>
      <c r="F47">
        <f>VLOOKUP($A47,ML_pieces!$A:$H,5,0)</f>
        <v>0</v>
      </c>
      <c r="G47">
        <f>VLOOKUP($A47,ML_pieces!$A:$H,6,0)</f>
        <v>0</v>
      </c>
      <c r="H47">
        <f>VLOOKUP($A47,ML_pieces!$A:$H,7,0)</f>
        <v>0</v>
      </c>
      <c r="I47">
        <f>VLOOKUP($A47,ML_pieces!$A:$H,8,0)</f>
        <v>0</v>
      </c>
      <c r="J47">
        <f>VLOOKUP($A47,ML_chords!$A:$E,3,0)</f>
        <v>0.28782478279280055</v>
      </c>
      <c r="K47">
        <f>VLOOKUP($A47,ML_chords!$A:$E,4,0)</f>
        <v>0.1</v>
      </c>
      <c r="L47">
        <f>VLOOKUP($A47,ML_chords!$A:$E,5,0)</f>
        <v>0.4</v>
      </c>
      <c r="M47">
        <f>VLOOKUP($A47,ML_scales!$A:$D,4,0)</f>
        <v>42</v>
      </c>
      <c r="N47">
        <f>VLOOKUP($A47,ML_scales!$A:$D,3,0)</f>
        <v>180</v>
      </c>
      <c r="O47">
        <f t="shared" si="1"/>
        <v>222</v>
      </c>
    </row>
    <row r="48" spans="1:15" ht="15.75" thickBot="1" x14ac:dyDescent="0.3">
      <c r="A48" s="3">
        <v>29</v>
      </c>
      <c r="B48" s="4">
        <v>8</v>
      </c>
      <c r="C48">
        <f t="shared" si="0"/>
        <v>4</v>
      </c>
      <c r="D48">
        <f>VLOOKUP($A48,ML_pieces!$A:$H,3,0)</f>
        <v>22.53125</v>
      </c>
      <c r="E48">
        <f>VLOOKUP($A48,ML_pieces!$A:$H,4,0)</f>
        <v>286.25</v>
      </c>
      <c r="F48">
        <f>VLOOKUP($A48,ML_pieces!$A:$H,5,0)</f>
        <v>124.5</v>
      </c>
      <c r="G48">
        <f>VLOOKUP($A48,ML_pieces!$A:$H,6,0)</f>
        <v>83.9609375</v>
      </c>
      <c r="H48">
        <f>VLOOKUP($A48,ML_pieces!$A:$H,7,0)</f>
        <v>42.375</v>
      </c>
      <c r="I48">
        <f>VLOOKUP($A48,ML_pieces!$A:$H,8,0)</f>
        <v>219.796875</v>
      </c>
      <c r="J48">
        <f>VLOOKUP($A48,ML_chords!$A:$E,3,0)</f>
        <v>8.8228337843883911E-2</v>
      </c>
      <c r="K48">
        <f>VLOOKUP($A48,ML_chords!$A:$E,4,0)</f>
        <v>0.7</v>
      </c>
      <c r="L48">
        <f>VLOOKUP($A48,ML_chords!$A:$E,5,0)</f>
        <v>0.6</v>
      </c>
      <c r="M48">
        <f>VLOOKUP($A48,ML_scales!$A:$D,4,0)</f>
        <v>21</v>
      </c>
      <c r="N48">
        <f>VLOOKUP($A48,ML_scales!$A:$D,3,0)</f>
        <v>75</v>
      </c>
      <c r="O48">
        <f t="shared" si="1"/>
        <v>96</v>
      </c>
    </row>
    <row r="49" spans="1:15" ht="15.75" thickBot="1" x14ac:dyDescent="0.3">
      <c r="A49" s="3">
        <v>52</v>
      </c>
      <c r="B49" s="4">
        <v>5</v>
      </c>
      <c r="C49">
        <f t="shared" si="0"/>
        <v>3</v>
      </c>
      <c r="D49">
        <f>VLOOKUP($A49,ML_pieces!$A:$H,3,0)</f>
        <v>26.28125</v>
      </c>
      <c r="E49">
        <f>VLOOKUP($A49,ML_pieces!$A:$H,4,0)</f>
        <v>285.25</v>
      </c>
      <c r="F49">
        <f>VLOOKUP($A49,ML_pieces!$A:$H,5,0)</f>
        <v>150.875</v>
      </c>
      <c r="G49">
        <f>VLOOKUP($A49,ML_pieces!$A:$H,6,0)</f>
        <v>99.177734375</v>
      </c>
      <c r="H49">
        <f>VLOOKUP($A49,ML_pieces!$A:$H,7,0)</f>
        <v>30.25</v>
      </c>
      <c r="I49">
        <f>VLOOKUP($A49,ML_pieces!$A:$H,8,0)</f>
        <v>0</v>
      </c>
      <c r="J49">
        <f>VLOOKUP($A49,ML_chords!$A:$E,3,0)</f>
        <v>0.25906671376416079</v>
      </c>
      <c r="K49">
        <f>VLOOKUP($A49,ML_chords!$A:$E,4,0)</f>
        <v>0.5</v>
      </c>
      <c r="L49">
        <f>VLOOKUP($A49,ML_chords!$A:$E,5,0)</f>
        <v>0.7</v>
      </c>
      <c r="M49">
        <f>VLOOKUP($A49,ML_scales!$A:$D,4,0)</f>
        <v>28</v>
      </c>
      <c r="N49">
        <f>VLOOKUP($A49,ML_scales!$A:$D,3,0)</f>
        <v>60</v>
      </c>
      <c r="O49">
        <f t="shared" si="1"/>
        <v>88</v>
      </c>
    </row>
    <row r="50" spans="1:15" ht="15.75" thickBot="1" x14ac:dyDescent="0.3">
      <c r="A50" s="3">
        <v>51</v>
      </c>
      <c r="B50" s="4">
        <v>10</v>
      </c>
      <c r="C50">
        <f t="shared" si="0"/>
        <v>5</v>
      </c>
      <c r="D50">
        <f>VLOOKUP($A50,ML_pieces!$A:$H,3,0)</f>
        <v>23.375</v>
      </c>
      <c r="E50">
        <f>VLOOKUP($A50,ML_pieces!$A:$H,4,0)</f>
        <v>333</v>
      </c>
      <c r="F50">
        <f>VLOOKUP($A50,ML_pieces!$A:$H,5,0)</f>
        <v>211.875</v>
      </c>
      <c r="G50">
        <f>VLOOKUP($A50,ML_pieces!$A:$H,6,0)</f>
        <v>204.892578125</v>
      </c>
      <c r="H50">
        <f>VLOOKUP($A50,ML_pieces!$A:$H,7,0)</f>
        <v>30.6875</v>
      </c>
      <c r="I50">
        <f>VLOOKUP($A50,ML_pieces!$A:$H,8,0)</f>
        <v>256.1640625</v>
      </c>
      <c r="J50">
        <f>VLOOKUP($A50,ML_chords!$A:$E,3,0)</f>
        <v>0.177784640363508</v>
      </c>
      <c r="K50">
        <f>VLOOKUP($A50,ML_chords!$A:$E,4,0)</f>
        <v>0.6</v>
      </c>
      <c r="L50">
        <f>VLOOKUP($A50,ML_chords!$A:$E,5,0)</f>
        <v>0.6</v>
      </c>
      <c r="M50">
        <f>VLOOKUP($A50,ML_scales!$A:$D,4,0)</f>
        <v>28</v>
      </c>
      <c r="N50">
        <f>VLOOKUP($A50,ML_scales!$A:$D,3,0)</f>
        <v>0</v>
      </c>
      <c r="O50">
        <f t="shared" si="1"/>
        <v>28</v>
      </c>
    </row>
    <row r="51" spans="1:15" ht="15.75" thickBot="1" x14ac:dyDescent="0.3">
      <c r="A51" s="3">
        <v>53</v>
      </c>
      <c r="B51" s="4">
        <v>6</v>
      </c>
      <c r="C51">
        <f t="shared" si="0"/>
        <v>3</v>
      </c>
      <c r="D51">
        <f>VLOOKUP($A51,ML_pieces!$A:$H,3,0)</f>
        <v>27</v>
      </c>
      <c r="E51">
        <f>VLOOKUP($A51,ML_pieces!$A:$H,4,0)</f>
        <v>296.25</v>
      </c>
      <c r="F51">
        <f>VLOOKUP($A51,ML_pieces!$A:$H,5,0)</f>
        <v>107.75</v>
      </c>
      <c r="G51">
        <f>VLOOKUP($A51,ML_pieces!$A:$H,6,0)</f>
        <v>69.37890625</v>
      </c>
      <c r="H51">
        <f>VLOOKUP($A51,ML_pieces!$A:$H,7,0)</f>
        <v>34.9375</v>
      </c>
      <c r="I51">
        <f>VLOOKUP($A51,ML_pieces!$A:$H,8,0)</f>
        <v>197.1015625</v>
      </c>
      <c r="J51">
        <f>VLOOKUP($A51,ML_chords!$A:$E,3,0)</f>
        <v>0.1353621817409309</v>
      </c>
      <c r="K51">
        <f>VLOOKUP($A51,ML_chords!$A:$E,4,0)</f>
        <v>0.4</v>
      </c>
      <c r="L51">
        <f>VLOOKUP($A51,ML_chords!$A:$E,5,0)</f>
        <v>0.6</v>
      </c>
      <c r="M51">
        <f>VLOOKUP($A51,ML_scales!$A:$D,4,0)</f>
        <v>21</v>
      </c>
      <c r="N51">
        <f>VLOOKUP($A51,ML_scales!$A:$D,3,0)</f>
        <v>75</v>
      </c>
      <c r="O51">
        <f t="shared" si="1"/>
        <v>96</v>
      </c>
    </row>
    <row r="52" spans="1:15" ht="15.75" thickBot="1" x14ac:dyDescent="0.3">
      <c r="A52" s="3">
        <v>54</v>
      </c>
      <c r="B52" s="4">
        <v>2</v>
      </c>
      <c r="C52">
        <f t="shared" si="0"/>
        <v>1</v>
      </c>
      <c r="D52">
        <f>VLOOKUP($A52,ML_pieces!$A:$H,3,0)</f>
        <v>23.65625</v>
      </c>
      <c r="E52">
        <f>VLOOKUP($A52,ML_pieces!$A:$H,4,0)</f>
        <v>126.25</v>
      </c>
      <c r="F52">
        <f>VLOOKUP($A52,ML_pieces!$A:$H,5,0)</f>
        <v>68.75</v>
      </c>
      <c r="G52">
        <f>VLOOKUP($A52,ML_pieces!$A:$H,6,0)</f>
        <v>30.90625</v>
      </c>
      <c r="H52">
        <f>VLOOKUP($A52,ML_pieces!$A:$H,7,0)</f>
        <v>13.5</v>
      </c>
      <c r="I52">
        <f>VLOOKUP($A52,ML_pieces!$A:$H,8,0)</f>
        <v>0</v>
      </c>
      <c r="J52">
        <f>VLOOKUP($A52,ML_chords!$A:$E,3,0)</f>
        <v>2.8770985310135257E-2</v>
      </c>
      <c r="K52">
        <f>VLOOKUP($A52,ML_chords!$A:$E,4,0)</f>
        <v>0.3</v>
      </c>
      <c r="L52">
        <f>VLOOKUP($A52,ML_chords!$A:$E,5,0)</f>
        <v>0.6</v>
      </c>
      <c r="M52">
        <f>VLOOKUP($A52,ML_scales!$A:$D,4,0)</f>
        <v>28</v>
      </c>
      <c r="N52">
        <f>VLOOKUP($A52,ML_scales!$A:$D,3,0)</f>
        <v>60</v>
      </c>
      <c r="O52">
        <f t="shared" si="1"/>
        <v>88</v>
      </c>
    </row>
    <row r="53" spans="1:15" ht="15.75" thickBot="1" x14ac:dyDescent="0.3">
      <c r="A53" s="5"/>
      <c r="B53" s="6"/>
    </row>
    <row r="54" spans="1:15" ht="15.75" thickBot="1" x14ac:dyDescent="0.3">
      <c r="A54" s="5"/>
      <c r="B54" s="6"/>
    </row>
    <row r="55" spans="1:15" ht="15.75" thickBot="1" x14ac:dyDescent="0.3">
      <c r="A55" s="5"/>
      <c r="B55" s="6"/>
    </row>
    <row r="56" spans="1:15" ht="15.75" thickBot="1" x14ac:dyDescent="0.3">
      <c r="A56" s="5"/>
      <c r="B56" s="6"/>
    </row>
    <row r="57" spans="1:15" ht="15.75" thickBot="1" x14ac:dyDescent="0.3">
      <c r="A57" s="5"/>
      <c r="B57" s="6"/>
    </row>
    <row r="58" spans="1:15" ht="15.75" thickBot="1" x14ac:dyDescent="0.3">
      <c r="A58" s="5"/>
      <c r="B58" s="6"/>
    </row>
    <row r="59" spans="1:15" ht="15.75" thickBot="1" x14ac:dyDescent="0.3">
      <c r="A59" s="5"/>
      <c r="B59" s="6"/>
    </row>
    <row r="60" spans="1:15" ht="15.75" thickBot="1" x14ac:dyDescent="0.3">
      <c r="A60" s="5"/>
      <c r="B60" s="6"/>
    </row>
    <row r="61" spans="1:15" ht="15.75" thickBot="1" x14ac:dyDescent="0.3">
      <c r="A61" s="5"/>
      <c r="B61" s="6"/>
    </row>
    <row r="62" spans="1:15" ht="15.75" thickBot="1" x14ac:dyDescent="0.3">
      <c r="A62" s="5"/>
      <c r="B62" s="6"/>
    </row>
    <row r="63" spans="1:15" ht="15.75" thickBot="1" x14ac:dyDescent="0.3">
      <c r="A63" s="5"/>
      <c r="B63" s="6"/>
    </row>
    <row r="64" spans="1:15" ht="15.75" thickBot="1" x14ac:dyDescent="0.3">
      <c r="A64" s="5"/>
      <c r="B64" s="6"/>
    </row>
    <row r="65" spans="1:2" ht="15.75" thickBot="1" x14ac:dyDescent="0.3">
      <c r="A65" s="5"/>
      <c r="B65" s="6"/>
    </row>
    <row r="66" spans="1:2" ht="15.75" thickBot="1" x14ac:dyDescent="0.3">
      <c r="A66" s="5"/>
      <c r="B66" s="6"/>
    </row>
    <row r="67" spans="1:2" ht="15.75" thickBot="1" x14ac:dyDescent="0.3">
      <c r="A67" s="5"/>
      <c r="B67" s="6"/>
    </row>
    <row r="68" spans="1:2" ht="15.75" thickBot="1" x14ac:dyDescent="0.3">
      <c r="A68" s="5"/>
      <c r="B68" s="6"/>
    </row>
    <row r="69" spans="1:2" ht="15.75" thickBot="1" x14ac:dyDescent="0.3">
      <c r="A69" s="5"/>
      <c r="B69" s="6"/>
    </row>
    <row r="70" spans="1:2" ht="15.75" thickBot="1" x14ac:dyDescent="0.3">
      <c r="A70" s="5"/>
      <c r="B70" s="6"/>
    </row>
    <row r="71" spans="1:2" ht="15.75" thickBot="1" x14ac:dyDescent="0.3">
      <c r="A71" s="5"/>
      <c r="B71" s="6"/>
    </row>
    <row r="72" spans="1:2" ht="15.75" thickBot="1" x14ac:dyDescent="0.3">
      <c r="A72" s="5"/>
      <c r="B72" s="6"/>
    </row>
    <row r="73" spans="1:2" ht="15.75" thickBot="1" x14ac:dyDescent="0.3">
      <c r="A73" s="5"/>
      <c r="B73" s="6"/>
    </row>
    <row r="74" spans="1:2" ht="15.75" thickBot="1" x14ac:dyDescent="0.3">
      <c r="A74" s="5"/>
      <c r="B74" s="6"/>
    </row>
    <row r="75" spans="1:2" ht="15.75" thickBot="1" x14ac:dyDescent="0.3">
      <c r="A75" s="5"/>
      <c r="B75" s="6"/>
    </row>
    <row r="76" spans="1:2" ht="15.75" thickBot="1" x14ac:dyDescent="0.3">
      <c r="A76" s="5"/>
      <c r="B76" s="6"/>
    </row>
    <row r="77" spans="1:2" ht="15.75" thickBot="1" x14ac:dyDescent="0.3">
      <c r="A77" s="5"/>
      <c r="B77" s="6"/>
    </row>
    <row r="78" spans="1:2" ht="15.75" thickBot="1" x14ac:dyDescent="0.3">
      <c r="A78" s="5"/>
      <c r="B78" s="6"/>
    </row>
    <row r="79" spans="1:2" ht="15.75" thickBot="1" x14ac:dyDescent="0.3">
      <c r="A79" s="5"/>
      <c r="B79" s="6"/>
    </row>
    <row r="80" spans="1:2" ht="15.75" thickBot="1" x14ac:dyDescent="0.3">
      <c r="A80" s="5"/>
      <c r="B80" s="6"/>
    </row>
    <row r="81" spans="1:2" ht="15.75" thickBot="1" x14ac:dyDescent="0.3">
      <c r="A81" s="5"/>
      <c r="B81" s="6"/>
    </row>
    <row r="82" spans="1:2" ht="15.75" thickBot="1" x14ac:dyDescent="0.3">
      <c r="A82" s="5"/>
      <c r="B82" s="6"/>
    </row>
    <row r="83" spans="1:2" ht="15.75" thickBot="1" x14ac:dyDescent="0.3">
      <c r="A83" s="5"/>
      <c r="B83" s="6"/>
    </row>
    <row r="84" spans="1:2" ht="15.75" thickBot="1" x14ac:dyDescent="0.3">
      <c r="A84" s="5"/>
      <c r="B84" s="6"/>
    </row>
    <row r="85" spans="1:2" ht="15.75" thickBot="1" x14ac:dyDescent="0.3">
      <c r="A85" s="5"/>
      <c r="B85" s="6"/>
    </row>
    <row r="86" spans="1:2" ht="15.75" thickBot="1" x14ac:dyDescent="0.3">
      <c r="A86" s="5"/>
      <c r="B86" s="6"/>
    </row>
    <row r="87" spans="1:2" ht="15.75" thickBot="1" x14ac:dyDescent="0.3">
      <c r="A87" s="5"/>
      <c r="B87" s="6"/>
    </row>
    <row r="88" spans="1:2" ht="15.75" thickBot="1" x14ac:dyDescent="0.3">
      <c r="A88" s="5"/>
      <c r="B88" s="6"/>
    </row>
    <row r="89" spans="1:2" ht="15.75" thickBot="1" x14ac:dyDescent="0.3">
      <c r="A89" s="5"/>
      <c r="B89" s="6"/>
    </row>
    <row r="90" spans="1:2" ht="15.75" thickBot="1" x14ac:dyDescent="0.3">
      <c r="A90" s="5"/>
      <c r="B90" s="6"/>
    </row>
    <row r="91" spans="1:2" ht="15.75" thickBot="1" x14ac:dyDescent="0.3">
      <c r="A91" s="5"/>
      <c r="B91" s="6"/>
    </row>
    <row r="92" spans="1:2" ht="15.75" thickBot="1" x14ac:dyDescent="0.3">
      <c r="A92" s="5"/>
      <c r="B92" s="6"/>
    </row>
    <row r="93" spans="1:2" ht="15.75" thickBot="1" x14ac:dyDescent="0.3">
      <c r="A93" s="5"/>
      <c r="B93" s="6"/>
    </row>
    <row r="94" spans="1:2" ht="15.75" thickBot="1" x14ac:dyDescent="0.3">
      <c r="A94" s="5"/>
      <c r="B94" s="6"/>
    </row>
    <row r="95" spans="1:2" ht="15.75" thickBot="1" x14ac:dyDescent="0.3">
      <c r="A95" s="5"/>
      <c r="B95" s="6"/>
    </row>
    <row r="96" spans="1:2" ht="15.75" thickBot="1" x14ac:dyDescent="0.3">
      <c r="A96" s="5"/>
      <c r="B96" s="6"/>
    </row>
    <row r="97" spans="1:2" ht="15.75" thickBot="1" x14ac:dyDescent="0.3">
      <c r="A97" s="5"/>
      <c r="B97" s="6"/>
    </row>
    <row r="98" spans="1:2" ht="15.75" thickBot="1" x14ac:dyDescent="0.3">
      <c r="A98" s="5"/>
      <c r="B98" s="6"/>
    </row>
    <row r="99" spans="1:2" ht="15.75" thickBot="1" x14ac:dyDescent="0.3">
      <c r="A99" s="5"/>
      <c r="B99" s="6"/>
    </row>
    <row r="100" spans="1:2" ht="15.75" thickBot="1" x14ac:dyDescent="0.3">
      <c r="A100" s="5"/>
      <c r="B100" s="6"/>
    </row>
    <row r="101" spans="1:2" ht="15.75" thickBot="1" x14ac:dyDescent="0.3">
      <c r="A101" s="5"/>
      <c r="B101" s="6"/>
    </row>
    <row r="102" spans="1:2" ht="15.75" thickBot="1" x14ac:dyDescent="0.3">
      <c r="A102" s="5"/>
      <c r="B102" s="6"/>
    </row>
    <row r="103" spans="1:2" ht="15.75" thickBot="1" x14ac:dyDescent="0.3">
      <c r="A103" s="5"/>
      <c r="B103" s="6"/>
    </row>
    <row r="104" spans="1:2" ht="15.75" thickBot="1" x14ac:dyDescent="0.3">
      <c r="A104" s="5"/>
      <c r="B104" s="6"/>
    </row>
    <row r="105" spans="1:2" ht="15.75" thickBot="1" x14ac:dyDescent="0.3">
      <c r="A105" s="5"/>
      <c r="B105" s="6"/>
    </row>
    <row r="106" spans="1:2" ht="15.75" thickBot="1" x14ac:dyDescent="0.3">
      <c r="A106" s="5"/>
      <c r="B106" s="6"/>
    </row>
    <row r="107" spans="1:2" ht="15.75" thickBot="1" x14ac:dyDescent="0.3">
      <c r="A107" s="5"/>
      <c r="B107" s="6"/>
    </row>
    <row r="108" spans="1:2" ht="15.75" thickBot="1" x14ac:dyDescent="0.3">
      <c r="A108" s="5"/>
      <c r="B108" s="6"/>
    </row>
    <row r="109" spans="1:2" ht="15.75" thickBot="1" x14ac:dyDescent="0.3">
      <c r="A109" s="5"/>
      <c r="B109" s="6"/>
    </row>
    <row r="110" spans="1:2" ht="15.75" thickBot="1" x14ac:dyDescent="0.3">
      <c r="A110" s="5"/>
      <c r="B110" s="6"/>
    </row>
    <row r="111" spans="1:2" ht="15.75" thickBot="1" x14ac:dyDescent="0.3">
      <c r="A111" s="5"/>
      <c r="B111" s="6"/>
    </row>
    <row r="112" spans="1:2" ht="15.75" thickBot="1" x14ac:dyDescent="0.3">
      <c r="A112" s="5"/>
      <c r="B112" s="6"/>
    </row>
    <row r="113" spans="1:2" ht="15.75" thickBot="1" x14ac:dyDescent="0.3">
      <c r="A113" s="5"/>
      <c r="B113" s="6"/>
    </row>
    <row r="114" spans="1:2" ht="15.75" thickBot="1" x14ac:dyDescent="0.3">
      <c r="A114" s="5"/>
      <c r="B114" s="6"/>
    </row>
    <row r="115" spans="1:2" ht="15.75" thickBot="1" x14ac:dyDescent="0.3">
      <c r="A115" s="5"/>
      <c r="B115" s="6"/>
    </row>
    <row r="116" spans="1:2" ht="15.75" thickBot="1" x14ac:dyDescent="0.3">
      <c r="A116" s="5"/>
      <c r="B116" s="6"/>
    </row>
    <row r="117" spans="1:2" ht="15.75" thickBot="1" x14ac:dyDescent="0.3">
      <c r="A117" s="5"/>
      <c r="B117" s="6"/>
    </row>
    <row r="118" spans="1:2" ht="15.75" thickBot="1" x14ac:dyDescent="0.3">
      <c r="A118" s="5"/>
      <c r="B118" s="6"/>
    </row>
    <row r="119" spans="1:2" ht="15.75" thickBot="1" x14ac:dyDescent="0.3">
      <c r="A119" s="5"/>
      <c r="B119" s="6"/>
    </row>
    <row r="120" spans="1:2" ht="15.75" thickBot="1" x14ac:dyDescent="0.3">
      <c r="A120" s="5"/>
      <c r="B120" s="6"/>
    </row>
    <row r="121" spans="1:2" ht="15.75" thickBot="1" x14ac:dyDescent="0.3">
      <c r="A121" s="5"/>
      <c r="B121" s="6"/>
    </row>
    <row r="122" spans="1:2" ht="15.75" thickBot="1" x14ac:dyDescent="0.3">
      <c r="A122" s="5"/>
      <c r="B122" s="6"/>
    </row>
    <row r="123" spans="1:2" ht="15.75" thickBot="1" x14ac:dyDescent="0.3">
      <c r="A123" s="5"/>
      <c r="B123" s="6"/>
    </row>
    <row r="124" spans="1:2" ht="15.75" thickBot="1" x14ac:dyDescent="0.3">
      <c r="A124" s="5"/>
      <c r="B124" s="6"/>
    </row>
    <row r="125" spans="1:2" ht="15.75" thickBot="1" x14ac:dyDescent="0.3">
      <c r="A125" s="5"/>
      <c r="B125" s="6"/>
    </row>
    <row r="126" spans="1:2" ht="15.75" thickBot="1" x14ac:dyDescent="0.3">
      <c r="A126" s="5"/>
      <c r="B126" s="6"/>
    </row>
    <row r="127" spans="1:2" ht="15.75" thickBot="1" x14ac:dyDescent="0.3">
      <c r="A127" s="5"/>
      <c r="B127" s="6"/>
    </row>
    <row r="128" spans="1:2" ht="15.75" thickBot="1" x14ac:dyDescent="0.3">
      <c r="A128" s="5"/>
      <c r="B128" s="6"/>
    </row>
    <row r="129" spans="1:2" ht="15.75" thickBot="1" x14ac:dyDescent="0.3">
      <c r="A129" s="5"/>
      <c r="B129" s="6"/>
    </row>
    <row r="130" spans="1:2" ht="15.75" thickBot="1" x14ac:dyDescent="0.3">
      <c r="A130" s="5"/>
      <c r="B130" s="6"/>
    </row>
    <row r="131" spans="1:2" ht="15.75" thickBot="1" x14ac:dyDescent="0.3">
      <c r="A131" s="5"/>
      <c r="B131" s="6"/>
    </row>
    <row r="132" spans="1:2" ht="15.75" thickBot="1" x14ac:dyDescent="0.3">
      <c r="A132" s="5"/>
      <c r="B132" s="6"/>
    </row>
    <row r="133" spans="1:2" ht="15.75" thickBot="1" x14ac:dyDescent="0.3">
      <c r="A133" s="5"/>
      <c r="B133" s="6"/>
    </row>
    <row r="134" spans="1:2" ht="15.75" thickBot="1" x14ac:dyDescent="0.3">
      <c r="A134" s="5"/>
      <c r="B134" s="6"/>
    </row>
    <row r="135" spans="1:2" ht="15.75" thickBot="1" x14ac:dyDescent="0.3">
      <c r="A135" s="5"/>
      <c r="B135" s="6"/>
    </row>
    <row r="136" spans="1:2" ht="15.75" thickBot="1" x14ac:dyDescent="0.3">
      <c r="A136" s="5"/>
      <c r="B136" s="6"/>
    </row>
    <row r="137" spans="1:2" ht="15.75" thickBot="1" x14ac:dyDescent="0.3">
      <c r="A137" s="5"/>
      <c r="B137" s="6"/>
    </row>
    <row r="138" spans="1:2" ht="15.75" thickBot="1" x14ac:dyDescent="0.3">
      <c r="A138" s="5"/>
      <c r="B138" s="6"/>
    </row>
    <row r="139" spans="1:2" ht="15.75" thickBot="1" x14ac:dyDescent="0.3">
      <c r="A139" s="5"/>
      <c r="B139" s="6"/>
    </row>
    <row r="140" spans="1:2" ht="15.75" thickBot="1" x14ac:dyDescent="0.3">
      <c r="A140" s="5"/>
      <c r="B140" s="6"/>
    </row>
    <row r="141" spans="1:2" ht="15.75" thickBot="1" x14ac:dyDescent="0.3">
      <c r="A141" s="5"/>
      <c r="B141" s="6"/>
    </row>
    <row r="142" spans="1:2" ht="15.75" thickBot="1" x14ac:dyDescent="0.3">
      <c r="A142" s="5"/>
      <c r="B142" s="6"/>
    </row>
    <row r="143" spans="1:2" ht="15.75" thickBot="1" x14ac:dyDescent="0.3">
      <c r="A143" s="5"/>
      <c r="B143" s="6"/>
    </row>
    <row r="144" spans="1:2" ht="15.75" thickBot="1" x14ac:dyDescent="0.3">
      <c r="A144" s="5"/>
      <c r="B144" s="6"/>
    </row>
    <row r="145" spans="1:2" ht="15.75" thickBot="1" x14ac:dyDescent="0.3">
      <c r="A145" s="5"/>
      <c r="B145" s="6"/>
    </row>
    <row r="146" spans="1:2" ht="15.75" thickBot="1" x14ac:dyDescent="0.3">
      <c r="A146" s="5"/>
      <c r="B146" s="6"/>
    </row>
    <row r="147" spans="1:2" ht="15.75" thickBot="1" x14ac:dyDescent="0.3">
      <c r="A147" s="5"/>
      <c r="B147" s="6"/>
    </row>
    <row r="148" spans="1:2" ht="15.75" thickBot="1" x14ac:dyDescent="0.3">
      <c r="A148" s="5"/>
      <c r="B148" s="6"/>
    </row>
    <row r="149" spans="1:2" ht="15.75" thickBot="1" x14ac:dyDescent="0.3">
      <c r="A149" s="5"/>
      <c r="B149" s="6"/>
    </row>
    <row r="150" spans="1:2" ht="15.75" thickBot="1" x14ac:dyDescent="0.3">
      <c r="A150" s="5"/>
      <c r="B150" s="6"/>
    </row>
    <row r="151" spans="1:2" ht="15.75" thickBot="1" x14ac:dyDescent="0.3">
      <c r="A151" s="5"/>
      <c r="B151" s="6"/>
    </row>
    <row r="152" spans="1:2" ht="15.75" thickBot="1" x14ac:dyDescent="0.3">
      <c r="A152" s="5"/>
      <c r="B152" s="6"/>
    </row>
    <row r="153" spans="1:2" ht="15.75" thickBot="1" x14ac:dyDescent="0.3">
      <c r="A153" s="5"/>
      <c r="B153" s="6"/>
    </row>
    <row r="154" spans="1:2" ht="15.75" thickBot="1" x14ac:dyDescent="0.3">
      <c r="A154" s="5"/>
      <c r="B154" s="6"/>
    </row>
    <row r="155" spans="1:2" ht="15.75" thickBot="1" x14ac:dyDescent="0.3">
      <c r="A155" s="5"/>
      <c r="B155" s="6"/>
    </row>
    <row r="156" spans="1:2" ht="15.75" thickBot="1" x14ac:dyDescent="0.3">
      <c r="A156" s="5"/>
      <c r="B156" s="6"/>
    </row>
    <row r="157" spans="1:2" ht="15.75" thickBot="1" x14ac:dyDescent="0.3">
      <c r="A157" s="5"/>
      <c r="B157" s="6"/>
    </row>
    <row r="158" spans="1:2" ht="15.75" thickBot="1" x14ac:dyDescent="0.3">
      <c r="A158" s="5"/>
      <c r="B158" s="6"/>
    </row>
    <row r="159" spans="1:2" ht="15.75" thickBot="1" x14ac:dyDescent="0.3">
      <c r="A159" s="5"/>
      <c r="B159" s="6"/>
    </row>
    <row r="160" spans="1:2" ht="15.75" thickBot="1" x14ac:dyDescent="0.3">
      <c r="A160" s="5"/>
      <c r="B160" s="6"/>
    </row>
    <row r="161" spans="1:2" ht="15.75" thickBot="1" x14ac:dyDescent="0.3">
      <c r="A161" s="5"/>
      <c r="B161" s="6"/>
    </row>
    <row r="162" spans="1:2" ht="15.75" thickBot="1" x14ac:dyDescent="0.3">
      <c r="A162" s="5"/>
      <c r="B162" s="6"/>
    </row>
    <row r="163" spans="1:2" ht="15.75" thickBot="1" x14ac:dyDescent="0.3">
      <c r="A163" s="5"/>
      <c r="B163" s="6"/>
    </row>
    <row r="164" spans="1:2" ht="15.75" thickBot="1" x14ac:dyDescent="0.3">
      <c r="A164" s="5"/>
      <c r="B164" s="6"/>
    </row>
    <row r="165" spans="1:2" ht="15.75" thickBot="1" x14ac:dyDescent="0.3">
      <c r="A165" s="5"/>
      <c r="B165" s="6"/>
    </row>
    <row r="166" spans="1:2" ht="15.75" thickBot="1" x14ac:dyDescent="0.3">
      <c r="A166" s="5"/>
      <c r="B166" s="6"/>
    </row>
    <row r="167" spans="1:2" ht="15.75" thickBot="1" x14ac:dyDescent="0.3">
      <c r="A167" s="5"/>
      <c r="B167" s="6"/>
    </row>
    <row r="168" spans="1:2" ht="15.75" thickBot="1" x14ac:dyDescent="0.3">
      <c r="A168" s="5"/>
      <c r="B168" s="6"/>
    </row>
    <row r="169" spans="1:2" ht="15.75" thickBot="1" x14ac:dyDescent="0.3">
      <c r="A169" s="5"/>
      <c r="B169" s="6"/>
    </row>
    <row r="170" spans="1:2" ht="15.75" thickBot="1" x14ac:dyDescent="0.3">
      <c r="A170" s="5"/>
      <c r="B170" s="6"/>
    </row>
    <row r="171" spans="1:2" ht="15.75" thickBot="1" x14ac:dyDescent="0.3">
      <c r="A171" s="5"/>
      <c r="B171" s="6"/>
    </row>
    <row r="172" spans="1:2" ht="15.75" thickBot="1" x14ac:dyDescent="0.3">
      <c r="A172" s="5"/>
      <c r="B172" s="6"/>
    </row>
    <row r="173" spans="1:2" ht="15.75" thickBot="1" x14ac:dyDescent="0.3">
      <c r="A173" s="5"/>
      <c r="B173" s="6"/>
    </row>
    <row r="174" spans="1:2" ht="15.75" thickBot="1" x14ac:dyDescent="0.3">
      <c r="A174" s="5"/>
      <c r="B174" s="6"/>
    </row>
    <row r="175" spans="1:2" ht="15.75" thickBot="1" x14ac:dyDescent="0.3">
      <c r="A175" s="5"/>
      <c r="B175" s="6"/>
    </row>
    <row r="176" spans="1:2" ht="15.75" thickBot="1" x14ac:dyDescent="0.3">
      <c r="A176" s="5"/>
      <c r="B176" s="6"/>
    </row>
    <row r="177" spans="1:2" ht="15.75" thickBot="1" x14ac:dyDescent="0.3">
      <c r="A177" s="5"/>
      <c r="B177" s="6"/>
    </row>
    <row r="178" spans="1:2" ht="15.75" thickBot="1" x14ac:dyDescent="0.3">
      <c r="A178" s="5"/>
      <c r="B178" s="6"/>
    </row>
    <row r="179" spans="1:2" ht="15.75" thickBot="1" x14ac:dyDescent="0.3">
      <c r="A179" s="5"/>
      <c r="B179" s="6"/>
    </row>
    <row r="180" spans="1:2" ht="15.75" thickBot="1" x14ac:dyDescent="0.3">
      <c r="A180" s="5"/>
      <c r="B180" s="6"/>
    </row>
    <row r="181" spans="1:2" ht="15.75" thickBot="1" x14ac:dyDescent="0.3">
      <c r="A181" s="5"/>
      <c r="B181" s="6"/>
    </row>
    <row r="182" spans="1:2" ht="15.75" thickBot="1" x14ac:dyDescent="0.3">
      <c r="A182" s="5"/>
      <c r="B182" s="6"/>
    </row>
    <row r="183" spans="1:2" ht="15.75" thickBot="1" x14ac:dyDescent="0.3">
      <c r="A183" s="5"/>
      <c r="B183" s="6"/>
    </row>
    <row r="184" spans="1:2" ht="15.75" thickBot="1" x14ac:dyDescent="0.3">
      <c r="A184" s="5"/>
      <c r="B184" s="6"/>
    </row>
    <row r="185" spans="1:2" ht="15.75" thickBot="1" x14ac:dyDescent="0.3">
      <c r="A185" s="5"/>
      <c r="B185" s="6"/>
    </row>
    <row r="186" spans="1:2" ht="15.75" thickBot="1" x14ac:dyDescent="0.3">
      <c r="A186" s="5"/>
      <c r="B186" s="6"/>
    </row>
    <row r="187" spans="1:2" ht="15.75" thickBot="1" x14ac:dyDescent="0.3">
      <c r="A187" s="5"/>
      <c r="B187" s="6"/>
    </row>
    <row r="188" spans="1:2" ht="15.75" thickBot="1" x14ac:dyDescent="0.3">
      <c r="A188" s="5"/>
      <c r="B188" s="6"/>
    </row>
    <row r="189" spans="1:2" ht="15.75" thickBot="1" x14ac:dyDescent="0.3">
      <c r="A189" s="5"/>
      <c r="B189" s="6"/>
    </row>
    <row r="190" spans="1:2" ht="15.75" thickBot="1" x14ac:dyDescent="0.3">
      <c r="A190" s="5"/>
      <c r="B190" s="6"/>
    </row>
    <row r="191" spans="1:2" ht="15.75" thickBot="1" x14ac:dyDescent="0.3">
      <c r="A191" s="5"/>
      <c r="B191" s="6"/>
    </row>
    <row r="192" spans="1:2" ht="15.75" thickBot="1" x14ac:dyDescent="0.3">
      <c r="A192" s="5"/>
      <c r="B192" s="6"/>
    </row>
    <row r="193" spans="1:2" ht="15.75" thickBot="1" x14ac:dyDescent="0.3">
      <c r="A193" s="5"/>
      <c r="B193" s="6"/>
    </row>
    <row r="194" spans="1:2" ht="15.75" thickBot="1" x14ac:dyDescent="0.3">
      <c r="A194" s="5"/>
      <c r="B194" s="6"/>
    </row>
    <row r="195" spans="1:2" ht="15.75" thickBot="1" x14ac:dyDescent="0.3">
      <c r="A195" s="5"/>
      <c r="B195" s="6"/>
    </row>
    <row r="196" spans="1:2" ht="15.75" thickBot="1" x14ac:dyDescent="0.3">
      <c r="A196" s="5"/>
      <c r="B196" s="6"/>
    </row>
    <row r="197" spans="1:2" ht="15.75" thickBot="1" x14ac:dyDescent="0.3">
      <c r="A197" s="5"/>
      <c r="B197" s="6"/>
    </row>
    <row r="198" spans="1:2" ht="15.75" thickBot="1" x14ac:dyDescent="0.3">
      <c r="A198" s="5"/>
      <c r="B198" s="6"/>
    </row>
    <row r="199" spans="1:2" ht="15.75" thickBot="1" x14ac:dyDescent="0.3">
      <c r="A199" s="5"/>
      <c r="B199" s="6"/>
    </row>
    <row r="200" spans="1:2" ht="15.75" thickBot="1" x14ac:dyDescent="0.3">
      <c r="A200" s="5"/>
      <c r="B200" s="6"/>
    </row>
    <row r="201" spans="1:2" ht="15.75" thickBot="1" x14ac:dyDescent="0.3">
      <c r="A201" s="5"/>
      <c r="B201" s="6"/>
    </row>
    <row r="202" spans="1:2" ht="15.75" thickBot="1" x14ac:dyDescent="0.3">
      <c r="A202" s="5"/>
      <c r="B202" s="6"/>
    </row>
    <row r="203" spans="1:2" ht="15.75" thickBot="1" x14ac:dyDescent="0.3">
      <c r="A203" s="5"/>
      <c r="B203" s="6"/>
    </row>
    <row r="204" spans="1:2" ht="15.75" thickBot="1" x14ac:dyDescent="0.3">
      <c r="A204" s="5"/>
      <c r="B204" s="6"/>
    </row>
    <row r="205" spans="1:2" ht="15.75" thickBot="1" x14ac:dyDescent="0.3">
      <c r="A205" s="5"/>
      <c r="B205" s="6"/>
    </row>
    <row r="206" spans="1:2" ht="15.75" thickBot="1" x14ac:dyDescent="0.3">
      <c r="A206" s="5"/>
      <c r="B206" s="6"/>
    </row>
    <row r="207" spans="1:2" ht="15.75" thickBot="1" x14ac:dyDescent="0.3">
      <c r="A207" s="5"/>
      <c r="B207" s="6"/>
    </row>
    <row r="208" spans="1:2" ht="15.75" thickBot="1" x14ac:dyDescent="0.3">
      <c r="A208" s="5"/>
      <c r="B208" s="6"/>
    </row>
    <row r="209" spans="1:2" ht="15.75" thickBot="1" x14ac:dyDescent="0.3">
      <c r="A209" s="5"/>
      <c r="B209" s="6"/>
    </row>
    <row r="210" spans="1:2" ht="15.75" thickBot="1" x14ac:dyDescent="0.3">
      <c r="A210" s="5"/>
      <c r="B210" s="6"/>
    </row>
    <row r="211" spans="1:2" ht="15.75" thickBot="1" x14ac:dyDescent="0.3">
      <c r="A211" s="5"/>
      <c r="B211" s="6"/>
    </row>
    <row r="212" spans="1:2" ht="15.75" thickBot="1" x14ac:dyDescent="0.3">
      <c r="A212" s="5"/>
      <c r="B212" s="6"/>
    </row>
    <row r="213" spans="1:2" ht="15.75" thickBot="1" x14ac:dyDescent="0.3">
      <c r="A213" s="5"/>
      <c r="B213" s="6"/>
    </row>
    <row r="214" spans="1:2" ht="15.75" thickBot="1" x14ac:dyDescent="0.3">
      <c r="A214" s="5"/>
      <c r="B214" s="6"/>
    </row>
    <row r="215" spans="1:2" ht="15.75" thickBot="1" x14ac:dyDescent="0.3">
      <c r="A215" s="5"/>
      <c r="B215" s="6"/>
    </row>
    <row r="216" spans="1:2" ht="15.75" thickBot="1" x14ac:dyDescent="0.3">
      <c r="A216" s="5"/>
      <c r="B216" s="6"/>
    </row>
    <row r="217" spans="1:2" ht="15.75" thickBot="1" x14ac:dyDescent="0.3">
      <c r="A217" s="5"/>
      <c r="B217" s="6"/>
    </row>
    <row r="218" spans="1:2" ht="15.75" thickBot="1" x14ac:dyDescent="0.3">
      <c r="A218" s="5"/>
      <c r="B218" s="6"/>
    </row>
    <row r="219" spans="1:2" ht="15.75" thickBot="1" x14ac:dyDescent="0.3">
      <c r="A219" s="5"/>
      <c r="B219" s="6"/>
    </row>
    <row r="220" spans="1:2" ht="15.75" thickBot="1" x14ac:dyDescent="0.3">
      <c r="A220" s="5"/>
      <c r="B220" s="6"/>
    </row>
    <row r="221" spans="1:2" ht="15.75" thickBot="1" x14ac:dyDescent="0.3">
      <c r="A221" s="5"/>
      <c r="B221" s="6"/>
    </row>
    <row r="222" spans="1:2" ht="15.75" thickBot="1" x14ac:dyDescent="0.3">
      <c r="A222" s="5"/>
      <c r="B222" s="6"/>
    </row>
    <row r="223" spans="1:2" ht="15.75" thickBot="1" x14ac:dyDescent="0.3">
      <c r="A223" s="5"/>
      <c r="B223" s="6"/>
    </row>
    <row r="224" spans="1:2" ht="15.75" thickBot="1" x14ac:dyDescent="0.3">
      <c r="A224" s="5"/>
      <c r="B224" s="6"/>
    </row>
    <row r="225" spans="1:2" ht="15.75" thickBot="1" x14ac:dyDescent="0.3">
      <c r="A225" s="5"/>
      <c r="B225" s="6"/>
    </row>
    <row r="226" spans="1:2" ht="15.75" thickBot="1" x14ac:dyDescent="0.3">
      <c r="A226" s="5"/>
      <c r="B226" s="6"/>
    </row>
    <row r="227" spans="1:2" ht="15.75" thickBot="1" x14ac:dyDescent="0.3">
      <c r="A227" s="5"/>
      <c r="B227" s="6"/>
    </row>
    <row r="228" spans="1:2" ht="15.75" thickBot="1" x14ac:dyDescent="0.3">
      <c r="A228" s="5"/>
      <c r="B228" s="6"/>
    </row>
    <row r="229" spans="1:2" ht="15.75" thickBot="1" x14ac:dyDescent="0.3">
      <c r="A229" s="5"/>
      <c r="B229" s="6"/>
    </row>
    <row r="230" spans="1:2" ht="15.75" thickBot="1" x14ac:dyDescent="0.3">
      <c r="A230" s="5"/>
      <c r="B230" s="6"/>
    </row>
    <row r="231" spans="1:2" ht="15.75" thickBot="1" x14ac:dyDescent="0.3">
      <c r="A231" s="5"/>
      <c r="B231" s="6"/>
    </row>
    <row r="232" spans="1:2" ht="15.75" thickBot="1" x14ac:dyDescent="0.3">
      <c r="A232" s="5"/>
      <c r="B232" s="6"/>
    </row>
    <row r="233" spans="1:2" ht="15.75" thickBot="1" x14ac:dyDescent="0.3">
      <c r="A233" s="5"/>
      <c r="B233" s="6"/>
    </row>
    <row r="234" spans="1:2" ht="15.75" thickBot="1" x14ac:dyDescent="0.3">
      <c r="A234" s="5"/>
      <c r="B234" s="6"/>
    </row>
    <row r="235" spans="1:2" ht="15.75" thickBot="1" x14ac:dyDescent="0.3">
      <c r="A235" s="5"/>
      <c r="B235" s="6"/>
    </row>
    <row r="236" spans="1:2" ht="15.75" thickBot="1" x14ac:dyDescent="0.3">
      <c r="A236" s="5"/>
      <c r="B236" s="6"/>
    </row>
    <row r="237" spans="1:2" ht="15.75" thickBot="1" x14ac:dyDescent="0.3">
      <c r="A237" s="5"/>
      <c r="B237" s="6"/>
    </row>
    <row r="238" spans="1:2" ht="15.75" thickBot="1" x14ac:dyDescent="0.3">
      <c r="A238" s="5"/>
      <c r="B238" s="6"/>
    </row>
    <row r="239" spans="1:2" ht="15.75" thickBot="1" x14ac:dyDescent="0.3">
      <c r="A239" s="5"/>
      <c r="B239" s="6"/>
    </row>
    <row r="240" spans="1:2" ht="15.75" thickBot="1" x14ac:dyDescent="0.3">
      <c r="A240" s="5"/>
      <c r="B240" s="6"/>
    </row>
    <row r="241" spans="1:2" ht="15.75" thickBot="1" x14ac:dyDescent="0.3">
      <c r="A241" s="5"/>
      <c r="B241" s="6"/>
    </row>
    <row r="242" spans="1:2" ht="15.75" thickBot="1" x14ac:dyDescent="0.3">
      <c r="A242" s="5"/>
      <c r="B242" s="6"/>
    </row>
    <row r="243" spans="1:2" ht="15.75" thickBot="1" x14ac:dyDescent="0.3">
      <c r="A243" s="5"/>
      <c r="B243" s="6"/>
    </row>
    <row r="244" spans="1:2" ht="15.75" thickBot="1" x14ac:dyDescent="0.3">
      <c r="A244" s="5"/>
      <c r="B244" s="6"/>
    </row>
    <row r="245" spans="1:2" ht="15.75" thickBot="1" x14ac:dyDescent="0.3">
      <c r="A245" s="5"/>
      <c r="B245" s="6"/>
    </row>
    <row r="246" spans="1:2" ht="15.75" thickBot="1" x14ac:dyDescent="0.3">
      <c r="A246" s="5"/>
      <c r="B246" s="6"/>
    </row>
    <row r="247" spans="1:2" ht="15.75" thickBot="1" x14ac:dyDescent="0.3">
      <c r="A247" s="5"/>
      <c r="B247" s="6"/>
    </row>
    <row r="248" spans="1:2" ht="15.75" thickBot="1" x14ac:dyDescent="0.3">
      <c r="A248" s="5"/>
      <c r="B248" s="6"/>
    </row>
    <row r="249" spans="1:2" ht="15.75" thickBot="1" x14ac:dyDescent="0.3">
      <c r="A249" s="5"/>
      <c r="B249" s="6"/>
    </row>
    <row r="250" spans="1:2" ht="15.75" thickBot="1" x14ac:dyDescent="0.3">
      <c r="A250" s="5"/>
      <c r="B250" s="6"/>
    </row>
    <row r="251" spans="1:2" ht="15.75" thickBot="1" x14ac:dyDescent="0.3">
      <c r="A251" s="5"/>
      <c r="B251" s="6"/>
    </row>
    <row r="252" spans="1:2" ht="15.75" thickBot="1" x14ac:dyDescent="0.3">
      <c r="A252" s="5"/>
      <c r="B252" s="6"/>
    </row>
    <row r="253" spans="1:2" ht="15.75" thickBot="1" x14ac:dyDescent="0.3">
      <c r="A253" s="5"/>
      <c r="B253" s="6"/>
    </row>
    <row r="254" spans="1:2" ht="15.75" thickBot="1" x14ac:dyDescent="0.3">
      <c r="A254" s="5"/>
      <c r="B254" s="6"/>
    </row>
    <row r="255" spans="1:2" ht="15.75" thickBot="1" x14ac:dyDescent="0.3">
      <c r="A255" s="5"/>
      <c r="B255" s="6"/>
    </row>
    <row r="256" spans="1:2" ht="15.75" thickBot="1" x14ac:dyDescent="0.3">
      <c r="A256" s="5"/>
      <c r="B256" s="6"/>
    </row>
    <row r="257" spans="1:2" ht="15.75" thickBot="1" x14ac:dyDescent="0.3">
      <c r="A257" s="5"/>
      <c r="B257" s="6"/>
    </row>
    <row r="258" spans="1:2" ht="15.75" thickBot="1" x14ac:dyDescent="0.3">
      <c r="A258" s="5"/>
      <c r="B258" s="6"/>
    </row>
    <row r="259" spans="1:2" ht="15.75" thickBot="1" x14ac:dyDescent="0.3">
      <c r="A259" s="5"/>
      <c r="B259" s="6"/>
    </row>
    <row r="260" spans="1:2" ht="15.75" thickBot="1" x14ac:dyDescent="0.3">
      <c r="A260" s="5"/>
      <c r="B260" s="6"/>
    </row>
    <row r="261" spans="1:2" ht="15.75" thickBot="1" x14ac:dyDescent="0.3">
      <c r="A261" s="5"/>
      <c r="B261" s="6"/>
    </row>
    <row r="262" spans="1:2" ht="15.75" thickBot="1" x14ac:dyDescent="0.3">
      <c r="A262" s="5"/>
      <c r="B262" s="6"/>
    </row>
    <row r="263" spans="1:2" ht="15.75" thickBot="1" x14ac:dyDescent="0.3">
      <c r="A263" s="5"/>
      <c r="B263" s="6"/>
    </row>
    <row r="264" spans="1:2" ht="15.75" thickBot="1" x14ac:dyDescent="0.3">
      <c r="A264" s="5"/>
      <c r="B264" s="6"/>
    </row>
    <row r="265" spans="1:2" ht="15.75" thickBot="1" x14ac:dyDescent="0.3">
      <c r="A265" s="5"/>
      <c r="B265" s="6"/>
    </row>
    <row r="266" spans="1:2" ht="15.75" thickBot="1" x14ac:dyDescent="0.3">
      <c r="A266" s="5"/>
      <c r="B266" s="6"/>
    </row>
    <row r="267" spans="1:2" ht="15.75" thickBot="1" x14ac:dyDescent="0.3">
      <c r="A267" s="5"/>
      <c r="B267" s="6"/>
    </row>
    <row r="268" spans="1:2" ht="15.75" thickBot="1" x14ac:dyDescent="0.3">
      <c r="A268" s="5"/>
      <c r="B268" s="6"/>
    </row>
    <row r="269" spans="1:2" ht="15.75" thickBot="1" x14ac:dyDescent="0.3">
      <c r="A269" s="5"/>
      <c r="B269" s="6"/>
    </row>
    <row r="270" spans="1:2" ht="15.75" thickBot="1" x14ac:dyDescent="0.3">
      <c r="A270" s="5"/>
      <c r="B270" s="6"/>
    </row>
    <row r="271" spans="1:2" ht="15.75" thickBot="1" x14ac:dyDescent="0.3">
      <c r="A271" s="5"/>
      <c r="B271" s="6"/>
    </row>
    <row r="272" spans="1:2" ht="15.75" thickBot="1" x14ac:dyDescent="0.3">
      <c r="A272" s="5"/>
      <c r="B272" s="6"/>
    </row>
    <row r="273" spans="1:2" ht="15.75" thickBot="1" x14ac:dyDescent="0.3">
      <c r="A273" s="5"/>
      <c r="B273" s="6"/>
    </row>
    <row r="274" spans="1:2" ht="15.75" thickBot="1" x14ac:dyDescent="0.3">
      <c r="A274" s="5"/>
      <c r="B274" s="6"/>
    </row>
    <row r="275" spans="1:2" ht="15.75" thickBot="1" x14ac:dyDescent="0.3">
      <c r="A275" s="5"/>
      <c r="B275" s="6"/>
    </row>
    <row r="276" spans="1:2" ht="15.75" thickBot="1" x14ac:dyDescent="0.3">
      <c r="A276" s="5"/>
      <c r="B276" s="6"/>
    </row>
    <row r="277" spans="1:2" ht="15.75" thickBot="1" x14ac:dyDescent="0.3">
      <c r="A277" s="5"/>
      <c r="B277" s="6"/>
    </row>
    <row r="278" spans="1:2" ht="15.75" thickBot="1" x14ac:dyDescent="0.3">
      <c r="A278" s="5"/>
      <c r="B278" s="6"/>
    </row>
    <row r="279" spans="1:2" ht="15.75" thickBot="1" x14ac:dyDescent="0.3">
      <c r="A279" s="5"/>
      <c r="B279" s="6"/>
    </row>
    <row r="280" spans="1:2" ht="15.75" thickBot="1" x14ac:dyDescent="0.3">
      <c r="A280" s="5"/>
      <c r="B280" s="6"/>
    </row>
    <row r="281" spans="1:2" ht="15.75" thickBot="1" x14ac:dyDescent="0.3">
      <c r="A281" s="5"/>
      <c r="B281" s="6"/>
    </row>
    <row r="282" spans="1:2" ht="15.75" thickBot="1" x14ac:dyDescent="0.3">
      <c r="A282" s="5"/>
      <c r="B282" s="6"/>
    </row>
    <row r="283" spans="1:2" ht="15.75" thickBot="1" x14ac:dyDescent="0.3">
      <c r="A283" s="5"/>
      <c r="B283" s="6"/>
    </row>
    <row r="284" spans="1:2" ht="15.75" thickBot="1" x14ac:dyDescent="0.3">
      <c r="A284" s="5"/>
      <c r="B284" s="6"/>
    </row>
    <row r="285" spans="1:2" ht="15.75" thickBot="1" x14ac:dyDescent="0.3">
      <c r="A285" s="5"/>
      <c r="B285" s="6"/>
    </row>
    <row r="286" spans="1:2" ht="15.75" thickBot="1" x14ac:dyDescent="0.3">
      <c r="A286" s="5"/>
      <c r="B286" s="6"/>
    </row>
    <row r="287" spans="1:2" ht="15.75" thickBot="1" x14ac:dyDescent="0.3">
      <c r="A287" s="5"/>
      <c r="B287" s="6"/>
    </row>
    <row r="288" spans="1:2" ht="15.75" thickBot="1" x14ac:dyDescent="0.3">
      <c r="A288" s="5"/>
      <c r="B288" s="6"/>
    </row>
    <row r="289" spans="1:2" ht="15.75" thickBot="1" x14ac:dyDescent="0.3">
      <c r="A289" s="5"/>
      <c r="B289" s="6"/>
    </row>
    <row r="290" spans="1:2" ht="15.75" thickBot="1" x14ac:dyDescent="0.3">
      <c r="A290" s="5"/>
      <c r="B290" s="6"/>
    </row>
    <row r="291" spans="1:2" ht="15.75" thickBot="1" x14ac:dyDescent="0.3">
      <c r="A291" s="5"/>
      <c r="B291" s="6"/>
    </row>
    <row r="292" spans="1:2" ht="15.75" thickBot="1" x14ac:dyDescent="0.3">
      <c r="A292" s="5"/>
      <c r="B292" s="6"/>
    </row>
    <row r="293" spans="1:2" ht="15.75" thickBot="1" x14ac:dyDescent="0.3">
      <c r="A293" s="5"/>
      <c r="B293" s="6"/>
    </row>
    <row r="294" spans="1:2" ht="15.75" thickBot="1" x14ac:dyDescent="0.3">
      <c r="A294" s="5"/>
      <c r="B294" s="6"/>
    </row>
    <row r="295" spans="1:2" ht="15.75" thickBot="1" x14ac:dyDescent="0.3">
      <c r="A295" s="5"/>
      <c r="B295" s="6"/>
    </row>
    <row r="296" spans="1:2" ht="15.75" thickBot="1" x14ac:dyDescent="0.3">
      <c r="A296" s="5"/>
      <c r="B296" s="6"/>
    </row>
    <row r="297" spans="1:2" ht="15.75" thickBot="1" x14ac:dyDescent="0.3">
      <c r="A297" s="5"/>
      <c r="B297" s="6"/>
    </row>
    <row r="298" spans="1:2" ht="15.75" thickBot="1" x14ac:dyDescent="0.3">
      <c r="A298" s="5"/>
      <c r="B298" s="6"/>
    </row>
    <row r="299" spans="1:2" ht="15.75" thickBot="1" x14ac:dyDescent="0.3">
      <c r="A299" s="5"/>
      <c r="B299" s="6"/>
    </row>
    <row r="300" spans="1:2" ht="15.75" thickBot="1" x14ac:dyDescent="0.3">
      <c r="A300" s="5"/>
      <c r="B300" s="6"/>
    </row>
    <row r="301" spans="1:2" ht="15.75" thickBot="1" x14ac:dyDescent="0.3">
      <c r="A301" s="5"/>
      <c r="B301" s="6"/>
    </row>
    <row r="302" spans="1:2" ht="15.75" thickBot="1" x14ac:dyDescent="0.3">
      <c r="A302" s="5"/>
      <c r="B302" s="6"/>
    </row>
    <row r="303" spans="1:2" ht="15.75" thickBot="1" x14ac:dyDescent="0.3">
      <c r="A303" s="5"/>
      <c r="B303" s="6"/>
    </row>
    <row r="304" spans="1:2" ht="15.75" thickBot="1" x14ac:dyDescent="0.3">
      <c r="A304" s="5"/>
      <c r="B304" s="6"/>
    </row>
    <row r="305" spans="1:2" ht="15.75" thickBot="1" x14ac:dyDescent="0.3">
      <c r="A305" s="5"/>
      <c r="B305" s="6"/>
    </row>
    <row r="306" spans="1:2" ht="15.75" thickBot="1" x14ac:dyDescent="0.3">
      <c r="A306" s="5"/>
      <c r="B306" s="6"/>
    </row>
    <row r="307" spans="1:2" ht="15.75" thickBot="1" x14ac:dyDescent="0.3">
      <c r="A307" s="5"/>
      <c r="B307" s="6"/>
    </row>
    <row r="308" spans="1:2" ht="15.75" thickBot="1" x14ac:dyDescent="0.3">
      <c r="A308" s="5"/>
      <c r="B308" s="6"/>
    </row>
    <row r="309" spans="1:2" ht="15.75" thickBot="1" x14ac:dyDescent="0.3">
      <c r="A309" s="5"/>
      <c r="B309" s="6"/>
    </row>
    <row r="310" spans="1:2" ht="15.75" thickBot="1" x14ac:dyDescent="0.3">
      <c r="A310" s="5"/>
      <c r="B310" s="6"/>
    </row>
    <row r="311" spans="1:2" ht="15.75" thickBot="1" x14ac:dyDescent="0.3">
      <c r="A311" s="5"/>
      <c r="B311" s="6"/>
    </row>
    <row r="312" spans="1:2" ht="15.75" thickBot="1" x14ac:dyDescent="0.3">
      <c r="A312" s="5"/>
      <c r="B312" s="6"/>
    </row>
    <row r="313" spans="1:2" ht="15.75" thickBot="1" x14ac:dyDescent="0.3">
      <c r="A313" s="5"/>
      <c r="B313" s="6"/>
    </row>
    <row r="314" spans="1:2" ht="15.75" thickBot="1" x14ac:dyDescent="0.3">
      <c r="A314" s="5"/>
      <c r="B314" s="6"/>
    </row>
    <row r="315" spans="1:2" ht="15.75" thickBot="1" x14ac:dyDescent="0.3">
      <c r="A315" s="5"/>
      <c r="B315" s="6"/>
    </row>
    <row r="316" spans="1:2" ht="15.75" thickBot="1" x14ac:dyDescent="0.3">
      <c r="A316" s="5"/>
      <c r="B316" s="6"/>
    </row>
    <row r="317" spans="1:2" ht="15.75" thickBot="1" x14ac:dyDescent="0.3">
      <c r="A317" s="5"/>
      <c r="B317" s="6"/>
    </row>
    <row r="318" spans="1:2" ht="15.75" thickBot="1" x14ac:dyDescent="0.3">
      <c r="A318" s="5"/>
      <c r="B318" s="6"/>
    </row>
    <row r="319" spans="1:2" ht="15.75" thickBot="1" x14ac:dyDescent="0.3">
      <c r="A319" s="5"/>
      <c r="B319" s="6"/>
    </row>
    <row r="320" spans="1:2" ht="15.75" thickBot="1" x14ac:dyDescent="0.3">
      <c r="A320" s="5"/>
      <c r="B320" s="6"/>
    </row>
    <row r="321" spans="1:2" ht="15.75" thickBot="1" x14ac:dyDescent="0.3">
      <c r="A321" s="5"/>
      <c r="B321" s="6"/>
    </row>
    <row r="322" spans="1:2" ht="15.75" thickBot="1" x14ac:dyDescent="0.3">
      <c r="A322" s="5"/>
      <c r="B322" s="6"/>
    </row>
    <row r="323" spans="1:2" ht="15.75" thickBot="1" x14ac:dyDescent="0.3">
      <c r="A323" s="5"/>
      <c r="B323" s="6"/>
    </row>
    <row r="324" spans="1:2" ht="15.75" thickBot="1" x14ac:dyDescent="0.3">
      <c r="A324" s="5"/>
      <c r="B324" s="6"/>
    </row>
    <row r="325" spans="1:2" ht="15.75" thickBot="1" x14ac:dyDescent="0.3">
      <c r="A325" s="5"/>
      <c r="B325" s="6"/>
    </row>
    <row r="326" spans="1:2" ht="15.75" thickBot="1" x14ac:dyDescent="0.3">
      <c r="A326" s="5"/>
      <c r="B326" s="6"/>
    </row>
    <row r="327" spans="1:2" ht="15.75" thickBot="1" x14ac:dyDescent="0.3">
      <c r="A327" s="5"/>
      <c r="B327" s="6"/>
    </row>
    <row r="328" spans="1:2" ht="15.75" thickBot="1" x14ac:dyDescent="0.3">
      <c r="A328" s="5"/>
      <c r="B328" s="6"/>
    </row>
    <row r="329" spans="1:2" ht="15.75" thickBot="1" x14ac:dyDescent="0.3">
      <c r="A329" s="5"/>
      <c r="B329" s="6"/>
    </row>
    <row r="330" spans="1:2" ht="15.75" thickBot="1" x14ac:dyDescent="0.3">
      <c r="A330" s="5"/>
      <c r="B330" s="6"/>
    </row>
    <row r="331" spans="1:2" ht="15.75" thickBot="1" x14ac:dyDescent="0.3">
      <c r="A331" s="5"/>
      <c r="B331" s="6"/>
    </row>
    <row r="332" spans="1:2" ht="15.75" thickBot="1" x14ac:dyDescent="0.3">
      <c r="A332" s="5"/>
      <c r="B332" s="6"/>
    </row>
    <row r="333" spans="1:2" ht="15.75" thickBot="1" x14ac:dyDescent="0.3">
      <c r="A333" s="5"/>
      <c r="B333" s="6"/>
    </row>
    <row r="334" spans="1:2" ht="15.75" thickBot="1" x14ac:dyDescent="0.3">
      <c r="A334" s="5"/>
      <c r="B334" s="6"/>
    </row>
    <row r="335" spans="1:2" ht="15.75" thickBot="1" x14ac:dyDescent="0.3">
      <c r="A335" s="5"/>
      <c r="B335" s="6"/>
    </row>
    <row r="336" spans="1:2" ht="15.75" thickBot="1" x14ac:dyDescent="0.3">
      <c r="A336" s="5"/>
      <c r="B336" s="6"/>
    </row>
    <row r="337" spans="1:2" ht="15.75" thickBot="1" x14ac:dyDescent="0.3">
      <c r="A337" s="5"/>
      <c r="B337" s="6"/>
    </row>
    <row r="338" spans="1:2" ht="15.75" thickBot="1" x14ac:dyDescent="0.3">
      <c r="A338" s="5"/>
      <c r="B338" s="6"/>
    </row>
    <row r="339" spans="1:2" ht="15.75" thickBot="1" x14ac:dyDescent="0.3">
      <c r="A339" s="5"/>
      <c r="B339" s="6"/>
    </row>
    <row r="340" spans="1:2" ht="15.75" thickBot="1" x14ac:dyDescent="0.3">
      <c r="A340" s="5"/>
      <c r="B340" s="6"/>
    </row>
    <row r="341" spans="1:2" ht="15.75" thickBot="1" x14ac:dyDescent="0.3">
      <c r="A341" s="5"/>
      <c r="B341" s="6"/>
    </row>
    <row r="342" spans="1:2" ht="15.75" thickBot="1" x14ac:dyDescent="0.3">
      <c r="A342" s="5"/>
      <c r="B342" s="6"/>
    </row>
    <row r="343" spans="1:2" ht="15.75" thickBot="1" x14ac:dyDescent="0.3">
      <c r="A343" s="5"/>
      <c r="B343" s="6"/>
    </row>
    <row r="344" spans="1:2" ht="15.75" thickBot="1" x14ac:dyDescent="0.3">
      <c r="A344" s="5"/>
      <c r="B344" s="6"/>
    </row>
    <row r="345" spans="1:2" ht="15.75" thickBot="1" x14ac:dyDescent="0.3">
      <c r="A345" s="5"/>
      <c r="B345" s="6"/>
    </row>
    <row r="346" spans="1:2" ht="15.75" thickBot="1" x14ac:dyDescent="0.3">
      <c r="A346" s="5"/>
      <c r="B346" s="6"/>
    </row>
    <row r="347" spans="1:2" ht="15.75" thickBot="1" x14ac:dyDescent="0.3">
      <c r="A347" s="5"/>
      <c r="B347" s="6"/>
    </row>
    <row r="348" spans="1:2" ht="15.75" thickBot="1" x14ac:dyDescent="0.3">
      <c r="A348" s="5"/>
      <c r="B348" s="6"/>
    </row>
    <row r="349" spans="1:2" ht="15.75" thickBot="1" x14ac:dyDescent="0.3">
      <c r="A349" s="5"/>
      <c r="B349" s="6"/>
    </row>
    <row r="350" spans="1:2" ht="15.75" thickBot="1" x14ac:dyDescent="0.3">
      <c r="A350" s="5"/>
      <c r="B350" s="6"/>
    </row>
    <row r="351" spans="1:2" ht="15.75" thickBot="1" x14ac:dyDescent="0.3">
      <c r="A351" s="5"/>
      <c r="B351" s="6"/>
    </row>
    <row r="352" spans="1:2" ht="15.75" thickBot="1" x14ac:dyDescent="0.3">
      <c r="A352" s="5"/>
      <c r="B352" s="6"/>
    </row>
    <row r="353" spans="1:2" ht="15.75" thickBot="1" x14ac:dyDescent="0.3">
      <c r="A353" s="5"/>
      <c r="B353" s="6"/>
    </row>
    <row r="354" spans="1:2" ht="15.75" thickBot="1" x14ac:dyDescent="0.3">
      <c r="A354" s="5"/>
      <c r="B354" s="6"/>
    </row>
    <row r="355" spans="1:2" ht="15.75" thickBot="1" x14ac:dyDescent="0.3">
      <c r="A355" s="5"/>
      <c r="B355" s="6"/>
    </row>
    <row r="356" spans="1:2" ht="15.75" thickBot="1" x14ac:dyDescent="0.3">
      <c r="A356" s="5"/>
      <c r="B356" s="6"/>
    </row>
    <row r="357" spans="1:2" ht="15.75" thickBot="1" x14ac:dyDescent="0.3">
      <c r="A357" s="5"/>
      <c r="B357" s="6"/>
    </row>
    <row r="358" spans="1:2" ht="15.75" thickBot="1" x14ac:dyDescent="0.3">
      <c r="A358" s="5"/>
      <c r="B358" s="6"/>
    </row>
    <row r="359" spans="1:2" ht="15.75" thickBot="1" x14ac:dyDescent="0.3">
      <c r="A359" s="5"/>
      <c r="B359" s="6"/>
    </row>
    <row r="360" spans="1:2" ht="15.75" thickBot="1" x14ac:dyDescent="0.3">
      <c r="A360" s="5"/>
      <c r="B360" s="6"/>
    </row>
    <row r="361" spans="1:2" ht="15.75" thickBot="1" x14ac:dyDescent="0.3">
      <c r="A361" s="5"/>
      <c r="B361" s="6"/>
    </row>
    <row r="362" spans="1:2" ht="15.75" thickBot="1" x14ac:dyDescent="0.3">
      <c r="A362" s="5"/>
      <c r="B362" s="6"/>
    </row>
    <row r="363" spans="1:2" ht="15.75" thickBot="1" x14ac:dyDescent="0.3">
      <c r="A363" s="5"/>
      <c r="B363" s="6"/>
    </row>
    <row r="364" spans="1:2" ht="15.75" thickBot="1" x14ac:dyDescent="0.3">
      <c r="A364" s="5"/>
      <c r="B364" s="6"/>
    </row>
    <row r="365" spans="1:2" ht="15.75" thickBot="1" x14ac:dyDescent="0.3">
      <c r="A365" s="5"/>
      <c r="B365" s="6"/>
    </row>
    <row r="366" spans="1:2" ht="15.75" thickBot="1" x14ac:dyDescent="0.3">
      <c r="A366" s="5"/>
      <c r="B366" s="6"/>
    </row>
    <row r="367" spans="1:2" ht="15.75" thickBot="1" x14ac:dyDescent="0.3">
      <c r="A367" s="5"/>
      <c r="B367" s="6"/>
    </row>
    <row r="368" spans="1:2" ht="15.75" thickBot="1" x14ac:dyDescent="0.3">
      <c r="A368" s="5"/>
      <c r="B368" s="6"/>
    </row>
    <row r="369" spans="1:2" ht="15.75" thickBot="1" x14ac:dyDescent="0.3">
      <c r="A369" s="5"/>
      <c r="B369" s="6"/>
    </row>
    <row r="370" spans="1:2" ht="15.75" thickBot="1" x14ac:dyDescent="0.3">
      <c r="A370" s="5"/>
      <c r="B370" s="6"/>
    </row>
    <row r="371" spans="1:2" ht="15.75" thickBot="1" x14ac:dyDescent="0.3">
      <c r="A371" s="5"/>
      <c r="B371" s="6"/>
    </row>
    <row r="372" spans="1:2" ht="15.75" thickBot="1" x14ac:dyDescent="0.3">
      <c r="A372" s="5"/>
      <c r="B372" s="6"/>
    </row>
    <row r="373" spans="1:2" ht="15.75" thickBot="1" x14ac:dyDescent="0.3">
      <c r="A373" s="5"/>
      <c r="B373" s="6"/>
    </row>
    <row r="374" spans="1:2" ht="15.75" thickBot="1" x14ac:dyDescent="0.3">
      <c r="A374" s="5"/>
      <c r="B374" s="6"/>
    </row>
    <row r="375" spans="1:2" ht="15.75" thickBot="1" x14ac:dyDescent="0.3">
      <c r="A375" s="5"/>
      <c r="B375" s="6"/>
    </row>
    <row r="376" spans="1:2" ht="15.75" thickBot="1" x14ac:dyDescent="0.3">
      <c r="A376" s="5"/>
      <c r="B376" s="6"/>
    </row>
    <row r="377" spans="1:2" ht="15.75" thickBot="1" x14ac:dyDescent="0.3">
      <c r="A377" s="5"/>
      <c r="B377" s="6"/>
    </row>
    <row r="378" spans="1:2" ht="15.75" thickBot="1" x14ac:dyDescent="0.3">
      <c r="A378" s="5"/>
      <c r="B378" s="6"/>
    </row>
    <row r="379" spans="1:2" ht="15.75" thickBot="1" x14ac:dyDescent="0.3">
      <c r="A379" s="5"/>
      <c r="B379" s="6"/>
    </row>
    <row r="380" spans="1:2" ht="15.75" thickBot="1" x14ac:dyDescent="0.3">
      <c r="A380" s="5"/>
      <c r="B380" s="6"/>
    </row>
    <row r="381" spans="1:2" ht="15.75" thickBot="1" x14ac:dyDescent="0.3">
      <c r="A381" s="5"/>
      <c r="B381" s="6"/>
    </row>
    <row r="382" spans="1:2" ht="15.75" thickBot="1" x14ac:dyDescent="0.3">
      <c r="A382" s="5"/>
      <c r="B382" s="6"/>
    </row>
    <row r="383" spans="1:2" ht="15.75" thickBot="1" x14ac:dyDescent="0.3">
      <c r="A383" s="5"/>
      <c r="B383" s="6"/>
    </row>
    <row r="384" spans="1:2" ht="15.75" thickBot="1" x14ac:dyDescent="0.3">
      <c r="A384" s="5"/>
      <c r="B384" s="6"/>
    </row>
    <row r="385" spans="1:2" ht="15.75" thickBot="1" x14ac:dyDescent="0.3">
      <c r="A385" s="5"/>
      <c r="B385" s="6"/>
    </row>
    <row r="386" spans="1:2" ht="15.75" thickBot="1" x14ac:dyDescent="0.3">
      <c r="A386" s="5"/>
      <c r="B386" s="6"/>
    </row>
    <row r="387" spans="1:2" ht="15.75" thickBot="1" x14ac:dyDescent="0.3">
      <c r="A387" s="5"/>
      <c r="B387" s="6"/>
    </row>
    <row r="388" spans="1:2" ht="15.75" thickBot="1" x14ac:dyDescent="0.3">
      <c r="A388" s="5"/>
      <c r="B388" s="6"/>
    </row>
    <row r="389" spans="1:2" ht="15.75" thickBot="1" x14ac:dyDescent="0.3">
      <c r="A389" s="5"/>
      <c r="B389" s="6"/>
    </row>
    <row r="390" spans="1:2" ht="15.75" thickBot="1" x14ac:dyDescent="0.3">
      <c r="A390" s="5"/>
      <c r="B390" s="6"/>
    </row>
    <row r="391" spans="1:2" ht="15.75" thickBot="1" x14ac:dyDescent="0.3">
      <c r="A391" s="5"/>
      <c r="B391" s="6"/>
    </row>
    <row r="392" spans="1:2" ht="15.75" thickBot="1" x14ac:dyDescent="0.3">
      <c r="A392" s="5"/>
      <c r="B392" s="6"/>
    </row>
    <row r="393" spans="1:2" ht="15.75" thickBot="1" x14ac:dyDescent="0.3">
      <c r="A393" s="5"/>
      <c r="B393" s="6"/>
    </row>
    <row r="394" spans="1:2" ht="15.75" thickBot="1" x14ac:dyDescent="0.3">
      <c r="A394" s="5"/>
      <c r="B394" s="6"/>
    </row>
    <row r="395" spans="1:2" ht="15.75" thickBot="1" x14ac:dyDescent="0.3">
      <c r="A395" s="5"/>
      <c r="B395" s="6"/>
    </row>
    <row r="396" spans="1:2" ht="15.75" thickBot="1" x14ac:dyDescent="0.3">
      <c r="A396" s="5"/>
      <c r="B396" s="6"/>
    </row>
    <row r="397" spans="1:2" ht="15.75" thickBot="1" x14ac:dyDescent="0.3">
      <c r="A397" s="5"/>
      <c r="B397" s="6"/>
    </row>
    <row r="398" spans="1:2" ht="15.75" thickBot="1" x14ac:dyDescent="0.3">
      <c r="A398" s="5"/>
      <c r="B398" s="6"/>
    </row>
    <row r="399" spans="1:2" ht="15.75" thickBot="1" x14ac:dyDescent="0.3">
      <c r="A399" s="5"/>
      <c r="B399" s="6"/>
    </row>
    <row r="400" spans="1:2" ht="15.75" thickBot="1" x14ac:dyDescent="0.3">
      <c r="A400" s="5"/>
      <c r="B400" s="6"/>
    </row>
    <row r="401" spans="1:2" ht="15.75" thickBot="1" x14ac:dyDescent="0.3">
      <c r="A401" s="5"/>
      <c r="B401" s="6"/>
    </row>
    <row r="402" spans="1:2" ht="15.75" thickBot="1" x14ac:dyDescent="0.3">
      <c r="A402" s="5"/>
      <c r="B402" s="6"/>
    </row>
    <row r="403" spans="1:2" ht="15.75" thickBot="1" x14ac:dyDescent="0.3">
      <c r="A403" s="5"/>
      <c r="B403" s="6"/>
    </row>
    <row r="404" spans="1:2" ht="15.75" thickBot="1" x14ac:dyDescent="0.3">
      <c r="A404" s="5"/>
      <c r="B404" s="6"/>
    </row>
    <row r="405" spans="1:2" ht="15.75" thickBot="1" x14ac:dyDescent="0.3">
      <c r="A405" s="5"/>
      <c r="B405" s="6"/>
    </row>
    <row r="406" spans="1:2" ht="15.75" thickBot="1" x14ac:dyDescent="0.3">
      <c r="A406" s="5"/>
      <c r="B406" s="6"/>
    </row>
    <row r="407" spans="1:2" ht="15.75" thickBot="1" x14ac:dyDescent="0.3">
      <c r="A407" s="5"/>
      <c r="B407" s="6"/>
    </row>
    <row r="408" spans="1:2" ht="15.75" thickBot="1" x14ac:dyDescent="0.3">
      <c r="A408" s="5"/>
      <c r="B408" s="6"/>
    </row>
    <row r="409" spans="1:2" ht="15.75" thickBot="1" x14ac:dyDescent="0.3">
      <c r="A409" s="5"/>
      <c r="B409" s="6"/>
    </row>
    <row r="410" spans="1:2" ht="15.75" thickBot="1" x14ac:dyDescent="0.3">
      <c r="A410" s="5"/>
      <c r="B410" s="6"/>
    </row>
    <row r="411" spans="1:2" ht="15.75" thickBot="1" x14ac:dyDescent="0.3">
      <c r="A411" s="5"/>
      <c r="B411" s="6"/>
    </row>
    <row r="412" spans="1:2" ht="15.75" thickBot="1" x14ac:dyDescent="0.3">
      <c r="A412" s="5"/>
      <c r="B412" s="6"/>
    </row>
    <row r="413" spans="1:2" ht="15.75" thickBot="1" x14ac:dyDescent="0.3">
      <c r="A413" s="5"/>
      <c r="B413" s="6"/>
    </row>
    <row r="414" spans="1:2" ht="15.75" thickBot="1" x14ac:dyDescent="0.3">
      <c r="A414" s="5"/>
      <c r="B414" s="6"/>
    </row>
    <row r="415" spans="1:2" ht="15.75" thickBot="1" x14ac:dyDescent="0.3">
      <c r="A415" s="5"/>
      <c r="B415" s="6"/>
    </row>
    <row r="416" spans="1:2" ht="15.75" thickBot="1" x14ac:dyDescent="0.3">
      <c r="A416" s="5"/>
      <c r="B416" s="6"/>
    </row>
    <row r="417" spans="1:2" ht="15.75" thickBot="1" x14ac:dyDescent="0.3">
      <c r="A417" s="5"/>
      <c r="B417" s="6"/>
    </row>
    <row r="418" spans="1:2" ht="15.75" thickBot="1" x14ac:dyDescent="0.3">
      <c r="A418" s="5"/>
      <c r="B418" s="6"/>
    </row>
    <row r="419" spans="1:2" ht="15.75" thickBot="1" x14ac:dyDescent="0.3">
      <c r="A419" s="5"/>
      <c r="B419" s="6"/>
    </row>
    <row r="420" spans="1:2" ht="15.75" thickBot="1" x14ac:dyDescent="0.3">
      <c r="A420" s="5"/>
      <c r="B420" s="6"/>
    </row>
    <row r="421" spans="1:2" ht="15.75" thickBot="1" x14ac:dyDescent="0.3">
      <c r="A421" s="5"/>
      <c r="B421" s="6"/>
    </row>
    <row r="422" spans="1:2" ht="15.75" thickBot="1" x14ac:dyDescent="0.3">
      <c r="A422" s="5"/>
      <c r="B422" s="6"/>
    </row>
    <row r="423" spans="1:2" ht="15.75" thickBot="1" x14ac:dyDescent="0.3">
      <c r="A423" s="5"/>
      <c r="B423" s="6"/>
    </row>
    <row r="424" spans="1:2" ht="15.75" thickBot="1" x14ac:dyDescent="0.3">
      <c r="A424" s="5"/>
      <c r="B424" s="6"/>
    </row>
    <row r="425" spans="1:2" ht="15.75" thickBot="1" x14ac:dyDescent="0.3">
      <c r="A425" s="5"/>
      <c r="B425" s="6"/>
    </row>
    <row r="426" spans="1:2" ht="15.75" thickBot="1" x14ac:dyDescent="0.3">
      <c r="A426" s="5"/>
      <c r="B426" s="6"/>
    </row>
    <row r="427" spans="1:2" ht="15.75" thickBot="1" x14ac:dyDescent="0.3">
      <c r="A427" s="5"/>
      <c r="B427" s="6"/>
    </row>
    <row r="428" spans="1:2" ht="15.75" thickBot="1" x14ac:dyDescent="0.3">
      <c r="A428" s="5"/>
      <c r="B428" s="6"/>
    </row>
    <row r="429" spans="1:2" ht="15.75" thickBot="1" x14ac:dyDescent="0.3">
      <c r="A429" s="5"/>
      <c r="B429" s="6"/>
    </row>
    <row r="430" spans="1:2" ht="15.75" thickBot="1" x14ac:dyDescent="0.3">
      <c r="A430" s="5"/>
      <c r="B430" s="6"/>
    </row>
    <row r="431" spans="1:2" ht="15.75" thickBot="1" x14ac:dyDescent="0.3">
      <c r="A431" s="5"/>
      <c r="B431" s="6"/>
    </row>
    <row r="432" spans="1:2" ht="15.75" thickBot="1" x14ac:dyDescent="0.3">
      <c r="A432" s="5"/>
      <c r="B432" s="6"/>
    </row>
    <row r="433" spans="1:2" ht="15.75" thickBot="1" x14ac:dyDescent="0.3">
      <c r="A433" s="5"/>
      <c r="B433" s="6"/>
    </row>
    <row r="434" spans="1:2" ht="15.75" thickBot="1" x14ac:dyDescent="0.3">
      <c r="A434" s="5"/>
      <c r="B434" s="6"/>
    </row>
    <row r="435" spans="1:2" ht="15.75" thickBot="1" x14ac:dyDescent="0.3">
      <c r="A435" s="5"/>
      <c r="B435" s="6"/>
    </row>
    <row r="436" spans="1:2" ht="15.75" thickBot="1" x14ac:dyDescent="0.3">
      <c r="A436" s="5"/>
      <c r="B436" s="6"/>
    </row>
    <row r="437" spans="1:2" ht="15.75" thickBot="1" x14ac:dyDescent="0.3">
      <c r="A437" s="5"/>
      <c r="B437" s="6"/>
    </row>
    <row r="438" spans="1:2" ht="15.75" thickBot="1" x14ac:dyDescent="0.3">
      <c r="A438" s="5"/>
      <c r="B438" s="6"/>
    </row>
    <row r="439" spans="1:2" ht="15.75" thickBot="1" x14ac:dyDescent="0.3">
      <c r="A439" s="5"/>
      <c r="B439" s="6"/>
    </row>
    <row r="440" spans="1:2" ht="15.75" thickBot="1" x14ac:dyDescent="0.3">
      <c r="A440" s="5"/>
      <c r="B440" s="6"/>
    </row>
    <row r="441" spans="1:2" ht="15.75" thickBot="1" x14ac:dyDescent="0.3">
      <c r="A441" s="5"/>
      <c r="B441" s="6"/>
    </row>
    <row r="442" spans="1:2" ht="15.75" thickBot="1" x14ac:dyDescent="0.3">
      <c r="A442" s="5"/>
      <c r="B442" s="6"/>
    </row>
    <row r="443" spans="1:2" ht="15.75" thickBot="1" x14ac:dyDescent="0.3">
      <c r="A443" s="5"/>
      <c r="B443" s="6"/>
    </row>
    <row r="444" spans="1:2" ht="15.75" thickBot="1" x14ac:dyDescent="0.3">
      <c r="A444" s="5"/>
      <c r="B444" s="6"/>
    </row>
    <row r="445" spans="1:2" ht="15.75" thickBot="1" x14ac:dyDescent="0.3">
      <c r="A445" s="5"/>
      <c r="B445" s="6"/>
    </row>
    <row r="446" spans="1:2" ht="15.75" thickBot="1" x14ac:dyDescent="0.3">
      <c r="A446" s="5"/>
      <c r="B446" s="6"/>
    </row>
    <row r="447" spans="1:2" ht="15.75" thickBot="1" x14ac:dyDescent="0.3">
      <c r="A447" s="5"/>
      <c r="B447" s="6"/>
    </row>
    <row r="448" spans="1:2" ht="15.75" thickBot="1" x14ac:dyDescent="0.3">
      <c r="A448" s="5"/>
      <c r="B448" s="6"/>
    </row>
    <row r="449" spans="1:2" ht="15.75" thickBot="1" x14ac:dyDescent="0.3">
      <c r="A449" s="5"/>
      <c r="B449" s="6"/>
    </row>
    <row r="450" spans="1:2" ht="15.75" thickBot="1" x14ac:dyDescent="0.3">
      <c r="A450" s="5"/>
      <c r="B450" s="6"/>
    </row>
    <row r="451" spans="1:2" ht="15.75" thickBot="1" x14ac:dyDescent="0.3">
      <c r="A451" s="5"/>
      <c r="B451" s="6"/>
    </row>
    <row r="452" spans="1:2" ht="15.75" thickBot="1" x14ac:dyDescent="0.3">
      <c r="A452" s="5"/>
      <c r="B452" s="6"/>
    </row>
    <row r="453" spans="1:2" ht="15.75" thickBot="1" x14ac:dyDescent="0.3">
      <c r="A453" s="5"/>
      <c r="B453" s="6"/>
    </row>
    <row r="454" spans="1:2" ht="15.75" thickBot="1" x14ac:dyDescent="0.3">
      <c r="A454" s="5"/>
      <c r="B454" s="6"/>
    </row>
    <row r="455" spans="1:2" ht="15.75" thickBot="1" x14ac:dyDescent="0.3">
      <c r="A455" s="5"/>
      <c r="B455" s="6"/>
    </row>
    <row r="456" spans="1:2" ht="15.75" thickBot="1" x14ac:dyDescent="0.3">
      <c r="A456" s="5"/>
      <c r="B456" s="6"/>
    </row>
    <row r="457" spans="1:2" ht="15.75" thickBot="1" x14ac:dyDescent="0.3">
      <c r="A457" s="5"/>
      <c r="B457" s="6"/>
    </row>
    <row r="458" spans="1:2" ht="15.75" thickBot="1" x14ac:dyDescent="0.3">
      <c r="A458" s="5"/>
      <c r="B458" s="6"/>
    </row>
    <row r="459" spans="1:2" ht="15.75" thickBot="1" x14ac:dyDescent="0.3">
      <c r="A459" s="5"/>
      <c r="B459" s="6"/>
    </row>
    <row r="460" spans="1:2" ht="15.75" thickBot="1" x14ac:dyDescent="0.3">
      <c r="A460" s="5"/>
      <c r="B460" s="6"/>
    </row>
    <row r="461" spans="1:2" ht="15.75" thickBot="1" x14ac:dyDescent="0.3">
      <c r="A461" s="5"/>
      <c r="B461" s="6"/>
    </row>
    <row r="462" spans="1:2" ht="15.75" thickBot="1" x14ac:dyDescent="0.3">
      <c r="A462" s="5"/>
      <c r="B462" s="6"/>
    </row>
    <row r="463" spans="1:2" ht="15.75" thickBot="1" x14ac:dyDescent="0.3">
      <c r="A463" s="5"/>
      <c r="B463" s="6"/>
    </row>
    <row r="464" spans="1:2" ht="15.75" thickBot="1" x14ac:dyDescent="0.3">
      <c r="A464" s="5"/>
      <c r="B464" s="6"/>
    </row>
    <row r="465" spans="1:2" ht="15.75" thickBot="1" x14ac:dyDescent="0.3">
      <c r="A465" s="5"/>
      <c r="B465" s="6"/>
    </row>
    <row r="466" spans="1:2" ht="15.75" thickBot="1" x14ac:dyDescent="0.3">
      <c r="A466" s="5"/>
      <c r="B466" s="6"/>
    </row>
    <row r="467" spans="1:2" ht="15.75" thickBot="1" x14ac:dyDescent="0.3">
      <c r="A467" s="5"/>
      <c r="B467" s="6"/>
    </row>
    <row r="468" spans="1:2" ht="15.75" thickBot="1" x14ac:dyDescent="0.3">
      <c r="A468" s="5"/>
      <c r="B468" s="6"/>
    </row>
    <row r="469" spans="1:2" ht="15.75" thickBot="1" x14ac:dyDescent="0.3">
      <c r="A469" s="5"/>
      <c r="B469" s="6"/>
    </row>
    <row r="470" spans="1:2" ht="15.75" thickBot="1" x14ac:dyDescent="0.3">
      <c r="A470" s="5"/>
      <c r="B470" s="6"/>
    </row>
    <row r="471" spans="1:2" ht="15.75" thickBot="1" x14ac:dyDescent="0.3">
      <c r="A471" s="5"/>
      <c r="B471" s="6"/>
    </row>
    <row r="472" spans="1:2" ht="15.75" thickBot="1" x14ac:dyDescent="0.3">
      <c r="A472" s="5"/>
      <c r="B472" s="6"/>
    </row>
    <row r="473" spans="1:2" ht="15.75" thickBot="1" x14ac:dyDescent="0.3">
      <c r="A473" s="5"/>
      <c r="B473" s="6"/>
    </row>
    <row r="474" spans="1:2" ht="15.75" thickBot="1" x14ac:dyDescent="0.3">
      <c r="A474" s="5"/>
      <c r="B474" s="6"/>
    </row>
    <row r="475" spans="1:2" ht="15.75" thickBot="1" x14ac:dyDescent="0.3">
      <c r="A475" s="5"/>
      <c r="B475" s="6"/>
    </row>
    <row r="476" spans="1:2" ht="15.75" thickBot="1" x14ac:dyDescent="0.3">
      <c r="A476" s="5"/>
      <c r="B476" s="6"/>
    </row>
    <row r="477" spans="1:2" ht="15.75" thickBot="1" x14ac:dyDescent="0.3">
      <c r="A477" s="5"/>
      <c r="B477" s="6"/>
    </row>
    <row r="478" spans="1:2" ht="15.75" thickBot="1" x14ac:dyDescent="0.3">
      <c r="A478" s="5"/>
      <c r="B478" s="6"/>
    </row>
    <row r="479" spans="1:2" ht="15.75" thickBot="1" x14ac:dyDescent="0.3">
      <c r="A479" s="5"/>
      <c r="B479" s="6"/>
    </row>
    <row r="480" spans="1:2" ht="15.75" thickBot="1" x14ac:dyDescent="0.3">
      <c r="A480" s="5"/>
      <c r="B480" s="6"/>
    </row>
    <row r="481" spans="1:2" ht="15.75" thickBot="1" x14ac:dyDescent="0.3">
      <c r="A481" s="5"/>
      <c r="B481" s="6"/>
    </row>
    <row r="482" spans="1:2" ht="15.75" thickBot="1" x14ac:dyDescent="0.3">
      <c r="A482" s="5"/>
      <c r="B482" s="6"/>
    </row>
    <row r="483" spans="1:2" ht="15.75" thickBot="1" x14ac:dyDescent="0.3">
      <c r="A483" s="5"/>
      <c r="B483" s="6"/>
    </row>
    <row r="484" spans="1:2" ht="15.75" thickBot="1" x14ac:dyDescent="0.3">
      <c r="A484" s="5"/>
      <c r="B484" s="6"/>
    </row>
    <row r="485" spans="1:2" ht="15.75" thickBot="1" x14ac:dyDescent="0.3">
      <c r="A485" s="5"/>
      <c r="B485" s="6"/>
    </row>
    <row r="486" spans="1:2" ht="15.75" thickBot="1" x14ac:dyDescent="0.3">
      <c r="A486" s="5"/>
      <c r="B486" s="6"/>
    </row>
    <row r="487" spans="1:2" ht="15.75" thickBot="1" x14ac:dyDescent="0.3">
      <c r="A487" s="5"/>
      <c r="B487" s="6"/>
    </row>
    <row r="488" spans="1:2" ht="15.75" thickBot="1" x14ac:dyDescent="0.3">
      <c r="A488" s="5"/>
      <c r="B488" s="6"/>
    </row>
    <row r="489" spans="1:2" ht="15.75" thickBot="1" x14ac:dyDescent="0.3">
      <c r="A489" s="5"/>
      <c r="B489" s="6"/>
    </row>
    <row r="490" spans="1:2" ht="15.75" thickBot="1" x14ac:dyDescent="0.3">
      <c r="A490" s="5"/>
      <c r="B490" s="6"/>
    </row>
    <row r="491" spans="1:2" ht="15.75" thickBot="1" x14ac:dyDescent="0.3">
      <c r="A491" s="5"/>
      <c r="B491" s="6"/>
    </row>
    <row r="492" spans="1:2" ht="15.75" thickBot="1" x14ac:dyDescent="0.3">
      <c r="A492" s="5"/>
      <c r="B492" s="6"/>
    </row>
    <row r="493" spans="1:2" ht="15.75" thickBot="1" x14ac:dyDescent="0.3">
      <c r="A493" s="5"/>
      <c r="B493" s="6"/>
    </row>
    <row r="494" spans="1:2" ht="15.75" thickBot="1" x14ac:dyDescent="0.3">
      <c r="A494" s="5"/>
      <c r="B494" s="6"/>
    </row>
    <row r="495" spans="1:2" ht="15.75" thickBot="1" x14ac:dyDescent="0.3">
      <c r="A495" s="5"/>
      <c r="B495" s="6"/>
    </row>
    <row r="496" spans="1:2" ht="15.75" thickBot="1" x14ac:dyDescent="0.3">
      <c r="A496" s="5"/>
      <c r="B496" s="6"/>
    </row>
    <row r="497" spans="1:2" ht="15.75" thickBot="1" x14ac:dyDescent="0.3">
      <c r="A497" s="5"/>
      <c r="B497" s="6"/>
    </row>
    <row r="498" spans="1:2" ht="15.75" thickBot="1" x14ac:dyDescent="0.3">
      <c r="A498" s="5"/>
      <c r="B498" s="6"/>
    </row>
    <row r="499" spans="1:2" ht="15.75" thickBot="1" x14ac:dyDescent="0.3">
      <c r="A499" s="5"/>
      <c r="B499" s="6"/>
    </row>
    <row r="500" spans="1:2" ht="15.75" thickBot="1" x14ac:dyDescent="0.3">
      <c r="A500" s="5"/>
      <c r="B500" s="6"/>
    </row>
    <row r="501" spans="1:2" ht="15.75" thickBot="1" x14ac:dyDescent="0.3">
      <c r="A501" s="5"/>
      <c r="B501" s="6"/>
    </row>
    <row r="502" spans="1:2" ht="15.75" thickBot="1" x14ac:dyDescent="0.3">
      <c r="A502" s="5"/>
      <c r="B502" s="6"/>
    </row>
    <row r="503" spans="1:2" ht="15.75" thickBot="1" x14ac:dyDescent="0.3">
      <c r="A503" s="5"/>
      <c r="B503" s="6"/>
    </row>
    <row r="504" spans="1:2" ht="15.75" thickBot="1" x14ac:dyDescent="0.3">
      <c r="A504" s="5"/>
      <c r="B504" s="6"/>
    </row>
    <row r="505" spans="1:2" ht="15.75" thickBot="1" x14ac:dyDescent="0.3">
      <c r="A505" s="5"/>
      <c r="B505" s="6"/>
    </row>
    <row r="506" spans="1:2" ht="15.75" thickBot="1" x14ac:dyDescent="0.3">
      <c r="A506" s="5"/>
      <c r="B506" s="6"/>
    </row>
    <row r="507" spans="1:2" ht="15.75" thickBot="1" x14ac:dyDescent="0.3">
      <c r="A507" s="5"/>
      <c r="B507" s="6"/>
    </row>
    <row r="508" spans="1:2" ht="15.75" thickBot="1" x14ac:dyDescent="0.3">
      <c r="A508" s="5"/>
      <c r="B508" s="6"/>
    </row>
    <row r="509" spans="1:2" ht="15.75" thickBot="1" x14ac:dyDescent="0.3">
      <c r="A509" s="5"/>
      <c r="B509" s="6"/>
    </row>
    <row r="510" spans="1:2" ht="15.75" thickBot="1" x14ac:dyDescent="0.3">
      <c r="A510" s="5"/>
      <c r="B510" s="6"/>
    </row>
    <row r="511" spans="1:2" ht="15.75" thickBot="1" x14ac:dyDescent="0.3">
      <c r="A511" s="5"/>
      <c r="B511" s="6"/>
    </row>
    <row r="512" spans="1:2" ht="15.75" thickBot="1" x14ac:dyDescent="0.3">
      <c r="A512" s="5"/>
      <c r="B512" s="6"/>
    </row>
    <row r="513" spans="1:2" ht="15.75" thickBot="1" x14ac:dyDescent="0.3">
      <c r="A513" s="5"/>
      <c r="B513" s="6"/>
    </row>
    <row r="514" spans="1:2" ht="15.75" thickBot="1" x14ac:dyDescent="0.3">
      <c r="A514" s="5"/>
      <c r="B514" s="6"/>
    </row>
    <row r="515" spans="1:2" ht="15.75" thickBot="1" x14ac:dyDescent="0.3">
      <c r="A515" s="5"/>
      <c r="B515" s="6"/>
    </row>
    <row r="516" spans="1:2" ht="15.75" thickBot="1" x14ac:dyDescent="0.3">
      <c r="A516" s="5"/>
      <c r="B516" s="6"/>
    </row>
    <row r="517" spans="1:2" ht="15.75" thickBot="1" x14ac:dyDescent="0.3">
      <c r="A517" s="5"/>
      <c r="B517" s="6"/>
    </row>
    <row r="518" spans="1:2" ht="15.75" thickBot="1" x14ac:dyDescent="0.3">
      <c r="A518" s="5"/>
      <c r="B518" s="6"/>
    </row>
    <row r="519" spans="1:2" ht="15.75" thickBot="1" x14ac:dyDescent="0.3">
      <c r="A519" s="5"/>
      <c r="B519" s="6"/>
    </row>
    <row r="520" spans="1:2" ht="15.75" thickBot="1" x14ac:dyDescent="0.3">
      <c r="A520" s="5"/>
      <c r="B520" s="6"/>
    </row>
    <row r="521" spans="1:2" ht="15.75" thickBot="1" x14ac:dyDescent="0.3">
      <c r="A521" s="5"/>
      <c r="B521" s="6"/>
    </row>
    <row r="522" spans="1:2" ht="15.75" thickBot="1" x14ac:dyDescent="0.3">
      <c r="A522" s="5"/>
      <c r="B522" s="6"/>
    </row>
    <row r="523" spans="1:2" ht="15.75" thickBot="1" x14ac:dyDescent="0.3">
      <c r="A523" s="5"/>
      <c r="B523" s="6"/>
    </row>
    <row r="524" spans="1:2" ht="15.75" thickBot="1" x14ac:dyDescent="0.3">
      <c r="A524" s="5"/>
      <c r="B524" s="6"/>
    </row>
    <row r="525" spans="1:2" ht="15.75" thickBot="1" x14ac:dyDescent="0.3">
      <c r="A525" s="5"/>
      <c r="B525" s="6"/>
    </row>
    <row r="526" spans="1:2" ht="15.75" thickBot="1" x14ac:dyDescent="0.3">
      <c r="A526" s="5"/>
      <c r="B526" s="6"/>
    </row>
    <row r="527" spans="1:2" ht="15.75" thickBot="1" x14ac:dyDescent="0.3">
      <c r="A527" s="5"/>
      <c r="B527" s="6"/>
    </row>
    <row r="528" spans="1:2" ht="15.75" thickBot="1" x14ac:dyDescent="0.3">
      <c r="A528" s="5"/>
      <c r="B528" s="6"/>
    </row>
    <row r="529" spans="1:2" ht="15.75" thickBot="1" x14ac:dyDescent="0.3">
      <c r="A529" s="5"/>
      <c r="B529" s="6"/>
    </row>
    <row r="530" spans="1:2" ht="15.75" thickBot="1" x14ac:dyDescent="0.3">
      <c r="A530" s="5"/>
      <c r="B530" s="6"/>
    </row>
    <row r="531" spans="1:2" ht="15.75" thickBot="1" x14ac:dyDescent="0.3">
      <c r="A531" s="5"/>
      <c r="B531" s="6"/>
    </row>
    <row r="532" spans="1:2" ht="15.75" thickBot="1" x14ac:dyDescent="0.3">
      <c r="A532" s="5"/>
      <c r="B532" s="6"/>
    </row>
    <row r="533" spans="1:2" ht="15.75" thickBot="1" x14ac:dyDescent="0.3">
      <c r="A533" s="5"/>
      <c r="B533" s="6"/>
    </row>
    <row r="534" spans="1:2" ht="15.75" thickBot="1" x14ac:dyDescent="0.3">
      <c r="A534" s="5"/>
      <c r="B534" s="6"/>
    </row>
    <row r="535" spans="1:2" ht="15.75" thickBot="1" x14ac:dyDescent="0.3">
      <c r="A535" s="5"/>
      <c r="B535" s="6"/>
    </row>
    <row r="536" spans="1:2" ht="15.75" thickBot="1" x14ac:dyDescent="0.3">
      <c r="A536" s="5"/>
      <c r="B536" s="6"/>
    </row>
    <row r="537" spans="1:2" ht="15.75" thickBot="1" x14ac:dyDescent="0.3">
      <c r="A537" s="5"/>
      <c r="B537" s="6"/>
    </row>
    <row r="538" spans="1:2" ht="15.75" thickBot="1" x14ac:dyDescent="0.3">
      <c r="A538" s="5"/>
      <c r="B538" s="6"/>
    </row>
    <row r="539" spans="1:2" ht="15.75" thickBot="1" x14ac:dyDescent="0.3">
      <c r="A539" s="5"/>
      <c r="B539" s="6"/>
    </row>
    <row r="540" spans="1:2" ht="15.75" thickBot="1" x14ac:dyDescent="0.3">
      <c r="A540" s="5"/>
      <c r="B540" s="6"/>
    </row>
    <row r="541" spans="1:2" ht="15.75" thickBot="1" x14ac:dyDescent="0.3">
      <c r="A541" s="5"/>
      <c r="B541" s="6"/>
    </row>
    <row r="542" spans="1:2" ht="15.75" thickBot="1" x14ac:dyDescent="0.3">
      <c r="A542" s="5"/>
      <c r="B542" s="6"/>
    </row>
    <row r="543" spans="1:2" ht="15.75" thickBot="1" x14ac:dyDescent="0.3">
      <c r="A543" s="5"/>
      <c r="B543" s="6"/>
    </row>
    <row r="544" spans="1:2" ht="15.75" thickBot="1" x14ac:dyDescent="0.3">
      <c r="A544" s="5"/>
      <c r="B544" s="6"/>
    </row>
    <row r="545" spans="1:2" ht="15.75" thickBot="1" x14ac:dyDescent="0.3">
      <c r="A545" s="5"/>
      <c r="B545" s="6"/>
    </row>
    <row r="546" spans="1:2" ht="15.75" thickBot="1" x14ac:dyDescent="0.3">
      <c r="A546" s="5"/>
      <c r="B546" s="6"/>
    </row>
    <row r="547" spans="1:2" ht="15.75" thickBot="1" x14ac:dyDescent="0.3">
      <c r="A547" s="5"/>
      <c r="B547" s="6"/>
    </row>
    <row r="548" spans="1:2" ht="15.75" thickBot="1" x14ac:dyDescent="0.3">
      <c r="A548" s="5"/>
      <c r="B548" s="6"/>
    </row>
    <row r="549" spans="1:2" ht="15.75" thickBot="1" x14ac:dyDescent="0.3">
      <c r="A549" s="5"/>
      <c r="B549" s="6"/>
    </row>
    <row r="550" spans="1:2" ht="15.75" thickBot="1" x14ac:dyDescent="0.3">
      <c r="A550" s="5"/>
      <c r="B550" s="6"/>
    </row>
    <row r="551" spans="1:2" ht="15.75" thickBot="1" x14ac:dyDescent="0.3">
      <c r="A551" s="5"/>
      <c r="B551" s="6"/>
    </row>
    <row r="552" spans="1:2" ht="15.75" thickBot="1" x14ac:dyDescent="0.3">
      <c r="A552" s="5"/>
      <c r="B552" s="6"/>
    </row>
    <row r="553" spans="1:2" ht="15.75" thickBot="1" x14ac:dyDescent="0.3">
      <c r="A553" s="5"/>
      <c r="B553" s="6"/>
    </row>
    <row r="554" spans="1:2" ht="15.75" thickBot="1" x14ac:dyDescent="0.3">
      <c r="A554" s="5"/>
      <c r="B554" s="6"/>
    </row>
    <row r="555" spans="1:2" ht="15.75" thickBot="1" x14ac:dyDescent="0.3">
      <c r="A555" s="5"/>
      <c r="B555" s="6"/>
    </row>
    <row r="556" spans="1:2" ht="15.75" thickBot="1" x14ac:dyDescent="0.3">
      <c r="A556" s="5"/>
      <c r="B556" s="6"/>
    </row>
    <row r="557" spans="1:2" ht="15.75" thickBot="1" x14ac:dyDescent="0.3">
      <c r="A557" s="5"/>
      <c r="B557" s="6"/>
    </row>
    <row r="558" spans="1:2" ht="15.75" thickBot="1" x14ac:dyDescent="0.3">
      <c r="A558" s="5"/>
      <c r="B558" s="6"/>
    </row>
    <row r="559" spans="1:2" ht="15.75" thickBot="1" x14ac:dyDescent="0.3">
      <c r="A559" s="5"/>
      <c r="B559" s="6"/>
    </row>
    <row r="560" spans="1:2" ht="15.75" thickBot="1" x14ac:dyDescent="0.3">
      <c r="A560" s="5"/>
      <c r="B560" s="6"/>
    </row>
    <row r="561" spans="1:2" ht="15.75" thickBot="1" x14ac:dyDescent="0.3">
      <c r="A561" s="5"/>
      <c r="B561" s="6"/>
    </row>
    <row r="562" spans="1:2" ht="15.75" thickBot="1" x14ac:dyDescent="0.3">
      <c r="A562" s="5"/>
      <c r="B562" s="6"/>
    </row>
    <row r="563" spans="1:2" ht="15.75" thickBot="1" x14ac:dyDescent="0.3">
      <c r="A563" s="5"/>
      <c r="B563" s="6"/>
    </row>
    <row r="564" spans="1:2" ht="15.75" thickBot="1" x14ac:dyDescent="0.3">
      <c r="A564" s="5"/>
      <c r="B564" s="6"/>
    </row>
    <row r="565" spans="1:2" ht="15.75" thickBot="1" x14ac:dyDescent="0.3">
      <c r="A565" s="5"/>
      <c r="B565" s="6"/>
    </row>
    <row r="566" spans="1:2" ht="15.75" thickBot="1" x14ac:dyDescent="0.3">
      <c r="A566" s="5"/>
      <c r="B566" s="6"/>
    </row>
    <row r="567" spans="1:2" ht="15.75" thickBot="1" x14ac:dyDescent="0.3">
      <c r="A567" s="5"/>
      <c r="B567" s="6"/>
    </row>
    <row r="568" spans="1:2" ht="15.75" thickBot="1" x14ac:dyDescent="0.3">
      <c r="A568" s="5"/>
      <c r="B568" s="6"/>
    </row>
    <row r="569" spans="1:2" ht="15.75" thickBot="1" x14ac:dyDescent="0.3">
      <c r="A569" s="5"/>
      <c r="B569" s="6"/>
    </row>
    <row r="570" spans="1:2" ht="15.75" thickBot="1" x14ac:dyDescent="0.3">
      <c r="A570" s="5"/>
      <c r="B570" s="6"/>
    </row>
    <row r="571" spans="1:2" ht="15.75" thickBot="1" x14ac:dyDescent="0.3">
      <c r="A571" s="5"/>
      <c r="B571" s="6"/>
    </row>
    <row r="572" spans="1:2" ht="15.75" thickBot="1" x14ac:dyDescent="0.3">
      <c r="A572" s="5"/>
      <c r="B572" s="6"/>
    </row>
    <row r="573" spans="1:2" ht="15.75" thickBot="1" x14ac:dyDescent="0.3">
      <c r="A573" s="5"/>
      <c r="B573" s="6"/>
    </row>
    <row r="574" spans="1:2" ht="15.75" thickBot="1" x14ac:dyDescent="0.3">
      <c r="A574" s="5"/>
      <c r="B574" s="6"/>
    </row>
    <row r="575" spans="1:2" ht="15.75" thickBot="1" x14ac:dyDescent="0.3">
      <c r="A575" s="5"/>
      <c r="B575" s="6"/>
    </row>
    <row r="576" spans="1:2" ht="15.75" thickBot="1" x14ac:dyDescent="0.3">
      <c r="A576" s="5"/>
      <c r="B576" s="6"/>
    </row>
    <row r="577" spans="1:2" ht="15.75" thickBot="1" x14ac:dyDescent="0.3">
      <c r="A577" s="5"/>
      <c r="B577" s="6"/>
    </row>
    <row r="578" spans="1:2" ht="15.75" thickBot="1" x14ac:dyDescent="0.3">
      <c r="A578" s="5"/>
      <c r="B578" s="6"/>
    </row>
    <row r="579" spans="1:2" ht="15.75" thickBot="1" x14ac:dyDescent="0.3">
      <c r="A579" s="5"/>
      <c r="B579" s="6"/>
    </row>
    <row r="580" spans="1:2" ht="15.75" thickBot="1" x14ac:dyDescent="0.3">
      <c r="A580" s="5"/>
      <c r="B580" s="6"/>
    </row>
    <row r="581" spans="1:2" ht="15.75" thickBot="1" x14ac:dyDescent="0.3">
      <c r="A581" s="5"/>
      <c r="B581" s="6"/>
    </row>
    <row r="582" spans="1:2" ht="15.75" thickBot="1" x14ac:dyDescent="0.3">
      <c r="A582" s="5"/>
      <c r="B582" s="6"/>
    </row>
    <row r="583" spans="1:2" ht="15.75" thickBot="1" x14ac:dyDescent="0.3">
      <c r="A583" s="5"/>
      <c r="B583" s="6"/>
    </row>
    <row r="584" spans="1:2" ht="15.75" thickBot="1" x14ac:dyDescent="0.3">
      <c r="A584" s="5"/>
      <c r="B584" s="6"/>
    </row>
    <row r="585" spans="1:2" ht="15.75" thickBot="1" x14ac:dyDescent="0.3">
      <c r="A585" s="5"/>
      <c r="B585" s="6"/>
    </row>
    <row r="586" spans="1:2" ht="15.75" thickBot="1" x14ac:dyDescent="0.3">
      <c r="A586" s="5"/>
      <c r="B586" s="6"/>
    </row>
    <row r="587" spans="1:2" ht="15.75" thickBot="1" x14ac:dyDescent="0.3">
      <c r="A587" s="5"/>
      <c r="B587" s="6"/>
    </row>
    <row r="588" spans="1:2" ht="15.75" thickBot="1" x14ac:dyDescent="0.3">
      <c r="A588" s="5"/>
      <c r="B588" s="6"/>
    </row>
    <row r="589" spans="1:2" ht="15.75" thickBot="1" x14ac:dyDescent="0.3">
      <c r="A589" s="5"/>
      <c r="B589" s="6"/>
    </row>
    <row r="590" spans="1:2" ht="15.75" thickBot="1" x14ac:dyDescent="0.3">
      <c r="A590" s="5"/>
      <c r="B590" s="6"/>
    </row>
    <row r="591" spans="1:2" ht="15.75" thickBot="1" x14ac:dyDescent="0.3">
      <c r="A591" s="5"/>
      <c r="B591" s="6"/>
    </row>
    <row r="592" spans="1:2" ht="15.75" thickBot="1" x14ac:dyDescent="0.3">
      <c r="A592" s="5"/>
      <c r="B592" s="6"/>
    </row>
    <row r="593" spans="1:2" ht="15.75" thickBot="1" x14ac:dyDescent="0.3">
      <c r="A593" s="5"/>
      <c r="B593" s="6"/>
    </row>
    <row r="594" spans="1:2" ht="15.75" thickBot="1" x14ac:dyDescent="0.3">
      <c r="A594" s="5"/>
      <c r="B594" s="6"/>
    </row>
    <row r="595" spans="1:2" ht="15.75" thickBot="1" x14ac:dyDescent="0.3">
      <c r="A595" s="5"/>
      <c r="B595" s="6"/>
    </row>
    <row r="596" spans="1:2" ht="15.75" thickBot="1" x14ac:dyDescent="0.3">
      <c r="A596" s="5"/>
      <c r="B596" s="6"/>
    </row>
    <row r="597" spans="1:2" ht="15.75" thickBot="1" x14ac:dyDescent="0.3">
      <c r="A597" s="5"/>
      <c r="B597" s="6"/>
    </row>
    <row r="598" spans="1:2" ht="15.75" thickBot="1" x14ac:dyDescent="0.3">
      <c r="A598" s="5"/>
      <c r="B598" s="6"/>
    </row>
    <row r="599" spans="1:2" ht="15.75" thickBot="1" x14ac:dyDescent="0.3">
      <c r="A599" s="5"/>
      <c r="B599" s="6"/>
    </row>
    <row r="600" spans="1:2" ht="15.75" thickBot="1" x14ac:dyDescent="0.3">
      <c r="A600" s="5"/>
      <c r="B600" s="6"/>
    </row>
    <row r="601" spans="1:2" ht="15.75" thickBot="1" x14ac:dyDescent="0.3">
      <c r="A601" s="5"/>
      <c r="B601" s="6"/>
    </row>
    <row r="602" spans="1:2" ht="15.75" thickBot="1" x14ac:dyDescent="0.3">
      <c r="A602" s="5"/>
      <c r="B602" s="6"/>
    </row>
    <row r="603" spans="1:2" ht="15.75" thickBot="1" x14ac:dyDescent="0.3">
      <c r="A603" s="5"/>
      <c r="B603" s="6"/>
    </row>
    <row r="604" spans="1:2" ht="15.75" thickBot="1" x14ac:dyDescent="0.3">
      <c r="A604" s="5"/>
      <c r="B604" s="6"/>
    </row>
    <row r="605" spans="1:2" ht="15.75" thickBot="1" x14ac:dyDescent="0.3">
      <c r="A605" s="5"/>
      <c r="B605" s="6"/>
    </row>
    <row r="606" spans="1:2" ht="15.75" thickBot="1" x14ac:dyDescent="0.3">
      <c r="A606" s="5"/>
      <c r="B606" s="6"/>
    </row>
    <row r="607" spans="1:2" ht="15.75" thickBot="1" x14ac:dyDescent="0.3">
      <c r="A607" s="5"/>
      <c r="B607" s="6"/>
    </row>
    <row r="608" spans="1:2" ht="15.75" thickBot="1" x14ac:dyDescent="0.3">
      <c r="A608" s="5"/>
      <c r="B608" s="6"/>
    </row>
    <row r="609" spans="1:2" ht="15.75" thickBot="1" x14ac:dyDescent="0.3">
      <c r="A609" s="5"/>
      <c r="B609" s="6"/>
    </row>
    <row r="610" spans="1:2" ht="15.75" thickBot="1" x14ac:dyDescent="0.3">
      <c r="A610" s="5"/>
      <c r="B610" s="6"/>
    </row>
    <row r="611" spans="1:2" ht="15.75" thickBot="1" x14ac:dyDescent="0.3">
      <c r="A611" s="5"/>
      <c r="B611" s="6"/>
    </row>
    <row r="612" spans="1:2" ht="15.75" thickBot="1" x14ac:dyDescent="0.3">
      <c r="A612" s="5"/>
      <c r="B612" s="6"/>
    </row>
    <row r="613" spans="1:2" ht="15.75" thickBot="1" x14ac:dyDescent="0.3">
      <c r="A613" s="5"/>
      <c r="B613" s="6"/>
    </row>
    <row r="614" spans="1:2" ht="15.75" thickBot="1" x14ac:dyDescent="0.3">
      <c r="A614" s="5"/>
      <c r="B614" s="6"/>
    </row>
    <row r="615" spans="1:2" ht="15.75" thickBot="1" x14ac:dyDescent="0.3">
      <c r="A615" s="5"/>
      <c r="B615" s="6"/>
    </row>
    <row r="616" spans="1:2" ht="15.75" thickBot="1" x14ac:dyDescent="0.3">
      <c r="A616" s="5"/>
      <c r="B616" s="6"/>
    </row>
    <row r="617" spans="1:2" ht="15.75" thickBot="1" x14ac:dyDescent="0.3">
      <c r="A617" s="5"/>
      <c r="B617" s="6"/>
    </row>
    <row r="618" spans="1:2" ht="15.75" thickBot="1" x14ac:dyDescent="0.3">
      <c r="A618" s="5"/>
      <c r="B618" s="6"/>
    </row>
    <row r="619" spans="1:2" ht="15.75" thickBot="1" x14ac:dyDescent="0.3">
      <c r="A619" s="5"/>
      <c r="B619" s="6"/>
    </row>
    <row r="620" spans="1:2" ht="15.75" thickBot="1" x14ac:dyDescent="0.3">
      <c r="A620" s="5"/>
      <c r="B620" s="6"/>
    </row>
    <row r="621" spans="1:2" ht="15.75" thickBot="1" x14ac:dyDescent="0.3">
      <c r="A621" s="5"/>
      <c r="B621" s="6"/>
    </row>
    <row r="622" spans="1:2" ht="15.75" thickBot="1" x14ac:dyDescent="0.3">
      <c r="A622" s="5"/>
      <c r="B622" s="6"/>
    </row>
    <row r="623" spans="1:2" ht="15.75" thickBot="1" x14ac:dyDescent="0.3">
      <c r="A623" s="5"/>
      <c r="B623" s="6"/>
    </row>
    <row r="624" spans="1:2" ht="15.75" thickBot="1" x14ac:dyDescent="0.3">
      <c r="A624" s="5"/>
      <c r="B624" s="6"/>
    </row>
    <row r="625" spans="1:2" ht="15.75" thickBot="1" x14ac:dyDescent="0.3">
      <c r="A625" s="5"/>
      <c r="B625" s="6"/>
    </row>
    <row r="626" spans="1:2" ht="15.75" thickBot="1" x14ac:dyDescent="0.3">
      <c r="A626" s="5"/>
      <c r="B626" s="6"/>
    </row>
    <row r="627" spans="1:2" ht="15.75" thickBot="1" x14ac:dyDescent="0.3">
      <c r="A627" s="5"/>
      <c r="B627" s="6"/>
    </row>
    <row r="628" spans="1:2" ht="15.75" thickBot="1" x14ac:dyDescent="0.3">
      <c r="A628" s="5"/>
      <c r="B628" s="6"/>
    </row>
    <row r="629" spans="1:2" ht="15.75" thickBot="1" x14ac:dyDescent="0.3">
      <c r="A629" s="5"/>
      <c r="B629" s="6"/>
    </row>
    <row r="630" spans="1:2" ht="15.75" thickBot="1" x14ac:dyDescent="0.3">
      <c r="A630" s="5"/>
      <c r="B630" s="6"/>
    </row>
    <row r="631" spans="1:2" ht="15.75" thickBot="1" x14ac:dyDescent="0.3">
      <c r="A631" s="5"/>
      <c r="B631" s="6"/>
    </row>
    <row r="632" spans="1:2" ht="15.75" thickBot="1" x14ac:dyDescent="0.3">
      <c r="A632" s="5"/>
      <c r="B632" s="6"/>
    </row>
    <row r="633" spans="1:2" ht="15.75" thickBot="1" x14ac:dyDescent="0.3">
      <c r="A633" s="5"/>
      <c r="B633" s="6"/>
    </row>
    <row r="634" spans="1:2" ht="15.75" thickBot="1" x14ac:dyDescent="0.3">
      <c r="A634" s="5"/>
      <c r="B634" s="6"/>
    </row>
    <row r="635" spans="1:2" ht="15.75" thickBot="1" x14ac:dyDescent="0.3">
      <c r="A635" s="5"/>
      <c r="B635" s="6"/>
    </row>
    <row r="636" spans="1:2" ht="15.75" thickBot="1" x14ac:dyDescent="0.3">
      <c r="A636" s="5"/>
      <c r="B636" s="6"/>
    </row>
    <row r="637" spans="1:2" ht="15.75" thickBot="1" x14ac:dyDescent="0.3">
      <c r="A637" s="5"/>
      <c r="B637" s="6"/>
    </row>
    <row r="638" spans="1:2" ht="15.75" thickBot="1" x14ac:dyDescent="0.3">
      <c r="A638" s="5"/>
      <c r="B638" s="6"/>
    </row>
    <row r="639" spans="1:2" ht="15.75" thickBot="1" x14ac:dyDescent="0.3">
      <c r="A639" s="5"/>
      <c r="B639" s="6"/>
    </row>
    <row r="640" spans="1:2" ht="15.75" thickBot="1" x14ac:dyDescent="0.3">
      <c r="A640" s="5"/>
      <c r="B640" s="6"/>
    </row>
    <row r="641" spans="1:2" ht="15.75" thickBot="1" x14ac:dyDescent="0.3">
      <c r="A641" s="5"/>
      <c r="B641" s="6"/>
    </row>
    <row r="642" spans="1:2" ht="15.75" thickBot="1" x14ac:dyDescent="0.3">
      <c r="A642" s="5"/>
      <c r="B642" s="6"/>
    </row>
    <row r="643" spans="1:2" ht="15.75" thickBot="1" x14ac:dyDescent="0.3">
      <c r="A643" s="5"/>
      <c r="B643" s="6"/>
    </row>
    <row r="644" spans="1:2" ht="15.75" thickBot="1" x14ac:dyDescent="0.3">
      <c r="A644" s="5"/>
      <c r="B644" s="6"/>
    </row>
    <row r="645" spans="1:2" ht="15.75" thickBot="1" x14ac:dyDescent="0.3">
      <c r="A645" s="5"/>
      <c r="B645" s="6"/>
    </row>
    <row r="646" spans="1:2" ht="15.75" thickBot="1" x14ac:dyDescent="0.3">
      <c r="A646" s="5"/>
      <c r="B646" s="6"/>
    </row>
    <row r="647" spans="1:2" ht="15.75" thickBot="1" x14ac:dyDescent="0.3">
      <c r="A647" s="5"/>
      <c r="B647" s="6"/>
    </row>
    <row r="648" spans="1:2" ht="15.75" thickBot="1" x14ac:dyDescent="0.3">
      <c r="A648" s="5"/>
      <c r="B648" s="6"/>
    </row>
    <row r="649" spans="1:2" ht="15.75" thickBot="1" x14ac:dyDescent="0.3">
      <c r="A649" s="5"/>
      <c r="B649" s="6"/>
    </row>
    <row r="650" spans="1:2" ht="15.75" thickBot="1" x14ac:dyDescent="0.3">
      <c r="A650" s="5"/>
      <c r="B650" s="6"/>
    </row>
    <row r="651" spans="1:2" ht="15.75" thickBot="1" x14ac:dyDescent="0.3">
      <c r="A651" s="5"/>
      <c r="B651" s="6"/>
    </row>
    <row r="652" spans="1:2" ht="15.75" thickBot="1" x14ac:dyDescent="0.3">
      <c r="A652" s="5"/>
      <c r="B652" s="6"/>
    </row>
    <row r="653" spans="1:2" ht="15.75" thickBot="1" x14ac:dyDescent="0.3">
      <c r="A653" s="5"/>
      <c r="B653" s="6"/>
    </row>
    <row r="654" spans="1:2" ht="15.75" thickBot="1" x14ac:dyDescent="0.3">
      <c r="A654" s="5"/>
      <c r="B654" s="6"/>
    </row>
    <row r="655" spans="1:2" ht="15.75" thickBot="1" x14ac:dyDescent="0.3">
      <c r="A655" s="5"/>
      <c r="B655" s="6"/>
    </row>
    <row r="656" spans="1:2" ht="15.75" thickBot="1" x14ac:dyDescent="0.3">
      <c r="A656" s="5"/>
      <c r="B656" s="6"/>
    </row>
    <row r="657" spans="1:2" ht="15.75" thickBot="1" x14ac:dyDescent="0.3">
      <c r="A657" s="5"/>
      <c r="B657" s="6"/>
    </row>
    <row r="658" spans="1:2" ht="15.75" thickBot="1" x14ac:dyDescent="0.3">
      <c r="A658" s="5"/>
      <c r="B658" s="6"/>
    </row>
    <row r="659" spans="1:2" ht="15.75" thickBot="1" x14ac:dyDescent="0.3">
      <c r="A659" s="5"/>
      <c r="B659" s="6"/>
    </row>
    <row r="660" spans="1:2" ht="15.75" thickBot="1" x14ac:dyDescent="0.3">
      <c r="A660" s="5"/>
      <c r="B660" s="6"/>
    </row>
    <row r="661" spans="1:2" ht="15.75" thickBot="1" x14ac:dyDescent="0.3">
      <c r="A661" s="5"/>
      <c r="B661" s="6"/>
    </row>
    <row r="662" spans="1:2" ht="15.75" thickBot="1" x14ac:dyDescent="0.3">
      <c r="A662" s="5"/>
      <c r="B662" s="6"/>
    </row>
    <row r="663" spans="1:2" ht="15.75" thickBot="1" x14ac:dyDescent="0.3">
      <c r="A663" s="5"/>
      <c r="B663" s="6"/>
    </row>
    <row r="664" spans="1:2" ht="15.75" thickBot="1" x14ac:dyDescent="0.3">
      <c r="A664" s="5"/>
      <c r="B664" s="6"/>
    </row>
    <row r="665" spans="1:2" ht="15.75" thickBot="1" x14ac:dyDescent="0.3">
      <c r="A665" s="5"/>
      <c r="B665" s="6"/>
    </row>
    <row r="666" spans="1:2" ht="15.75" thickBot="1" x14ac:dyDescent="0.3">
      <c r="A666" s="5"/>
      <c r="B666" s="6"/>
    </row>
    <row r="667" spans="1:2" ht="15.75" thickBot="1" x14ac:dyDescent="0.3">
      <c r="A667" s="5"/>
      <c r="B667" s="6"/>
    </row>
    <row r="668" spans="1:2" ht="15.75" thickBot="1" x14ac:dyDescent="0.3">
      <c r="A668" s="5"/>
      <c r="B668" s="6"/>
    </row>
    <row r="669" spans="1:2" ht="15.75" thickBot="1" x14ac:dyDescent="0.3">
      <c r="A669" s="5"/>
      <c r="B669" s="6"/>
    </row>
    <row r="670" spans="1:2" ht="15.75" thickBot="1" x14ac:dyDescent="0.3">
      <c r="A670" s="5"/>
      <c r="B670" s="6"/>
    </row>
    <row r="671" spans="1:2" ht="15.75" thickBot="1" x14ac:dyDescent="0.3">
      <c r="A671" s="5"/>
      <c r="B671" s="6"/>
    </row>
    <row r="672" spans="1:2" ht="15.75" thickBot="1" x14ac:dyDescent="0.3">
      <c r="A672" s="5"/>
      <c r="B672" s="6"/>
    </row>
    <row r="673" spans="1:2" ht="15.75" thickBot="1" x14ac:dyDescent="0.3">
      <c r="A673" s="5"/>
      <c r="B673" s="6"/>
    </row>
    <row r="674" spans="1:2" ht="15.75" thickBot="1" x14ac:dyDescent="0.3">
      <c r="A674" s="5"/>
      <c r="B674" s="6"/>
    </row>
    <row r="675" spans="1:2" ht="15.75" thickBot="1" x14ac:dyDescent="0.3">
      <c r="A675" s="5"/>
      <c r="B675" s="6"/>
    </row>
    <row r="676" spans="1:2" ht="15.75" thickBot="1" x14ac:dyDescent="0.3">
      <c r="A676" s="5"/>
      <c r="B676" s="6"/>
    </row>
    <row r="677" spans="1:2" ht="15.75" thickBot="1" x14ac:dyDescent="0.3">
      <c r="A677" s="5"/>
      <c r="B677" s="6"/>
    </row>
    <row r="678" spans="1:2" ht="15.75" thickBot="1" x14ac:dyDescent="0.3">
      <c r="A678" s="5"/>
      <c r="B678" s="6"/>
    </row>
    <row r="679" spans="1:2" ht="15.75" thickBot="1" x14ac:dyDescent="0.3">
      <c r="A679" s="5"/>
      <c r="B679" s="6"/>
    </row>
    <row r="680" spans="1:2" ht="15.75" thickBot="1" x14ac:dyDescent="0.3">
      <c r="A680" s="5"/>
      <c r="B680" s="6"/>
    </row>
    <row r="681" spans="1:2" ht="15.75" thickBot="1" x14ac:dyDescent="0.3">
      <c r="A681" s="5"/>
      <c r="B681" s="6"/>
    </row>
    <row r="682" spans="1:2" ht="15.75" thickBot="1" x14ac:dyDescent="0.3">
      <c r="A682" s="5"/>
      <c r="B682" s="6"/>
    </row>
    <row r="683" spans="1:2" ht="15.75" thickBot="1" x14ac:dyDescent="0.3">
      <c r="A683" s="5"/>
      <c r="B683" s="6"/>
    </row>
    <row r="684" spans="1:2" ht="15.75" thickBot="1" x14ac:dyDescent="0.3">
      <c r="A684" s="5"/>
      <c r="B684" s="6"/>
    </row>
    <row r="685" spans="1:2" ht="15.75" thickBot="1" x14ac:dyDescent="0.3">
      <c r="A685" s="5"/>
      <c r="B685" s="6"/>
    </row>
    <row r="686" spans="1:2" ht="15.75" thickBot="1" x14ac:dyDescent="0.3">
      <c r="A686" s="5"/>
      <c r="B686" s="6"/>
    </row>
    <row r="687" spans="1:2" ht="15.75" thickBot="1" x14ac:dyDescent="0.3">
      <c r="A687" s="5"/>
      <c r="B687" s="6"/>
    </row>
    <row r="688" spans="1:2" ht="15.75" thickBot="1" x14ac:dyDescent="0.3">
      <c r="A688" s="5"/>
      <c r="B688" s="6"/>
    </row>
    <row r="689" spans="1:2" ht="15.75" thickBot="1" x14ac:dyDescent="0.3">
      <c r="A689" s="5"/>
      <c r="B689" s="6"/>
    </row>
    <row r="690" spans="1:2" ht="15.75" thickBot="1" x14ac:dyDescent="0.3">
      <c r="A690" s="5"/>
      <c r="B690" s="6"/>
    </row>
    <row r="691" spans="1:2" ht="15.75" thickBot="1" x14ac:dyDescent="0.3">
      <c r="A691" s="5"/>
      <c r="B691" s="6"/>
    </row>
    <row r="692" spans="1:2" ht="15.75" thickBot="1" x14ac:dyDescent="0.3">
      <c r="A692" s="5"/>
      <c r="B692" s="6"/>
    </row>
    <row r="693" spans="1:2" ht="15.75" thickBot="1" x14ac:dyDescent="0.3">
      <c r="A693" s="5"/>
      <c r="B693" s="6"/>
    </row>
    <row r="694" spans="1:2" ht="15.75" thickBot="1" x14ac:dyDescent="0.3">
      <c r="A694" s="5"/>
      <c r="B694" s="6"/>
    </row>
    <row r="695" spans="1:2" ht="15.75" thickBot="1" x14ac:dyDescent="0.3">
      <c r="A695" s="5"/>
      <c r="B695" s="6"/>
    </row>
    <row r="696" spans="1:2" ht="15.75" thickBot="1" x14ac:dyDescent="0.3">
      <c r="A696" s="5"/>
      <c r="B696" s="6"/>
    </row>
    <row r="697" spans="1:2" ht="15.75" thickBot="1" x14ac:dyDescent="0.3">
      <c r="A697" s="5"/>
      <c r="B697" s="6"/>
    </row>
    <row r="698" spans="1:2" ht="15.75" thickBot="1" x14ac:dyDescent="0.3">
      <c r="A698" s="5"/>
      <c r="B698" s="6"/>
    </row>
    <row r="699" spans="1:2" ht="15.75" thickBot="1" x14ac:dyDescent="0.3">
      <c r="A699" s="5"/>
      <c r="B699" s="6"/>
    </row>
    <row r="700" spans="1:2" ht="15.75" thickBot="1" x14ac:dyDescent="0.3">
      <c r="A700" s="5"/>
      <c r="B700" s="6"/>
    </row>
    <row r="701" spans="1:2" ht="15.75" thickBot="1" x14ac:dyDescent="0.3">
      <c r="A701" s="5"/>
      <c r="B701" s="6"/>
    </row>
    <row r="702" spans="1:2" ht="15.75" thickBot="1" x14ac:dyDescent="0.3">
      <c r="A702" s="5"/>
      <c r="B702" s="6"/>
    </row>
    <row r="703" spans="1:2" ht="15.75" thickBot="1" x14ac:dyDescent="0.3">
      <c r="A703" s="5"/>
      <c r="B703" s="6"/>
    </row>
    <row r="704" spans="1:2" ht="15.75" thickBot="1" x14ac:dyDescent="0.3">
      <c r="A704" s="5"/>
      <c r="B704" s="6"/>
    </row>
    <row r="705" spans="1:2" ht="15.75" thickBot="1" x14ac:dyDescent="0.3">
      <c r="A705" s="5"/>
      <c r="B705" s="6"/>
    </row>
    <row r="706" spans="1:2" ht="15.75" thickBot="1" x14ac:dyDescent="0.3">
      <c r="A706" s="5"/>
      <c r="B706" s="6"/>
    </row>
    <row r="707" spans="1:2" ht="15.75" thickBot="1" x14ac:dyDescent="0.3">
      <c r="A707" s="5"/>
      <c r="B707" s="6"/>
    </row>
    <row r="708" spans="1:2" ht="15.75" thickBot="1" x14ac:dyDescent="0.3">
      <c r="A708" s="5"/>
      <c r="B708" s="6"/>
    </row>
    <row r="709" spans="1:2" ht="15.75" thickBot="1" x14ac:dyDescent="0.3">
      <c r="A709" s="5"/>
      <c r="B709" s="6"/>
    </row>
    <row r="710" spans="1:2" ht="15.75" thickBot="1" x14ac:dyDescent="0.3">
      <c r="A710" s="5"/>
      <c r="B710" s="6"/>
    </row>
    <row r="711" spans="1:2" ht="15.75" thickBot="1" x14ac:dyDescent="0.3">
      <c r="A711" s="5"/>
      <c r="B711" s="6"/>
    </row>
    <row r="712" spans="1:2" ht="15.75" thickBot="1" x14ac:dyDescent="0.3">
      <c r="A712" s="5"/>
      <c r="B712" s="6"/>
    </row>
    <row r="713" spans="1:2" ht="15.75" thickBot="1" x14ac:dyDescent="0.3">
      <c r="A713" s="5"/>
      <c r="B713" s="6"/>
    </row>
    <row r="714" spans="1:2" ht="15.75" thickBot="1" x14ac:dyDescent="0.3">
      <c r="A714" s="5"/>
      <c r="B714" s="6"/>
    </row>
    <row r="715" spans="1:2" ht="15.75" thickBot="1" x14ac:dyDescent="0.3">
      <c r="A715" s="5"/>
      <c r="B715" s="6"/>
    </row>
    <row r="716" spans="1:2" ht="15.75" thickBot="1" x14ac:dyDescent="0.3">
      <c r="A716" s="5"/>
      <c r="B716" s="6"/>
    </row>
    <row r="717" spans="1:2" ht="15.75" thickBot="1" x14ac:dyDescent="0.3">
      <c r="A717" s="5"/>
      <c r="B717" s="6"/>
    </row>
    <row r="718" spans="1:2" ht="15.75" thickBot="1" x14ac:dyDescent="0.3">
      <c r="A718" s="5"/>
      <c r="B718" s="6"/>
    </row>
    <row r="719" spans="1:2" ht="15.75" thickBot="1" x14ac:dyDescent="0.3">
      <c r="A719" s="5"/>
      <c r="B719" s="6"/>
    </row>
    <row r="720" spans="1:2" ht="15.75" thickBot="1" x14ac:dyDescent="0.3">
      <c r="A720" s="5"/>
      <c r="B720" s="6"/>
    </row>
    <row r="721" spans="1:2" ht="15.75" thickBot="1" x14ac:dyDescent="0.3">
      <c r="A721" s="5"/>
      <c r="B721" s="6"/>
    </row>
    <row r="722" spans="1:2" ht="15.75" thickBot="1" x14ac:dyDescent="0.3">
      <c r="A722" s="5"/>
      <c r="B722" s="6"/>
    </row>
    <row r="723" spans="1:2" ht="15.75" thickBot="1" x14ac:dyDescent="0.3">
      <c r="A723" s="5"/>
      <c r="B723" s="6"/>
    </row>
    <row r="724" spans="1:2" ht="15.75" thickBot="1" x14ac:dyDescent="0.3">
      <c r="A724" s="5"/>
      <c r="B724" s="6"/>
    </row>
    <row r="725" spans="1:2" ht="15.75" thickBot="1" x14ac:dyDescent="0.3">
      <c r="A725" s="5"/>
      <c r="B725" s="6"/>
    </row>
    <row r="726" spans="1:2" ht="15.75" thickBot="1" x14ac:dyDescent="0.3">
      <c r="A726" s="5"/>
      <c r="B726" s="6"/>
    </row>
    <row r="727" spans="1:2" ht="15.75" thickBot="1" x14ac:dyDescent="0.3">
      <c r="A727" s="5"/>
      <c r="B727" s="6"/>
    </row>
    <row r="728" spans="1:2" ht="15.75" thickBot="1" x14ac:dyDescent="0.3">
      <c r="A728" s="5"/>
      <c r="B728" s="6"/>
    </row>
    <row r="729" spans="1:2" ht="15.75" thickBot="1" x14ac:dyDescent="0.3">
      <c r="A729" s="5"/>
      <c r="B729" s="6"/>
    </row>
    <row r="730" spans="1:2" ht="15.75" thickBot="1" x14ac:dyDescent="0.3">
      <c r="A730" s="5"/>
      <c r="B730" s="6"/>
    </row>
    <row r="731" spans="1:2" ht="15.75" thickBot="1" x14ac:dyDescent="0.3">
      <c r="A731" s="5"/>
      <c r="B731" s="6"/>
    </row>
    <row r="732" spans="1:2" ht="15.75" thickBot="1" x14ac:dyDescent="0.3">
      <c r="A732" s="5"/>
      <c r="B732" s="6"/>
    </row>
    <row r="733" spans="1:2" ht="15.75" thickBot="1" x14ac:dyDescent="0.3">
      <c r="A733" s="5"/>
      <c r="B733" s="6"/>
    </row>
    <row r="734" spans="1:2" ht="15.75" thickBot="1" x14ac:dyDescent="0.3">
      <c r="A734" s="5"/>
      <c r="B734" s="6"/>
    </row>
    <row r="735" spans="1:2" ht="15.75" thickBot="1" x14ac:dyDescent="0.3">
      <c r="A735" s="5"/>
      <c r="B735" s="6"/>
    </row>
    <row r="736" spans="1:2" ht="15.75" thickBot="1" x14ac:dyDescent="0.3">
      <c r="A736" s="5"/>
      <c r="B736" s="6"/>
    </row>
    <row r="737" spans="1:2" ht="15.75" thickBot="1" x14ac:dyDescent="0.3">
      <c r="A737" s="5"/>
      <c r="B737" s="6"/>
    </row>
    <row r="738" spans="1:2" ht="15.75" thickBot="1" x14ac:dyDescent="0.3">
      <c r="A738" s="5"/>
      <c r="B738" s="6"/>
    </row>
    <row r="739" spans="1:2" ht="15.75" thickBot="1" x14ac:dyDescent="0.3">
      <c r="A739" s="5"/>
      <c r="B739" s="6"/>
    </row>
    <row r="740" spans="1:2" ht="15.75" thickBot="1" x14ac:dyDescent="0.3">
      <c r="A740" s="5"/>
      <c r="B740" s="6"/>
    </row>
    <row r="741" spans="1:2" ht="15.75" thickBot="1" x14ac:dyDescent="0.3">
      <c r="A741" s="5"/>
      <c r="B741" s="6"/>
    </row>
    <row r="742" spans="1:2" ht="15.75" thickBot="1" x14ac:dyDescent="0.3">
      <c r="A742" s="5"/>
      <c r="B742" s="6"/>
    </row>
    <row r="743" spans="1:2" ht="15.75" thickBot="1" x14ac:dyDescent="0.3">
      <c r="A743" s="5"/>
      <c r="B743" s="6"/>
    </row>
    <row r="744" spans="1:2" ht="15.75" thickBot="1" x14ac:dyDescent="0.3">
      <c r="A744" s="5"/>
      <c r="B744" s="6"/>
    </row>
    <row r="745" spans="1:2" ht="15.75" thickBot="1" x14ac:dyDescent="0.3">
      <c r="A745" s="5"/>
      <c r="B745" s="6"/>
    </row>
    <row r="746" spans="1:2" ht="15.75" thickBot="1" x14ac:dyDescent="0.3">
      <c r="A746" s="5"/>
      <c r="B746" s="6"/>
    </row>
    <row r="747" spans="1:2" ht="15.75" thickBot="1" x14ac:dyDescent="0.3">
      <c r="A747" s="5"/>
      <c r="B747" s="6"/>
    </row>
    <row r="748" spans="1:2" ht="15.75" thickBot="1" x14ac:dyDescent="0.3">
      <c r="A748" s="5"/>
      <c r="B748" s="6"/>
    </row>
    <row r="749" spans="1:2" ht="15.75" thickBot="1" x14ac:dyDescent="0.3">
      <c r="A749" s="5"/>
      <c r="B749" s="6"/>
    </row>
    <row r="750" spans="1:2" ht="15.75" thickBot="1" x14ac:dyDescent="0.3">
      <c r="A750" s="5"/>
      <c r="B750" s="6"/>
    </row>
    <row r="751" spans="1:2" ht="15.75" thickBot="1" x14ac:dyDescent="0.3">
      <c r="A751" s="5"/>
      <c r="B751" s="6"/>
    </row>
    <row r="752" spans="1:2" ht="15.75" thickBot="1" x14ac:dyDescent="0.3">
      <c r="A752" s="5"/>
      <c r="B752" s="6"/>
    </row>
    <row r="753" spans="1:2" ht="15.75" thickBot="1" x14ac:dyDescent="0.3">
      <c r="A753" s="5"/>
      <c r="B753" s="6"/>
    </row>
    <row r="754" spans="1:2" ht="15.75" thickBot="1" x14ac:dyDescent="0.3">
      <c r="A754" s="5"/>
      <c r="B754" s="6"/>
    </row>
    <row r="755" spans="1:2" ht="15.75" thickBot="1" x14ac:dyDescent="0.3">
      <c r="A755" s="5"/>
      <c r="B755" s="6"/>
    </row>
    <row r="756" spans="1:2" ht="15.75" thickBot="1" x14ac:dyDescent="0.3">
      <c r="A756" s="5"/>
      <c r="B756" s="6"/>
    </row>
    <row r="757" spans="1:2" ht="15.75" thickBot="1" x14ac:dyDescent="0.3">
      <c r="A757" s="5"/>
      <c r="B757" s="6"/>
    </row>
    <row r="758" spans="1:2" ht="15.75" thickBot="1" x14ac:dyDescent="0.3">
      <c r="A758" s="5"/>
      <c r="B758" s="6"/>
    </row>
    <row r="759" spans="1:2" ht="15.75" thickBot="1" x14ac:dyDescent="0.3">
      <c r="A759" s="5"/>
      <c r="B759" s="6"/>
    </row>
    <row r="760" spans="1:2" ht="15.75" thickBot="1" x14ac:dyDescent="0.3">
      <c r="A760" s="5"/>
      <c r="B760" s="6"/>
    </row>
    <row r="761" spans="1:2" ht="15.75" thickBot="1" x14ac:dyDescent="0.3">
      <c r="A761" s="5"/>
      <c r="B761" s="6"/>
    </row>
    <row r="762" spans="1:2" ht="15.75" thickBot="1" x14ac:dyDescent="0.3">
      <c r="A762" s="5"/>
      <c r="B762" s="6"/>
    </row>
    <row r="763" spans="1:2" ht="15.75" thickBot="1" x14ac:dyDescent="0.3">
      <c r="A763" s="5"/>
      <c r="B763" s="6"/>
    </row>
    <row r="764" spans="1:2" ht="15.75" thickBot="1" x14ac:dyDescent="0.3">
      <c r="A764" s="5"/>
      <c r="B764" s="6"/>
    </row>
    <row r="765" spans="1:2" ht="15.75" thickBot="1" x14ac:dyDescent="0.3">
      <c r="A765" s="5"/>
      <c r="B765" s="6"/>
    </row>
    <row r="766" spans="1:2" ht="15.75" thickBot="1" x14ac:dyDescent="0.3">
      <c r="A766" s="5"/>
      <c r="B766" s="6"/>
    </row>
    <row r="767" spans="1:2" ht="15.75" thickBot="1" x14ac:dyDescent="0.3">
      <c r="A767" s="5"/>
      <c r="B767" s="6"/>
    </row>
    <row r="768" spans="1:2" ht="15.75" thickBot="1" x14ac:dyDescent="0.3">
      <c r="A768" s="5"/>
      <c r="B768" s="6"/>
    </row>
    <row r="769" spans="1:2" ht="15.75" thickBot="1" x14ac:dyDescent="0.3">
      <c r="A769" s="5"/>
      <c r="B769" s="6"/>
    </row>
    <row r="770" spans="1:2" ht="15.75" thickBot="1" x14ac:dyDescent="0.3">
      <c r="A770" s="5"/>
      <c r="B770" s="6"/>
    </row>
    <row r="771" spans="1:2" ht="15.75" thickBot="1" x14ac:dyDescent="0.3">
      <c r="A771" s="5"/>
      <c r="B771" s="6"/>
    </row>
    <row r="772" spans="1:2" ht="15.75" thickBot="1" x14ac:dyDescent="0.3">
      <c r="A772" s="5"/>
      <c r="B772" s="6"/>
    </row>
    <row r="773" spans="1:2" ht="15.75" thickBot="1" x14ac:dyDescent="0.3">
      <c r="A773" s="5"/>
      <c r="B773" s="6"/>
    </row>
    <row r="774" spans="1:2" ht="15.75" thickBot="1" x14ac:dyDescent="0.3">
      <c r="A774" s="5"/>
      <c r="B774" s="6"/>
    </row>
    <row r="775" spans="1:2" ht="15.75" thickBot="1" x14ac:dyDescent="0.3">
      <c r="A775" s="5"/>
      <c r="B775" s="6"/>
    </row>
    <row r="776" spans="1:2" ht="15.75" thickBot="1" x14ac:dyDescent="0.3">
      <c r="A776" s="5"/>
      <c r="B776" s="6"/>
    </row>
    <row r="777" spans="1:2" ht="15.75" thickBot="1" x14ac:dyDescent="0.3">
      <c r="A777" s="5"/>
      <c r="B777" s="6"/>
    </row>
    <row r="778" spans="1:2" ht="15.75" thickBot="1" x14ac:dyDescent="0.3">
      <c r="A778" s="5"/>
      <c r="B778" s="6"/>
    </row>
    <row r="779" spans="1:2" ht="15.75" thickBot="1" x14ac:dyDescent="0.3">
      <c r="A779" s="5"/>
      <c r="B779" s="6"/>
    </row>
    <row r="780" spans="1:2" ht="15.75" thickBot="1" x14ac:dyDescent="0.3">
      <c r="A780" s="5"/>
      <c r="B780" s="6"/>
    </row>
    <row r="781" spans="1:2" ht="15.75" thickBot="1" x14ac:dyDescent="0.3">
      <c r="A781" s="5"/>
      <c r="B781" s="6"/>
    </row>
    <row r="782" spans="1:2" ht="15.75" thickBot="1" x14ac:dyDescent="0.3">
      <c r="A782" s="5"/>
      <c r="B782" s="6"/>
    </row>
    <row r="783" spans="1:2" ht="15.75" thickBot="1" x14ac:dyDescent="0.3">
      <c r="A783" s="5"/>
      <c r="B783" s="6"/>
    </row>
    <row r="784" spans="1:2" ht="15.75" thickBot="1" x14ac:dyDescent="0.3">
      <c r="A784" s="5"/>
      <c r="B784" s="6"/>
    </row>
    <row r="785" spans="1:2" ht="15.75" thickBot="1" x14ac:dyDescent="0.3">
      <c r="A785" s="5"/>
      <c r="B785" s="6"/>
    </row>
    <row r="786" spans="1:2" ht="15.75" thickBot="1" x14ac:dyDescent="0.3">
      <c r="A786" s="5"/>
      <c r="B786" s="6"/>
    </row>
    <row r="787" spans="1:2" ht="15.75" thickBot="1" x14ac:dyDescent="0.3">
      <c r="A787" s="5"/>
      <c r="B787" s="6"/>
    </row>
    <row r="788" spans="1:2" ht="15.75" thickBot="1" x14ac:dyDescent="0.3">
      <c r="A788" s="5"/>
      <c r="B788" s="6"/>
    </row>
    <row r="789" spans="1:2" ht="15.75" thickBot="1" x14ac:dyDescent="0.3">
      <c r="A789" s="5"/>
      <c r="B789" s="6"/>
    </row>
    <row r="790" spans="1:2" ht="15.75" thickBot="1" x14ac:dyDescent="0.3">
      <c r="A790" s="5"/>
      <c r="B790" s="6"/>
    </row>
    <row r="791" spans="1:2" ht="15.75" thickBot="1" x14ac:dyDescent="0.3">
      <c r="A791" s="5"/>
      <c r="B791" s="6"/>
    </row>
    <row r="792" spans="1:2" ht="15.75" thickBot="1" x14ac:dyDescent="0.3">
      <c r="A792" s="5"/>
      <c r="B792" s="6"/>
    </row>
    <row r="793" spans="1:2" ht="15.75" thickBot="1" x14ac:dyDescent="0.3">
      <c r="A793" s="5"/>
      <c r="B793" s="6"/>
    </row>
    <row r="794" spans="1:2" ht="15.75" thickBot="1" x14ac:dyDescent="0.3">
      <c r="A794" s="5"/>
      <c r="B794" s="6"/>
    </row>
    <row r="795" spans="1:2" ht="15.75" thickBot="1" x14ac:dyDescent="0.3">
      <c r="A795" s="5"/>
      <c r="B795" s="6"/>
    </row>
    <row r="796" spans="1:2" ht="15.75" thickBot="1" x14ac:dyDescent="0.3">
      <c r="A796" s="5"/>
      <c r="B796" s="6"/>
    </row>
    <row r="797" spans="1:2" ht="15.75" thickBot="1" x14ac:dyDescent="0.3">
      <c r="A797" s="5"/>
      <c r="B797" s="6"/>
    </row>
    <row r="798" spans="1:2" ht="15.75" thickBot="1" x14ac:dyDescent="0.3">
      <c r="A798" s="5"/>
      <c r="B798" s="6"/>
    </row>
    <row r="799" spans="1:2" ht="15.75" thickBot="1" x14ac:dyDescent="0.3">
      <c r="A799" s="5"/>
      <c r="B799" s="6"/>
    </row>
    <row r="800" spans="1:2" ht="15.75" thickBot="1" x14ac:dyDescent="0.3">
      <c r="A800" s="5"/>
      <c r="B800" s="6"/>
    </row>
    <row r="801" spans="1:2" ht="15.75" thickBot="1" x14ac:dyDescent="0.3">
      <c r="A801" s="5"/>
      <c r="B801" s="6"/>
    </row>
    <row r="802" spans="1:2" ht="15.75" thickBot="1" x14ac:dyDescent="0.3">
      <c r="A802" s="5"/>
      <c r="B802" s="6"/>
    </row>
    <row r="803" spans="1:2" ht="15.75" thickBot="1" x14ac:dyDescent="0.3">
      <c r="A803" s="5"/>
      <c r="B803" s="6"/>
    </row>
    <row r="804" spans="1:2" ht="15.75" thickBot="1" x14ac:dyDescent="0.3">
      <c r="A804" s="5"/>
      <c r="B804" s="6"/>
    </row>
    <row r="805" spans="1:2" ht="15.75" thickBot="1" x14ac:dyDescent="0.3">
      <c r="A805" s="5"/>
      <c r="B805" s="6"/>
    </row>
    <row r="806" spans="1:2" ht="15.75" thickBot="1" x14ac:dyDescent="0.3">
      <c r="A806" s="5"/>
      <c r="B806" s="6"/>
    </row>
    <row r="807" spans="1:2" ht="15.75" thickBot="1" x14ac:dyDescent="0.3">
      <c r="A807" s="5"/>
      <c r="B807" s="6"/>
    </row>
    <row r="808" spans="1:2" ht="15.75" thickBot="1" x14ac:dyDescent="0.3">
      <c r="A808" s="5"/>
      <c r="B808" s="6"/>
    </row>
    <row r="809" spans="1:2" ht="15.75" thickBot="1" x14ac:dyDescent="0.3">
      <c r="A809" s="5"/>
      <c r="B809" s="6"/>
    </row>
    <row r="810" spans="1:2" ht="15.75" thickBot="1" x14ac:dyDescent="0.3">
      <c r="A810" s="5"/>
      <c r="B810" s="6"/>
    </row>
    <row r="811" spans="1:2" ht="15.75" thickBot="1" x14ac:dyDescent="0.3">
      <c r="A811" s="5"/>
      <c r="B811" s="6"/>
    </row>
    <row r="812" spans="1:2" ht="15.75" thickBot="1" x14ac:dyDescent="0.3">
      <c r="A812" s="5"/>
      <c r="B812" s="6"/>
    </row>
    <row r="813" spans="1:2" ht="15.75" thickBot="1" x14ac:dyDescent="0.3">
      <c r="A813" s="5"/>
      <c r="B813" s="6"/>
    </row>
    <row r="814" spans="1:2" ht="15.75" thickBot="1" x14ac:dyDescent="0.3">
      <c r="A814" s="5"/>
      <c r="B814" s="6"/>
    </row>
    <row r="815" spans="1:2" ht="15.75" thickBot="1" x14ac:dyDescent="0.3">
      <c r="A815" s="5"/>
      <c r="B815" s="6"/>
    </row>
    <row r="816" spans="1:2" ht="15.75" thickBot="1" x14ac:dyDescent="0.3">
      <c r="A816" s="5"/>
      <c r="B816" s="6"/>
    </row>
    <row r="817" spans="1:2" ht="15.75" thickBot="1" x14ac:dyDescent="0.3">
      <c r="A817" s="5"/>
      <c r="B817" s="6"/>
    </row>
    <row r="818" spans="1:2" ht="15.75" thickBot="1" x14ac:dyDescent="0.3">
      <c r="A818" s="5"/>
      <c r="B818" s="6"/>
    </row>
    <row r="819" spans="1:2" ht="15.75" thickBot="1" x14ac:dyDescent="0.3">
      <c r="A819" s="5"/>
      <c r="B819" s="6"/>
    </row>
    <row r="820" spans="1:2" ht="15.75" thickBot="1" x14ac:dyDescent="0.3">
      <c r="A820" s="5"/>
      <c r="B820" s="6"/>
    </row>
    <row r="821" spans="1:2" ht="15.75" thickBot="1" x14ac:dyDescent="0.3">
      <c r="A821" s="5"/>
      <c r="B821" s="6"/>
    </row>
    <row r="822" spans="1:2" ht="15.75" thickBot="1" x14ac:dyDescent="0.3">
      <c r="A822" s="5"/>
      <c r="B822" s="6"/>
    </row>
    <row r="823" spans="1:2" ht="15.75" thickBot="1" x14ac:dyDescent="0.3">
      <c r="A823" s="5"/>
      <c r="B823" s="6"/>
    </row>
    <row r="824" spans="1:2" ht="15.75" thickBot="1" x14ac:dyDescent="0.3">
      <c r="A824" s="5"/>
      <c r="B824" s="6"/>
    </row>
    <row r="825" spans="1:2" ht="15.75" thickBot="1" x14ac:dyDescent="0.3">
      <c r="A825" s="5"/>
      <c r="B825" s="6"/>
    </row>
    <row r="826" spans="1:2" ht="15.75" thickBot="1" x14ac:dyDescent="0.3">
      <c r="A826" s="5"/>
      <c r="B826" s="6"/>
    </row>
    <row r="827" spans="1:2" ht="15.75" thickBot="1" x14ac:dyDescent="0.3">
      <c r="A827" s="5"/>
      <c r="B827" s="6"/>
    </row>
    <row r="828" spans="1:2" ht="15.75" thickBot="1" x14ac:dyDescent="0.3">
      <c r="A828" s="5"/>
      <c r="B828" s="6"/>
    </row>
    <row r="829" spans="1:2" ht="15.75" thickBot="1" x14ac:dyDescent="0.3">
      <c r="A829" s="5"/>
      <c r="B829" s="6"/>
    </row>
    <row r="830" spans="1:2" ht="15.75" thickBot="1" x14ac:dyDescent="0.3">
      <c r="A830" s="5"/>
      <c r="B830" s="6"/>
    </row>
    <row r="831" spans="1:2" ht="15.75" thickBot="1" x14ac:dyDescent="0.3">
      <c r="A831" s="5"/>
      <c r="B831" s="6"/>
    </row>
    <row r="832" spans="1:2" ht="15.75" thickBot="1" x14ac:dyDescent="0.3">
      <c r="A832" s="5"/>
      <c r="B832" s="6"/>
    </row>
    <row r="833" spans="1:2" ht="15.75" thickBot="1" x14ac:dyDescent="0.3">
      <c r="A833" s="5"/>
      <c r="B833" s="6"/>
    </row>
    <row r="834" spans="1:2" ht="15.75" thickBot="1" x14ac:dyDescent="0.3">
      <c r="A834" s="5"/>
      <c r="B834" s="6"/>
    </row>
    <row r="835" spans="1:2" ht="15.75" thickBot="1" x14ac:dyDescent="0.3">
      <c r="A835" s="5"/>
      <c r="B835" s="6"/>
    </row>
    <row r="836" spans="1:2" ht="15.75" thickBot="1" x14ac:dyDescent="0.3">
      <c r="A836" s="5"/>
      <c r="B836" s="6"/>
    </row>
    <row r="837" spans="1:2" ht="15.75" thickBot="1" x14ac:dyDescent="0.3">
      <c r="A837" s="5"/>
      <c r="B837" s="6"/>
    </row>
    <row r="838" spans="1:2" ht="15.75" thickBot="1" x14ac:dyDescent="0.3">
      <c r="A838" s="5"/>
      <c r="B838" s="6"/>
    </row>
    <row r="839" spans="1:2" ht="15.75" thickBot="1" x14ac:dyDescent="0.3">
      <c r="A839" s="5"/>
      <c r="B839" s="6"/>
    </row>
    <row r="840" spans="1:2" ht="15.75" thickBot="1" x14ac:dyDescent="0.3">
      <c r="A840" s="5"/>
      <c r="B840" s="6"/>
    </row>
    <row r="841" spans="1:2" ht="15.75" thickBot="1" x14ac:dyDescent="0.3">
      <c r="A841" s="5"/>
      <c r="B841" s="6"/>
    </row>
    <row r="842" spans="1:2" ht="15.75" thickBot="1" x14ac:dyDescent="0.3">
      <c r="A842" s="5"/>
      <c r="B842" s="6"/>
    </row>
    <row r="843" spans="1:2" ht="15.75" thickBot="1" x14ac:dyDescent="0.3">
      <c r="A843" s="5"/>
      <c r="B843" s="6"/>
    </row>
    <row r="844" spans="1:2" ht="15.75" thickBot="1" x14ac:dyDescent="0.3">
      <c r="A844" s="5"/>
      <c r="B844" s="6"/>
    </row>
    <row r="845" spans="1:2" ht="15.75" thickBot="1" x14ac:dyDescent="0.3">
      <c r="A845" s="5"/>
      <c r="B845" s="6"/>
    </row>
    <row r="846" spans="1:2" ht="15.75" thickBot="1" x14ac:dyDescent="0.3">
      <c r="A846" s="5"/>
      <c r="B846" s="6"/>
    </row>
    <row r="847" spans="1:2" ht="15.75" thickBot="1" x14ac:dyDescent="0.3">
      <c r="A847" s="5"/>
      <c r="B847" s="6"/>
    </row>
    <row r="848" spans="1:2" ht="15.75" thickBot="1" x14ac:dyDescent="0.3">
      <c r="A848" s="5"/>
      <c r="B848" s="6"/>
    </row>
    <row r="849" spans="1:2" ht="15.75" thickBot="1" x14ac:dyDescent="0.3">
      <c r="A849" s="5"/>
      <c r="B849" s="6"/>
    </row>
    <row r="850" spans="1:2" ht="15.75" thickBot="1" x14ac:dyDescent="0.3">
      <c r="A850" s="5"/>
      <c r="B850" s="6"/>
    </row>
    <row r="851" spans="1:2" ht="15.75" thickBot="1" x14ac:dyDescent="0.3">
      <c r="A851" s="5"/>
      <c r="B851" s="6"/>
    </row>
    <row r="852" spans="1:2" ht="15.75" thickBot="1" x14ac:dyDescent="0.3">
      <c r="A852" s="5"/>
      <c r="B852" s="6"/>
    </row>
    <row r="853" spans="1:2" ht="15.75" thickBot="1" x14ac:dyDescent="0.3">
      <c r="A853" s="5"/>
      <c r="B853" s="6"/>
    </row>
    <row r="854" spans="1:2" ht="15.75" thickBot="1" x14ac:dyDescent="0.3">
      <c r="A854" s="5"/>
      <c r="B854" s="6"/>
    </row>
    <row r="855" spans="1:2" ht="15.75" thickBot="1" x14ac:dyDescent="0.3">
      <c r="A855" s="5"/>
      <c r="B855" s="6"/>
    </row>
    <row r="856" spans="1:2" ht="15.75" thickBot="1" x14ac:dyDescent="0.3">
      <c r="A856" s="5"/>
      <c r="B856" s="6"/>
    </row>
    <row r="857" spans="1:2" ht="15.75" thickBot="1" x14ac:dyDescent="0.3">
      <c r="A857" s="5"/>
      <c r="B857" s="6"/>
    </row>
    <row r="858" spans="1:2" ht="15.75" thickBot="1" x14ac:dyDescent="0.3">
      <c r="A858" s="5"/>
      <c r="B858" s="6"/>
    </row>
    <row r="859" spans="1:2" ht="15.75" thickBot="1" x14ac:dyDescent="0.3">
      <c r="A859" s="5"/>
      <c r="B859" s="6"/>
    </row>
    <row r="860" spans="1:2" ht="15.75" thickBot="1" x14ac:dyDescent="0.3">
      <c r="A860" s="5"/>
      <c r="B860" s="6"/>
    </row>
    <row r="861" spans="1:2" ht="15.75" thickBot="1" x14ac:dyDescent="0.3">
      <c r="A861" s="5"/>
      <c r="B861" s="6"/>
    </row>
    <row r="862" spans="1:2" ht="15.75" thickBot="1" x14ac:dyDescent="0.3">
      <c r="A862" s="5"/>
      <c r="B862" s="6"/>
    </row>
    <row r="863" spans="1:2" ht="15.75" thickBot="1" x14ac:dyDescent="0.3">
      <c r="A863" s="5"/>
      <c r="B863" s="6"/>
    </row>
    <row r="864" spans="1:2" ht="15.75" thickBot="1" x14ac:dyDescent="0.3">
      <c r="A864" s="5"/>
      <c r="B864" s="6"/>
    </row>
    <row r="865" spans="1:2" ht="15.75" thickBot="1" x14ac:dyDescent="0.3">
      <c r="A865" s="5"/>
      <c r="B865" s="6"/>
    </row>
    <row r="866" spans="1:2" ht="15.75" thickBot="1" x14ac:dyDescent="0.3">
      <c r="A866" s="5"/>
      <c r="B866" s="6"/>
    </row>
    <row r="867" spans="1:2" ht="15.75" thickBot="1" x14ac:dyDescent="0.3">
      <c r="A867" s="5"/>
      <c r="B867" s="6"/>
    </row>
    <row r="868" spans="1:2" ht="15.75" thickBot="1" x14ac:dyDescent="0.3">
      <c r="A868" s="5"/>
      <c r="B868" s="6"/>
    </row>
    <row r="869" spans="1:2" ht="15.75" thickBot="1" x14ac:dyDescent="0.3">
      <c r="A869" s="5"/>
      <c r="B869" s="6"/>
    </row>
    <row r="870" spans="1:2" ht="15.75" thickBot="1" x14ac:dyDescent="0.3">
      <c r="A870" s="5"/>
      <c r="B870" s="6"/>
    </row>
    <row r="871" spans="1:2" ht="15.75" thickBot="1" x14ac:dyDescent="0.3">
      <c r="A871" s="5"/>
      <c r="B871" s="6"/>
    </row>
    <row r="872" spans="1:2" ht="15.75" thickBot="1" x14ac:dyDescent="0.3">
      <c r="A872" s="5"/>
      <c r="B872" s="6"/>
    </row>
    <row r="873" spans="1:2" ht="15.75" thickBot="1" x14ac:dyDescent="0.3">
      <c r="A873" s="5"/>
      <c r="B873" s="6"/>
    </row>
    <row r="874" spans="1:2" ht="15.75" thickBot="1" x14ac:dyDescent="0.3">
      <c r="A874" s="5"/>
      <c r="B874" s="6"/>
    </row>
    <row r="875" spans="1:2" ht="15.75" thickBot="1" x14ac:dyDescent="0.3">
      <c r="A875" s="5"/>
      <c r="B875" s="6"/>
    </row>
    <row r="876" spans="1:2" ht="15.75" thickBot="1" x14ac:dyDescent="0.3">
      <c r="A876" s="5"/>
      <c r="B876" s="6"/>
    </row>
    <row r="877" spans="1:2" ht="15.75" thickBot="1" x14ac:dyDescent="0.3">
      <c r="A877" s="5"/>
      <c r="B877" s="6"/>
    </row>
    <row r="878" spans="1:2" ht="15.75" thickBot="1" x14ac:dyDescent="0.3">
      <c r="A878" s="5"/>
      <c r="B878" s="6"/>
    </row>
    <row r="879" spans="1:2" ht="15.75" thickBot="1" x14ac:dyDescent="0.3">
      <c r="A879" s="5"/>
      <c r="B879" s="6"/>
    </row>
    <row r="880" spans="1:2" ht="15.75" thickBot="1" x14ac:dyDescent="0.3">
      <c r="A880" s="5"/>
      <c r="B880" s="6"/>
    </row>
    <row r="881" spans="1:2" ht="15.75" thickBot="1" x14ac:dyDescent="0.3">
      <c r="A881" s="5"/>
      <c r="B881" s="6"/>
    </row>
    <row r="882" spans="1:2" ht="15.75" thickBot="1" x14ac:dyDescent="0.3">
      <c r="A882" s="5"/>
      <c r="B882" s="6"/>
    </row>
    <row r="883" spans="1:2" ht="15.75" thickBot="1" x14ac:dyDescent="0.3">
      <c r="A883" s="5"/>
      <c r="B883" s="6"/>
    </row>
    <row r="884" spans="1:2" ht="15.75" thickBot="1" x14ac:dyDescent="0.3">
      <c r="A884" s="5"/>
      <c r="B884" s="6"/>
    </row>
    <row r="885" spans="1:2" ht="15.75" thickBot="1" x14ac:dyDescent="0.3">
      <c r="A885" s="5"/>
      <c r="B885" s="6"/>
    </row>
    <row r="886" spans="1:2" ht="15.75" thickBot="1" x14ac:dyDescent="0.3">
      <c r="A886" s="5"/>
      <c r="B886" s="6"/>
    </row>
    <row r="887" spans="1:2" ht="15.75" thickBot="1" x14ac:dyDescent="0.3">
      <c r="A887" s="5"/>
      <c r="B887" s="6"/>
    </row>
    <row r="888" spans="1:2" ht="15.75" thickBot="1" x14ac:dyDescent="0.3">
      <c r="A888" s="5"/>
      <c r="B888" s="6"/>
    </row>
    <row r="889" spans="1:2" ht="15.75" thickBot="1" x14ac:dyDescent="0.3">
      <c r="A889" s="5"/>
      <c r="B889" s="6"/>
    </row>
    <row r="890" spans="1:2" ht="15.75" thickBot="1" x14ac:dyDescent="0.3">
      <c r="A890" s="5"/>
      <c r="B890" s="6"/>
    </row>
    <row r="891" spans="1:2" ht="15.75" thickBot="1" x14ac:dyDescent="0.3">
      <c r="A891" s="5"/>
      <c r="B891" s="6"/>
    </row>
    <row r="892" spans="1:2" ht="15.75" thickBot="1" x14ac:dyDescent="0.3">
      <c r="A892" s="5"/>
      <c r="B892" s="6"/>
    </row>
    <row r="893" spans="1:2" ht="15.75" thickBot="1" x14ac:dyDescent="0.3">
      <c r="A893" s="5"/>
      <c r="B893" s="6"/>
    </row>
    <row r="894" spans="1:2" ht="15.75" thickBot="1" x14ac:dyDescent="0.3">
      <c r="A894" s="5"/>
      <c r="B894" s="6"/>
    </row>
    <row r="895" spans="1:2" ht="15.75" thickBot="1" x14ac:dyDescent="0.3">
      <c r="A895" s="5"/>
      <c r="B895" s="6"/>
    </row>
    <row r="896" spans="1:2" ht="15.75" thickBot="1" x14ac:dyDescent="0.3">
      <c r="A896" s="5"/>
      <c r="B896" s="6"/>
    </row>
    <row r="897" spans="1:2" ht="15.75" thickBot="1" x14ac:dyDescent="0.3">
      <c r="A897" s="5"/>
      <c r="B897" s="6"/>
    </row>
    <row r="898" spans="1:2" ht="15.75" thickBot="1" x14ac:dyDescent="0.3">
      <c r="A898" s="5"/>
      <c r="B898" s="6"/>
    </row>
    <row r="899" spans="1:2" ht="15.75" thickBot="1" x14ac:dyDescent="0.3">
      <c r="A899" s="5"/>
      <c r="B899" s="6"/>
    </row>
    <row r="900" spans="1:2" ht="15.75" thickBot="1" x14ac:dyDescent="0.3">
      <c r="A900" s="5"/>
      <c r="B900" s="6"/>
    </row>
    <row r="901" spans="1:2" ht="15.75" thickBot="1" x14ac:dyDescent="0.3">
      <c r="A901" s="5"/>
      <c r="B901" s="6"/>
    </row>
    <row r="902" spans="1:2" ht="15.75" thickBot="1" x14ac:dyDescent="0.3">
      <c r="A902" s="5"/>
      <c r="B902" s="6"/>
    </row>
    <row r="903" spans="1:2" ht="15.75" thickBot="1" x14ac:dyDescent="0.3">
      <c r="A903" s="5"/>
      <c r="B903" s="6"/>
    </row>
    <row r="904" spans="1:2" ht="15.75" thickBot="1" x14ac:dyDescent="0.3">
      <c r="A904" s="5"/>
      <c r="B904" s="6"/>
    </row>
    <row r="905" spans="1:2" ht="15.75" thickBot="1" x14ac:dyDescent="0.3">
      <c r="A905" s="5"/>
      <c r="B905" s="6"/>
    </row>
    <row r="906" spans="1:2" ht="15.75" thickBot="1" x14ac:dyDescent="0.3">
      <c r="A906" s="5"/>
      <c r="B906" s="6"/>
    </row>
    <row r="907" spans="1:2" ht="15.75" thickBot="1" x14ac:dyDescent="0.3">
      <c r="A907" s="5"/>
      <c r="B907" s="6"/>
    </row>
    <row r="908" spans="1:2" ht="15.75" thickBot="1" x14ac:dyDescent="0.3">
      <c r="A908" s="5"/>
      <c r="B908" s="6"/>
    </row>
    <row r="909" spans="1:2" ht="15.75" thickBot="1" x14ac:dyDescent="0.3">
      <c r="A909" s="5"/>
      <c r="B909" s="6"/>
    </row>
    <row r="910" spans="1:2" ht="15.75" thickBot="1" x14ac:dyDescent="0.3">
      <c r="A910" s="5"/>
      <c r="B910" s="6"/>
    </row>
    <row r="911" spans="1:2" ht="15.75" thickBot="1" x14ac:dyDescent="0.3">
      <c r="A911" s="5"/>
      <c r="B911" s="6"/>
    </row>
    <row r="912" spans="1:2" ht="15.75" thickBot="1" x14ac:dyDescent="0.3">
      <c r="A912" s="5"/>
      <c r="B912" s="6"/>
    </row>
    <row r="913" spans="1:2" ht="15.75" thickBot="1" x14ac:dyDescent="0.3">
      <c r="A913" s="5"/>
      <c r="B913" s="6"/>
    </row>
    <row r="914" spans="1:2" ht="15.75" thickBot="1" x14ac:dyDescent="0.3">
      <c r="A914" s="5"/>
      <c r="B914" s="6"/>
    </row>
    <row r="915" spans="1:2" ht="15.75" thickBot="1" x14ac:dyDescent="0.3">
      <c r="A915" s="5"/>
      <c r="B915" s="6"/>
    </row>
    <row r="916" spans="1:2" ht="15.75" thickBot="1" x14ac:dyDescent="0.3">
      <c r="A916" s="5"/>
      <c r="B916" s="6"/>
    </row>
    <row r="917" spans="1:2" ht="15.75" thickBot="1" x14ac:dyDescent="0.3">
      <c r="A917" s="5"/>
      <c r="B917" s="6"/>
    </row>
    <row r="918" spans="1:2" ht="15.75" thickBot="1" x14ac:dyDescent="0.3">
      <c r="A918" s="5"/>
      <c r="B918" s="6"/>
    </row>
    <row r="919" spans="1:2" ht="15.75" thickBot="1" x14ac:dyDescent="0.3">
      <c r="A919" s="5"/>
      <c r="B919" s="6"/>
    </row>
    <row r="920" spans="1:2" ht="15.75" thickBot="1" x14ac:dyDescent="0.3">
      <c r="A920" s="5"/>
      <c r="B920" s="6"/>
    </row>
    <row r="921" spans="1:2" ht="15.75" thickBot="1" x14ac:dyDescent="0.3">
      <c r="A921" s="5"/>
      <c r="B921" s="6"/>
    </row>
    <row r="922" spans="1:2" ht="15.75" thickBot="1" x14ac:dyDescent="0.3">
      <c r="A922" s="5"/>
      <c r="B922" s="6"/>
    </row>
    <row r="923" spans="1:2" ht="15.75" thickBot="1" x14ac:dyDescent="0.3">
      <c r="A923" s="5"/>
      <c r="B923" s="6"/>
    </row>
    <row r="924" spans="1:2" ht="15.75" thickBot="1" x14ac:dyDescent="0.3">
      <c r="A924" s="5"/>
      <c r="B924" s="6"/>
    </row>
    <row r="925" spans="1:2" ht="15.75" thickBot="1" x14ac:dyDescent="0.3">
      <c r="A925" s="5"/>
      <c r="B925" s="6"/>
    </row>
    <row r="926" spans="1:2" ht="15.75" thickBot="1" x14ac:dyDescent="0.3">
      <c r="A926" s="5"/>
      <c r="B926" s="6"/>
    </row>
    <row r="927" spans="1:2" ht="15.75" thickBot="1" x14ac:dyDescent="0.3">
      <c r="A927" s="5"/>
      <c r="B927" s="6"/>
    </row>
    <row r="928" spans="1:2" ht="15.75" thickBot="1" x14ac:dyDescent="0.3">
      <c r="A928" s="5"/>
      <c r="B928" s="6"/>
    </row>
    <row r="929" spans="1:2" ht="15.75" thickBot="1" x14ac:dyDescent="0.3">
      <c r="A929" s="5"/>
      <c r="B929" s="6"/>
    </row>
    <row r="930" spans="1:2" ht="15.75" thickBot="1" x14ac:dyDescent="0.3">
      <c r="A930" s="5"/>
      <c r="B930" s="6"/>
    </row>
    <row r="931" spans="1:2" ht="15.75" thickBot="1" x14ac:dyDescent="0.3">
      <c r="A931" s="5"/>
      <c r="B931" s="6"/>
    </row>
    <row r="932" spans="1:2" ht="15.75" thickBot="1" x14ac:dyDescent="0.3">
      <c r="A932" s="5"/>
      <c r="B932" s="6"/>
    </row>
    <row r="933" spans="1:2" ht="15.75" thickBot="1" x14ac:dyDescent="0.3">
      <c r="A933" s="5"/>
      <c r="B933" s="6"/>
    </row>
    <row r="934" spans="1:2" ht="15.75" thickBot="1" x14ac:dyDescent="0.3">
      <c r="A934" s="5"/>
      <c r="B934" s="6"/>
    </row>
    <row r="935" spans="1:2" ht="15.75" thickBot="1" x14ac:dyDescent="0.3">
      <c r="A935" s="5"/>
      <c r="B935" s="6"/>
    </row>
    <row r="936" spans="1:2" ht="15.75" thickBot="1" x14ac:dyDescent="0.3">
      <c r="A936" s="5"/>
      <c r="B936" s="6"/>
    </row>
    <row r="937" spans="1:2" ht="15.75" thickBot="1" x14ac:dyDescent="0.3">
      <c r="A937" s="5"/>
      <c r="B937" s="6"/>
    </row>
    <row r="938" spans="1:2" ht="15.75" thickBot="1" x14ac:dyDescent="0.3">
      <c r="A938" s="5"/>
      <c r="B938" s="6"/>
    </row>
    <row r="939" spans="1:2" ht="15.75" thickBot="1" x14ac:dyDescent="0.3">
      <c r="A939" s="5"/>
      <c r="B939" s="6"/>
    </row>
    <row r="940" spans="1:2" ht="15.75" thickBot="1" x14ac:dyDescent="0.3">
      <c r="A940" s="5"/>
      <c r="B940" s="6"/>
    </row>
    <row r="941" spans="1:2" ht="15.75" thickBot="1" x14ac:dyDescent="0.3">
      <c r="A941" s="5"/>
      <c r="B941" s="6"/>
    </row>
    <row r="942" spans="1:2" ht="15.75" thickBot="1" x14ac:dyDescent="0.3">
      <c r="A942" s="5"/>
      <c r="B942" s="6"/>
    </row>
    <row r="943" spans="1:2" ht="15.75" thickBot="1" x14ac:dyDescent="0.3">
      <c r="A943" s="5"/>
      <c r="B943" s="6"/>
    </row>
    <row r="944" spans="1:2" ht="15.75" thickBot="1" x14ac:dyDescent="0.3">
      <c r="A944" s="5"/>
      <c r="B944" s="6"/>
    </row>
    <row r="945" spans="1:2" ht="15.75" thickBot="1" x14ac:dyDescent="0.3">
      <c r="A945" s="5"/>
      <c r="B945" s="6"/>
    </row>
    <row r="946" spans="1:2" ht="15.75" thickBot="1" x14ac:dyDescent="0.3">
      <c r="A946" s="5"/>
      <c r="B946" s="6"/>
    </row>
    <row r="947" spans="1:2" ht="15.75" thickBot="1" x14ac:dyDescent="0.3">
      <c r="A947" s="5"/>
      <c r="B947" s="6"/>
    </row>
    <row r="948" spans="1:2" ht="15.75" thickBot="1" x14ac:dyDescent="0.3">
      <c r="A948" s="5"/>
      <c r="B948" s="6"/>
    </row>
    <row r="949" spans="1:2" ht="15.75" thickBot="1" x14ac:dyDescent="0.3">
      <c r="A949" s="5"/>
      <c r="B949" s="6"/>
    </row>
    <row r="950" spans="1:2" ht="15.75" thickBot="1" x14ac:dyDescent="0.3">
      <c r="A950" s="5"/>
      <c r="B950" s="6"/>
    </row>
    <row r="951" spans="1:2" ht="15.75" thickBot="1" x14ac:dyDescent="0.3">
      <c r="A951" s="5"/>
      <c r="B951" s="6"/>
    </row>
    <row r="952" spans="1:2" ht="15.75" thickBot="1" x14ac:dyDescent="0.3">
      <c r="A952" s="5"/>
      <c r="B952" s="6"/>
    </row>
    <row r="953" spans="1:2" ht="15.75" thickBot="1" x14ac:dyDescent="0.3">
      <c r="A953" s="5"/>
      <c r="B953" s="6"/>
    </row>
    <row r="954" spans="1:2" ht="15.75" thickBot="1" x14ac:dyDescent="0.3">
      <c r="A954" s="5"/>
      <c r="B954" s="6"/>
    </row>
    <row r="955" spans="1:2" ht="15.75" thickBot="1" x14ac:dyDescent="0.3">
      <c r="A955" s="5"/>
      <c r="B955" s="6"/>
    </row>
    <row r="956" spans="1:2" ht="15.75" thickBot="1" x14ac:dyDescent="0.3">
      <c r="A956" s="5"/>
      <c r="B956" s="6"/>
    </row>
    <row r="957" spans="1:2" ht="15.75" thickBot="1" x14ac:dyDescent="0.3">
      <c r="A957" s="5"/>
      <c r="B957" s="6"/>
    </row>
    <row r="958" spans="1:2" ht="15.75" thickBot="1" x14ac:dyDescent="0.3">
      <c r="A958" s="5"/>
      <c r="B958" s="6"/>
    </row>
    <row r="959" spans="1:2" ht="15.75" thickBot="1" x14ac:dyDescent="0.3">
      <c r="A959" s="5"/>
      <c r="B959" s="6"/>
    </row>
    <row r="960" spans="1:2" ht="15.75" thickBot="1" x14ac:dyDescent="0.3">
      <c r="A960" s="5"/>
      <c r="B960" s="6"/>
    </row>
    <row r="961" spans="1:2" ht="15.75" thickBot="1" x14ac:dyDescent="0.3">
      <c r="A961" s="5"/>
      <c r="B961" s="6"/>
    </row>
    <row r="962" spans="1:2" ht="15.75" thickBot="1" x14ac:dyDescent="0.3">
      <c r="A962" s="5"/>
      <c r="B962" s="6"/>
    </row>
    <row r="963" spans="1:2" ht="15.75" thickBot="1" x14ac:dyDescent="0.3">
      <c r="A963" s="5"/>
      <c r="B963" s="6"/>
    </row>
    <row r="964" spans="1:2" ht="15.75" thickBot="1" x14ac:dyDescent="0.3">
      <c r="A964" s="5"/>
      <c r="B964" s="6"/>
    </row>
    <row r="965" spans="1:2" ht="15.75" thickBot="1" x14ac:dyDescent="0.3">
      <c r="A965" s="5"/>
      <c r="B965" s="6"/>
    </row>
    <row r="966" spans="1:2" ht="15.75" thickBot="1" x14ac:dyDescent="0.3">
      <c r="A966" s="5"/>
      <c r="B966" s="6"/>
    </row>
    <row r="967" spans="1:2" ht="15.75" thickBot="1" x14ac:dyDescent="0.3">
      <c r="A967" s="5"/>
      <c r="B967" s="6"/>
    </row>
    <row r="968" spans="1:2" ht="15.75" thickBot="1" x14ac:dyDescent="0.3">
      <c r="A968" s="5"/>
      <c r="B968" s="6"/>
    </row>
    <row r="969" spans="1:2" ht="15.75" thickBot="1" x14ac:dyDescent="0.3">
      <c r="A969" s="5"/>
      <c r="B969" s="6"/>
    </row>
    <row r="970" spans="1:2" ht="15.75" thickBot="1" x14ac:dyDescent="0.3">
      <c r="A970" s="5"/>
      <c r="B970" s="6"/>
    </row>
    <row r="971" spans="1:2" ht="15.75" thickBot="1" x14ac:dyDescent="0.3">
      <c r="A971" s="5"/>
      <c r="B971" s="6"/>
    </row>
    <row r="972" spans="1:2" ht="15.75" thickBot="1" x14ac:dyDescent="0.3">
      <c r="A972" s="5"/>
      <c r="B972" s="6"/>
    </row>
    <row r="973" spans="1:2" ht="15.75" thickBot="1" x14ac:dyDescent="0.3">
      <c r="A973" s="5"/>
      <c r="B973" s="6"/>
    </row>
    <row r="974" spans="1:2" ht="15.75" thickBot="1" x14ac:dyDescent="0.3">
      <c r="A974" s="5"/>
      <c r="B974" s="6"/>
    </row>
    <row r="975" spans="1:2" ht="15.75" thickBot="1" x14ac:dyDescent="0.3">
      <c r="A975" s="5"/>
      <c r="B975" s="6"/>
    </row>
    <row r="976" spans="1:2" ht="15.75" thickBot="1" x14ac:dyDescent="0.3">
      <c r="A976" s="5"/>
      <c r="B976" s="6"/>
    </row>
    <row r="977" spans="1:2" ht="15.75" thickBot="1" x14ac:dyDescent="0.3">
      <c r="A977" s="5"/>
      <c r="B977" s="6"/>
    </row>
    <row r="978" spans="1:2" ht="15.75" thickBot="1" x14ac:dyDescent="0.3">
      <c r="A978" s="5"/>
      <c r="B978" s="6"/>
    </row>
    <row r="979" spans="1:2" ht="15.75" thickBot="1" x14ac:dyDescent="0.3">
      <c r="A979" s="5"/>
      <c r="B979" s="6"/>
    </row>
    <row r="980" spans="1:2" ht="15.75" thickBot="1" x14ac:dyDescent="0.3">
      <c r="A980" s="5"/>
      <c r="B980" s="6"/>
    </row>
    <row r="981" spans="1:2" ht="15.75" thickBot="1" x14ac:dyDescent="0.3">
      <c r="A981" s="5"/>
      <c r="B981" s="6"/>
    </row>
    <row r="982" spans="1:2" ht="15.75" thickBot="1" x14ac:dyDescent="0.3">
      <c r="A982" s="5"/>
      <c r="B982" s="6"/>
    </row>
    <row r="983" spans="1:2" ht="15.75" thickBot="1" x14ac:dyDescent="0.3">
      <c r="A983" s="5"/>
      <c r="B983" s="6"/>
    </row>
    <row r="984" spans="1:2" ht="15.75" thickBot="1" x14ac:dyDescent="0.3">
      <c r="A984" s="5"/>
      <c r="B984" s="6"/>
    </row>
    <row r="985" spans="1:2" ht="15.75" thickBot="1" x14ac:dyDescent="0.3">
      <c r="A985" s="5"/>
      <c r="B985" s="6"/>
    </row>
    <row r="986" spans="1:2" ht="15.75" thickBot="1" x14ac:dyDescent="0.3">
      <c r="A986" s="5"/>
      <c r="B986" s="6"/>
    </row>
    <row r="987" spans="1:2" ht="15.75" thickBot="1" x14ac:dyDescent="0.3">
      <c r="A987" s="5"/>
      <c r="B987" s="6"/>
    </row>
    <row r="988" spans="1:2" ht="15.75" thickBot="1" x14ac:dyDescent="0.3">
      <c r="A988" s="5"/>
      <c r="B988" s="6"/>
    </row>
    <row r="989" spans="1:2" ht="15.75" thickBot="1" x14ac:dyDescent="0.3">
      <c r="A989" s="5"/>
      <c r="B989" s="6"/>
    </row>
    <row r="990" spans="1:2" ht="15.75" thickBot="1" x14ac:dyDescent="0.3">
      <c r="A990" s="5"/>
      <c r="B99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0"/>
  <sheetViews>
    <sheetView showGridLines="0" topLeftCell="A59" workbookViewId="0">
      <selection activeCell="T28" sqref="T28"/>
    </sheetView>
  </sheetViews>
  <sheetFormatPr defaultRowHeight="15" x14ac:dyDescent="0.25"/>
  <cols>
    <col min="16" max="16" width="11.140625" bestFit="1" customWidth="1"/>
  </cols>
  <sheetData>
    <row r="2" spans="1:19" ht="18.75" x14ac:dyDescent="0.3">
      <c r="B2" s="13" t="s">
        <v>358</v>
      </c>
      <c r="N2" t="s">
        <v>340</v>
      </c>
    </row>
    <row r="4" spans="1:19" ht="15.75" x14ac:dyDescent="0.25">
      <c r="B4" s="18" t="s">
        <v>75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20"/>
      <c r="P4" s="18" t="s">
        <v>76</v>
      </c>
      <c r="Q4" s="19"/>
      <c r="R4" s="19"/>
      <c r="S4" s="20"/>
    </row>
    <row r="5" spans="1:19" x14ac:dyDescent="0.25">
      <c r="B5" s="21" t="s">
        <v>97</v>
      </c>
      <c r="C5" s="17"/>
      <c r="D5" s="21" t="s">
        <v>352</v>
      </c>
      <c r="E5" s="17"/>
      <c r="F5" s="21" t="s">
        <v>353</v>
      </c>
      <c r="G5" s="17"/>
      <c r="H5" s="21" t="s">
        <v>354</v>
      </c>
      <c r="I5" s="17"/>
      <c r="J5" s="21" t="s">
        <v>355</v>
      </c>
      <c r="K5" s="17"/>
      <c r="L5" s="21" t="s">
        <v>356</v>
      </c>
      <c r="M5" s="17"/>
      <c r="P5" s="11" t="s">
        <v>77</v>
      </c>
      <c r="Q5" s="11" t="s">
        <v>78</v>
      </c>
      <c r="R5" s="11" t="s">
        <v>79</v>
      </c>
      <c r="S5" s="11" t="s">
        <v>80</v>
      </c>
    </row>
    <row r="6" spans="1:19" x14ac:dyDescent="0.25">
      <c r="P6" s="10">
        <v>0</v>
      </c>
      <c r="Q6" s="10">
        <v>31</v>
      </c>
      <c r="R6" s="10">
        <v>13</v>
      </c>
      <c r="S6" s="10">
        <v>44</v>
      </c>
    </row>
    <row r="12" spans="1:19" ht="18.75" x14ac:dyDescent="0.3">
      <c r="A12" s="27" t="s">
        <v>97</v>
      </c>
    </row>
    <row r="14" spans="1:19" ht="15.75" x14ac:dyDescent="0.25">
      <c r="B14" s="18" t="s">
        <v>126</v>
      </c>
      <c r="C14" s="19"/>
      <c r="D14" s="19"/>
      <c r="E14" s="19"/>
      <c r="F14" s="19"/>
      <c r="G14" s="19"/>
      <c r="H14" s="19"/>
      <c r="I14" s="19"/>
      <c r="J14" s="20"/>
    </row>
    <row r="15" spans="1:19" x14ac:dyDescent="0.25">
      <c r="B15" s="22" t="s">
        <v>117</v>
      </c>
      <c r="C15" s="31"/>
      <c r="D15" s="31"/>
      <c r="E15" s="23"/>
      <c r="F15" s="32" t="s">
        <v>118</v>
      </c>
      <c r="G15" s="33"/>
      <c r="H15" s="33"/>
      <c r="I15" s="33"/>
      <c r="J15" s="34"/>
    </row>
    <row r="16" spans="1:19" x14ac:dyDescent="0.25">
      <c r="B16" s="22" t="s">
        <v>119</v>
      </c>
      <c r="C16" s="31"/>
      <c r="D16" s="31"/>
      <c r="E16" s="23"/>
      <c r="F16" s="32" t="s">
        <v>120</v>
      </c>
      <c r="G16" s="33"/>
      <c r="H16" s="33"/>
      <c r="I16" s="33"/>
      <c r="J16" s="34"/>
    </row>
    <row r="17" spans="2:14" x14ac:dyDescent="0.25">
      <c r="B17" s="22" t="s">
        <v>127</v>
      </c>
      <c r="C17" s="31"/>
      <c r="D17" s="31"/>
      <c r="E17" s="23"/>
      <c r="F17" s="32" t="s">
        <v>128</v>
      </c>
      <c r="G17" s="33"/>
      <c r="H17" s="33"/>
      <c r="I17" s="33"/>
      <c r="J17" s="34"/>
    </row>
    <row r="18" spans="2:14" x14ac:dyDescent="0.25">
      <c r="B18" s="22" t="s">
        <v>129</v>
      </c>
      <c r="C18" s="31"/>
      <c r="D18" s="31"/>
      <c r="E18" s="23"/>
      <c r="F18" s="32" t="b">
        <v>0</v>
      </c>
      <c r="G18" s="33"/>
      <c r="H18" s="33"/>
      <c r="I18" s="33"/>
      <c r="J18" s="34"/>
    </row>
    <row r="19" spans="2:14" x14ac:dyDescent="0.25">
      <c r="B19" s="22" t="s">
        <v>130</v>
      </c>
      <c r="C19" s="31"/>
      <c r="D19" s="31"/>
      <c r="E19" s="23"/>
      <c r="F19" s="32">
        <v>31</v>
      </c>
      <c r="G19" s="33"/>
      <c r="H19" s="33"/>
      <c r="I19" s="33"/>
      <c r="J19" s="34"/>
    </row>
    <row r="20" spans="2:14" x14ac:dyDescent="0.25">
      <c r="B20" s="22" t="s">
        <v>131</v>
      </c>
      <c r="C20" s="31"/>
      <c r="D20" s="31"/>
      <c r="E20" s="23"/>
      <c r="F20" s="32">
        <v>20</v>
      </c>
      <c r="G20" s="33"/>
      <c r="H20" s="33"/>
      <c r="I20" s="33"/>
      <c r="J20" s="34"/>
    </row>
    <row r="22" spans="2:14" ht="15.75" x14ac:dyDescent="0.25">
      <c r="B22" s="18" t="s">
        <v>132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</row>
    <row r="23" spans="2:14" x14ac:dyDescent="0.25">
      <c r="B23" s="22" t="s">
        <v>133</v>
      </c>
      <c r="C23" s="23"/>
      <c r="D23" s="32">
        <v>11</v>
      </c>
      <c r="E23" s="33"/>
      <c r="F23" s="33"/>
      <c r="G23" s="33"/>
      <c r="H23" s="33"/>
      <c r="I23" s="33"/>
      <c r="J23" s="33"/>
      <c r="K23" s="33"/>
      <c r="L23" s="33"/>
      <c r="M23" s="33"/>
      <c r="N23" s="34"/>
    </row>
    <row r="24" spans="2:14" x14ac:dyDescent="0.25">
      <c r="B24" s="22" t="s">
        <v>134</v>
      </c>
      <c r="C24" s="23"/>
      <c r="D24" s="10" t="s">
        <v>18</v>
      </c>
      <c r="E24" s="10" t="s">
        <v>19</v>
      </c>
      <c r="F24" s="10" t="s">
        <v>20</v>
      </c>
      <c r="G24" s="10" t="s">
        <v>21</v>
      </c>
      <c r="H24" s="10" t="s">
        <v>22</v>
      </c>
      <c r="I24" s="10" t="s">
        <v>23</v>
      </c>
      <c r="J24" s="10" t="s">
        <v>6</v>
      </c>
      <c r="K24" s="10" t="s">
        <v>7</v>
      </c>
      <c r="L24" s="10" t="s">
        <v>8</v>
      </c>
      <c r="M24" s="10" t="s">
        <v>2</v>
      </c>
      <c r="N24" s="10" t="s">
        <v>3</v>
      </c>
    </row>
    <row r="25" spans="2:14" x14ac:dyDescent="0.25">
      <c r="B25" s="22" t="s">
        <v>135</v>
      </c>
      <c r="C25" s="23"/>
      <c r="D25" s="16" t="s">
        <v>24</v>
      </c>
      <c r="E25" s="26"/>
      <c r="F25" s="26"/>
      <c r="G25" s="26"/>
      <c r="H25" s="26"/>
      <c r="I25" s="26"/>
      <c r="J25" s="26"/>
      <c r="K25" s="26"/>
      <c r="L25" s="26"/>
      <c r="M25" s="26"/>
      <c r="N25" s="17"/>
    </row>
    <row r="27" spans="2:14" ht="15.75" x14ac:dyDescent="0.25">
      <c r="B27" s="18" t="s">
        <v>136</v>
      </c>
      <c r="C27" s="19"/>
      <c r="D27" s="19"/>
      <c r="E27" s="19"/>
      <c r="F27" s="20"/>
    </row>
    <row r="28" spans="2:14" x14ac:dyDescent="0.25">
      <c r="B28" s="22" t="s">
        <v>359</v>
      </c>
      <c r="C28" s="31"/>
      <c r="D28" s="31"/>
      <c r="E28" s="23"/>
      <c r="F28" s="10" t="s">
        <v>142</v>
      </c>
    </row>
    <row r="29" spans="2:14" x14ac:dyDescent="0.25">
      <c r="B29" s="22" t="s">
        <v>360</v>
      </c>
      <c r="C29" s="31"/>
      <c r="D29" s="31"/>
      <c r="E29" s="23"/>
      <c r="F29" s="10" t="s">
        <v>138</v>
      </c>
    </row>
    <row r="30" spans="2:14" x14ac:dyDescent="0.25">
      <c r="B30" s="22" t="s">
        <v>361</v>
      </c>
      <c r="C30" s="31"/>
      <c r="D30" s="31"/>
      <c r="E30" s="23"/>
      <c r="F30" s="10" t="s">
        <v>142</v>
      </c>
    </row>
    <row r="31" spans="2:14" x14ac:dyDescent="0.25">
      <c r="B31" s="22" t="s">
        <v>362</v>
      </c>
      <c r="C31" s="31"/>
      <c r="D31" s="31"/>
      <c r="E31" s="23"/>
      <c r="F31" s="10" t="s">
        <v>138</v>
      </c>
    </row>
    <row r="32" spans="2:14" x14ac:dyDescent="0.25">
      <c r="B32" s="22" t="s">
        <v>363</v>
      </c>
      <c r="C32" s="31"/>
      <c r="D32" s="31"/>
      <c r="E32" s="23"/>
      <c r="F32" s="10" t="s">
        <v>138</v>
      </c>
    </row>
    <row r="34" spans="1:6" ht="15.75" x14ac:dyDescent="0.25">
      <c r="B34" s="18" t="s">
        <v>146</v>
      </c>
      <c r="C34" s="19"/>
      <c r="D34" s="19"/>
      <c r="E34" s="19"/>
      <c r="F34" s="20"/>
    </row>
    <row r="35" spans="1:6" x14ac:dyDescent="0.25">
      <c r="B35" s="16" t="s">
        <v>147</v>
      </c>
      <c r="C35" s="26"/>
      <c r="D35" s="26"/>
      <c r="E35" s="26"/>
      <c r="F35" s="17"/>
    </row>
    <row r="36" spans="1:6" x14ac:dyDescent="0.25">
      <c r="B36" s="16" t="s">
        <v>148</v>
      </c>
      <c r="C36" s="26"/>
      <c r="D36" s="26"/>
      <c r="E36" s="26"/>
      <c r="F36" s="17"/>
    </row>
    <row r="37" spans="1:6" x14ac:dyDescent="0.25">
      <c r="B37" s="16" t="s">
        <v>149</v>
      </c>
      <c r="C37" s="26"/>
      <c r="D37" s="26"/>
      <c r="E37" s="26"/>
      <c r="F37" s="17"/>
    </row>
    <row r="38" spans="1:6" x14ac:dyDescent="0.25">
      <c r="B38" s="16" t="s">
        <v>150</v>
      </c>
      <c r="C38" s="26"/>
      <c r="D38" s="26"/>
      <c r="E38" s="26"/>
      <c r="F38" s="17"/>
    </row>
    <row r="40" spans="1:6" ht="18.75" x14ac:dyDescent="0.3">
      <c r="A40" s="27" t="s">
        <v>364</v>
      </c>
    </row>
    <row r="42" spans="1:6" x14ac:dyDescent="0.25">
      <c r="B42" s="16" t="s">
        <v>365</v>
      </c>
      <c r="C42" s="26"/>
      <c r="D42" s="26"/>
      <c r="E42" s="17"/>
    </row>
    <row r="44" spans="1:6" x14ac:dyDescent="0.25">
      <c r="B44" s="11" t="s">
        <v>289</v>
      </c>
      <c r="C44" s="11" t="s">
        <v>366</v>
      </c>
    </row>
    <row r="45" spans="1:6" x14ac:dyDescent="0.25">
      <c r="B45" s="12">
        <v>1</v>
      </c>
      <c r="C45" s="10">
        <v>9.6774193548387094E-2</v>
      </c>
    </row>
    <row r="46" spans="1:6" x14ac:dyDescent="0.25">
      <c r="B46" s="12">
        <v>2</v>
      </c>
      <c r="C46" s="10">
        <v>0.16129032258064516</v>
      </c>
    </row>
    <row r="47" spans="1:6" x14ac:dyDescent="0.25">
      <c r="B47" s="12">
        <v>3</v>
      </c>
      <c r="C47" s="10">
        <v>0.38709677419354838</v>
      </c>
    </row>
    <row r="48" spans="1:6" x14ac:dyDescent="0.25">
      <c r="B48" s="12">
        <v>4</v>
      </c>
      <c r="C48" s="10">
        <v>0.22580645161290322</v>
      </c>
    </row>
    <row r="49" spans="1:7" x14ac:dyDescent="0.25">
      <c r="B49" s="12">
        <v>5</v>
      </c>
      <c r="C49" s="10">
        <v>0.12903225806451613</v>
      </c>
    </row>
    <row r="52" spans="1:7" ht="18.75" x14ac:dyDescent="0.3">
      <c r="A52" s="27" t="s">
        <v>367</v>
      </c>
    </row>
    <row r="54" spans="1:7" ht="15.75" x14ac:dyDescent="0.25">
      <c r="B54" s="18" t="s">
        <v>333</v>
      </c>
      <c r="C54" s="19"/>
      <c r="D54" s="19"/>
      <c r="E54" s="19"/>
      <c r="F54" s="19"/>
      <c r="G54" s="20"/>
    </row>
    <row r="55" spans="1:7" x14ac:dyDescent="0.25">
      <c r="B55" s="11"/>
      <c r="C55" s="39" t="s">
        <v>334</v>
      </c>
      <c r="D55" s="40"/>
      <c r="E55" s="40"/>
      <c r="F55" s="40"/>
      <c r="G55" s="41"/>
    </row>
    <row r="56" spans="1:7" x14ac:dyDescent="0.25">
      <c r="B56" s="12" t="s">
        <v>335</v>
      </c>
      <c r="C56" s="11">
        <v>1</v>
      </c>
      <c r="D56" s="11">
        <v>2</v>
      </c>
      <c r="E56" s="11">
        <v>3</v>
      </c>
      <c r="F56" s="11">
        <v>4</v>
      </c>
      <c r="G56" s="11">
        <v>5</v>
      </c>
    </row>
    <row r="57" spans="1:7" x14ac:dyDescent="0.25">
      <c r="B57" s="12">
        <v>1</v>
      </c>
      <c r="C57" s="10">
        <v>3</v>
      </c>
      <c r="D57" s="10">
        <v>0</v>
      </c>
      <c r="E57" s="10">
        <v>0</v>
      </c>
      <c r="F57" s="10">
        <v>0</v>
      </c>
      <c r="G57" s="10">
        <v>0</v>
      </c>
    </row>
    <row r="58" spans="1:7" x14ac:dyDescent="0.25">
      <c r="B58" s="12">
        <v>2</v>
      </c>
      <c r="C58" s="10">
        <v>0</v>
      </c>
      <c r="D58" s="10">
        <v>4</v>
      </c>
      <c r="E58" s="10">
        <v>1</v>
      </c>
      <c r="F58" s="10">
        <v>0</v>
      </c>
      <c r="G58" s="10">
        <v>0</v>
      </c>
    </row>
    <row r="59" spans="1:7" x14ac:dyDescent="0.25">
      <c r="B59" s="12">
        <v>3</v>
      </c>
      <c r="C59" s="10">
        <v>0</v>
      </c>
      <c r="D59" s="10">
        <v>0</v>
      </c>
      <c r="E59" s="10">
        <v>11</v>
      </c>
      <c r="F59" s="10">
        <v>1</v>
      </c>
      <c r="G59" s="10">
        <v>0</v>
      </c>
    </row>
    <row r="60" spans="1:7" x14ac:dyDescent="0.25">
      <c r="B60" s="12">
        <v>4</v>
      </c>
      <c r="C60" s="10">
        <v>0</v>
      </c>
      <c r="D60" s="10">
        <v>0</v>
      </c>
      <c r="E60" s="10">
        <v>3</v>
      </c>
      <c r="F60" s="10">
        <v>4</v>
      </c>
      <c r="G60" s="10">
        <v>0</v>
      </c>
    </row>
    <row r="61" spans="1:7" x14ac:dyDescent="0.25">
      <c r="B61" s="12">
        <v>5</v>
      </c>
      <c r="C61" s="10">
        <v>0</v>
      </c>
      <c r="D61" s="10">
        <v>0</v>
      </c>
      <c r="E61" s="10">
        <v>1</v>
      </c>
      <c r="F61" s="10">
        <v>0</v>
      </c>
      <c r="G61" s="10">
        <v>3</v>
      </c>
    </row>
    <row r="63" spans="1:7" ht="15.75" x14ac:dyDescent="0.25">
      <c r="B63" s="18" t="s">
        <v>336</v>
      </c>
      <c r="C63" s="19"/>
      <c r="D63" s="19"/>
      <c r="E63" s="20"/>
    </row>
    <row r="64" spans="1:7" x14ac:dyDescent="0.25">
      <c r="B64" s="11" t="s">
        <v>289</v>
      </c>
      <c r="C64" s="11" t="s">
        <v>337</v>
      </c>
      <c r="D64" s="11" t="s">
        <v>338</v>
      </c>
      <c r="E64" s="11" t="s">
        <v>331</v>
      </c>
    </row>
    <row r="65" spans="1:7" x14ac:dyDescent="0.25">
      <c r="B65" s="12">
        <v>1</v>
      </c>
      <c r="C65" s="10">
        <f>SUM($C$57:$G$57)</f>
        <v>3</v>
      </c>
      <c r="D65" s="10">
        <f>SUM($C$57:$G$57) - $C$57</f>
        <v>0</v>
      </c>
      <c r="E65" s="10">
        <f>IF($C$65=0,"Undefined",(($D$65)*100) / ($C$65))</f>
        <v>0</v>
      </c>
    </row>
    <row r="66" spans="1:7" x14ac:dyDescent="0.25">
      <c r="B66" s="12">
        <v>2</v>
      </c>
      <c r="C66" s="10">
        <f>SUM($C$58:$G$58)</f>
        <v>5</v>
      </c>
      <c r="D66" s="10">
        <f>SUM($C$58:$G$58) - $D$58</f>
        <v>1</v>
      </c>
      <c r="E66" s="10">
        <f>IF($C$66=0,"Undefined",(($D$66)*100) / ($C$66))</f>
        <v>20</v>
      </c>
    </row>
    <row r="67" spans="1:7" x14ac:dyDescent="0.25">
      <c r="B67" s="12">
        <v>3</v>
      </c>
      <c r="C67" s="10">
        <f>SUM($C$59:$G$59)</f>
        <v>12</v>
      </c>
      <c r="D67" s="10">
        <f>SUM($C$59:$G$59) - $E$59</f>
        <v>1</v>
      </c>
      <c r="E67" s="10">
        <f>IF($C$67=0,"Undefined",(($D$67)*100) / ($C$67))</f>
        <v>8.3333333333333339</v>
      </c>
    </row>
    <row r="68" spans="1:7" x14ac:dyDescent="0.25">
      <c r="B68" s="12">
        <v>4</v>
      </c>
      <c r="C68" s="10">
        <f>SUM($C$60:$G$60)</f>
        <v>7</v>
      </c>
      <c r="D68" s="10">
        <f>SUM($C$60:$G$60) - $F$60</f>
        <v>3</v>
      </c>
      <c r="E68" s="10">
        <f>IF($C$68=0,"Undefined",(($D$68)*100) / ($C$68))</f>
        <v>42.857142857142854</v>
      </c>
    </row>
    <row r="69" spans="1:7" x14ac:dyDescent="0.25">
      <c r="B69" s="12">
        <v>5</v>
      </c>
      <c r="C69" s="10">
        <f>SUM($C$61:$G$61)</f>
        <v>4</v>
      </c>
      <c r="D69" s="10">
        <f>SUM($C$61:$G$61) - $G$61</f>
        <v>1</v>
      </c>
      <c r="E69" s="10">
        <f>IF($C$69=0,"Undefined",(($D$69)*100) / ($C$69))</f>
        <v>25</v>
      </c>
    </row>
    <row r="70" spans="1:7" x14ac:dyDescent="0.25">
      <c r="B70" s="12" t="s">
        <v>339</v>
      </c>
      <c r="C70" s="10">
        <f>SUM($C$65:$C$69)</f>
        <v>31</v>
      </c>
      <c r="D70" s="10">
        <f>SUM($D$65:$D$69)</f>
        <v>6</v>
      </c>
      <c r="E70" s="10">
        <f>IF($C$70=0,"Undefined",(($D$70)*100) / ($C$70))</f>
        <v>19.35483870967742</v>
      </c>
    </row>
    <row r="72" spans="1:7" ht="18.75" x14ac:dyDescent="0.3">
      <c r="A72" s="27" t="s">
        <v>368</v>
      </c>
    </row>
    <row r="74" spans="1:7" ht="15.75" x14ac:dyDescent="0.25">
      <c r="B74" s="18" t="s">
        <v>333</v>
      </c>
      <c r="C74" s="19"/>
      <c r="D74" s="19"/>
      <c r="E74" s="19"/>
      <c r="F74" s="19"/>
      <c r="G74" s="20"/>
    </row>
    <row r="75" spans="1:7" x14ac:dyDescent="0.25">
      <c r="B75" s="11"/>
      <c r="C75" s="39" t="s">
        <v>334</v>
      </c>
      <c r="D75" s="40"/>
      <c r="E75" s="40"/>
      <c r="F75" s="40"/>
      <c r="G75" s="41"/>
    </row>
    <row r="76" spans="1:7" x14ac:dyDescent="0.25">
      <c r="B76" s="12" t="s">
        <v>335</v>
      </c>
      <c r="C76" s="11">
        <v>1</v>
      </c>
      <c r="D76" s="11">
        <v>2</v>
      </c>
      <c r="E76" s="11">
        <v>3</v>
      </c>
      <c r="F76" s="11">
        <v>4</v>
      </c>
      <c r="G76" s="11">
        <v>5</v>
      </c>
    </row>
    <row r="77" spans="1:7" x14ac:dyDescent="0.25">
      <c r="B77" s="12">
        <v>1</v>
      </c>
      <c r="C77" s="10">
        <v>2</v>
      </c>
      <c r="D77" s="10">
        <v>1</v>
      </c>
      <c r="E77" s="10">
        <v>1</v>
      </c>
      <c r="F77" s="10">
        <v>0</v>
      </c>
      <c r="G77" s="10">
        <v>0</v>
      </c>
    </row>
    <row r="78" spans="1:7" x14ac:dyDescent="0.25">
      <c r="B78" s="12">
        <v>2</v>
      </c>
      <c r="C78" s="10">
        <v>1</v>
      </c>
      <c r="D78" s="10">
        <v>0</v>
      </c>
      <c r="E78" s="10">
        <v>1</v>
      </c>
      <c r="F78" s="10">
        <v>0</v>
      </c>
      <c r="G78" s="10">
        <v>0</v>
      </c>
    </row>
    <row r="79" spans="1:7" x14ac:dyDescent="0.25">
      <c r="B79" s="12">
        <v>3</v>
      </c>
      <c r="C79" s="10">
        <v>0</v>
      </c>
      <c r="D79" s="10">
        <v>2</v>
      </c>
      <c r="E79" s="10">
        <v>3</v>
      </c>
      <c r="F79" s="10">
        <v>1</v>
      </c>
      <c r="G79" s="10">
        <v>0</v>
      </c>
    </row>
    <row r="80" spans="1:7" x14ac:dyDescent="0.25">
      <c r="B80" s="12">
        <v>4</v>
      </c>
      <c r="C80" s="10">
        <v>0</v>
      </c>
      <c r="D80" s="10">
        <v>0</v>
      </c>
      <c r="E80" s="10">
        <v>2</v>
      </c>
      <c r="F80" s="10">
        <v>1</v>
      </c>
      <c r="G80" s="10">
        <v>1</v>
      </c>
    </row>
    <row r="81" spans="2:7" x14ac:dyDescent="0.25">
      <c r="B81" s="12">
        <v>5</v>
      </c>
      <c r="C81" s="10">
        <v>0</v>
      </c>
      <c r="D81" s="10">
        <v>0</v>
      </c>
      <c r="E81" s="10">
        <v>1</v>
      </c>
      <c r="F81" s="10">
        <v>2</v>
      </c>
      <c r="G81" s="10">
        <v>1</v>
      </c>
    </row>
    <row r="83" spans="2:7" ht="15.75" x14ac:dyDescent="0.25">
      <c r="B83" s="18" t="s">
        <v>336</v>
      </c>
      <c r="C83" s="19"/>
      <c r="D83" s="19"/>
      <c r="E83" s="20"/>
    </row>
    <row r="84" spans="2:7" x14ac:dyDescent="0.25">
      <c r="B84" s="11" t="s">
        <v>289</v>
      </c>
      <c r="C84" s="11" t="s">
        <v>337</v>
      </c>
      <c r="D84" s="11" t="s">
        <v>338</v>
      </c>
      <c r="E84" s="11" t="s">
        <v>331</v>
      </c>
    </row>
    <row r="85" spans="2:7" x14ac:dyDescent="0.25">
      <c r="B85" s="12">
        <v>1</v>
      </c>
      <c r="C85" s="10">
        <f>SUM($C$77:$G$77)</f>
        <v>4</v>
      </c>
      <c r="D85" s="10">
        <f>SUM($C$77:$G$77) - $C$77</f>
        <v>2</v>
      </c>
      <c r="E85" s="10">
        <f>IF($C$85=0,"Undefined",(($D$85)*100) / ($C$85))</f>
        <v>50</v>
      </c>
    </row>
    <row r="86" spans="2:7" x14ac:dyDescent="0.25">
      <c r="B86" s="12">
        <v>2</v>
      </c>
      <c r="C86" s="10">
        <f>SUM($C$78:$G$78)</f>
        <v>2</v>
      </c>
      <c r="D86" s="10">
        <f>SUM($C$78:$G$78) - $D$78</f>
        <v>2</v>
      </c>
      <c r="E86" s="10">
        <f>IF($C$86=0,"Undefined",(($D$86)*100) / ($C$86))</f>
        <v>100</v>
      </c>
    </row>
    <row r="87" spans="2:7" x14ac:dyDescent="0.25">
      <c r="B87" s="12">
        <v>3</v>
      </c>
      <c r="C87" s="10">
        <f>SUM($C$79:$G$79)</f>
        <v>6</v>
      </c>
      <c r="D87" s="10">
        <f>SUM($C$79:$G$79) - $E$79</f>
        <v>3</v>
      </c>
      <c r="E87" s="10">
        <f>IF($C$87=0,"Undefined",(($D$87)*100) / ($C$87))</f>
        <v>50</v>
      </c>
    </row>
    <row r="88" spans="2:7" x14ac:dyDescent="0.25">
      <c r="B88" s="12">
        <v>4</v>
      </c>
      <c r="C88" s="10">
        <f>SUM($C$80:$G$80)</f>
        <v>4</v>
      </c>
      <c r="D88" s="10">
        <f>SUM($C$80:$G$80) - $F$80</f>
        <v>3</v>
      </c>
      <c r="E88" s="10">
        <f>IF($C$88=0,"Undefined",(($D$88)*100) / ($C$88))</f>
        <v>75</v>
      </c>
    </row>
    <row r="89" spans="2:7" x14ac:dyDescent="0.25">
      <c r="B89" s="12">
        <v>5</v>
      </c>
      <c r="C89" s="10">
        <f>SUM($C$81:$G$81)</f>
        <v>4</v>
      </c>
      <c r="D89" s="10">
        <f>SUM($C$81:$G$81) - $G$81</f>
        <v>3</v>
      </c>
      <c r="E89" s="10">
        <f>IF($C$89=0,"Undefined",(($D$89)*100) / ($C$89))</f>
        <v>75</v>
      </c>
    </row>
    <row r="90" spans="2:7" x14ac:dyDescent="0.25">
      <c r="B90" s="12" t="s">
        <v>339</v>
      </c>
      <c r="C90" s="10">
        <f>SUM($C$85:$C$89)</f>
        <v>20</v>
      </c>
      <c r="D90" s="10">
        <f>SUM($D$85:$D$89)</f>
        <v>13</v>
      </c>
      <c r="E90" s="10">
        <f>IF($C$90=0,"Undefined",(($D$90)*100) / ($C$90))</f>
        <v>65</v>
      </c>
    </row>
  </sheetData>
  <mergeCells count="45">
    <mergeCell ref="B4:M4"/>
    <mergeCell ref="P4:S4"/>
    <mergeCell ref="B5:C5"/>
    <mergeCell ref="D5:E5"/>
    <mergeCell ref="F5:G5"/>
    <mergeCell ref="H5:I5"/>
    <mergeCell ref="J5:K5"/>
    <mergeCell ref="L5:M5"/>
    <mergeCell ref="B54:G54"/>
    <mergeCell ref="C55:G55"/>
    <mergeCell ref="B63:E63"/>
    <mergeCell ref="B74:G74"/>
    <mergeCell ref="C75:G75"/>
    <mergeCell ref="B83:E83"/>
    <mergeCell ref="B34:F34"/>
    <mergeCell ref="B35:F35"/>
    <mergeCell ref="B36:F36"/>
    <mergeCell ref="B37:F37"/>
    <mergeCell ref="B38:F38"/>
    <mergeCell ref="B42:E42"/>
    <mergeCell ref="B27:F27"/>
    <mergeCell ref="B28:E28"/>
    <mergeCell ref="B29:E29"/>
    <mergeCell ref="B30:E30"/>
    <mergeCell ref="B31:E31"/>
    <mergeCell ref="B32:E32"/>
    <mergeCell ref="B22:N22"/>
    <mergeCell ref="B23:C23"/>
    <mergeCell ref="B24:C24"/>
    <mergeCell ref="B25:C25"/>
    <mergeCell ref="D23:N23"/>
    <mergeCell ref="D25:N25"/>
    <mergeCell ref="B20:E20"/>
    <mergeCell ref="F15:J15"/>
    <mergeCell ref="F16:J16"/>
    <mergeCell ref="F17:J17"/>
    <mergeCell ref="F18:J18"/>
    <mergeCell ref="F19:J19"/>
    <mergeCell ref="F20:J20"/>
    <mergeCell ref="B14:J14"/>
    <mergeCell ref="B15:E15"/>
    <mergeCell ref="B16:E16"/>
    <mergeCell ref="B17:E17"/>
    <mergeCell ref="B18:E18"/>
    <mergeCell ref="B19:E19"/>
  </mergeCells>
  <hyperlinks>
    <hyperlink ref="B5" location="'DA_Output'!$A$12:$A$12" display="Inputs"/>
    <hyperlink ref="D5" location="'DA_Output'!$A$40:$A$40" display="Prior Class Probabilities"/>
    <hyperlink ref="F5" location="'DA_Output'!$A$52:$A$52" display="Train. Score - LDA Summary"/>
    <hyperlink ref="H5" location="'DA_Output'!$A$72:$A$72" display="Valid. Score - LDA Summary"/>
    <hyperlink ref="J5" location="'DA_TrainingScoreLDA'!$B$12:$B$12" display="LDA Train. Detail Rpt."/>
    <hyperlink ref="L5" location="'DA_ValidationScoreLDA'!$B$12:$B$12" display="LDA Valid. Detail Rpt.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7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3" t="s">
        <v>357</v>
      </c>
      <c r="N2" t="s">
        <v>340</v>
      </c>
    </row>
    <row r="4" spans="2:19" ht="15.75" x14ac:dyDescent="0.25">
      <c r="B4" s="18" t="s">
        <v>75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20"/>
      <c r="P4" s="18" t="s">
        <v>76</v>
      </c>
      <c r="Q4" s="19"/>
      <c r="R4" s="19"/>
      <c r="S4" s="20"/>
    </row>
    <row r="5" spans="2:19" x14ac:dyDescent="0.25">
      <c r="B5" s="21" t="s">
        <v>97</v>
      </c>
      <c r="C5" s="17"/>
      <c r="D5" s="21" t="s">
        <v>352</v>
      </c>
      <c r="E5" s="17"/>
      <c r="F5" s="21" t="s">
        <v>353</v>
      </c>
      <c r="G5" s="17"/>
      <c r="H5" s="21" t="s">
        <v>354</v>
      </c>
      <c r="I5" s="17"/>
      <c r="J5" s="21" t="s">
        <v>355</v>
      </c>
      <c r="K5" s="17"/>
      <c r="L5" s="21" t="s">
        <v>356</v>
      </c>
      <c r="M5" s="17"/>
      <c r="P5" s="11" t="s">
        <v>77</v>
      </c>
      <c r="Q5" s="11" t="s">
        <v>78</v>
      </c>
      <c r="R5" s="11" t="s">
        <v>79</v>
      </c>
      <c r="S5" s="11" t="s">
        <v>80</v>
      </c>
    </row>
    <row r="6" spans="2:19" x14ac:dyDescent="0.25">
      <c r="P6" s="10">
        <v>0</v>
      </c>
      <c r="Q6" s="10">
        <v>31</v>
      </c>
      <c r="R6" s="10">
        <v>13</v>
      </c>
      <c r="S6" s="10">
        <v>44</v>
      </c>
    </row>
    <row r="12" spans="2:19" x14ac:dyDescent="0.25">
      <c r="B12" s="12" t="s">
        <v>117</v>
      </c>
      <c r="C12" s="16" t="s">
        <v>118</v>
      </c>
      <c r="D12" s="26"/>
      <c r="E12" s="26"/>
      <c r="F12" s="17"/>
    </row>
    <row r="13" spans="2:19" x14ac:dyDescent="0.25">
      <c r="B13" s="12" t="s">
        <v>119</v>
      </c>
      <c r="C13" s="16" t="s">
        <v>120</v>
      </c>
      <c r="D13" s="26"/>
      <c r="E13" s="26"/>
      <c r="F13" s="17"/>
    </row>
    <row r="16" spans="2:19" ht="26.25" x14ac:dyDescent="0.25">
      <c r="B16" s="30" t="s">
        <v>317</v>
      </c>
      <c r="C16" s="30" t="s">
        <v>318</v>
      </c>
      <c r="D16" s="30" t="s">
        <v>319</v>
      </c>
      <c r="E16" s="30" t="s">
        <v>320</v>
      </c>
      <c r="F16" s="30" t="s">
        <v>321</v>
      </c>
      <c r="G16" s="30" t="s">
        <v>322</v>
      </c>
      <c r="H16" s="30" t="s">
        <v>323</v>
      </c>
      <c r="I16" s="11" t="s">
        <v>18</v>
      </c>
      <c r="J16" s="11" t="s">
        <v>19</v>
      </c>
      <c r="K16" s="11" t="s">
        <v>20</v>
      </c>
      <c r="L16" s="11" t="s">
        <v>21</v>
      </c>
      <c r="M16" s="11" t="s">
        <v>22</v>
      </c>
      <c r="N16" s="11" t="s">
        <v>23</v>
      </c>
      <c r="O16" s="11" t="s">
        <v>6</v>
      </c>
      <c r="P16" s="11" t="s">
        <v>7</v>
      </c>
      <c r="Q16" s="11" t="s">
        <v>8</v>
      </c>
      <c r="R16" s="11" t="s">
        <v>2</v>
      </c>
      <c r="S16" s="11" t="s">
        <v>3</v>
      </c>
    </row>
    <row r="17" spans="2:19" x14ac:dyDescent="0.25">
      <c r="B17" s="10">
        <v>2</v>
      </c>
      <c r="C17" s="10">
        <v>2</v>
      </c>
      <c r="D17" s="10">
        <v>9.3037575688100612E-7</v>
      </c>
      <c r="E17" s="10">
        <v>0.96963954954735121</v>
      </c>
      <c r="F17" s="10">
        <v>1.1860972163005083E-2</v>
      </c>
      <c r="G17" s="10">
        <v>1.8498374326177416E-2</v>
      </c>
      <c r="H17" s="10">
        <v>1.7358770960456366E-7</v>
      </c>
      <c r="I17" s="10">
        <v>34.25</v>
      </c>
      <c r="J17" s="10">
        <v>239.25</v>
      </c>
      <c r="K17" s="10">
        <v>0</v>
      </c>
      <c r="L17" s="10">
        <v>0</v>
      </c>
      <c r="M17" s="10">
        <v>28.1875</v>
      </c>
      <c r="N17" s="10">
        <v>0</v>
      </c>
      <c r="O17" s="10">
        <v>0.19292200578051549</v>
      </c>
      <c r="P17" s="10">
        <v>0.4</v>
      </c>
      <c r="Q17" s="10">
        <v>0.6</v>
      </c>
      <c r="R17" s="10">
        <v>14</v>
      </c>
      <c r="S17" s="10">
        <v>60</v>
      </c>
    </row>
    <row r="18" spans="2:19" x14ac:dyDescent="0.25">
      <c r="B18" s="10">
        <v>1</v>
      </c>
      <c r="C18" s="10">
        <v>1</v>
      </c>
      <c r="D18" s="10">
        <v>0.97215074665614132</v>
      </c>
      <c r="E18" s="10">
        <v>2.2972132747121392E-2</v>
      </c>
      <c r="F18" s="10">
        <v>4.6174904680225679E-3</v>
      </c>
      <c r="G18" s="10">
        <v>2.5932258533885923E-4</v>
      </c>
      <c r="H18" s="10">
        <v>3.0754337583762837E-7</v>
      </c>
      <c r="I18" s="10">
        <v>31.125</v>
      </c>
      <c r="J18" s="10">
        <v>0</v>
      </c>
      <c r="K18" s="10">
        <v>0</v>
      </c>
      <c r="L18" s="10">
        <v>0</v>
      </c>
      <c r="M18" s="10">
        <v>10.25</v>
      </c>
      <c r="N18" s="10">
        <v>0</v>
      </c>
      <c r="O18" s="10">
        <v>0.13082813039603594</v>
      </c>
      <c r="P18" s="10">
        <v>0.6</v>
      </c>
      <c r="Q18" s="10">
        <v>1</v>
      </c>
      <c r="R18" s="10">
        <v>35</v>
      </c>
      <c r="S18" s="10">
        <v>60</v>
      </c>
    </row>
    <row r="19" spans="2:19" x14ac:dyDescent="0.25">
      <c r="B19" s="10">
        <v>3</v>
      </c>
      <c r="C19" s="10">
        <v>3</v>
      </c>
      <c r="D19" s="10">
        <v>1.8199924403183656E-6</v>
      </c>
      <c r="E19" s="10">
        <v>1.2543036010502738E-3</v>
      </c>
      <c r="F19" s="10">
        <v>0.98149283148782807</v>
      </c>
      <c r="G19" s="10">
        <v>1.2571253848268019E-2</v>
      </c>
      <c r="H19" s="10">
        <v>4.6797910704131241E-3</v>
      </c>
      <c r="I19" s="10">
        <v>28.125</v>
      </c>
      <c r="J19" s="10">
        <v>295</v>
      </c>
      <c r="K19" s="10">
        <v>106</v>
      </c>
      <c r="L19" s="10">
        <v>66.03515625</v>
      </c>
      <c r="M19" s="10">
        <v>35.375</v>
      </c>
      <c r="N19" s="10">
        <v>126.2734375</v>
      </c>
      <c r="O19" s="10">
        <v>0.19328992124770938</v>
      </c>
      <c r="P19" s="10">
        <v>0.2</v>
      </c>
      <c r="Q19" s="10">
        <v>0.6</v>
      </c>
      <c r="R19" s="10">
        <v>42</v>
      </c>
      <c r="S19" s="10">
        <v>180</v>
      </c>
    </row>
    <row r="20" spans="2:19" x14ac:dyDescent="0.25">
      <c r="B20" s="10">
        <v>4</v>
      </c>
      <c r="C20" s="10">
        <v>4</v>
      </c>
      <c r="D20" s="10">
        <v>7.8072792000851464E-9</v>
      </c>
      <c r="E20" s="10">
        <v>5.6678508681882395E-3</v>
      </c>
      <c r="F20" s="10">
        <v>9.270276827894007E-2</v>
      </c>
      <c r="G20" s="10">
        <v>0.9006125073598974</v>
      </c>
      <c r="H20" s="10">
        <v>1.016865685695292E-3</v>
      </c>
      <c r="I20" s="10">
        <v>34</v>
      </c>
      <c r="J20" s="10">
        <v>169.75</v>
      </c>
      <c r="K20" s="10">
        <v>107.75</v>
      </c>
      <c r="L20" s="10">
        <v>126.537109375</v>
      </c>
      <c r="M20" s="10">
        <v>40.0625</v>
      </c>
      <c r="N20" s="10">
        <v>112.9375</v>
      </c>
      <c r="O20" s="10">
        <v>9.2378350098701295E-2</v>
      </c>
      <c r="P20" s="10">
        <v>0.5</v>
      </c>
      <c r="Q20" s="10">
        <v>0.9</v>
      </c>
      <c r="R20" s="10">
        <v>28</v>
      </c>
      <c r="S20" s="10">
        <v>180</v>
      </c>
    </row>
    <row r="21" spans="2:19" x14ac:dyDescent="0.25">
      <c r="B21" s="38">
        <v>3</v>
      </c>
      <c r="C21" s="38">
        <v>4</v>
      </c>
      <c r="D21" s="38">
        <v>1.1936337003112379E-4</v>
      </c>
      <c r="E21" s="38">
        <v>0.27508613253877601</v>
      </c>
      <c r="F21" s="38">
        <v>0.49470302270122724</v>
      </c>
      <c r="G21" s="38">
        <v>0.22713482969988388</v>
      </c>
      <c r="H21" s="38">
        <v>2.9566516900817958E-3</v>
      </c>
      <c r="I21" s="38">
        <v>26.875</v>
      </c>
      <c r="J21" s="38">
        <v>186.25</v>
      </c>
      <c r="K21" s="38">
        <v>79.75</v>
      </c>
      <c r="L21" s="38">
        <v>24.09375</v>
      </c>
      <c r="M21" s="38">
        <v>24.6875</v>
      </c>
      <c r="N21" s="38">
        <v>0</v>
      </c>
      <c r="O21" s="38">
        <v>0.18714968724158082</v>
      </c>
      <c r="P21" s="38">
        <v>0.6</v>
      </c>
      <c r="Q21" s="38">
        <v>0.9</v>
      </c>
      <c r="R21" s="38">
        <v>28</v>
      </c>
      <c r="S21" s="38">
        <v>30</v>
      </c>
    </row>
    <row r="22" spans="2:19" x14ac:dyDescent="0.25">
      <c r="B22" s="10">
        <v>1</v>
      </c>
      <c r="C22" s="10">
        <v>1</v>
      </c>
      <c r="D22" s="10">
        <v>0.99999968791708438</v>
      </c>
      <c r="E22" s="10">
        <v>1.6670653859292677E-7</v>
      </c>
      <c r="F22" s="10">
        <v>1.4381524671622061E-7</v>
      </c>
      <c r="G22" s="10">
        <v>1.4363135505132508E-9</v>
      </c>
      <c r="H22" s="10">
        <v>1.2481680488336577E-10</v>
      </c>
      <c r="I22" s="10">
        <v>15.8125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0.16364087329749538</v>
      </c>
      <c r="P22" s="10">
        <v>0.2</v>
      </c>
      <c r="Q22" s="10">
        <v>0.6</v>
      </c>
      <c r="R22" s="10">
        <v>42</v>
      </c>
      <c r="S22" s="10">
        <v>105</v>
      </c>
    </row>
    <row r="23" spans="2:19" x14ac:dyDescent="0.25">
      <c r="B23" s="10">
        <v>3</v>
      </c>
      <c r="C23" s="10">
        <v>3</v>
      </c>
      <c r="D23" s="10">
        <v>7.1925449070704711E-6</v>
      </c>
      <c r="E23" s="10">
        <v>1.2464528837694571E-2</v>
      </c>
      <c r="F23" s="10">
        <v>0.77273453629536515</v>
      </c>
      <c r="G23" s="10">
        <v>0.16134162796461413</v>
      </c>
      <c r="H23" s="10">
        <v>5.345211435741911E-2</v>
      </c>
      <c r="I23" s="10">
        <v>25.40625</v>
      </c>
      <c r="J23" s="10">
        <v>257.75</v>
      </c>
      <c r="K23" s="10">
        <v>111.25</v>
      </c>
      <c r="L23" s="10">
        <v>63.15234375</v>
      </c>
      <c r="M23" s="10">
        <v>33</v>
      </c>
      <c r="N23" s="10">
        <v>0</v>
      </c>
      <c r="O23" s="10">
        <v>0.19410463560941477</v>
      </c>
      <c r="P23" s="10">
        <v>0.5</v>
      </c>
      <c r="Q23" s="10">
        <v>1</v>
      </c>
      <c r="R23" s="10">
        <v>35</v>
      </c>
      <c r="S23" s="10">
        <v>45</v>
      </c>
    </row>
    <row r="24" spans="2:19" x14ac:dyDescent="0.25">
      <c r="B24" s="10">
        <v>2</v>
      </c>
      <c r="C24" s="10">
        <v>2</v>
      </c>
      <c r="D24" s="10">
        <v>1.3787004678406797E-3</v>
      </c>
      <c r="E24" s="10">
        <v>0.94652400807944992</v>
      </c>
      <c r="F24" s="10">
        <v>3.1262867916415027E-2</v>
      </c>
      <c r="G24" s="10">
        <v>2.081842622220121E-2</v>
      </c>
      <c r="H24" s="10">
        <v>1.5997314093073246E-5</v>
      </c>
      <c r="I24" s="10">
        <v>20</v>
      </c>
      <c r="J24" s="10">
        <v>199.5</v>
      </c>
      <c r="K24" s="10">
        <v>66.125</v>
      </c>
      <c r="L24" s="10">
        <v>0</v>
      </c>
      <c r="M24" s="10">
        <v>25.0625</v>
      </c>
      <c r="N24" s="10">
        <v>0</v>
      </c>
      <c r="O24" s="10">
        <v>0.24163312088377609</v>
      </c>
      <c r="P24" s="10">
        <v>0.2</v>
      </c>
      <c r="Q24" s="10">
        <v>0.6</v>
      </c>
      <c r="R24" s="10">
        <v>21</v>
      </c>
      <c r="S24" s="10">
        <v>15</v>
      </c>
    </row>
    <row r="25" spans="2:19" x14ac:dyDescent="0.25">
      <c r="B25" s="10">
        <v>4</v>
      </c>
      <c r="C25" s="10">
        <v>4</v>
      </c>
      <c r="D25" s="10">
        <v>9.343853170181282E-7</v>
      </c>
      <c r="E25" s="10">
        <v>0.42225863076024112</v>
      </c>
      <c r="F25" s="10">
        <v>8.1341950975853811E-2</v>
      </c>
      <c r="G25" s="10">
        <v>0.49636484440726353</v>
      </c>
      <c r="H25" s="10">
        <v>3.3639471324536726E-5</v>
      </c>
      <c r="I25" s="10">
        <v>23.125</v>
      </c>
      <c r="J25" s="10">
        <v>291</v>
      </c>
      <c r="K25" s="10">
        <v>90.75</v>
      </c>
      <c r="L25" s="10">
        <v>97.16015625</v>
      </c>
      <c r="M25" s="10">
        <v>37.875</v>
      </c>
      <c r="N25" s="10">
        <v>170.2421875</v>
      </c>
      <c r="O25" s="10">
        <v>0.21974438048026665</v>
      </c>
      <c r="P25" s="10">
        <v>0.1</v>
      </c>
      <c r="Q25" s="10">
        <v>0.19999999999999996</v>
      </c>
      <c r="R25" s="10">
        <v>14</v>
      </c>
      <c r="S25" s="10">
        <v>30</v>
      </c>
    </row>
    <row r="26" spans="2:19" x14ac:dyDescent="0.25">
      <c r="B26" s="10">
        <v>4</v>
      </c>
      <c r="C26" s="10">
        <v>4</v>
      </c>
      <c r="D26" s="10">
        <v>1.1951459009154299E-9</v>
      </c>
      <c r="E26" s="10">
        <v>1.5309444077722437E-3</v>
      </c>
      <c r="F26" s="10">
        <v>3.8716625825492658E-2</v>
      </c>
      <c r="G26" s="10">
        <v>0.94723493321794927</v>
      </c>
      <c r="H26" s="10">
        <v>1.2517495353639951E-2</v>
      </c>
      <c r="I26" s="10">
        <v>22.53125</v>
      </c>
      <c r="J26" s="10">
        <v>286.25</v>
      </c>
      <c r="K26" s="10">
        <v>124.5</v>
      </c>
      <c r="L26" s="10">
        <v>83.9609375</v>
      </c>
      <c r="M26" s="10">
        <v>42.375</v>
      </c>
      <c r="N26" s="10">
        <v>219.796875</v>
      </c>
      <c r="O26" s="10">
        <v>8.8228337843883911E-2</v>
      </c>
      <c r="P26" s="10">
        <v>0.7</v>
      </c>
      <c r="Q26" s="10">
        <v>0.6</v>
      </c>
      <c r="R26" s="10">
        <v>21</v>
      </c>
      <c r="S26" s="10">
        <v>75</v>
      </c>
    </row>
    <row r="27" spans="2:19" x14ac:dyDescent="0.25">
      <c r="B27" s="10">
        <v>5</v>
      </c>
      <c r="C27" s="10">
        <v>5</v>
      </c>
      <c r="D27" s="10">
        <v>1.7499375260640937E-10</v>
      </c>
      <c r="E27" s="10">
        <v>2.0576644021745041E-6</v>
      </c>
      <c r="F27" s="10">
        <v>4.4647680229941956E-2</v>
      </c>
      <c r="G27" s="10">
        <v>6.0124184468717846E-3</v>
      </c>
      <c r="H27" s="10">
        <v>0.94933784348379036</v>
      </c>
      <c r="I27" s="10">
        <v>23.375</v>
      </c>
      <c r="J27" s="10">
        <v>333</v>
      </c>
      <c r="K27" s="10">
        <v>211.875</v>
      </c>
      <c r="L27" s="10">
        <v>204.892578125</v>
      </c>
      <c r="M27" s="10">
        <v>30.6875</v>
      </c>
      <c r="N27" s="10">
        <v>256.1640625</v>
      </c>
      <c r="O27" s="10">
        <v>0.177784640363508</v>
      </c>
      <c r="P27" s="10">
        <v>0.6</v>
      </c>
      <c r="Q27" s="10">
        <v>0.6</v>
      </c>
      <c r="R27" s="10">
        <v>28</v>
      </c>
      <c r="S27" s="10">
        <v>0</v>
      </c>
    </row>
    <row r="28" spans="2:19" x14ac:dyDescent="0.25">
      <c r="B28" s="38">
        <v>4</v>
      </c>
      <c r="C28" s="38">
        <v>3</v>
      </c>
      <c r="D28" s="38">
        <v>3.89916065148959E-9</v>
      </c>
      <c r="E28" s="38">
        <v>5.9073168425896935E-3</v>
      </c>
      <c r="F28" s="38">
        <v>0.37592225525189205</v>
      </c>
      <c r="G28" s="38">
        <v>0.5658647573265807</v>
      </c>
      <c r="H28" s="38">
        <v>5.230566667977686E-2</v>
      </c>
      <c r="I28" s="38">
        <v>26.28125</v>
      </c>
      <c r="J28" s="38">
        <v>285.25</v>
      </c>
      <c r="K28" s="38">
        <v>150.875</v>
      </c>
      <c r="L28" s="38">
        <v>99.177734375</v>
      </c>
      <c r="M28" s="38">
        <v>30.25</v>
      </c>
      <c r="N28" s="38">
        <v>0</v>
      </c>
      <c r="O28" s="38">
        <v>0.25906671376416079</v>
      </c>
      <c r="P28" s="38">
        <v>0.5</v>
      </c>
      <c r="Q28" s="38">
        <v>0.7</v>
      </c>
      <c r="R28" s="38">
        <v>28</v>
      </c>
      <c r="S28" s="38">
        <v>60</v>
      </c>
    </row>
    <row r="29" spans="2:19" x14ac:dyDescent="0.25">
      <c r="B29" s="10">
        <v>3</v>
      </c>
      <c r="C29" s="10">
        <v>3</v>
      </c>
      <c r="D29" s="10">
        <v>1.483778879925309E-5</v>
      </c>
      <c r="E29" s="10">
        <v>3.1598544937301222E-2</v>
      </c>
      <c r="F29" s="10">
        <v>0.57192136786302628</v>
      </c>
      <c r="G29" s="10">
        <v>0.26623179522983514</v>
      </c>
      <c r="H29" s="10">
        <v>0.13023345418103799</v>
      </c>
      <c r="I29" s="10">
        <v>29.25</v>
      </c>
      <c r="J29" s="10">
        <v>328.5</v>
      </c>
      <c r="K29" s="10">
        <v>0</v>
      </c>
      <c r="L29" s="10">
        <v>38.546875</v>
      </c>
      <c r="M29" s="10">
        <v>28.5625</v>
      </c>
      <c r="N29" s="10">
        <v>0</v>
      </c>
      <c r="O29" s="10">
        <v>1.8921214695264386E-2</v>
      </c>
      <c r="P29" s="10">
        <v>0.9</v>
      </c>
      <c r="Q29" s="10">
        <v>1</v>
      </c>
      <c r="R29" s="10">
        <v>21</v>
      </c>
      <c r="S29" s="10">
        <v>0</v>
      </c>
    </row>
    <row r="30" spans="2:19" x14ac:dyDescent="0.25">
      <c r="B30" s="10">
        <v>4</v>
      </c>
      <c r="C30" s="10">
        <v>4</v>
      </c>
      <c r="D30" s="10">
        <v>3.1718611571995661E-6</v>
      </c>
      <c r="E30" s="10">
        <v>9.8475037857697983E-4</v>
      </c>
      <c r="F30" s="10">
        <v>1.1214098247275452E-2</v>
      </c>
      <c r="G30" s="10">
        <v>0.98430363240899321</v>
      </c>
      <c r="H30" s="10">
        <v>3.494347103996914E-3</v>
      </c>
      <c r="I30" s="10">
        <v>28.875</v>
      </c>
      <c r="J30" s="10">
        <v>143.5</v>
      </c>
      <c r="K30" s="10">
        <v>90</v>
      </c>
      <c r="L30" s="10">
        <v>160.806640625</v>
      </c>
      <c r="M30" s="10">
        <v>27.6875</v>
      </c>
      <c r="N30" s="10">
        <v>172.6171875</v>
      </c>
      <c r="O30" s="10">
        <v>0.12763013089446171</v>
      </c>
      <c r="P30" s="10">
        <v>1</v>
      </c>
      <c r="Q30" s="10">
        <v>1</v>
      </c>
      <c r="R30" s="10">
        <v>21</v>
      </c>
      <c r="S30" s="10">
        <v>0</v>
      </c>
    </row>
    <row r="31" spans="2:19" x14ac:dyDescent="0.25">
      <c r="B31" s="10">
        <v>3</v>
      </c>
      <c r="C31" s="10">
        <v>3</v>
      </c>
      <c r="D31" s="10">
        <v>5.357025568309362E-6</v>
      </c>
      <c r="E31" s="10">
        <v>2.5359632267700663E-3</v>
      </c>
      <c r="F31" s="10">
        <v>0.56887826325399138</v>
      </c>
      <c r="G31" s="10">
        <v>0.30815411832509693</v>
      </c>
      <c r="H31" s="10">
        <v>0.12042629816857324</v>
      </c>
      <c r="I31" s="10">
        <v>28.375</v>
      </c>
      <c r="J31" s="10">
        <v>303.25</v>
      </c>
      <c r="K31" s="10">
        <v>93.625</v>
      </c>
      <c r="L31" s="10">
        <v>66.580078125</v>
      </c>
      <c r="M31" s="10">
        <v>26.5625</v>
      </c>
      <c r="N31" s="10">
        <v>204.6796875</v>
      </c>
      <c r="O31" s="10">
        <v>0.25047043862780172</v>
      </c>
      <c r="P31" s="10">
        <v>0.7</v>
      </c>
      <c r="Q31" s="10">
        <v>0.8</v>
      </c>
      <c r="R31" s="10">
        <v>28</v>
      </c>
      <c r="S31" s="10">
        <v>180</v>
      </c>
    </row>
    <row r="32" spans="2:19" x14ac:dyDescent="0.25">
      <c r="B32" s="10">
        <v>1</v>
      </c>
      <c r="C32" s="10">
        <v>1</v>
      </c>
      <c r="D32" s="10">
        <v>0.99542040275977062</v>
      </c>
      <c r="E32" s="10">
        <v>4.0424723186631407E-4</v>
      </c>
      <c r="F32" s="10">
        <v>4.00674253124876E-3</v>
      </c>
      <c r="G32" s="10">
        <v>1.6087654298868362E-4</v>
      </c>
      <c r="H32" s="10">
        <v>7.7309341256847329E-6</v>
      </c>
      <c r="I32" s="10">
        <v>22.40625</v>
      </c>
      <c r="J32" s="10">
        <v>112.25</v>
      </c>
      <c r="K32" s="10">
        <v>0</v>
      </c>
      <c r="L32" s="10">
        <v>0</v>
      </c>
      <c r="M32" s="10">
        <v>7.6875</v>
      </c>
      <c r="N32" s="10">
        <v>0</v>
      </c>
      <c r="O32" s="10">
        <v>0.1961578105492969</v>
      </c>
      <c r="P32" s="10">
        <v>0.4</v>
      </c>
      <c r="Q32" s="10">
        <v>0.6</v>
      </c>
      <c r="R32" s="10">
        <v>42</v>
      </c>
      <c r="S32" s="10">
        <v>180</v>
      </c>
    </row>
    <row r="33" spans="2:19" x14ac:dyDescent="0.25">
      <c r="B33" s="10">
        <v>3</v>
      </c>
      <c r="C33" s="10">
        <v>3</v>
      </c>
      <c r="D33" s="10">
        <v>6.0230847795984541E-6</v>
      </c>
      <c r="E33" s="10">
        <v>0.40513387447126709</v>
      </c>
      <c r="F33" s="10">
        <v>0.57966368048392503</v>
      </c>
      <c r="G33" s="10">
        <v>1.5133981175627208E-2</v>
      </c>
      <c r="H33" s="10">
        <v>6.2440784400986539E-5</v>
      </c>
      <c r="I33" s="10">
        <v>30.25</v>
      </c>
      <c r="J33" s="10">
        <v>94.25</v>
      </c>
      <c r="K33" s="10">
        <v>128</v>
      </c>
      <c r="L33" s="10">
        <v>0</v>
      </c>
      <c r="M33" s="10">
        <v>20.125</v>
      </c>
      <c r="N33" s="10">
        <v>0</v>
      </c>
      <c r="O33" s="10">
        <v>0.22115167681368469</v>
      </c>
      <c r="P33" s="10">
        <v>0.2</v>
      </c>
      <c r="Q33" s="10">
        <v>0.6</v>
      </c>
      <c r="R33" s="10">
        <v>35</v>
      </c>
      <c r="S33" s="10">
        <v>165</v>
      </c>
    </row>
    <row r="34" spans="2:19" x14ac:dyDescent="0.25">
      <c r="B34" s="10">
        <v>3</v>
      </c>
      <c r="C34" s="10">
        <v>3</v>
      </c>
      <c r="D34" s="10">
        <v>3.1992644609255461E-7</v>
      </c>
      <c r="E34" s="10">
        <v>7.1596038669820242E-2</v>
      </c>
      <c r="F34" s="10">
        <v>0.84500791269684405</v>
      </c>
      <c r="G34" s="10">
        <v>4.018685480317704E-2</v>
      </c>
      <c r="H34" s="10">
        <v>4.3208873903712607E-2</v>
      </c>
      <c r="I34" s="10">
        <v>26.4375</v>
      </c>
      <c r="J34" s="10">
        <v>306.5</v>
      </c>
      <c r="K34" s="10">
        <v>110</v>
      </c>
      <c r="L34" s="10">
        <v>62.890625</v>
      </c>
      <c r="M34" s="10">
        <v>23.875</v>
      </c>
      <c r="N34" s="10">
        <v>0</v>
      </c>
      <c r="O34" s="10">
        <v>0.18737467422308229</v>
      </c>
      <c r="P34" s="10">
        <v>0.2</v>
      </c>
      <c r="Q34" s="10">
        <v>0.6</v>
      </c>
      <c r="R34" s="10">
        <v>21</v>
      </c>
      <c r="S34" s="10">
        <v>120</v>
      </c>
    </row>
    <row r="35" spans="2:19" x14ac:dyDescent="0.25">
      <c r="B35" s="10">
        <v>3</v>
      </c>
      <c r="C35" s="10">
        <v>3</v>
      </c>
      <c r="D35" s="10">
        <v>0.11105738222512922</v>
      </c>
      <c r="E35" s="10">
        <v>0.20094953606409566</v>
      </c>
      <c r="F35" s="10">
        <v>0.64743258973080586</v>
      </c>
      <c r="G35" s="10">
        <v>4.051321521337236E-2</v>
      </c>
      <c r="H35" s="10">
        <v>4.7276766596871851E-5</v>
      </c>
      <c r="I35" s="10">
        <v>28.25</v>
      </c>
      <c r="J35" s="10">
        <v>105.75</v>
      </c>
      <c r="K35" s="10">
        <v>34</v>
      </c>
      <c r="L35" s="10">
        <v>0</v>
      </c>
      <c r="M35" s="10">
        <v>18.1875</v>
      </c>
      <c r="N35" s="10">
        <v>0</v>
      </c>
      <c r="O35" s="10">
        <v>0.2135046116677482</v>
      </c>
      <c r="P35" s="10">
        <v>0.3</v>
      </c>
      <c r="Q35" s="10">
        <v>0.6</v>
      </c>
      <c r="R35" s="10">
        <v>42</v>
      </c>
      <c r="S35" s="10">
        <v>180</v>
      </c>
    </row>
    <row r="36" spans="2:19" x14ac:dyDescent="0.25">
      <c r="B36" s="10">
        <v>2</v>
      </c>
      <c r="C36" s="10">
        <v>2</v>
      </c>
      <c r="D36" s="10">
        <v>6.8879944386430781E-5</v>
      </c>
      <c r="E36" s="10">
        <v>0.72483531864692075</v>
      </c>
      <c r="F36" s="10">
        <v>0.14673529148892947</v>
      </c>
      <c r="G36" s="10">
        <v>0.12807875031725569</v>
      </c>
      <c r="H36" s="10">
        <v>2.8175960250774576E-4</v>
      </c>
      <c r="I36" s="10">
        <v>30.25</v>
      </c>
      <c r="J36" s="10">
        <v>74</v>
      </c>
      <c r="K36" s="10">
        <v>84.5</v>
      </c>
      <c r="L36" s="10">
        <v>41.30859375</v>
      </c>
      <c r="M36" s="10">
        <v>18.0625</v>
      </c>
      <c r="N36" s="10">
        <v>43.7734375</v>
      </c>
      <c r="O36" s="10">
        <v>0.12423216047794025</v>
      </c>
      <c r="P36" s="10">
        <v>0.5</v>
      </c>
      <c r="Q36" s="10">
        <v>0.8</v>
      </c>
      <c r="R36" s="10">
        <v>21</v>
      </c>
      <c r="S36" s="10">
        <v>120</v>
      </c>
    </row>
    <row r="37" spans="2:19" x14ac:dyDescent="0.25">
      <c r="B37" s="10">
        <v>5</v>
      </c>
      <c r="C37" s="10">
        <v>5</v>
      </c>
      <c r="D37" s="10">
        <v>5.9719277670064353E-9</v>
      </c>
      <c r="E37" s="10">
        <v>4.5465362347567701E-5</v>
      </c>
      <c r="F37" s="10">
        <v>4.9829152701070641E-2</v>
      </c>
      <c r="G37" s="10">
        <v>3.2868457020594773E-2</v>
      </c>
      <c r="H37" s="10">
        <v>0.91725691894405925</v>
      </c>
      <c r="I37" s="10">
        <v>27.875</v>
      </c>
      <c r="J37" s="10">
        <v>263.5</v>
      </c>
      <c r="K37" s="10">
        <v>88</v>
      </c>
      <c r="L37" s="10">
        <v>72.0078125</v>
      </c>
      <c r="M37" s="10">
        <v>26.75</v>
      </c>
      <c r="N37" s="10">
        <v>79.109375</v>
      </c>
      <c r="O37" s="10">
        <v>0</v>
      </c>
      <c r="P37" s="10">
        <v>0.9</v>
      </c>
      <c r="Q37" s="10">
        <v>1</v>
      </c>
      <c r="R37" s="10">
        <v>28</v>
      </c>
      <c r="S37" s="10">
        <v>180</v>
      </c>
    </row>
    <row r="38" spans="2:19" x14ac:dyDescent="0.25">
      <c r="B38" s="10">
        <v>2</v>
      </c>
      <c r="C38" s="10">
        <v>2</v>
      </c>
      <c r="D38" s="10">
        <v>1.0097387833197694E-2</v>
      </c>
      <c r="E38" s="10">
        <v>0.50257042230260562</v>
      </c>
      <c r="F38" s="10">
        <v>0.47390661665308609</v>
      </c>
      <c r="G38" s="10">
        <v>1.2837378041402803E-2</v>
      </c>
      <c r="H38" s="10">
        <v>5.8819516970789803E-4</v>
      </c>
      <c r="I38" s="10">
        <v>24.625</v>
      </c>
      <c r="J38" s="10">
        <v>135.25</v>
      </c>
      <c r="K38" s="10">
        <v>69.5</v>
      </c>
      <c r="L38" s="10">
        <v>39.56640625</v>
      </c>
      <c r="M38" s="10">
        <v>17.625</v>
      </c>
      <c r="N38" s="10">
        <v>0</v>
      </c>
      <c r="O38" s="10">
        <v>0.11788652171277789</v>
      </c>
      <c r="P38" s="10">
        <v>0.2</v>
      </c>
      <c r="Q38" s="10">
        <v>0.6</v>
      </c>
      <c r="R38" s="10">
        <v>28</v>
      </c>
      <c r="S38" s="10">
        <v>60</v>
      </c>
    </row>
    <row r="39" spans="2:19" x14ac:dyDescent="0.25">
      <c r="B39" s="38">
        <v>3</v>
      </c>
      <c r="C39" s="38">
        <v>2</v>
      </c>
      <c r="D39" s="38">
        <v>1.7068120040353036E-8</v>
      </c>
      <c r="E39" s="38">
        <v>0.34420996696687478</v>
      </c>
      <c r="F39" s="38">
        <v>0.47840153860173756</v>
      </c>
      <c r="G39" s="38">
        <v>0.17624617291972258</v>
      </c>
      <c r="H39" s="38">
        <v>1.1423044435450508E-3</v>
      </c>
      <c r="I39" s="38">
        <v>29.5</v>
      </c>
      <c r="J39" s="38">
        <v>286.5</v>
      </c>
      <c r="K39" s="38">
        <v>86</v>
      </c>
      <c r="L39" s="38">
        <v>0</v>
      </c>
      <c r="M39" s="38">
        <v>28.75</v>
      </c>
      <c r="N39" s="38">
        <v>0</v>
      </c>
      <c r="O39" s="38">
        <v>0.18730648444764694</v>
      </c>
      <c r="P39" s="38">
        <v>0.5</v>
      </c>
      <c r="Q39" s="38">
        <v>0.6</v>
      </c>
      <c r="R39" s="38">
        <v>21</v>
      </c>
      <c r="S39" s="38">
        <v>75</v>
      </c>
    </row>
    <row r="40" spans="2:19" x14ac:dyDescent="0.25">
      <c r="B40" s="10">
        <v>5</v>
      </c>
      <c r="C40" s="10">
        <v>5</v>
      </c>
      <c r="D40" s="10">
        <v>1.5528641662837096E-5</v>
      </c>
      <c r="E40" s="10">
        <v>1.1378550560844669E-4</v>
      </c>
      <c r="F40" s="10">
        <v>0.20780951471414097</v>
      </c>
      <c r="G40" s="10">
        <v>3.4827355067374049E-3</v>
      </c>
      <c r="H40" s="10">
        <v>0.78857843563185037</v>
      </c>
      <c r="I40" s="10">
        <v>26.75</v>
      </c>
      <c r="J40" s="10">
        <v>314.75</v>
      </c>
      <c r="K40" s="10">
        <v>41.125</v>
      </c>
      <c r="L40" s="10">
        <v>0</v>
      </c>
      <c r="M40" s="10">
        <v>13.875</v>
      </c>
      <c r="N40" s="10">
        <v>0</v>
      </c>
      <c r="O40" s="10">
        <v>0.12840320696494642</v>
      </c>
      <c r="P40" s="10">
        <v>1</v>
      </c>
      <c r="Q40" s="10">
        <v>1</v>
      </c>
      <c r="R40" s="10">
        <v>35</v>
      </c>
      <c r="S40" s="10">
        <v>105</v>
      </c>
    </row>
    <row r="41" spans="2:19" x14ac:dyDescent="0.25">
      <c r="B41" s="38">
        <v>3</v>
      </c>
      <c r="C41" s="38">
        <v>4</v>
      </c>
      <c r="D41" s="38">
        <v>3.6717922907418033E-7</v>
      </c>
      <c r="E41" s="38">
        <v>8.1284146816541856E-4</v>
      </c>
      <c r="F41" s="38">
        <v>0.70305967763688959</v>
      </c>
      <c r="G41" s="38">
        <v>0.19643323491951309</v>
      </c>
      <c r="H41" s="38">
        <v>9.969387879620295E-2</v>
      </c>
      <c r="I41" s="38">
        <v>34</v>
      </c>
      <c r="J41" s="38">
        <v>267.25</v>
      </c>
      <c r="K41" s="38">
        <v>95.5</v>
      </c>
      <c r="L41" s="38">
        <v>76.458984375</v>
      </c>
      <c r="M41" s="38">
        <v>25.8125</v>
      </c>
      <c r="N41" s="38">
        <v>102.78125</v>
      </c>
      <c r="O41" s="38">
        <v>0.2333642316970832</v>
      </c>
      <c r="P41" s="38">
        <v>0.8</v>
      </c>
      <c r="Q41" s="38">
        <v>1</v>
      </c>
      <c r="R41" s="38">
        <v>35</v>
      </c>
      <c r="S41" s="38">
        <v>180</v>
      </c>
    </row>
    <row r="42" spans="2:19" x14ac:dyDescent="0.25">
      <c r="B42" s="10">
        <v>3</v>
      </c>
      <c r="C42" s="10">
        <v>3</v>
      </c>
      <c r="D42" s="10">
        <v>2.5636625543907774E-6</v>
      </c>
      <c r="E42" s="10">
        <v>2.6462902428745085E-4</v>
      </c>
      <c r="F42" s="10">
        <v>0.93164521536293543</v>
      </c>
      <c r="G42" s="10">
        <v>1.1372791803291131E-3</v>
      </c>
      <c r="H42" s="10">
        <v>6.6950312769893564E-2</v>
      </c>
      <c r="I42" s="10">
        <v>27.75</v>
      </c>
      <c r="J42" s="10">
        <v>303.75</v>
      </c>
      <c r="K42" s="10">
        <v>89</v>
      </c>
      <c r="L42" s="10">
        <v>49.943359375</v>
      </c>
      <c r="M42" s="10">
        <v>20.1875</v>
      </c>
      <c r="N42" s="10">
        <v>0</v>
      </c>
      <c r="O42" s="10">
        <v>0.15914357501937815</v>
      </c>
      <c r="P42" s="10">
        <v>0.3</v>
      </c>
      <c r="Q42" s="10">
        <v>0.6</v>
      </c>
      <c r="R42" s="10">
        <v>42</v>
      </c>
      <c r="S42" s="10">
        <v>180</v>
      </c>
    </row>
    <row r="43" spans="2:19" x14ac:dyDescent="0.25">
      <c r="B43" s="10">
        <v>3</v>
      </c>
      <c r="C43" s="10">
        <v>3</v>
      </c>
      <c r="D43" s="10">
        <v>1.7546003063123926E-3</v>
      </c>
      <c r="E43" s="10">
        <v>5.1486832137540253E-2</v>
      </c>
      <c r="F43" s="10">
        <v>0.51345075029337384</v>
      </c>
      <c r="G43" s="10">
        <v>0.42799775079365354</v>
      </c>
      <c r="H43" s="10">
        <v>5.3100664691199603E-3</v>
      </c>
      <c r="I43" s="10">
        <v>29.125</v>
      </c>
      <c r="J43" s="10">
        <v>82.5</v>
      </c>
      <c r="K43" s="10">
        <v>77.375</v>
      </c>
      <c r="L43" s="10">
        <v>94.970703125</v>
      </c>
      <c r="M43" s="10">
        <v>14.5625</v>
      </c>
      <c r="N43" s="10">
        <v>138.6953125</v>
      </c>
      <c r="O43" s="10">
        <v>0.1199886492576705</v>
      </c>
      <c r="P43" s="10">
        <v>0.6</v>
      </c>
      <c r="Q43" s="10">
        <v>0.6</v>
      </c>
      <c r="R43" s="10">
        <v>28</v>
      </c>
      <c r="S43" s="10">
        <v>150</v>
      </c>
    </row>
    <row r="44" spans="2:19" x14ac:dyDescent="0.25">
      <c r="B44" s="38">
        <v>3</v>
      </c>
      <c r="C44" s="38">
        <v>5</v>
      </c>
      <c r="D44" s="38">
        <v>3.3901181736615646E-8</v>
      </c>
      <c r="E44" s="38">
        <v>7.9500255838449978E-3</v>
      </c>
      <c r="F44" s="38">
        <v>0.41107643931709542</v>
      </c>
      <c r="G44" s="38">
        <v>0.19400399523086545</v>
      </c>
      <c r="H44" s="38">
        <v>0.38696950596701246</v>
      </c>
      <c r="I44" s="38">
        <v>26.875</v>
      </c>
      <c r="J44" s="38">
        <v>353.5</v>
      </c>
      <c r="K44" s="38">
        <v>104.75</v>
      </c>
      <c r="L44" s="38">
        <v>70.041015625</v>
      </c>
      <c r="M44" s="38">
        <v>28.875</v>
      </c>
      <c r="N44" s="38">
        <v>17.6875</v>
      </c>
      <c r="O44" s="38">
        <v>0.19631001022439803</v>
      </c>
      <c r="P44" s="38">
        <v>0.6</v>
      </c>
      <c r="Q44" s="38">
        <v>0.9</v>
      </c>
      <c r="R44" s="38">
        <v>21</v>
      </c>
      <c r="S44" s="38">
        <v>75</v>
      </c>
    </row>
    <row r="45" spans="2:19" x14ac:dyDescent="0.25">
      <c r="B45" s="10">
        <v>3</v>
      </c>
      <c r="C45" s="10">
        <v>3</v>
      </c>
      <c r="D45" s="10">
        <v>5.5383023158896241E-7</v>
      </c>
      <c r="E45" s="10">
        <v>6.3375755338024031E-2</v>
      </c>
      <c r="F45" s="10">
        <v>0.77342263210343354</v>
      </c>
      <c r="G45" s="10">
        <v>0.15263545307403092</v>
      </c>
      <c r="H45" s="10">
        <v>1.0565605654279797E-2</v>
      </c>
      <c r="I45" s="10">
        <v>27</v>
      </c>
      <c r="J45" s="10">
        <v>296.25</v>
      </c>
      <c r="K45" s="10">
        <v>107.75</v>
      </c>
      <c r="L45" s="10">
        <v>69.37890625</v>
      </c>
      <c r="M45" s="10">
        <v>34.9375</v>
      </c>
      <c r="N45" s="10">
        <v>197.1015625</v>
      </c>
      <c r="O45" s="10">
        <v>0.1353621817409309</v>
      </c>
      <c r="P45" s="10">
        <v>0.4</v>
      </c>
      <c r="Q45" s="10">
        <v>0.6</v>
      </c>
      <c r="R45" s="10">
        <v>21</v>
      </c>
      <c r="S45" s="10">
        <v>75</v>
      </c>
    </row>
    <row r="46" spans="2:19" x14ac:dyDescent="0.25">
      <c r="B46" s="10">
        <v>3</v>
      </c>
      <c r="C46" s="10">
        <v>3</v>
      </c>
      <c r="D46" s="10">
        <v>8.273197739812802E-7</v>
      </c>
      <c r="E46" s="10">
        <v>5.2642182660951789E-2</v>
      </c>
      <c r="F46" s="10">
        <v>0.80973596788487745</v>
      </c>
      <c r="G46" s="10">
        <v>2.1504756652295762E-2</v>
      </c>
      <c r="H46" s="10">
        <v>0.11611626548210112</v>
      </c>
      <c r="I46" s="10">
        <v>29.125</v>
      </c>
      <c r="J46" s="10">
        <v>256.75</v>
      </c>
      <c r="K46" s="10">
        <v>81</v>
      </c>
      <c r="L46" s="10">
        <v>0</v>
      </c>
      <c r="M46" s="10">
        <v>13.5</v>
      </c>
      <c r="N46" s="10">
        <v>0</v>
      </c>
      <c r="O46" s="10">
        <v>0.11617070146068387</v>
      </c>
      <c r="P46" s="10">
        <v>0.8</v>
      </c>
      <c r="Q46" s="10">
        <v>0.8</v>
      </c>
      <c r="R46" s="10">
        <v>21</v>
      </c>
      <c r="S46" s="10">
        <v>45</v>
      </c>
    </row>
    <row r="47" spans="2:19" x14ac:dyDescent="0.25">
      <c r="B47" s="38">
        <v>3</v>
      </c>
      <c r="C47" s="38">
        <v>4</v>
      </c>
      <c r="D47" s="38">
        <v>4.3026847843912172E-7</v>
      </c>
      <c r="E47" s="38">
        <v>0.20735934202686204</v>
      </c>
      <c r="F47" s="38">
        <v>0.48901046219954519</v>
      </c>
      <c r="G47" s="38">
        <v>0.2621408108425074</v>
      </c>
      <c r="H47" s="38">
        <v>4.148895466260677E-2</v>
      </c>
      <c r="I47" s="38">
        <v>28.25</v>
      </c>
      <c r="J47" s="38">
        <v>278.75</v>
      </c>
      <c r="K47" s="38">
        <v>76.25</v>
      </c>
      <c r="L47" s="38">
        <v>44.0859375</v>
      </c>
      <c r="M47" s="38">
        <v>20.875</v>
      </c>
      <c r="N47" s="38">
        <v>23.359375</v>
      </c>
      <c r="O47" s="38">
        <v>0.14097889584431958</v>
      </c>
      <c r="P47" s="38">
        <v>0.6</v>
      </c>
      <c r="Q47" s="38">
        <v>0.7</v>
      </c>
      <c r="R47" s="38">
        <v>14</v>
      </c>
      <c r="S47" s="38">
        <v>75</v>
      </c>
    </row>
  </sheetData>
  <mergeCells count="10">
    <mergeCell ref="J5:K5"/>
    <mergeCell ref="L5:M5"/>
    <mergeCell ref="B4:M4"/>
    <mergeCell ref="P4:S4"/>
    <mergeCell ref="C12:F12"/>
    <mergeCell ref="C13:F13"/>
    <mergeCell ref="B5:C5"/>
    <mergeCell ref="D5:E5"/>
    <mergeCell ref="F5:G5"/>
    <mergeCell ref="H5:I5"/>
  </mergeCells>
  <hyperlinks>
    <hyperlink ref="B5" location="'DA_Output'!$A$12:$A$12" display="Inputs"/>
    <hyperlink ref="D5" location="'DA_Output'!$A$40:$A$40" display="Prior Class Probabilities"/>
    <hyperlink ref="F5" location="'DA_Output'!$A$52:$A$52" display="Train. Score - LDA Summary"/>
    <hyperlink ref="H5" location="'DA_Output'!$A$72:$A$72" display="Valid. Score - LDA Summary"/>
    <hyperlink ref="J5" location="'DA_TrainingScoreLDA'!$B$12:$B$12" display="LDA Train. Detail Rpt."/>
    <hyperlink ref="L5" location="'DA_ValidationScoreLDA'!$B$12:$B$12" display="LDA Valid. Detail Rpt.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6"/>
  <sheetViews>
    <sheetView showGridLines="0" tabSelected="1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3" t="s">
        <v>351</v>
      </c>
      <c r="N2" t="s">
        <v>340</v>
      </c>
    </row>
    <row r="4" spans="2:19" ht="15.75" x14ac:dyDescent="0.25">
      <c r="B4" s="18" t="s">
        <v>75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20"/>
      <c r="P4" s="18" t="s">
        <v>76</v>
      </c>
      <c r="Q4" s="19"/>
      <c r="R4" s="19"/>
      <c r="S4" s="20"/>
    </row>
    <row r="5" spans="2:19" x14ac:dyDescent="0.25">
      <c r="B5" s="21" t="s">
        <v>97</v>
      </c>
      <c r="C5" s="17"/>
      <c r="D5" s="21" t="s">
        <v>352</v>
      </c>
      <c r="E5" s="17"/>
      <c r="F5" s="21" t="s">
        <v>353</v>
      </c>
      <c r="G5" s="17"/>
      <c r="H5" s="21" t="s">
        <v>354</v>
      </c>
      <c r="I5" s="17"/>
      <c r="J5" s="21" t="s">
        <v>355</v>
      </c>
      <c r="K5" s="17"/>
      <c r="L5" s="21" t="s">
        <v>356</v>
      </c>
      <c r="M5" s="17"/>
      <c r="P5" s="11" t="s">
        <v>77</v>
      </c>
      <c r="Q5" s="11" t="s">
        <v>78</v>
      </c>
      <c r="R5" s="11" t="s">
        <v>79</v>
      </c>
      <c r="S5" s="11" t="s">
        <v>80</v>
      </c>
    </row>
    <row r="6" spans="2:19" x14ac:dyDescent="0.25">
      <c r="P6" s="10">
        <v>0</v>
      </c>
      <c r="Q6" s="10">
        <v>31</v>
      </c>
      <c r="R6" s="10">
        <v>13</v>
      </c>
      <c r="S6" s="10">
        <v>44</v>
      </c>
    </row>
    <row r="12" spans="2:19" x14ac:dyDescent="0.25">
      <c r="B12" s="12" t="s">
        <v>117</v>
      </c>
      <c r="C12" s="16" t="s">
        <v>118</v>
      </c>
      <c r="D12" s="26"/>
      <c r="E12" s="26"/>
      <c r="F12" s="17"/>
    </row>
    <row r="13" spans="2:19" x14ac:dyDescent="0.25">
      <c r="B13" s="12" t="s">
        <v>119</v>
      </c>
      <c r="C13" s="16" t="s">
        <v>120</v>
      </c>
      <c r="D13" s="26"/>
      <c r="E13" s="26"/>
      <c r="F13" s="17"/>
    </row>
    <row r="16" spans="2:19" ht="26.25" x14ac:dyDescent="0.25">
      <c r="B16" s="30" t="s">
        <v>317</v>
      </c>
      <c r="C16" s="30" t="s">
        <v>318</v>
      </c>
      <c r="D16" s="30" t="s">
        <v>319</v>
      </c>
      <c r="E16" s="30" t="s">
        <v>320</v>
      </c>
      <c r="F16" s="30" t="s">
        <v>321</v>
      </c>
      <c r="G16" s="30" t="s">
        <v>322</v>
      </c>
      <c r="H16" s="30" t="s">
        <v>323</v>
      </c>
      <c r="I16" s="11" t="s">
        <v>18</v>
      </c>
      <c r="J16" s="11" t="s">
        <v>19</v>
      </c>
      <c r="K16" s="11" t="s">
        <v>20</v>
      </c>
      <c r="L16" s="11" t="s">
        <v>21</v>
      </c>
      <c r="M16" s="11" t="s">
        <v>22</v>
      </c>
      <c r="N16" s="11" t="s">
        <v>23</v>
      </c>
      <c r="O16" s="11" t="s">
        <v>6</v>
      </c>
      <c r="P16" s="11" t="s">
        <v>7</v>
      </c>
      <c r="Q16" s="11" t="s">
        <v>8</v>
      </c>
      <c r="R16" s="11" t="s">
        <v>2</v>
      </c>
      <c r="S16" s="11" t="s">
        <v>3</v>
      </c>
    </row>
    <row r="17" spans="2:19" x14ac:dyDescent="0.25">
      <c r="B17" s="38">
        <v>2</v>
      </c>
      <c r="C17" s="38">
        <v>1</v>
      </c>
      <c r="D17" s="38">
        <v>1.8575274009986925E-5</v>
      </c>
      <c r="E17" s="38">
        <v>0.99773977531601432</v>
      </c>
      <c r="F17" s="38">
        <v>7.837662418216401E-6</v>
      </c>
      <c r="G17" s="38">
        <v>2.2338117400473342E-3</v>
      </c>
      <c r="H17" s="38">
        <v>7.5100034457721641E-12</v>
      </c>
      <c r="I17" s="38">
        <v>28.25</v>
      </c>
      <c r="J17" s="38">
        <v>0</v>
      </c>
      <c r="K17" s="38">
        <v>0</v>
      </c>
      <c r="L17" s="38">
        <v>0</v>
      </c>
      <c r="M17" s="38">
        <v>26.125</v>
      </c>
      <c r="N17" s="38">
        <v>0</v>
      </c>
      <c r="O17" s="38">
        <v>0.16887809633229814</v>
      </c>
      <c r="P17" s="38">
        <v>0.2</v>
      </c>
      <c r="Q17" s="38">
        <v>0.6</v>
      </c>
      <c r="R17" s="38">
        <v>7</v>
      </c>
      <c r="S17" s="38">
        <v>90</v>
      </c>
    </row>
    <row r="18" spans="2:19" x14ac:dyDescent="0.25">
      <c r="B18" s="10">
        <v>3</v>
      </c>
      <c r="C18" s="10">
        <v>3</v>
      </c>
      <c r="D18" s="10">
        <v>4.2305924591277847E-6</v>
      </c>
      <c r="E18" s="10">
        <v>0.45365290128196667</v>
      </c>
      <c r="F18" s="10">
        <v>0.46471311971788787</v>
      </c>
      <c r="G18" s="10">
        <v>7.8862236973243516E-2</v>
      </c>
      <c r="H18" s="10">
        <v>2.7675114344426631E-3</v>
      </c>
      <c r="I18" s="10">
        <v>26.875</v>
      </c>
      <c r="J18" s="10">
        <v>211</v>
      </c>
      <c r="K18" s="10">
        <v>97.75</v>
      </c>
      <c r="L18" s="10">
        <v>56.083984375</v>
      </c>
      <c r="M18" s="10">
        <v>26.0625</v>
      </c>
      <c r="N18" s="10">
        <v>0</v>
      </c>
      <c r="O18" s="10">
        <v>0.13007486695260051</v>
      </c>
      <c r="P18" s="10">
        <v>0.3</v>
      </c>
      <c r="Q18" s="10">
        <v>0.7</v>
      </c>
      <c r="R18" s="10">
        <v>21</v>
      </c>
      <c r="S18" s="10">
        <v>45</v>
      </c>
    </row>
    <row r="19" spans="2:19" x14ac:dyDescent="0.25">
      <c r="B19" s="38">
        <v>3</v>
      </c>
      <c r="C19" s="38">
        <v>2</v>
      </c>
      <c r="D19" s="38">
        <v>0.21657822963679207</v>
      </c>
      <c r="E19" s="38">
        <v>0.13351517864925472</v>
      </c>
      <c r="F19" s="38">
        <v>0.64962705493182238</v>
      </c>
      <c r="G19" s="38">
        <v>8.2218695911483094E-5</v>
      </c>
      <c r="H19" s="38">
        <v>1.9731808621927462E-4</v>
      </c>
      <c r="I19" s="38">
        <v>31.5</v>
      </c>
      <c r="J19" s="38">
        <v>173.5</v>
      </c>
      <c r="K19" s="38">
        <v>0</v>
      </c>
      <c r="L19" s="38">
        <v>0</v>
      </c>
      <c r="M19" s="38">
        <v>0</v>
      </c>
      <c r="N19" s="38">
        <v>0</v>
      </c>
      <c r="O19" s="38">
        <v>8.5442436625518287E-2</v>
      </c>
      <c r="P19" s="38">
        <v>0.4</v>
      </c>
      <c r="Q19" s="38">
        <v>0.5</v>
      </c>
      <c r="R19" s="38">
        <v>28</v>
      </c>
      <c r="S19" s="38">
        <v>30</v>
      </c>
    </row>
    <row r="20" spans="2:19" x14ac:dyDescent="0.25">
      <c r="B20" s="10">
        <v>3</v>
      </c>
      <c r="C20" s="10">
        <v>3</v>
      </c>
      <c r="D20" s="10">
        <v>2.8646397361324207E-2</v>
      </c>
      <c r="E20" s="10">
        <v>4.8991859732146321E-2</v>
      </c>
      <c r="F20" s="10">
        <v>0.8805110265399253</v>
      </c>
      <c r="G20" s="10">
        <v>4.1130918220244089E-2</v>
      </c>
      <c r="H20" s="10">
        <v>7.1979814635994316E-4</v>
      </c>
      <c r="I20" s="10">
        <v>25.6875</v>
      </c>
      <c r="J20" s="10">
        <v>82.75</v>
      </c>
      <c r="K20" s="10">
        <v>82.5</v>
      </c>
      <c r="L20" s="10">
        <v>68.8828125</v>
      </c>
      <c r="M20" s="10">
        <v>17.25</v>
      </c>
      <c r="N20" s="10">
        <v>0</v>
      </c>
      <c r="O20" s="10">
        <v>0.15902954050922236</v>
      </c>
      <c r="P20" s="10">
        <v>0.4</v>
      </c>
      <c r="Q20" s="10">
        <v>0.6</v>
      </c>
      <c r="R20" s="10">
        <v>42</v>
      </c>
      <c r="S20" s="10">
        <v>30</v>
      </c>
    </row>
    <row r="21" spans="2:19" x14ac:dyDescent="0.25">
      <c r="B21" s="38">
        <v>1</v>
      </c>
      <c r="C21" s="38">
        <v>2</v>
      </c>
      <c r="D21" s="38">
        <v>0.99985943716511994</v>
      </c>
      <c r="E21" s="38">
        <v>1.1651117265673695E-4</v>
      </c>
      <c r="F21" s="38">
        <v>2.3477903372294242E-5</v>
      </c>
      <c r="G21" s="38">
        <v>5.7332292159711652E-7</v>
      </c>
      <c r="H21" s="38">
        <v>4.3592956011052743E-10</v>
      </c>
      <c r="I21" s="38">
        <v>22.25</v>
      </c>
      <c r="J21" s="38">
        <v>0</v>
      </c>
      <c r="K21" s="38">
        <v>0</v>
      </c>
      <c r="L21" s="38">
        <v>0</v>
      </c>
      <c r="M21" s="38">
        <v>11.375</v>
      </c>
      <c r="N21" s="38">
        <v>0</v>
      </c>
      <c r="O21" s="38">
        <v>0.16286964053474998</v>
      </c>
      <c r="P21" s="38">
        <v>0.1</v>
      </c>
      <c r="Q21" s="38">
        <v>0.6</v>
      </c>
      <c r="R21" s="38">
        <v>42</v>
      </c>
      <c r="S21" s="38">
        <v>120</v>
      </c>
    </row>
    <row r="22" spans="2:19" x14ac:dyDescent="0.25">
      <c r="B22" s="38">
        <v>3</v>
      </c>
      <c r="C22" s="38">
        <v>4</v>
      </c>
      <c r="D22" s="38">
        <v>1.3990392985945609E-4</v>
      </c>
      <c r="E22" s="38">
        <v>1.9781623555369041E-2</v>
      </c>
      <c r="F22" s="38">
        <v>0.70388463049723482</v>
      </c>
      <c r="G22" s="38">
        <v>4.4214375904522298E-2</v>
      </c>
      <c r="H22" s="38">
        <v>0.2319794661130144</v>
      </c>
      <c r="I22" s="38">
        <v>23.5</v>
      </c>
      <c r="J22" s="38">
        <v>230.5</v>
      </c>
      <c r="K22" s="38">
        <v>122.25</v>
      </c>
      <c r="L22" s="38">
        <v>77.3515625</v>
      </c>
      <c r="M22" s="38">
        <v>25.0625</v>
      </c>
      <c r="N22" s="38">
        <v>57.765625</v>
      </c>
      <c r="O22" s="38">
        <v>0.15910333471812649</v>
      </c>
      <c r="P22" s="38">
        <v>0.5</v>
      </c>
      <c r="Q22" s="38">
        <v>1</v>
      </c>
      <c r="R22" s="38">
        <v>28</v>
      </c>
      <c r="S22" s="38">
        <v>15</v>
      </c>
    </row>
    <row r="23" spans="2:19" x14ac:dyDescent="0.25">
      <c r="B23" s="38">
        <v>2</v>
      </c>
      <c r="C23" s="38">
        <v>3</v>
      </c>
      <c r="D23" s="38">
        <v>0.18440139022413343</v>
      </c>
      <c r="E23" s="38">
        <v>0.73149005335631978</v>
      </c>
      <c r="F23" s="38">
        <v>6.0592570249291496E-2</v>
      </c>
      <c r="G23" s="38">
        <v>2.3506878588210656E-2</v>
      </c>
      <c r="H23" s="38">
        <v>9.1075820445712614E-6</v>
      </c>
      <c r="I23" s="38">
        <v>25.0625</v>
      </c>
      <c r="J23" s="38">
        <v>90</v>
      </c>
      <c r="K23" s="38">
        <v>0</v>
      </c>
      <c r="L23" s="38">
        <v>0</v>
      </c>
      <c r="M23" s="38">
        <v>19.1875</v>
      </c>
      <c r="N23" s="38">
        <v>0</v>
      </c>
      <c r="O23" s="38">
        <v>8.5824492890164514E-2</v>
      </c>
      <c r="P23" s="38">
        <v>0.3</v>
      </c>
      <c r="Q23" s="38">
        <v>0.6</v>
      </c>
      <c r="R23" s="38">
        <v>28</v>
      </c>
      <c r="S23" s="38">
        <v>120</v>
      </c>
    </row>
    <row r="24" spans="2:19" x14ac:dyDescent="0.25">
      <c r="B24" s="10">
        <v>4</v>
      </c>
      <c r="C24" s="10">
        <v>4</v>
      </c>
      <c r="D24" s="10">
        <v>5.8678610353438196E-8</v>
      </c>
      <c r="E24" s="10">
        <v>1.071087898647991E-2</v>
      </c>
      <c r="F24" s="10">
        <v>0.18050063588136084</v>
      </c>
      <c r="G24" s="10">
        <v>0.80173148021259044</v>
      </c>
      <c r="H24" s="10">
        <v>7.0569462409584135E-3</v>
      </c>
      <c r="I24" s="10">
        <v>29.875</v>
      </c>
      <c r="J24" s="10">
        <v>168</v>
      </c>
      <c r="K24" s="10">
        <v>92.75</v>
      </c>
      <c r="L24" s="10">
        <v>62.2734375</v>
      </c>
      <c r="M24" s="10">
        <v>25.375</v>
      </c>
      <c r="N24" s="10">
        <v>39.40625</v>
      </c>
      <c r="O24" s="10">
        <v>0.11267970041331274</v>
      </c>
      <c r="P24" s="10">
        <v>0.7</v>
      </c>
      <c r="Q24" s="10">
        <v>0.7</v>
      </c>
      <c r="R24" s="10">
        <v>28</v>
      </c>
      <c r="S24" s="10">
        <v>165</v>
      </c>
    </row>
    <row r="25" spans="2:19" x14ac:dyDescent="0.25">
      <c r="B25" s="10">
        <v>3</v>
      </c>
      <c r="C25" s="10">
        <v>3</v>
      </c>
      <c r="D25" s="10">
        <v>1.8509412123843858E-7</v>
      </c>
      <c r="E25" s="10">
        <v>8.0876239039853106E-3</v>
      </c>
      <c r="F25" s="10">
        <v>0.85566541911417848</v>
      </c>
      <c r="G25" s="10">
        <v>0.11700670667730094</v>
      </c>
      <c r="H25" s="10">
        <v>1.9240065210414138E-2</v>
      </c>
      <c r="I25" s="10">
        <v>30.75</v>
      </c>
      <c r="J25" s="10">
        <v>286.25</v>
      </c>
      <c r="K25" s="10">
        <v>98</v>
      </c>
      <c r="L25" s="10">
        <v>100.978515625</v>
      </c>
      <c r="M25" s="10">
        <v>29.5625</v>
      </c>
      <c r="N25" s="10">
        <v>89.9921875</v>
      </c>
      <c r="O25" s="10">
        <v>0.16657890979384654</v>
      </c>
      <c r="P25" s="10">
        <v>0.3</v>
      </c>
      <c r="Q25" s="10">
        <v>0.6</v>
      </c>
      <c r="R25" s="10">
        <v>28</v>
      </c>
      <c r="S25" s="10">
        <v>180</v>
      </c>
    </row>
    <row r="26" spans="2:19" x14ac:dyDescent="0.25">
      <c r="B26" s="38">
        <v>3</v>
      </c>
      <c r="C26" s="38">
        <v>4</v>
      </c>
      <c r="D26" s="38">
        <v>1.4155557452940256E-6</v>
      </c>
      <c r="E26" s="38">
        <v>1.0635472331177315E-2</v>
      </c>
      <c r="F26" s="38">
        <v>0.88367134993965724</v>
      </c>
      <c r="G26" s="38">
        <v>1.6219683264809295E-2</v>
      </c>
      <c r="H26" s="38">
        <v>8.9472078908610753E-2</v>
      </c>
      <c r="I26" s="38">
        <v>25.15625</v>
      </c>
      <c r="J26" s="38">
        <v>300.5</v>
      </c>
      <c r="K26" s="38">
        <v>87</v>
      </c>
      <c r="L26" s="38">
        <v>47.6875</v>
      </c>
      <c r="M26" s="38">
        <v>23.125</v>
      </c>
      <c r="N26" s="38">
        <v>0</v>
      </c>
      <c r="O26" s="38">
        <v>0.10741346567040741</v>
      </c>
      <c r="P26" s="38">
        <v>0.4</v>
      </c>
      <c r="Q26" s="38">
        <v>0.6</v>
      </c>
      <c r="R26" s="38">
        <v>28</v>
      </c>
      <c r="S26" s="38">
        <v>75</v>
      </c>
    </row>
    <row r="27" spans="2:19" x14ac:dyDescent="0.25">
      <c r="B27" s="38">
        <v>3</v>
      </c>
      <c r="C27" s="38">
        <v>1</v>
      </c>
      <c r="D27" s="38">
        <v>9.8310365976375935E-3</v>
      </c>
      <c r="E27" s="38">
        <v>0.23512205103647446</v>
      </c>
      <c r="F27" s="38">
        <v>0.74281880369301501</v>
      </c>
      <c r="G27" s="38">
        <v>5.9968068415838715E-3</v>
      </c>
      <c r="H27" s="38">
        <v>6.231301831288929E-3</v>
      </c>
      <c r="I27" s="38">
        <v>23.65625</v>
      </c>
      <c r="J27" s="38">
        <v>126.25</v>
      </c>
      <c r="K27" s="38">
        <v>68.75</v>
      </c>
      <c r="L27" s="38">
        <v>30.90625</v>
      </c>
      <c r="M27" s="38">
        <v>13.5</v>
      </c>
      <c r="N27" s="38">
        <v>0</v>
      </c>
      <c r="O27" s="38">
        <v>2.8770985310135257E-2</v>
      </c>
      <c r="P27" s="38">
        <v>0.3</v>
      </c>
      <c r="Q27" s="38">
        <v>0.6</v>
      </c>
      <c r="R27" s="38">
        <v>28</v>
      </c>
      <c r="S27" s="38">
        <v>60</v>
      </c>
    </row>
    <row r="28" spans="2:19" x14ac:dyDescent="0.25">
      <c r="B28" s="10">
        <v>1</v>
      </c>
      <c r="C28" s="10">
        <v>1</v>
      </c>
      <c r="D28" s="10">
        <v>0.99974243699759413</v>
      </c>
      <c r="E28" s="10">
        <v>2.49532747755482E-4</v>
      </c>
      <c r="F28" s="10">
        <v>7.8728649175131717E-6</v>
      </c>
      <c r="G28" s="10">
        <v>1.5614686995264576E-7</v>
      </c>
      <c r="H28" s="10">
        <v>1.2428630235071974E-9</v>
      </c>
      <c r="I28" s="10">
        <v>21.25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0.14369420714889417</v>
      </c>
      <c r="P28" s="10">
        <v>0.2</v>
      </c>
      <c r="Q28" s="10">
        <v>0.6</v>
      </c>
      <c r="R28" s="10">
        <v>28</v>
      </c>
      <c r="S28" s="10">
        <v>75</v>
      </c>
    </row>
    <row r="29" spans="2:19" x14ac:dyDescent="0.25">
      <c r="B29" s="38">
        <v>4</v>
      </c>
      <c r="C29" s="38">
        <v>5</v>
      </c>
      <c r="D29" s="38">
        <v>2.0774229738233768E-7</v>
      </c>
      <c r="E29" s="38">
        <v>1.9843804521710584E-3</v>
      </c>
      <c r="F29" s="38">
        <v>0.19858444496303629</v>
      </c>
      <c r="G29" s="38">
        <v>0.75412346027596611</v>
      </c>
      <c r="H29" s="38">
        <v>4.5307506566529154E-2</v>
      </c>
      <c r="I29" s="38">
        <v>24.625</v>
      </c>
      <c r="J29" s="38">
        <v>280</v>
      </c>
      <c r="K29" s="38">
        <v>104.25</v>
      </c>
      <c r="L29" s="38">
        <v>103.853515625</v>
      </c>
      <c r="M29" s="38">
        <v>40.5</v>
      </c>
      <c r="N29" s="38">
        <v>167.4765625</v>
      </c>
      <c r="O29" s="38">
        <v>9.5380806762871875E-2</v>
      </c>
      <c r="P29" s="38">
        <v>0.7</v>
      </c>
      <c r="Q29" s="38">
        <v>0.8</v>
      </c>
      <c r="R29" s="38">
        <v>28</v>
      </c>
      <c r="S29" s="38">
        <v>30</v>
      </c>
    </row>
    <row r="30" spans="2:19" x14ac:dyDescent="0.25">
      <c r="B30" s="10">
        <v>5</v>
      </c>
      <c r="C30" s="10">
        <v>5</v>
      </c>
      <c r="D30" s="10">
        <v>9.8378272175531865E-13</v>
      </c>
      <c r="E30" s="10">
        <v>3.5435987657418686E-6</v>
      </c>
      <c r="F30" s="10">
        <v>1.2002630059030694E-2</v>
      </c>
      <c r="G30" s="10">
        <v>5.995228490897086E-3</v>
      </c>
      <c r="H30" s="10">
        <v>0.98199859785032273</v>
      </c>
      <c r="I30" s="10">
        <v>29.5</v>
      </c>
      <c r="J30" s="10">
        <v>299.25</v>
      </c>
      <c r="K30" s="10">
        <v>209.125</v>
      </c>
      <c r="L30" s="10">
        <v>172.478515625</v>
      </c>
      <c r="M30" s="10">
        <v>31.6875</v>
      </c>
      <c r="N30" s="10">
        <v>189.4609375</v>
      </c>
      <c r="O30" s="10">
        <v>0.13295336207825231</v>
      </c>
      <c r="P30" s="10">
        <v>0.6</v>
      </c>
      <c r="Q30" s="10">
        <v>1</v>
      </c>
      <c r="R30" s="10">
        <v>21</v>
      </c>
      <c r="S30" s="10">
        <v>180</v>
      </c>
    </row>
    <row r="31" spans="2:19" x14ac:dyDescent="0.25">
      <c r="B31" s="38">
        <v>3</v>
      </c>
      <c r="C31" s="38">
        <v>5</v>
      </c>
      <c r="D31" s="38">
        <v>4.166590755003093E-5</v>
      </c>
      <c r="E31" s="38">
        <v>2.7246491187817076E-3</v>
      </c>
      <c r="F31" s="38">
        <v>0.93537817585136096</v>
      </c>
      <c r="G31" s="38">
        <v>1.5786050654961045E-3</v>
      </c>
      <c r="H31" s="38">
        <v>6.0276904056811E-2</v>
      </c>
      <c r="I31" s="38">
        <v>28</v>
      </c>
      <c r="J31" s="38">
        <v>320.5</v>
      </c>
      <c r="K31" s="38">
        <v>91.875</v>
      </c>
      <c r="L31" s="38">
        <v>92.76953125</v>
      </c>
      <c r="M31" s="38">
        <v>21.75</v>
      </c>
      <c r="N31" s="38">
        <v>124.5390625</v>
      </c>
      <c r="O31" s="38">
        <v>0.14721689197520169</v>
      </c>
      <c r="P31" s="38">
        <v>0.4</v>
      </c>
      <c r="Q31" s="38">
        <v>0.7</v>
      </c>
      <c r="R31" s="38">
        <v>28</v>
      </c>
      <c r="S31" s="38">
        <v>15</v>
      </c>
    </row>
    <row r="32" spans="2:19" x14ac:dyDescent="0.25">
      <c r="B32" s="38">
        <v>5</v>
      </c>
      <c r="C32" s="38">
        <v>4</v>
      </c>
      <c r="D32" s="38">
        <v>1.3425666492493581E-8</v>
      </c>
      <c r="E32" s="38">
        <v>1.1389780591308962E-6</v>
      </c>
      <c r="F32" s="38">
        <v>6.2562504069160196E-2</v>
      </c>
      <c r="G32" s="38">
        <v>1.8691861722192602E-4</v>
      </c>
      <c r="H32" s="38">
        <v>0.93724942490989227</v>
      </c>
      <c r="I32" s="38">
        <v>30</v>
      </c>
      <c r="J32" s="38">
        <v>323</v>
      </c>
      <c r="K32" s="38">
        <v>98.75</v>
      </c>
      <c r="L32" s="38">
        <v>83.427734375</v>
      </c>
      <c r="M32" s="38">
        <v>23.5625</v>
      </c>
      <c r="N32" s="38">
        <v>177.1640625</v>
      </c>
      <c r="O32" s="38">
        <v>0</v>
      </c>
      <c r="P32" s="38">
        <v>1</v>
      </c>
      <c r="Q32" s="38">
        <v>1</v>
      </c>
      <c r="R32" s="38">
        <v>35</v>
      </c>
      <c r="S32" s="38">
        <v>60</v>
      </c>
    </row>
    <row r="33" spans="2:19" x14ac:dyDescent="0.25">
      <c r="B33" s="38">
        <v>4</v>
      </c>
      <c r="C33" s="38">
        <v>3</v>
      </c>
      <c r="D33" s="38">
        <v>6.6551969740223747E-13</v>
      </c>
      <c r="E33" s="38">
        <v>0.19178704608497879</v>
      </c>
      <c r="F33" s="38">
        <v>0.39137377605776563</v>
      </c>
      <c r="G33" s="38">
        <v>0.41683545770220509</v>
      </c>
      <c r="H33" s="38">
        <v>3.7201543850398876E-6</v>
      </c>
      <c r="I33" s="38">
        <v>35</v>
      </c>
      <c r="J33" s="38">
        <v>287.5</v>
      </c>
      <c r="K33" s="38">
        <v>125.75</v>
      </c>
      <c r="L33" s="38">
        <v>0</v>
      </c>
      <c r="M33" s="38">
        <v>58.25</v>
      </c>
      <c r="N33" s="38">
        <v>0</v>
      </c>
      <c r="O33" s="38">
        <v>0.16756976317412975</v>
      </c>
      <c r="P33" s="38">
        <v>0.2</v>
      </c>
      <c r="Q33" s="38">
        <v>0.6</v>
      </c>
      <c r="R33" s="38">
        <v>35</v>
      </c>
      <c r="S33" s="38">
        <v>120</v>
      </c>
    </row>
    <row r="34" spans="2:19" x14ac:dyDescent="0.25">
      <c r="B34" s="10">
        <v>1</v>
      </c>
      <c r="C34" s="10">
        <v>1</v>
      </c>
      <c r="D34" s="10">
        <v>0.99999678077912291</v>
      </c>
      <c r="E34" s="10">
        <v>2.4796787014726366E-6</v>
      </c>
      <c r="F34" s="10">
        <v>6.9500689842807092E-7</v>
      </c>
      <c r="G34" s="10">
        <v>4.4491654468160286E-8</v>
      </c>
      <c r="H34" s="10">
        <v>4.3622563609856361E-11</v>
      </c>
      <c r="I34" s="10">
        <v>18.4375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0.28782478279280055</v>
      </c>
      <c r="P34" s="10">
        <v>0.1</v>
      </c>
      <c r="Q34" s="10">
        <v>0.4</v>
      </c>
      <c r="R34" s="10">
        <v>42</v>
      </c>
      <c r="S34" s="10">
        <v>180</v>
      </c>
    </row>
    <row r="35" spans="2:19" x14ac:dyDescent="0.25">
      <c r="B35" s="38">
        <v>2</v>
      </c>
      <c r="C35" s="38">
        <v>3</v>
      </c>
      <c r="D35" s="38">
        <v>4.9575634697748753E-9</v>
      </c>
      <c r="E35" s="38">
        <v>0.92194049908647857</v>
      </c>
      <c r="F35" s="38">
        <v>1.367008695257721E-2</v>
      </c>
      <c r="G35" s="38">
        <v>6.4387659271196523E-2</v>
      </c>
      <c r="H35" s="38">
        <v>1.7497321841116275E-6</v>
      </c>
      <c r="I35" s="38">
        <v>31.75</v>
      </c>
      <c r="J35" s="38">
        <v>109</v>
      </c>
      <c r="K35" s="38">
        <v>99.75</v>
      </c>
      <c r="L35" s="38">
        <v>29.453125</v>
      </c>
      <c r="M35" s="38">
        <v>26.1875</v>
      </c>
      <c r="N35" s="38">
        <v>0</v>
      </c>
      <c r="O35" s="38">
        <v>0.12733743381351406</v>
      </c>
      <c r="P35" s="38">
        <v>0.5</v>
      </c>
      <c r="Q35" s="38">
        <v>0.6</v>
      </c>
      <c r="R35" s="38">
        <v>14</v>
      </c>
      <c r="S35" s="38">
        <v>15</v>
      </c>
    </row>
    <row r="36" spans="2:19" x14ac:dyDescent="0.25">
      <c r="B36" s="38">
        <v>4</v>
      </c>
      <c r="C36" s="38">
        <v>5</v>
      </c>
      <c r="D36" s="38">
        <v>2.4053106238066191E-8</v>
      </c>
      <c r="E36" s="38">
        <v>1.3733299681293517E-2</v>
      </c>
      <c r="F36" s="38">
        <v>0.38758958696545581</v>
      </c>
      <c r="G36" s="38">
        <v>0.55101301926753576</v>
      </c>
      <c r="H36" s="38">
        <v>4.7664070032608682E-2</v>
      </c>
      <c r="I36" s="38">
        <v>28.125</v>
      </c>
      <c r="J36" s="38">
        <v>319.75</v>
      </c>
      <c r="K36" s="38">
        <v>115.125</v>
      </c>
      <c r="L36" s="38">
        <v>85.427734375</v>
      </c>
      <c r="M36" s="38">
        <v>32.6875</v>
      </c>
      <c r="N36" s="38">
        <v>107.3515625</v>
      </c>
      <c r="O36" s="38">
        <v>0.20257451410909763</v>
      </c>
      <c r="P36" s="38">
        <v>0.7</v>
      </c>
      <c r="Q36" s="38">
        <v>0.8</v>
      </c>
      <c r="R36" s="38">
        <v>21</v>
      </c>
      <c r="S36" s="38">
        <v>15</v>
      </c>
    </row>
  </sheetData>
  <mergeCells count="10">
    <mergeCell ref="J5:K5"/>
    <mergeCell ref="L5:M5"/>
    <mergeCell ref="B4:M4"/>
    <mergeCell ref="P4:S4"/>
    <mergeCell ref="C12:F12"/>
    <mergeCell ref="C13:F13"/>
    <mergeCell ref="B5:C5"/>
    <mergeCell ref="D5:E5"/>
    <mergeCell ref="F5:G5"/>
    <mergeCell ref="H5:I5"/>
  </mergeCells>
  <hyperlinks>
    <hyperlink ref="B5" location="'DA_Output'!$A$12:$A$12" display="Inputs"/>
    <hyperlink ref="D5" location="'DA_Output'!$A$40:$A$40" display="Prior Class Probabilities"/>
    <hyperlink ref="F5" location="'DA_Output'!$A$52:$A$52" display="Train. Score - LDA Summary"/>
    <hyperlink ref="H5" location="'DA_Output'!$A$72:$A$72" display="Valid. Score - LDA Summary"/>
    <hyperlink ref="J5" location="'DA_TrainingScoreLDA'!$B$12:$B$12" display="LDA Train. Detail Rpt."/>
    <hyperlink ref="L5" location="'DA_ValidationScoreLDA'!$B$12:$B$12" display="LDA Valid. Detail Rpt.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showGridLines="0" workbookViewId="0"/>
  </sheetViews>
  <sheetFormatPr defaultRowHeight="15" x14ac:dyDescent="0.25"/>
  <cols>
    <col min="2" max="2" width="37.140625" bestFit="1" customWidth="1"/>
    <col min="3" max="3" width="20.140625" bestFit="1" customWidth="1"/>
  </cols>
  <sheetData>
    <row r="2" spans="2:14" x14ac:dyDescent="0.25">
      <c r="N2" t="s">
        <v>340</v>
      </c>
    </row>
    <row r="3" spans="2:14" x14ac:dyDescent="0.25">
      <c r="B3" s="12" t="s">
        <v>26</v>
      </c>
      <c r="C3" s="10" t="s">
        <v>341</v>
      </c>
    </row>
    <row r="4" spans="2:14" x14ac:dyDescent="0.25">
      <c r="B4" s="12" t="s">
        <v>342</v>
      </c>
      <c r="C4" s="10" t="s">
        <v>343</v>
      </c>
    </row>
    <row r="5" spans="2:14" x14ac:dyDescent="0.25">
      <c r="B5" s="12" t="s">
        <v>344</v>
      </c>
      <c r="C5" s="10" t="s">
        <v>345</v>
      </c>
    </row>
    <row r="6" spans="2:14" x14ac:dyDescent="0.25">
      <c r="B6" s="12" t="s">
        <v>53</v>
      </c>
      <c r="C6" s="10" t="s">
        <v>346</v>
      </c>
      <c r="F6" s="10">
        <v>1</v>
      </c>
      <c r="G6" s="10">
        <v>2</v>
      </c>
      <c r="H6" s="10">
        <v>3</v>
      </c>
      <c r="I6" s="10">
        <v>4</v>
      </c>
      <c r="J6" s="10">
        <v>5</v>
      </c>
    </row>
    <row r="7" spans="2:14" x14ac:dyDescent="0.25">
      <c r="B7" s="12" t="s">
        <v>57</v>
      </c>
      <c r="C7" s="10" t="s">
        <v>347</v>
      </c>
      <c r="E7" s="12" t="s">
        <v>348</v>
      </c>
      <c r="F7" s="10">
        <v>-52.29251997181909</v>
      </c>
      <c r="G7" s="10">
        <v>-57.413909233592413</v>
      </c>
      <c r="H7" s="10">
        <v>-67.722279823879248</v>
      </c>
      <c r="I7" s="10">
        <v>-64.709015594933447</v>
      </c>
      <c r="J7" s="10">
        <v>-71.910497962515066</v>
      </c>
    </row>
    <row r="8" spans="2:14" x14ac:dyDescent="0.25">
      <c r="B8" s="12" t="s">
        <v>290</v>
      </c>
      <c r="C8" s="10" t="s">
        <v>349</v>
      </c>
      <c r="E8" s="12" t="s">
        <v>18</v>
      </c>
      <c r="F8" s="10">
        <v>2.4038334241545019</v>
      </c>
      <c r="G8" s="10">
        <v>2.9147057407094583</v>
      </c>
      <c r="H8" s="10">
        <v>2.9254748129215251</v>
      </c>
      <c r="I8" s="10">
        <v>2.7100069660301669</v>
      </c>
      <c r="J8" s="10">
        <v>2.5910406683439033</v>
      </c>
      <c r="K8" s="10" t="s">
        <v>173</v>
      </c>
      <c r="L8" s="10">
        <v>3</v>
      </c>
    </row>
    <row r="9" spans="2:14" x14ac:dyDescent="0.25">
      <c r="B9" s="12" t="s">
        <v>55</v>
      </c>
      <c r="C9" s="10" t="s">
        <v>350</v>
      </c>
      <c r="E9" s="12" t="s">
        <v>19</v>
      </c>
      <c r="F9" s="10">
        <v>5.2167652162858888E-2</v>
      </c>
      <c r="G9" s="10">
        <v>5.4908658092571873E-2</v>
      </c>
      <c r="H9" s="10">
        <v>7.8803447818318148E-2</v>
      </c>
      <c r="I9" s="10">
        <v>5.8501417499294682E-2</v>
      </c>
      <c r="J9" s="10">
        <v>9.8537576581884556E-2</v>
      </c>
      <c r="K9" s="10" t="s">
        <v>173</v>
      </c>
      <c r="L9" s="10">
        <v>4</v>
      </c>
    </row>
    <row r="10" spans="2:14" x14ac:dyDescent="0.25">
      <c r="B10" s="12" t="s">
        <v>309</v>
      </c>
      <c r="C10" s="10">
        <v>0</v>
      </c>
      <c r="E10" s="12" t="s">
        <v>20</v>
      </c>
      <c r="F10" s="10">
        <v>8.24960058630137E-4</v>
      </c>
      <c r="G10" s="10">
        <v>7.8471087361362074E-2</v>
      </c>
      <c r="H10" s="10">
        <v>9.7439358310032448E-2</v>
      </c>
      <c r="I10" s="10">
        <v>8.1542352986102101E-2</v>
      </c>
      <c r="J10" s="10">
        <v>0.12066416941673994</v>
      </c>
      <c r="K10" s="10" t="s">
        <v>173</v>
      </c>
      <c r="L10" s="10">
        <v>5</v>
      </c>
    </row>
    <row r="11" spans="2:14" x14ac:dyDescent="0.25">
      <c r="B11" s="12" t="s">
        <v>310</v>
      </c>
      <c r="C11" s="10">
        <v>0.5</v>
      </c>
      <c r="E11" s="12" t="s">
        <v>21</v>
      </c>
      <c r="F11" s="10">
        <v>-4.2549878290762171E-2</v>
      </c>
      <c r="G11" s="10">
        <v>-7.0505390283853331E-2</v>
      </c>
      <c r="H11" s="10">
        <v>-5.1702588750281844E-2</v>
      </c>
      <c r="I11" s="10">
        <v>-3.0320092619103775E-2</v>
      </c>
      <c r="J11" s="10">
        <v>-2.7791793759267581E-2</v>
      </c>
      <c r="K11" s="10" t="s">
        <v>173</v>
      </c>
      <c r="L11" s="10">
        <v>6</v>
      </c>
    </row>
    <row r="12" spans="2:14" x14ac:dyDescent="0.25">
      <c r="E12" s="12" t="s">
        <v>22</v>
      </c>
      <c r="F12" s="10">
        <v>-0.26138864748254143</v>
      </c>
      <c r="G12" s="10">
        <v>6.8604026368716209E-2</v>
      </c>
      <c r="H12" s="10">
        <v>-5.0630803262010471E-2</v>
      </c>
      <c r="I12" s="10">
        <v>0.20937246345826954</v>
      </c>
      <c r="J12" s="10">
        <v>-0.17075702024358444</v>
      </c>
      <c r="K12" s="10" t="s">
        <v>173</v>
      </c>
      <c r="L12" s="10">
        <v>7</v>
      </c>
    </row>
    <row r="13" spans="2:14" x14ac:dyDescent="0.25">
      <c r="E13" s="12" t="s">
        <v>23</v>
      </c>
      <c r="F13" s="10">
        <v>6.7694789623440055E-2</v>
      </c>
      <c r="G13" s="10">
        <v>4.0677224698181615E-2</v>
      </c>
      <c r="H13" s="10">
        <v>4.4431885877363277E-2</v>
      </c>
      <c r="I13" s="10">
        <v>3.3516040200967032E-2</v>
      </c>
      <c r="J13" s="10">
        <v>4.0718478404557674E-2</v>
      </c>
      <c r="K13" s="10" t="s">
        <v>173</v>
      </c>
      <c r="L13" s="10">
        <v>8</v>
      </c>
    </row>
    <row r="14" spans="2:14" x14ac:dyDescent="0.25">
      <c r="E14" s="12" t="s">
        <v>6</v>
      </c>
      <c r="F14" s="10">
        <v>23.884818466493979</v>
      </c>
      <c r="G14" s="10">
        <v>19.796006726077692</v>
      </c>
      <c r="H14" s="10">
        <v>10.105731624543564</v>
      </c>
      <c r="I14" s="10">
        <v>23.689794476443478</v>
      </c>
      <c r="J14" s="10">
        <v>-0.67179420326608197</v>
      </c>
      <c r="K14" s="10" t="s">
        <v>173</v>
      </c>
      <c r="L14" s="10">
        <v>9</v>
      </c>
    </row>
    <row r="15" spans="2:14" x14ac:dyDescent="0.25">
      <c r="E15" s="12" t="s">
        <v>7</v>
      </c>
      <c r="F15" s="10">
        <v>-14.457736889996916</v>
      </c>
      <c r="G15" s="10">
        <v>-8.4611710686328845</v>
      </c>
      <c r="H15" s="10">
        <v>-5.8989491265473388</v>
      </c>
      <c r="I15" s="10">
        <v>2.6439407081484667</v>
      </c>
      <c r="J15" s="10">
        <v>-0.5690675784077861</v>
      </c>
      <c r="K15" s="10" t="s">
        <v>173</v>
      </c>
      <c r="L15" s="10">
        <v>10</v>
      </c>
    </row>
    <row r="16" spans="2:14" x14ac:dyDescent="0.25">
      <c r="E16" s="12" t="s">
        <v>8</v>
      </c>
      <c r="F16" s="10">
        <v>12.398736858457465</v>
      </c>
      <c r="G16" s="10">
        <v>2.6621604110995194</v>
      </c>
      <c r="H16" s="10">
        <v>3.1642243906550167</v>
      </c>
      <c r="I16" s="10">
        <v>-8.0114045470953271E-2</v>
      </c>
      <c r="J16" s="10">
        <v>7.5356773444585716</v>
      </c>
      <c r="K16" s="10" t="s">
        <v>173</v>
      </c>
      <c r="L16" s="10">
        <v>11</v>
      </c>
    </row>
    <row r="17" spans="5:12" x14ac:dyDescent="0.25">
      <c r="E17" s="12" t="s">
        <v>2</v>
      </c>
      <c r="F17" s="10">
        <v>1.2256999609073984</v>
      </c>
      <c r="G17" s="10">
        <v>0.89288363021058625</v>
      </c>
      <c r="H17" s="10">
        <v>1.1355489098426674</v>
      </c>
      <c r="I17" s="10">
        <v>0.95659138523406184</v>
      </c>
      <c r="J17" s="10">
        <v>1.1142669515890835</v>
      </c>
      <c r="K17" s="10" t="s">
        <v>173</v>
      </c>
      <c r="L17" s="10">
        <v>12</v>
      </c>
    </row>
    <row r="18" spans="5:12" x14ac:dyDescent="0.25">
      <c r="E18" s="12" t="s">
        <v>3</v>
      </c>
      <c r="F18" s="10">
        <v>-0.10324602412417087</v>
      </c>
      <c r="G18" s="10">
        <v>-9.6329780681848928E-2</v>
      </c>
      <c r="H18" s="10">
        <v>-9.0896641162385466E-2</v>
      </c>
      <c r="I18" s="10">
        <v>-7.8337549256298142E-2</v>
      </c>
      <c r="J18" s="10">
        <v>-7.7604657272280747E-2</v>
      </c>
      <c r="K18" s="10" t="s">
        <v>173</v>
      </c>
      <c r="L18" s="10">
        <v>13</v>
      </c>
    </row>
    <row r="19" spans="5:12" x14ac:dyDescent="0.25">
      <c r="E19" s="12" t="s">
        <v>24</v>
      </c>
      <c r="K19" s="10" t="s">
        <v>71</v>
      </c>
      <c r="L19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ML_pieces</vt:lpstr>
      <vt:lpstr>eyeTrackingData</vt:lpstr>
      <vt:lpstr>ML_chords</vt:lpstr>
      <vt:lpstr>ML_scales</vt:lpstr>
      <vt:lpstr>OverallData</vt:lpstr>
      <vt:lpstr>DA_Output</vt:lpstr>
      <vt:lpstr>DA_TrainingScoreLDA</vt:lpstr>
      <vt:lpstr>DA_ValidationScoreLDA</vt:lpstr>
      <vt:lpstr>DA_Stored</vt:lpstr>
      <vt:lpstr>CT_Output</vt:lpstr>
      <vt:lpstr>CT_TrainingScore</vt:lpstr>
      <vt:lpstr>CT_ValidationScore</vt:lpstr>
      <vt:lpstr>CT_FullTree</vt:lpstr>
      <vt:lpstr>CT_Stored</vt:lpstr>
      <vt:lpstr>NNP_Output</vt:lpstr>
      <vt:lpstr>NNP_TrainingScore</vt:lpstr>
      <vt:lpstr>NNP_ValidationScore</vt:lpstr>
      <vt:lpstr>NNP_TrainLog</vt:lpstr>
      <vt:lpstr>NNP_ValidationLiftChart</vt:lpstr>
      <vt:lpstr>NNP_Stored</vt:lpstr>
      <vt:lpstr>KNNP_Output</vt:lpstr>
      <vt:lpstr>KNNP_TrainingScore</vt:lpstr>
      <vt:lpstr>KNNP_ValidationScore</vt:lpstr>
      <vt:lpstr>KNNP_ValidationLiftChart</vt:lpstr>
      <vt:lpstr>KNNP_Stored</vt:lpstr>
      <vt:lpstr>RT_Output</vt:lpstr>
      <vt:lpstr>RT_TrainingScore</vt:lpstr>
      <vt:lpstr>RT_ValidationScore</vt:lpstr>
      <vt:lpstr>RT_PruneLog</vt:lpstr>
      <vt:lpstr>RT_FullTree</vt:lpstr>
      <vt:lpstr>RT_ValidationLiftChart</vt:lpstr>
      <vt:lpstr>RT_Stored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Hay</dc:creator>
  <cp:lastModifiedBy>Samantha Hay</cp:lastModifiedBy>
  <dcterms:created xsi:type="dcterms:W3CDTF">2017-04-14T00:09:05Z</dcterms:created>
  <dcterms:modified xsi:type="dcterms:W3CDTF">2017-04-14T14:08:04Z</dcterms:modified>
</cp:coreProperties>
</file>