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my PC\Downloads\"/>
    </mc:Choice>
  </mc:AlternateContent>
  <xr:revisionPtr revIDLastSave="0" documentId="8_{DCD9C88C-A975-4628-8109-5CA41FB1BA15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inschrijving" sheetId="1" r:id="rId1"/>
    <sheet name="Compontenten" sheetId="2" r:id="rId2"/>
    <sheet name="Blad3" sheetId="3" r:id="rId3"/>
    <sheet name="Kopie van Blad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D53" i="4"/>
  <c r="F53" i="4" s="1"/>
  <c r="F52" i="4"/>
  <c r="F51" i="4"/>
  <c r="D51" i="4"/>
  <c r="F49" i="4"/>
  <c r="F48" i="4"/>
  <c r="F47" i="4"/>
  <c r="F46" i="4"/>
  <c r="D45" i="4"/>
  <c r="F45" i="4" s="1"/>
  <c r="D44" i="4"/>
  <c r="F44" i="4" s="1"/>
  <c r="F43" i="4"/>
  <c r="D43" i="4"/>
  <c r="F41" i="4"/>
  <c r="D40" i="4"/>
  <c r="F40" i="4" s="1"/>
  <c r="D39" i="4"/>
  <c r="F39" i="4" s="1"/>
  <c r="F37" i="4"/>
  <c r="E36" i="4"/>
  <c r="D36" i="4"/>
  <c r="F36" i="4" s="1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0" i="4"/>
  <c r="F19" i="4"/>
  <c r="F18" i="4"/>
  <c r="F17" i="4"/>
  <c r="F16" i="4"/>
  <c r="F14" i="4"/>
  <c r="F13" i="4"/>
  <c r="F11" i="4"/>
  <c r="F10" i="4"/>
  <c r="F9" i="4"/>
  <c r="F8" i="4"/>
  <c r="F7" i="4"/>
  <c r="F6" i="4"/>
  <c r="F5" i="4"/>
  <c r="F4" i="4"/>
  <c r="E3" i="4"/>
  <c r="F3" i="4" s="1"/>
  <c r="F54" i="4" s="1"/>
  <c r="D53" i="3"/>
  <c r="F53" i="3" s="1"/>
  <c r="F52" i="3"/>
  <c r="D51" i="3"/>
  <c r="F51" i="3" s="1"/>
  <c r="F49" i="3"/>
  <c r="F48" i="3"/>
  <c r="F47" i="3"/>
  <c r="F46" i="3"/>
  <c r="D45" i="3"/>
  <c r="F45" i="3" s="1"/>
  <c r="D44" i="3"/>
  <c r="F44" i="3" s="1"/>
  <c r="D43" i="3"/>
  <c r="F43" i="3" s="1"/>
  <c r="F41" i="3"/>
  <c r="D40" i="3"/>
  <c r="F40" i="3" s="1"/>
  <c r="D39" i="3"/>
  <c r="F39" i="3" s="1"/>
  <c r="F38" i="3"/>
  <c r="F37" i="3"/>
  <c r="E36" i="3"/>
  <c r="D36" i="3"/>
  <c r="F36" i="3" s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4" i="3"/>
  <c r="F13" i="3"/>
  <c r="F11" i="3"/>
  <c r="F10" i="3"/>
  <c r="F9" i="3"/>
  <c r="F8" i="3"/>
  <c r="F7" i="3"/>
  <c r="F6" i="3"/>
  <c r="F5" i="3"/>
  <c r="F4" i="3"/>
  <c r="E3" i="3"/>
  <c r="F3" i="3" s="1"/>
  <c r="F2" i="3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N2" i="1"/>
  <c r="F33" i="2" s="1"/>
  <c r="F17" i="2" l="1"/>
  <c r="G2" i="2" s="1"/>
</calcChain>
</file>

<file path=xl/sharedStrings.xml><?xml version="1.0" encoding="utf-8"?>
<sst xmlns="http://schemas.openxmlformats.org/spreadsheetml/2006/main" count="367" uniqueCount="168">
  <si>
    <t>GROUP BUY</t>
  </si>
  <si>
    <t>Included items:</t>
  </si>
  <si>
    <t>Totaal aantal personen</t>
  </si>
  <si>
    <t>Naam</t>
  </si>
  <si>
    <t>Kobe Dieryck</t>
  </si>
  <si>
    <t>Seppe Budenaers</t>
  </si>
  <si>
    <t>Dries Nuttin</t>
  </si>
  <si>
    <t xml:space="preserve">Runar Jans </t>
  </si>
  <si>
    <t>Alexander Petry</t>
  </si>
  <si>
    <t>Joos Vanhees</t>
  </si>
  <si>
    <t>Bo Bams</t>
  </si>
  <si>
    <t>Ceyhan Yildiz</t>
  </si>
  <si>
    <t>Vanermen Niels</t>
  </si>
  <si>
    <t xml:space="preserve">Quinten Mathijs </t>
  </si>
  <si>
    <t>Thibe Van Orshaegen</t>
  </si>
  <si>
    <t>qr-code</t>
  </si>
  <si>
    <t>Cosemans Lucas</t>
  </si>
  <si>
    <t>Michiel Parthoens</t>
  </si>
  <si>
    <t>Samy Warnants</t>
  </si>
  <si>
    <t>Bram Truyens</t>
  </si>
  <si>
    <t>ine</t>
  </si>
  <si>
    <t xml:space="preserve">Thomas Fokkema </t>
  </si>
  <si>
    <t>Jelle Claes</t>
  </si>
  <si>
    <t>JUSTICE LACROIX</t>
  </si>
  <si>
    <t>loice</t>
  </si>
  <si>
    <t>MFR No.</t>
  </si>
  <si>
    <t>Package</t>
  </si>
  <si>
    <t xml:space="preserve">Totaal aantal componenten </t>
  </si>
  <si>
    <t>totaal</t>
  </si>
  <si>
    <t>Resistors</t>
  </si>
  <si>
    <t>18 Kohm</t>
  </si>
  <si>
    <t>https://www.lcsc.com/product-detail/Chip-Resistor-Surface-Mount_VO-SCR0805J18K_C3017916.html</t>
  </si>
  <si>
    <t>1 Mohm</t>
  </si>
  <si>
    <t>https://www.lcsc.com/product-detail/Chip-Resistor-Surface-Mount_FOJAN-FRC0805J105-TS_C2907302.html</t>
  </si>
  <si>
    <t>68 Kohm</t>
  </si>
  <si>
    <t>SCR0805J68K</t>
  </si>
  <si>
    <t>5,6 Kohm</t>
  </si>
  <si>
    <t>SCR0805J5K6</t>
  </si>
  <si>
    <t>10 Kohm</t>
  </si>
  <si>
    <t>https://www.lcsc.com/product-detail/Chip-Resistor-Surface-Mount_UNI-ROYAL-Uniroyal-Elec-0805W8F1002T5E_C17414.html</t>
  </si>
  <si>
    <t>100 ohm</t>
  </si>
  <si>
    <t>https://www.lcsc.com/product-detail/Chip-Resistor-Surface-Mount_UNI-ROYAL-Uniroyal-Elec-0805W8F1000T5E_C17408.html</t>
  </si>
  <si>
    <t>10 Mohm</t>
  </si>
  <si>
    <t>https://www.lcsc.com/product-detail/Chip-Resistor-Surface-Mount_FOJAN-FRC0805J106TS_C2930232.html</t>
  </si>
  <si>
    <t>4,7 Kohm</t>
  </si>
  <si>
    <t>https://www.lcsc.com/product-detail/Chip-Resistor-Surface-Mount_FOJAN-FRC0805J472-TS_C2907326.html</t>
  </si>
  <si>
    <t>Inductor</t>
  </si>
  <si>
    <t>L1</t>
  </si>
  <si>
    <t>https://www.lcsc.com/product-detail/Power-Inductors_KOHERelec-PMI201214S-100M_C2922559.html</t>
  </si>
  <si>
    <t>L2</t>
  </si>
  <si>
    <t>https://www.mouser.be/ProductDetail/875-CM</t>
  </si>
  <si>
    <t>Capacitor</t>
  </si>
  <si>
    <t>4700 uF</t>
  </si>
  <si>
    <t>https://www.lcsc.com/product-detail/Aluminum-Electrolytic-Capacitors-Leaded_CX-Dongguan-Chengxing-Elec-GR478M050O25RR0VZ2FPD_C45663.html</t>
  </si>
  <si>
    <t>D25xL25mm plugin</t>
  </si>
  <si>
    <t>10 uF</t>
  </si>
  <si>
    <t>https://www.lcsc.com/product-detail/Aluminum-Electrolytic-Capacitors-SMD_ST-Semtech-CS1E100M-CRC54_C98750.html</t>
  </si>
  <si>
    <t>D4XL5,4</t>
  </si>
  <si>
    <t>100 nF</t>
  </si>
  <si>
    <t>100 uF</t>
  </si>
  <si>
    <t>https://www.lcsc.com/product-detail/Aluminum-Electrolytic-Capacitors-SMD_Nichicon-UWT1H101MNL1GS_C445063.html</t>
  </si>
  <si>
    <t>SMD,D8xL10mm</t>
  </si>
  <si>
    <t>10 nF</t>
  </si>
  <si>
    <t>https://www.lcsc.com/product-detail/Multilayer-Ceramic-Capacitors-MLCC-SMD-SMT_CCTC-TCC0805X7R103M500DT_C376921.html</t>
  </si>
  <si>
    <t>Semiconductors</t>
  </si>
  <si>
    <t>1n4007</t>
  </si>
  <si>
    <t>A7</t>
  </si>
  <si>
    <t>SOD-123Fl</t>
  </si>
  <si>
    <t>Zener</t>
  </si>
  <si>
    <t>https://www.lcsc.com/product-detail/Zener-Diodes_Shandong-Jingdao-Microelectronics-BZT52C5V1_C353516.html</t>
  </si>
  <si>
    <t>1n14148</t>
  </si>
  <si>
    <t>https://www.lcsc.com/product-detail/Switching-Diode_Shandong-Jingdao-Microelectronics-1N4148W_C115103.html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</si>
  <si>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</si>
  <si>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</si>
  <si>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</si>
  <si>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</si>
  <si>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</si>
  <si>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</si>
  <si>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</si>
  <si>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https://www.lcsc.com/product-detail/MOSFETs_UTC-Unisonic-Tech-UTT18P10L-TN3-R_C84900.html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</si>
  <si>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</si>
  <si>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</si>
  <si>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</si>
  <si>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</si>
  <si>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</si>
  <si>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</si>
  <si>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</si>
  <si>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</si>
  <si>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https://www.mouser.be/ProductDetail/Microchip-Technology-Atmel/MCP6002-E-MS?qs=huzeVNXgovXv0kPjGdVLUA%3D%3D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</si>
  <si>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</si>
  <si>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</si>
  <si>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</si>
  <si>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</si>
  <si>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</si>
  <si>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</si>
  <si>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</si>
  <si>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</si>
  <si>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</si>
  <si>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 xml:space="preserve">encoder </t>
  </si>
  <si>
    <t>https://www.lcsc.com/product-detail/Rotary-Encoders_BOURNS-PEC11R-4220F-S0012_C143817.html</t>
  </si>
  <si>
    <t>amount</t>
  </si>
  <si>
    <t>total price</t>
  </si>
  <si>
    <t>47 ohm</t>
  </si>
  <si>
    <t>https://www.lcsc.com/product-detail/_UNI-ROYAL-Uniroyal-Elec-_C25315.html</t>
  </si>
  <si>
    <t>https://www.lcsc.com/product-detail/_TORCH-_C476766.html</t>
  </si>
  <si>
    <t>https://www.lcsc.com/product-detail/_GOODWORK-_C2891324.html</t>
  </si>
  <si>
    <t>MOSFET-P 30v</t>
  </si>
  <si>
    <t>https://www.mouser.be/ProductDetail/512-FQD8P10TM_F085</t>
  </si>
  <si>
    <t>TO-263-3(DPAK)</t>
  </si>
  <si>
    <t>MOSFET-P 20V</t>
  </si>
  <si>
    <t>OKI78SR8</t>
  </si>
  <si>
    <t>RT424005f</t>
  </si>
  <si>
    <t>PEC11R4220F</t>
  </si>
  <si>
    <t>Ledfilament</t>
  </si>
  <si>
    <t>https://nl.aliexpress.com/item/1005003834518235.html?spm=a2g0o.order_list.order_list_main.10.21ef79d2DHmbv9&amp;gatewayAdapt=glo2nld</t>
  </si>
  <si>
    <t>20MM</t>
  </si>
  <si>
    <t>fuse</t>
  </si>
  <si>
    <t>https://www.mouser.be/ProductDetail/530-5ST630-R</t>
  </si>
  <si>
    <t>5x20mm</t>
  </si>
  <si>
    <t>pcb</t>
  </si>
  <si>
    <t>sevensegment</t>
  </si>
  <si>
    <t>soldeerbout</t>
  </si>
  <si>
    <t>SMT stencil</t>
  </si>
  <si>
    <t>others</t>
  </si>
  <si>
    <t>glass tube</t>
  </si>
  <si>
    <t>https://nl.aliexpress.com/item/32813289039.html?spm=a2g0o.order_list.order_list_main.5.21ef79d2DHmbv9&amp;gatewayAdapt=glo2nld</t>
  </si>
  <si>
    <t>D30mm</t>
  </si>
  <si>
    <t>switch</t>
  </si>
  <si>
    <t>https://nl.aliexpress.com/item/1005001609485712.html?spm=a2g0o.order_list.order_list_main.15.21ef79d2DHmbv9&amp;gatewayAdapt=glo2nld</t>
  </si>
  <si>
    <t>29x13x54mm</t>
  </si>
  <si>
    <t>screw terminal</t>
  </si>
  <si>
    <t>https://nl.aliexpress.com/item/1005002971443405.html?spm=a2g0o.order_list.order_list_main.30.21ef79d2DHmbv9&amp;gatewayAdapt=glo2nld</t>
  </si>
  <si>
    <t>Pitch 5mm</t>
  </si>
  <si>
    <t>testpoints</t>
  </si>
  <si>
    <t>https://www.mouser.be/ProductDetail/534-5015</t>
  </si>
  <si>
    <t>3,5x1,78mm</t>
  </si>
  <si>
    <t>ac connector</t>
  </si>
  <si>
    <t>https://www.mouser.be/ProductDetail/562-719W-00-02</t>
  </si>
  <si>
    <t>24x30mm</t>
  </si>
  <si>
    <t>hirose connector</t>
  </si>
  <si>
    <t>https://www.mouser.be/ProductDetail/798-RPC1-12RB-6P(72)</t>
  </si>
  <si>
    <t>20x20mm</t>
  </si>
  <si>
    <t>triplex 6mm</t>
  </si>
  <si>
    <t>https://makerspace.pxluhasselt.be/prices/</t>
  </si>
  <si>
    <t>shipping + tax</t>
  </si>
  <si>
    <t>mouser</t>
  </si>
  <si>
    <t>lcsc</t>
  </si>
  <si>
    <t>item</t>
  </si>
  <si>
    <t>store</t>
  </si>
  <si>
    <t>price/unit</t>
  </si>
  <si>
    <t>Mouser</t>
  </si>
  <si>
    <t>aliexpress</t>
  </si>
  <si>
    <t>JCLPCB</t>
  </si>
  <si>
    <t>JLCPCB</t>
  </si>
  <si>
    <t>Makerspace Hasselt</t>
  </si>
  <si>
    <t>price total</t>
  </si>
  <si>
    <t>Others</t>
  </si>
  <si>
    <t>toroidal transformer</t>
  </si>
  <si>
    <t>https://www.gotron.be/ringkerntransformator-65va-2x18v-1-8a.html</t>
  </si>
  <si>
    <t>7 segment</t>
  </si>
  <si>
    <t>L profile</t>
  </si>
  <si>
    <t>all screws</t>
  </si>
  <si>
    <t>all prints</t>
  </si>
  <si>
    <t>PCB's</t>
  </si>
  <si>
    <t>70.50</t>
  </si>
  <si>
    <t>clear acryl</t>
  </si>
  <si>
    <t>all solo mouser orders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</si>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</sst>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4" formatCode="[$€-2]\ #,##0.0000"/>
    <numFmt numFmtId="165" formatCode="[$€-2]\ #,##0.00"/>
  </numFmts>
  <fonts count="28">
    <font>
      <sz val="10"/>
      <color rgb="FF000000"/>
      <name val="Arial"/>
      <scheme val="minor"/>
    </font>
    <font>
      <sz val="24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1"/>
      <color rgb="FF0000FF"/>
      <name val="Arial"/>
    </font>
    <font>
      <u/>
      <sz val="11"/>
      <color rgb="FF1166DD"/>
      <name val="Arial"/>
    </font>
    <font>
      <sz val="11"/>
      <color rgb="FF1166DD"/>
      <name val="Arial"/>
    </font>
    <font>
      <u/>
      <sz val="11"/>
      <color rgb="FF1155CC"/>
      <name val="Arial"/>
    </font>
    <font>
      <sz val="10"/>
      <color rgb="FF333333"/>
      <name val="Arial"/>
    </font>
    <font>
      <b/>
      <u/>
      <sz val="9"/>
      <color rgb="FF0000FF"/>
      <name val="Arial"/>
    </font>
    <font>
      <sz val="10"/>
      <color theme="1"/>
      <name val="Roboto"/>
    </font>
    <font>
      <u/>
      <sz val="12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b/>
      <sz val="11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4" fillId="14" borderId="2" applyNumberFormat="0" applyAlignment="0" applyProtection="0"/>
  </cellStyleXfs>
  <cellXfs count="6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4" fillId="5" borderId="0" xfId="0" applyFont="1" applyFill="1"/>
    <xf numFmtId="0" fontId="2" fillId="5" borderId="0" xfId="0" applyFont="1" applyFill="1"/>
    <xf numFmtId="0" fontId="4" fillId="0" borderId="0" xfId="0" applyFont="1"/>
    <xf numFmtId="0" fontId="5" fillId="6" borderId="0" xfId="0" applyFont="1" applyFill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6" borderId="0" xfId="0" applyFont="1" applyFill="1"/>
    <xf numFmtId="0" fontId="7" fillId="6" borderId="0" xfId="0" applyFont="1" applyFill="1"/>
    <xf numFmtId="0" fontId="4" fillId="7" borderId="0" xfId="0" applyFont="1" applyFill="1"/>
    <xf numFmtId="0" fontId="4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10" fillId="6" borderId="0" xfId="0" applyFont="1" applyFill="1"/>
    <xf numFmtId="0" fontId="4" fillId="6" borderId="0" xfId="0" applyFont="1" applyFill="1" applyAlignment="1">
      <alignment horizontal="right"/>
    </xf>
    <xf numFmtId="0" fontId="4" fillId="8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right"/>
    </xf>
    <xf numFmtId="0" fontId="4" fillId="10" borderId="0" xfId="0" applyFont="1" applyFill="1"/>
    <xf numFmtId="0" fontId="11" fillId="6" borderId="0" xfId="0" applyFont="1" applyFill="1"/>
    <xf numFmtId="0" fontId="12" fillId="6" borderId="0" xfId="0" applyFont="1" applyFill="1"/>
    <xf numFmtId="0" fontId="9" fillId="9" borderId="0" xfId="0" applyFont="1" applyFill="1"/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164" fontId="2" fillId="0" borderId="0" xfId="0" applyNumberFormat="1" applyFont="1"/>
    <xf numFmtId="164" fontId="2" fillId="5" borderId="0" xfId="0" applyNumberFormat="1" applyFont="1" applyFill="1"/>
    <xf numFmtId="164" fontId="4" fillId="0" borderId="0" xfId="0" applyNumberFormat="1" applyFont="1" applyAlignment="1">
      <alignment horizontal="right"/>
    </xf>
    <xf numFmtId="164" fontId="4" fillId="7" borderId="0" xfId="0" applyNumberFormat="1" applyFont="1" applyFill="1"/>
    <xf numFmtId="164" fontId="4" fillId="6" borderId="0" xfId="0" applyNumberFormat="1" applyFont="1" applyFill="1" applyAlignment="1">
      <alignment horizontal="right"/>
    </xf>
    <xf numFmtId="164" fontId="4" fillId="8" borderId="0" xfId="0" applyNumberFormat="1" applyFont="1" applyFill="1"/>
    <xf numFmtId="0" fontId="16" fillId="6" borderId="0" xfId="0" applyFont="1" applyFill="1"/>
    <xf numFmtId="164" fontId="4" fillId="10" borderId="0" xfId="0" applyNumberFormat="1" applyFont="1" applyFill="1"/>
    <xf numFmtId="0" fontId="17" fillId="0" borderId="0" xfId="0" applyFont="1"/>
    <xf numFmtId="0" fontId="2" fillId="11" borderId="0" xfId="0" applyFont="1" applyFill="1"/>
    <xf numFmtId="164" fontId="2" fillId="11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12" borderId="0" xfId="0" applyFont="1" applyFill="1"/>
    <xf numFmtId="164" fontId="2" fillId="12" borderId="0" xfId="0" applyNumberFormat="1" applyFont="1" applyFill="1"/>
    <xf numFmtId="0" fontId="18" fillId="0" borderId="0" xfId="0" applyFont="1"/>
    <xf numFmtId="0" fontId="2" fillId="13" borderId="0" xfId="0" applyFont="1" applyFill="1"/>
    <xf numFmtId="164" fontId="2" fillId="13" borderId="0" xfId="0" applyNumberFormat="1" applyFont="1" applyFill="1"/>
    <xf numFmtId="164" fontId="19" fillId="0" borderId="0" xfId="0" applyNumberFormat="1" applyFont="1"/>
    <xf numFmtId="0" fontId="19" fillId="0" borderId="0" xfId="0" applyFont="1"/>
    <xf numFmtId="0" fontId="20" fillId="6" borderId="0" xfId="0" applyFont="1" applyFill="1"/>
    <xf numFmtId="0" fontId="21" fillId="6" borderId="0" xfId="0" applyFont="1" applyFill="1" applyAlignment="1">
      <alignment horizontal="left"/>
    </xf>
    <xf numFmtId="0" fontId="21" fillId="6" borderId="0" xfId="0" applyFont="1" applyFill="1"/>
    <xf numFmtId="0" fontId="22" fillId="0" borderId="0" xfId="0" applyFont="1"/>
    <xf numFmtId="0" fontId="23" fillId="6" borderId="0" xfId="0" applyFont="1" applyFill="1" applyAlignment="1">
      <alignment horizontal="left"/>
    </xf>
    <xf numFmtId="0" fontId="2" fillId="0" borderId="1" xfId="0" applyFont="1" applyBorder="1"/>
    <xf numFmtId="165" fontId="2" fillId="0" borderId="1" xfId="0" applyNumberFormat="1" applyFont="1" applyBorder="1"/>
    <xf numFmtId="0" fontId="24" fillId="14" borderId="2" xfId="1"/>
    <xf numFmtId="8" fontId="26" fillId="0" borderId="3" xfId="0" applyNumberFormat="1" applyFont="1" applyBorder="1" applyAlignment="1">
      <alignment horizontal="right" wrapText="1"/>
    </xf>
    <xf numFmtId="0" fontId="26" fillId="0" borderId="3" xfId="0" applyFont="1" applyBorder="1" applyAlignment="1">
      <alignment wrapText="1"/>
    </xf>
    <xf numFmtId="8" fontId="27" fillId="0" borderId="0" xfId="0" applyNumberFormat="1" applyFont="1"/>
    <xf numFmtId="0" fontId="2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</xdr:row>
      <xdr:rowOff>161925</xdr:rowOff>
    </xdr:from>
    <xdr:ext cx="7677150" cy="688657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875-CM2545X171R-10" TargetMode="External"/><Relationship Id="rId13" Type="http://schemas.openxmlformats.org/officeDocument/2006/relationships/hyperlink" Target="https://www.lcsc.com/product-detail/Zener-Diodes_Shandong-Jingdao-Microelectronics-BZT52C5V1_C353516.html" TargetMode="External"/><Relationship Id="rId18" Type="http://schemas.openxmlformats.org/officeDocument/2006/relationships/hyperlink" Target="https://www.lcsc.com/product-detail/Bipolar-Transistors-BJT_Jiangsu-Changjing-Electronics-Technology-Co-Ltd-BC857_C2139.html" TargetMode="External"/><Relationship Id="rId3" Type="http://schemas.openxmlformats.org/officeDocument/2006/relationships/hyperlink" Target="https://www.lcsc.com/product-detail/Chip-Resistor-Surface-Mount_UNI-ROYAL-Uniroyal-Elec-0805W8F1002T5E_C17414.html" TargetMode="External"/><Relationship Id="rId21" Type="http://schemas.openxmlformats.org/officeDocument/2006/relationships/hyperlink" Target="https://www.mouser.be/ProductDetail/556-ATMEGA4809-AU" TargetMode="External"/><Relationship Id="rId7" Type="http://schemas.openxmlformats.org/officeDocument/2006/relationships/hyperlink" Target="https://www.lcsc.com/product-detail/Power-Inductors_KOHERelec-PMI201214S-100M_C2922559.html" TargetMode="External"/><Relationship Id="rId12" Type="http://schemas.openxmlformats.org/officeDocument/2006/relationships/hyperlink" Target="https://www.lcsc.com/product-detail/Multilayer-Ceramic-Capacitors-MLCC-SMD-SMT_CCTC-TCC0805X7R103M500DT_C376921.html" TargetMode="External"/><Relationship Id="rId17" Type="http://schemas.openxmlformats.org/officeDocument/2006/relationships/hyperlink" Target="https://www.lcsc.com/product-detail/MOSFETs_UTC-Unisonic-Tech-UTT18P10L-TN3-R_C8490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lcsc.com/product-detail/Chip-Resistor-Surface-Mount_FOJAN-FRC0805J105-TS_C2907302.html" TargetMode="External"/><Relationship Id="rId16" Type="http://schemas.openxmlformats.org/officeDocument/2006/relationships/hyperlink" Target="https://www.lcsc.com/product-detail/Bipolar-Transistors-BJT_SALLTECH-BC847C_C3027113.html" TargetMode="External"/><Relationship Id="rId20" Type="http://schemas.openxmlformats.org/officeDocument/2006/relationships/hyperlink" Target="https://www.mouser.be/ProductDetail/Microchip-Technology-Atmel/MCP6002-E-MS?qs=huzeVNXgovXv0kPjGdVLUA%3D%3D" TargetMode="External"/><Relationship Id="rId1" Type="http://schemas.openxmlformats.org/officeDocument/2006/relationships/hyperlink" Target="https://www.lcsc.com/product-detail/Chip-Resistor-Surface-Mount_VO-SCR0805J18K_C3017916.html" TargetMode="External"/><Relationship Id="rId6" Type="http://schemas.openxmlformats.org/officeDocument/2006/relationships/hyperlink" Target="https://www.lcsc.com/product-detail/Chip-Resistor-Surface-Mount_FOJAN-FRC0805J472-TS_C2907326.html" TargetMode="External"/><Relationship Id="rId11" Type="http://schemas.openxmlformats.org/officeDocument/2006/relationships/hyperlink" Target="https://www.lcsc.com/product-detail/Aluminum-Electrolytic-Capacitors-SMD_Nichicon-UWT1H101MNL1GS_C445063.html" TargetMode="External"/><Relationship Id="rId24" Type="http://schemas.openxmlformats.org/officeDocument/2006/relationships/hyperlink" Target="https://www.lcsc.com/product-detail/Rotary-Encoders_BOURNS-PEC11R-4220F-S0012_C143817.html" TargetMode="External"/><Relationship Id="rId5" Type="http://schemas.openxmlformats.org/officeDocument/2006/relationships/hyperlink" Target="https://www.lcsc.com/product-detail/Chip-Resistor-Surface-Mount_FOJAN-FRC0805J106TS_C2930232.html" TargetMode="External"/><Relationship Id="rId15" Type="http://schemas.openxmlformats.org/officeDocument/2006/relationships/hyperlink" Target="https://www.lcsc.com/product-detail/Bridge-Rectifiers_MDD-Microdiode-Electronics-TTR8MF_C712546.html" TargetMode="External"/><Relationship Id="rId23" Type="http://schemas.openxmlformats.org/officeDocument/2006/relationships/hyperlink" Target="https://www.lcsc.com/product-detail/LED-Display-Drivers_TM-Shenzhen-Titan-Micro-Elec-TM1637-TA2007_C5337160.html" TargetMode="External"/><Relationship Id="rId10" Type="http://schemas.openxmlformats.org/officeDocument/2006/relationships/hyperlink" Target="https://www.lcsc.com/product-detail/Aluminum-Electrolytic-Capacitors-SMD_ST-Semtech-CS1E100M-CRC54_C98750.html" TargetMode="External"/><Relationship Id="rId19" Type="http://schemas.openxmlformats.org/officeDocument/2006/relationships/hyperlink" Target="https://www.mouser.be/ProductDetail/580-OKI78SR5-1.5W36C" TargetMode="External"/><Relationship Id="rId4" Type="http://schemas.openxmlformats.org/officeDocument/2006/relationships/hyperlink" Target="https://www.lcsc.com/product-detail/Chip-Resistor-Surface-Mount_UNI-ROYAL-Uniroyal-Elec-0805W8F1000T5E_C17408.html" TargetMode="External"/><Relationship Id="rId9" Type="http://schemas.openxmlformats.org/officeDocument/2006/relationships/hyperlink" Target="https://www.lcsc.com/product-detail/Aluminum-Electrolytic-Capacitors-Leaded_CX-Dongguan-Chengxing-Elec-GR478M050O25RR0VZ2FPD_C45663.html" TargetMode="External"/><Relationship Id="rId14" Type="http://schemas.openxmlformats.org/officeDocument/2006/relationships/hyperlink" Target="https://www.lcsc.com/product-detail/Switching-Diode_Shandong-Jingdao-Microelectronics-1N4148W_C115103.html" TargetMode="External"/><Relationship Id="rId22" Type="http://schemas.openxmlformats.org/officeDocument/2006/relationships/hyperlink" Target="https://www.mouser.be/ProductDetail/TE-Connectivity-PB/RT424005F?qs=8wHch9UpSvaH%252B%252BmsSCbj0Q%3D%3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Aluminum-Electrolytic-Capacitors-SMD_Nichicon-UWT1H101MNL1GS_C445063.html" TargetMode="External"/><Relationship Id="rId18" Type="http://schemas.openxmlformats.org/officeDocument/2006/relationships/hyperlink" Target="https://www.lcsc.com/product-detail/Bridge-Rectifiers_MDD-Microdiode-Electronics-TTR8MF_C712546.html" TargetMode="External"/><Relationship Id="rId26" Type="http://schemas.openxmlformats.org/officeDocument/2006/relationships/hyperlink" Target="https://www.mouser.be/ProductDetail/TE-Connectivity-PB/RT424005F?qs=8wHch9UpSvaH%252B%252BmsSCbj0Q%3D%3D" TargetMode="External"/><Relationship Id="rId21" Type="http://schemas.openxmlformats.org/officeDocument/2006/relationships/hyperlink" Target="https://www.lcsc.com/product-detail/MOSFETs_UTC-Unisonic-Tech-UTT18P10L-TN3-R_C84900.html" TargetMode="External"/><Relationship Id="rId34" Type="http://schemas.openxmlformats.org/officeDocument/2006/relationships/hyperlink" Target="https://www.mouser.be/ProductDetail/534-5015" TargetMode="External"/><Relationship Id="rId7" Type="http://schemas.openxmlformats.org/officeDocument/2006/relationships/hyperlink" Target="https://www.lcsc.com/product-detail/Chip-Resistor-Surface-Mount_FOJAN-FRC0805J472-TS_C2907326.html" TargetMode="External"/><Relationship Id="rId12" Type="http://schemas.openxmlformats.org/officeDocument/2006/relationships/hyperlink" Target="https://www.lcsc.com/product-detail/_TORCH-_C476766.html" TargetMode="External"/><Relationship Id="rId17" Type="http://schemas.openxmlformats.org/officeDocument/2006/relationships/hyperlink" Target="https://www.lcsc.com/product-detail/Switching-Diode_Shandong-Jingdao-Microelectronics-1N4148W_C115103.html" TargetMode="External"/><Relationship Id="rId25" Type="http://schemas.openxmlformats.org/officeDocument/2006/relationships/hyperlink" Target="https://www.mouser.be/ProductDetail/556-ATMEGA4809-AU" TargetMode="External"/><Relationship Id="rId33" Type="http://schemas.openxmlformats.org/officeDocument/2006/relationships/hyperlink" Target="https://nl.aliexpress.com/item/1005002971443405.html?spm=a2g0o.order_list.order_list_main.30.21ef79d2DHmbv9&amp;gatewayAdapt=glo2nld" TargetMode="External"/><Relationship Id="rId2" Type="http://schemas.openxmlformats.org/officeDocument/2006/relationships/hyperlink" Target="https://www.lcsc.com/product-detail/Chip-Resistor-Surface-Mount_VO-SCR0805J18K_C3017916.html" TargetMode="External"/><Relationship Id="rId16" Type="http://schemas.openxmlformats.org/officeDocument/2006/relationships/hyperlink" Target="https://www.lcsc.com/product-detail/Zener-Diodes_Shandong-Jingdao-Microelectronics-BZT52C5V1_C353516.html" TargetMode="External"/><Relationship Id="rId20" Type="http://schemas.openxmlformats.org/officeDocument/2006/relationships/hyperlink" Target="https://www.mouser.be/ProductDetail/512-FQD8P10TM_F085" TargetMode="External"/><Relationship Id="rId29" Type="http://schemas.openxmlformats.org/officeDocument/2006/relationships/hyperlink" Target="https://nl.aliexpress.com/item/1005003834518235.html?spm=a2g0o.order_list.order_list_main.10.21ef79d2DHmbv9&amp;gatewayAdapt=glo2nld" TargetMode="External"/><Relationship Id="rId1" Type="http://schemas.openxmlformats.org/officeDocument/2006/relationships/hyperlink" Target="https://www.lcsc.com/product-detail/_UNI-ROYAL-Uniroyal-Elec-_C25315.html" TargetMode="External"/><Relationship Id="rId6" Type="http://schemas.openxmlformats.org/officeDocument/2006/relationships/hyperlink" Target="https://www.lcsc.com/product-detail/Chip-Resistor-Surface-Mount_FOJAN-FRC0805J106TS_C2930232.html" TargetMode="External"/><Relationship Id="rId11" Type="http://schemas.openxmlformats.org/officeDocument/2006/relationships/hyperlink" Target="https://www.lcsc.com/product-detail/Aluminum-Electrolytic-Capacitors-SMD_ST-Semtech-CS1E100M-CRC54_C98750.html" TargetMode="External"/><Relationship Id="rId24" Type="http://schemas.openxmlformats.org/officeDocument/2006/relationships/hyperlink" Target="https://www.mouser.be/ProductDetail/Microchip-Technology-Atmel/MCP6002-E-MS?qs=huzeVNXgovXv0kPjGdVLUA%3D%3D" TargetMode="External"/><Relationship Id="rId32" Type="http://schemas.openxmlformats.org/officeDocument/2006/relationships/hyperlink" Target="https://nl.aliexpress.com/item/1005001609485712.html?spm=a2g0o.order_list.order_list_main.15.21ef79d2DHmbv9&amp;gatewayAdapt=glo2nld" TargetMode="External"/><Relationship Id="rId37" Type="http://schemas.openxmlformats.org/officeDocument/2006/relationships/hyperlink" Target="https://makerspace.pxluhasselt.be/prices/" TargetMode="External"/><Relationship Id="rId5" Type="http://schemas.openxmlformats.org/officeDocument/2006/relationships/hyperlink" Target="https://www.lcsc.com/product-detail/Chip-Resistor-Surface-Mount_UNI-ROYAL-Uniroyal-Elec-0805W8F1000T5E_C17408.html" TargetMode="External"/><Relationship Id="rId15" Type="http://schemas.openxmlformats.org/officeDocument/2006/relationships/hyperlink" Target="https://www.lcsc.com/product-detail/_GOODWORK-_C2891324.html" TargetMode="External"/><Relationship Id="rId23" Type="http://schemas.openxmlformats.org/officeDocument/2006/relationships/hyperlink" Target="https://www.mouser.be/ProductDetail/580-OKI78SR5-1.5W36C" TargetMode="External"/><Relationship Id="rId28" Type="http://schemas.openxmlformats.org/officeDocument/2006/relationships/hyperlink" Target="https://www.lcsc.com/product-detail/Rotary-Encoders_BOURNS-PEC11R-4220F-S0012_C143817.html" TargetMode="External"/><Relationship Id="rId36" Type="http://schemas.openxmlformats.org/officeDocument/2006/relationships/hyperlink" Target="https://www.mouser.be/ProductDetail/798-RPC1-12RB-6P(72)" TargetMode="External"/><Relationship Id="rId10" Type="http://schemas.openxmlformats.org/officeDocument/2006/relationships/hyperlink" Target="https://www.lcsc.com/product-detail/Aluminum-Electrolytic-Capacitors-Leaded_CX-Dongguan-Chengxing-Elec-GR478M050O25RR0VZ2FPD_C45663.html" TargetMode="External"/><Relationship Id="rId19" Type="http://schemas.openxmlformats.org/officeDocument/2006/relationships/hyperlink" Target="https://www.lcsc.com/product-detail/Bipolar-Transistors-BJT_SALLTECH-BC847C_C3027113.html" TargetMode="External"/><Relationship Id="rId31" Type="http://schemas.openxmlformats.org/officeDocument/2006/relationships/hyperlink" Target="https://nl.aliexpress.com/item/32813289039.html?spm=a2g0o.order_list.order_list_main.5.21ef79d2DHmbv9&amp;gatewayAdapt=glo2nld" TargetMode="External"/><Relationship Id="rId4" Type="http://schemas.openxmlformats.org/officeDocument/2006/relationships/hyperlink" Target="https://www.lcsc.com/product-detail/Chip-Resistor-Surface-Mount_UNI-ROYAL-Uniroyal-Elec-0805W8F1002T5E_C17414.html" TargetMode="External"/><Relationship Id="rId9" Type="http://schemas.openxmlformats.org/officeDocument/2006/relationships/hyperlink" Target="https://www.mouser.be/ProductDetail/875-CM2545X171R-10" TargetMode="External"/><Relationship Id="rId14" Type="http://schemas.openxmlformats.org/officeDocument/2006/relationships/hyperlink" Target="https://www.lcsc.com/product-detail/Multilayer-Ceramic-Capacitors-MLCC-SMD-SMT_CCTC-TCC0805X7R103M500DT_C376921.html" TargetMode="External"/><Relationship Id="rId22" Type="http://schemas.openxmlformats.org/officeDocument/2006/relationships/hyperlink" Target="https://www.lcsc.com/product-detail/Bipolar-Transistors-BJT_Jiangsu-Changjing-Electronics-Technology-Co-Ltd-BC857_C2139.html" TargetMode="External"/><Relationship Id="rId27" Type="http://schemas.openxmlformats.org/officeDocument/2006/relationships/hyperlink" Target="https://www.lcsc.com/product-detail/LED-Display-Drivers_TM-Shenzhen-Titan-Micro-Elec-TM1637-TA2007_C5337160.html" TargetMode="External"/><Relationship Id="rId30" Type="http://schemas.openxmlformats.org/officeDocument/2006/relationships/hyperlink" Target="https://www.mouser.be/ProductDetail/530-5ST630-R" TargetMode="External"/><Relationship Id="rId35" Type="http://schemas.openxmlformats.org/officeDocument/2006/relationships/hyperlink" Target="https://www.mouser.be/ProductDetail/562-719W-00-02" TargetMode="External"/><Relationship Id="rId8" Type="http://schemas.openxmlformats.org/officeDocument/2006/relationships/hyperlink" Target="https://www.lcsc.com/product-detail/Power-Inductors_KOHERelec-PMI201214S-100M_C2922559.html" TargetMode="External"/><Relationship Id="rId3" Type="http://schemas.openxmlformats.org/officeDocument/2006/relationships/hyperlink" Target="https://www.lcsc.com/product-detail/Chip-Resistor-Surface-Mount_FOJAN-FRC0805J105-TS_C29073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3"/>
  <sheetViews>
    <sheetView workbookViewId="0"/>
  </sheetViews>
  <sheetFormatPr defaultColWidth="12.6640625" defaultRowHeight="15.75" customHeight="1"/>
  <cols>
    <col min="2" max="2" width="18" customWidth="1"/>
    <col min="14" max="15" width="17.88671875" customWidth="1"/>
  </cols>
  <sheetData>
    <row r="1" spans="1:14">
      <c r="A1" s="62" t="s">
        <v>0</v>
      </c>
      <c r="B1" s="63"/>
      <c r="C1" s="63"/>
      <c r="E1" s="62" t="s">
        <v>1</v>
      </c>
      <c r="F1" s="63"/>
      <c r="G1" s="63"/>
      <c r="H1" s="63"/>
      <c r="I1" s="63"/>
      <c r="J1" s="63"/>
      <c r="K1" s="63"/>
      <c r="L1" s="63"/>
      <c r="N1" s="1" t="s">
        <v>2</v>
      </c>
    </row>
    <row r="2" spans="1:14">
      <c r="A2" s="63"/>
      <c r="B2" s="63"/>
      <c r="C2" s="63"/>
      <c r="E2" s="63"/>
      <c r="F2" s="63"/>
      <c r="G2" s="63"/>
      <c r="H2" s="63"/>
      <c r="I2" s="63"/>
      <c r="J2" s="63"/>
      <c r="K2" s="63"/>
      <c r="L2" s="63"/>
      <c r="N2" s="1">
        <f>COUNTA(B4:B150)</f>
        <v>20</v>
      </c>
    </row>
    <row r="3" spans="1:14">
      <c r="B3" s="1" t="s">
        <v>3</v>
      </c>
      <c r="E3" s="63"/>
      <c r="F3" s="63"/>
      <c r="G3" s="63"/>
      <c r="H3" s="63"/>
      <c r="I3" s="63"/>
      <c r="J3" s="63"/>
      <c r="K3" s="63"/>
      <c r="L3" s="63"/>
    </row>
    <row r="4" spans="1:14">
      <c r="B4" s="2" t="s">
        <v>4</v>
      </c>
    </row>
    <row r="5" spans="1:14">
      <c r="B5" s="3" t="s">
        <v>5</v>
      </c>
    </row>
    <row r="6" spans="1:14">
      <c r="B6" s="2" t="s">
        <v>6</v>
      </c>
    </row>
    <row r="7" spans="1:14">
      <c r="B7" s="3" t="s">
        <v>7</v>
      </c>
    </row>
    <row r="8" spans="1:14">
      <c r="B8" s="2" t="s">
        <v>8</v>
      </c>
    </row>
    <row r="9" spans="1:14">
      <c r="B9" s="2" t="s">
        <v>9</v>
      </c>
    </row>
    <row r="10" spans="1:14">
      <c r="B10" s="2" t="s">
        <v>10</v>
      </c>
    </row>
    <row r="11" spans="1:14">
      <c r="B11" s="2" t="s">
        <v>11</v>
      </c>
    </row>
    <row r="12" spans="1:14">
      <c r="B12" s="4" t="s">
        <v>12</v>
      </c>
    </row>
    <row r="13" spans="1:14">
      <c r="B13" s="2" t="s">
        <v>13</v>
      </c>
    </row>
    <row r="14" spans="1:14">
      <c r="B14" s="2" t="s">
        <v>14</v>
      </c>
      <c r="C14" s="1" t="s">
        <v>15</v>
      </c>
    </row>
    <row r="15" spans="1:14">
      <c r="B15" s="2" t="s">
        <v>16</v>
      </c>
    </row>
    <row r="16" spans="1:14">
      <c r="B16" s="3" t="s">
        <v>17</v>
      </c>
    </row>
    <row r="17" spans="2:2">
      <c r="B17" s="2" t="s">
        <v>18</v>
      </c>
    </row>
    <row r="18" spans="2:2">
      <c r="B18" s="2" t="s">
        <v>19</v>
      </c>
    </row>
    <row r="19" spans="2:2">
      <c r="B19" s="2" t="s">
        <v>20</v>
      </c>
    </row>
    <row r="20" spans="2:2">
      <c r="B20" s="2" t="s">
        <v>21</v>
      </c>
    </row>
    <row r="21" spans="2:2">
      <c r="B21" s="3" t="s">
        <v>22</v>
      </c>
    </row>
    <row r="22" spans="2:2">
      <c r="B22" s="2" t="s">
        <v>23</v>
      </c>
    </row>
    <row r="23" spans="2:2">
      <c r="B23" s="2" t="s">
        <v>24</v>
      </c>
    </row>
  </sheetData>
  <mergeCells count="2">
    <mergeCell ref="A1:C2"/>
    <mergeCell ref="E1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6"/>
  <sheetViews>
    <sheetView tabSelected="1" zoomScale="85" zoomScaleNormal="85" workbookViewId="0">
      <selection activeCell="E57" sqref="E57"/>
    </sheetView>
  </sheetViews>
  <sheetFormatPr defaultColWidth="12.6640625" defaultRowHeight="15.75" customHeight="1"/>
  <cols>
    <col min="2" max="2" width="53.6640625" customWidth="1"/>
    <col min="6" max="6" width="21.21875" customWidth="1"/>
  </cols>
  <sheetData>
    <row r="1" spans="1:8" ht="13.8" thickBot="1">
      <c r="A1" s="5"/>
      <c r="B1" s="5" t="s">
        <v>25</v>
      </c>
      <c r="C1" s="5" t="s">
        <v>26</v>
      </c>
      <c r="F1" s="1" t="s">
        <v>27</v>
      </c>
      <c r="G1" s="1" t="s">
        <v>28</v>
      </c>
      <c r="H1" s="58">
        <v>4.2000000000000003E-2</v>
      </c>
    </row>
    <row r="2" spans="1:8" ht="13.8" thickBot="1">
      <c r="A2" s="6" t="s">
        <v>29</v>
      </c>
      <c r="B2" s="6"/>
      <c r="C2" s="6"/>
      <c r="D2" s="7"/>
      <c r="G2" s="1">
        <f>SUM(F3:F33)</f>
        <v>1240</v>
      </c>
      <c r="H2" s="58">
        <v>3.0000000000000001E-3</v>
      </c>
    </row>
    <row r="3" spans="1:8" ht="14.4" thickBot="1">
      <c r="A3" s="8" t="s">
        <v>30</v>
      </c>
      <c r="B3" s="9" t="s">
        <v>31</v>
      </c>
      <c r="C3" s="10">
        <v>805</v>
      </c>
      <c r="D3" s="11">
        <v>3</v>
      </c>
      <c r="F3" s="1">
        <f>D3*inschrijving!$N$2</f>
        <v>60</v>
      </c>
      <c r="H3" s="58">
        <v>1.5E-3</v>
      </c>
    </row>
    <row r="4" spans="1:8" ht="14.4" thickBot="1">
      <c r="A4" s="8" t="s">
        <v>32</v>
      </c>
      <c r="B4" s="9" t="s">
        <v>33</v>
      </c>
      <c r="C4" s="10">
        <v>805</v>
      </c>
      <c r="D4" s="11">
        <v>1</v>
      </c>
      <c r="F4" s="1">
        <f>D4*inschrijving!$N$2</f>
        <v>20</v>
      </c>
      <c r="H4" s="58">
        <v>1.6000000000000001E-3</v>
      </c>
    </row>
    <row r="5" spans="1:8" ht="14.4" thickBot="1">
      <c r="A5" s="8" t="s">
        <v>34</v>
      </c>
      <c r="B5" s="12" t="s">
        <v>35</v>
      </c>
      <c r="C5" s="10">
        <v>805</v>
      </c>
      <c r="D5" s="11">
        <v>1</v>
      </c>
      <c r="F5" s="1">
        <f>D5*inschrijving!$N$2</f>
        <v>20</v>
      </c>
      <c r="H5" s="58">
        <v>5.5999999999999999E-3</v>
      </c>
    </row>
    <row r="6" spans="1:8" ht="14.4" thickBot="1">
      <c r="A6" s="8" t="s">
        <v>36</v>
      </c>
      <c r="B6" s="13" t="s">
        <v>37</v>
      </c>
      <c r="C6" s="10">
        <v>805</v>
      </c>
      <c r="D6" s="11">
        <v>4</v>
      </c>
      <c r="F6" s="1">
        <f>D6*inschrijving!$N$2</f>
        <v>80</v>
      </c>
      <c r="H6" s="58">
        <v>6.0000000000000001E-3</v>
      </c>
    </row>
    <row r="7" spans="1:8" ht="14.4" thickBot="1">
      <c r="A7" s="8" t="s">
        <v>38</v>
      </c>
      <c r="B7" s="9" t="s">
        <v>39</v>
      </c>
      <c r="C7" s="10">
        <v>805</v>
      </c>
      <c r="D7" s="11">
        <v>6</v>
      </c>
      <c r="F7" s="1">
        <f>D7*inschrijving!$N$2</f>
        <v>120</v>
      </c>
      <c r="H7" s="58">
        <v>5.4000000000000003E-3</v>
      </c>
    </row>
    <row r="8" spans="1:8" ht="14.4" thickBot="1">
      <c r="A8" s="8" t="s">
        <v>40</v>
      </c>
      <c r="B8" s="9" t="s">
        <v>41</v>
      </c>
      <c r="C8" s="10">
        <v>805</v>
      </c>
      <c r="D8" s="11">
        <v>3</v>
      </c>
      <c r="F8" s="1">
        <f>D8*inschrijving!$N$2</f>
        <v>60</v>
      </c>
      <c r="H8" s="58">
        <v>1.4E-3</v>
      </c>
    </row>
    <row r="9" spans="1:8" ht="14.4" thickBot="1">
      <c r="A9" s="8" t="s">
        <v>42</v>
      </c>
      <c r="B9" s="9" t="s">
        <v>43</v>
      </c>
      <c r="C9" s="10">
        <v>805</v>
      </c>
      <c r="D9" s="11">
        <v>1</v>
      </c>
      <c r="F9" s="1">
        <f>D9*inschrijving!$N$2</f>
        <v>20</v>
      </c>
      <c r="H9" s="58">
        <v>8.9999999999999993E-3</v>
      </c>
    </row>
    <row r="10" spans="1:8" ht="14.4" thickBot="1">
      <c r="A10" s="8" t="s">
        <v>44</v>
      </c>
      <c r="B10" s="9" t="s">
        <v>45</v>
      </c>
      <c r="C10" s="10">
        <v>805</v>
      </c>
      <c r="D10" s="11">
        <v>6</v>
      </c>
      <c r="F10" s="1">
        <f>D10*inschrijving!$N$2</f>
        <v>120</v>
      </c>
      <c r="H10" s="59"/>
    </row>
    <row r="11" spans="1:8" ht="13.8" thickBot="1">
      <c r="A11" s="14" t="s">
        <v>46</v>
      </c>
      <c r="B11" s="14"/>
      <c r="C11" s="14"/>
      <c r="D11" s="14"/>
      <c r="F11" s="1">
        <f>D11*inschrijving!$N$2</f>
        <v>0</v>
      </c>
      <c r="H11" s="58">
        <v>0.12709999999999999</v>
      </c>
    </row>
    <row r="12" spans="1:8" ht="14.4" thickBot="1">
      <c r="A12" s="15" t="s">
        <v>47</v>
      </c>
      <c r="B12" s="16" t="s">
        <v>48</v>
      </c>
      <c r="C12" s="17">
        <v>805</v>
      </c>
      <c r="D12" s="11">
        <v>1</v>
      </c>
      <c r="F12" s="1">
        <f>D12*inschrijving!$N$2</f>
        <v>20</v>
      </c>
      <c r="H12" s="58">
        <v>2.2999999999999998</v>
      </c>
    </row>
    <row r="13" spans="1:8" ht="13.8" thickBot="1">
      <c r="A13" s="15" t="s">
        <v>49</v>
      </c>
      <c r="B13" s="18" t="s">
        <v>50</v>
      </c>
      <c r="C13" s="19">
        <v>2545</v>
      </c>
      <c r="D13" s="11">
        <v>1</v>
      </c>
      <c r="F13" s="1">
        <f>D13*inschrijving!$N$2</f>
        <v>20</v>
      </c>
      <c r="H13" s="59"/>
    </row>
    <row r="14" spans="1:8" ht="13.8" thickBot="1">
      <c r="A14" s="20" t="s">
        <v>51</v>
      </c>
      <c r="B14" s="20"/>
      <c r="C14" s="20"/>
      <c r="D14" s="20"/>
      <c r="F14" s="1">
        <f>D14*inschrijving!$N$2</f>
        <v>0</v>
      </c>
      <c r="H14" s="58">
        <v>0.82889999999999997</v>
      </c>
    </row>
    <row r="15" spans="1:8" ht="14.4" thickBot="1">
      <c r="A15" s="15" t="s">
        <v>52</v>
      </c>
      <c r="B15" s="9" t="s">
        <v>53</v>
      </c>
      <c r="C15" s="21" t="s">
        <v>54</v>
      </c>
      <c r="D15" s="11">
        <v>1</v>
      </c>
      <c r="F15" s="1">
        <f>D15*inschrijving!$N$2</f>
        <v>20</v>
      </c>
      <c r="H15" s="58">
        <v>7.1099999999999997E-2</v>
      </c>
    </row>
    <row r="16" spans="1:8" ht="14.4" thickBot="1">
      <c r="A16" s="15" t="s">
        <v>55</v>
      </c>
      <c r="B16" s="9" t="s">
        <v>56</v>
      </c>
      <c r="C16" s="22" t="s">
        <v>57</v>
      </c>
      <c r="D16" s="11">
        <v>3</v>
      </c>
      <c r="F16" s="1">
        <f>D16*inschrijving!$N$2</f>
        <v>60</v>
      </c>
      <c r="H16" s="58">
        <v>1.38E-2</v>
      </c>
    </row>
    <row r="17" spans="1:8" ht="13.8" thickBot="1">
      <c r="A17" s="15" t="s">
        <v>58</v>
      </c>
      <c r="B17" s="15"/>
      <c r="C17" s="19">
        <v>805</v>
      </c>
      <c r="D17" s="11">
        <v>6</v>
      </c>
      <c r="F17" s="1">
        <f>D17*inschrijving!$N$2</f>
        <v>120</v>
      </c>
      <c r="H17" s="58">
        <v>0.27239999999999998</v>
      </c>
    </row>
    <row r="18" spans="1:8" ht="14.4" thickBot="1">
      <c r="A18" s="15" t="s">
        <v>59</v>
      </c>
      <c r="B18" s="9" t="s">
        <v>60</v>
      </c>
      <c r="C18" s="21" t="s">
        <v>61</v>
      </c>
      <c r="D18" s="11">
        <v>2</v>
      </c>
      <c r="F18" s="1">
        <f>D18*inschrijving!$N$2</f>
        <v>40</v>
      </c>
      <c r="H18" s="58">
        <v>2.3099999999999999E-2</v>
      </c>
    </row>
    <row r="19" spans="1:8" ht="14.4" thickBot="1">
      <c r="A19" s="15" t="s">
        <v>62</v>
      </c>
      <c r="B19" s="9" t="s">
        <v>63</v>
      </c>
      <c r="C19" s="19">
        <v>805</v>
      </c>
      <c r="D19" s="11">
        <v>7</v>
      </c>
      <c r="F19" s="1">
        <f>D19*inschrijving!$N$2</f>
        <v>140</v>
      </c>
      <c r="H19" s="59"/>
    </row>
    <row r="20" spans="1:8" ht="13.8" thickBot="1">
      <c r="A20" s="23" t="s">
        <v>64</v>
      </c>
      <c r="B20" s="23"/>
      <c r="C20" s="23"/>
      <c r="D20" s="23"/>
      <c r="F20" s="1">
        <f>D20*inschrijving!$N$2</f>
        <v>0</v>
      </c>
      <c r="H20" s="58">
        <v>4.7999999999999996E-3</v>
      </c>
    </row>
    <row r="21" spans="1:8" ht="14.4" thickBot="1">
      <c r="A21" s="8" t="s">
        <v>65</v>
      </c>
      <c r="B21" s="13" t="s">
        <v>66</v>
      </c>
      <c r="C21" s="8" t="s">
        <v>67</v>
      </c>
      <c r="D21" s="11">
        <v>1</v>
      </c>
      <c r="F21" s="1">
        <f>D21*inschrijving!$N$2</f>
        <v>20</v>
      </c>
      <c r="H21" s="58">
        <v>1.2699999999999999E-2</v>
      </c>
    </row>
    <row r="22" spans="1:8" ht="14.4" thickBot="1">
      <c r="A22" s="8" t="s">
        <v>68</v>
      </c>
      <c r="B22" s="9" t="s">
        <v>69</v>
      </c>
      <c r="C22" s="17" t="s">
        <v>67</v>
      </c>
      <c r="D22" s="11">
        <v>1</v>
      </c>
      <c r="F22" s="1">
        <f>D22*inschrijving!$N$2</f>
        <v>20</v>
      </c>
      <c r="H22" s="58">
        <v>6.4000000000000003E-3</v>
      </c>
    </row>
    <row r="23" spans="1:8" ht="14.4" thickBot="1">
      <c r="A23" s="8" t="s">
        <v>70</v>
      </c>
      <c r="B23" s="9" t="s">
        <v>71</v>
      </c>
      <c r="C23" s="24" t="s">
        <v>67</v>
      </c>
      <c r="D23" s="11">
        <v>1</v>
      </c>
      <c r="F23" s="1">
        <f>D23*inschrijving!$N$2</f>
        <v>20</v>
      </c>
      <c r="H23" s="58">
        <v>0.63319999999999999</v>
      </c>
    </row>
    <row r="24" spans="1:8" ht="15.6" thickBot="1">
      <c r="A24" s="8" t="s">
        <v>72</v>
      </c>
      <c r="B24" s="25" t="s">
        <v>73</v>
      </c>
      <c r="C24" s="26" t="s">
        <v>74</v>
      </c>
      <c r="D24" s="11">
        <v>2</v>
      </c>
      <c r="F24" s="1">
        <f>D24*inschrijving!$N$2</f>
        <v>40</v>
      </c>
      <c r="H24" s="58">
        <v>4.3799999999999999E-2</v>
      </c>
    </row>
    <row r="25" spans="1:8" ht="14.4" thickBot="1">
      <c r="A25" s="8" t="s">
        <v>75</v>
      </c>
      <c r="B25" s="9" t="s">
        <v>76</v>
      </c>
      <c r="C25" s="8" t="s">
        <v>77</v>
      </c>
      <c r="D25" s="11">
        <v>3</v>
      </c>
      <c r="F25" s="1">
        <f>D25*inschrijving!$N$2</f>
        <v>60</v>
      </c>
      <c r="H25" s="58">
        <v>1.29</v>
      </c>
    </row>
    <row r="26" spans="1:8" ht="14.4" thickBot="1">
      <c r="A26" s="8" t="s">
        <v>78</v>
      </c>
      <c r="B26" s="9" t="s">
        <v>79</v>
      </c>
      <c r="C26" s="8" t="s">
        <v>80</v>
      </c>
      <c r="D26" s="11">
        <v>1</v>
      </c>
      <c r="F26" s="1">
        <f>D26*inschrijving!$N$2</f>
        <v>20</v>
      </c>
      <c r="H26" s="58">
        <v>0.27850000000000003</v>
      </c>
    </row>
    <row r="27" spans="1:8" ht="14.4" thickBot="1">
      <c r="A27" s="8" t="s">
        <v>81</v>
      </c>
      <c r="B27" s="9" t="s">
        <v>82</v>
      </c>
      <c r="C27" s="8" t="s">
        <v>83</v>
      </c>
      <c r="D27" s="11">
        <v>1</v>
      </c>
      <c r="F27" s="1">
        <f>D27*inschrijving!$N$2</f>
        <v>20</v>
      </c>
      <c r="H27" s="58">
        <v>2.3099999999999999E-2</v>
      </c>
    </row>
    <row r="28" spans="1:8" ht="13.8" thickBot="1">
      <c r="A28" s="8" t="s">
        <v>84</v>
      </c>
      <c r="B28" s="27" t="s">
        <v>85</v>
      </c>
      <c r="C28" s="8" t="s">
        <v>86</v>
      </c>
      <c r="D28" s="11">
        <v>1</v>
      </c>
      <c r="F28" s="1">
        <f>D28*inschrijving!$N$2</f>
        <v>20</v>
      </c>
      <c r="H28" s="58">
        <v>7.05</v>
      </c>
    </row>
    <row r="29" spans="1:8" ht="14.4" thickBot="1">
      <c r="A29" s="8" t="s">
        <v>87</v>
      </c>
      <c r="B29" s="9" t="s">
        <v>88</v>
      </c>
      <c r="C29" s="8" t="s">
        <v>89</v>
      </c>
      <c r="D29" s="11">
        <v>1</v>
      </c>
      <c r="F29" s="1">
        <f>D29*inschrijving!$N$2</f>
        <v>20</v>
      </c>
      <c r="H29" s="58">
        <v>0.44</v>
      </c>
    </row>
    <row r="30" spans="1:8" ht="13.8" thickBot="1">
      <c r="A30" s="8" t="s">
        <v>90</v>
      </c>
      <c r="B30" s="28" t="s">
        <v>91</v>
      </c>
      <c r="C30" s="17" t="s">
        <v>92</v>
      </c>
      <c r="D30" s="11">
        <v>1</v>
      </c>
      <c r="F30" s="1">
        <f>D30*inschrijving!$N$2</f>
        <v>20</v>
      </c>
      <c r="H30" s="58">
        <v>1.82</v>
      </c>
    </row>
    <row r="31" spans="1:8" ht="13.8" thickBot="1">
      <c r="A31" s="8" t="s">
        <v>93</v>
      </c>
      <c r="B31" s="27" t="s">
        <v>94</v>
      </c>
      <c r="C31" s="8" t="s">
        <v>86</v>
      </c>
      <c r="D31" s="11">
        <v>1</v>
      </c>
      <c r="F31" s="1">
        <f>D31*inschrijving!$N$2</f>
        <v>20</v>
      </c>
      <c r="H31" s="58">
        <v>5.38</v>
      </c>
    </row>
    <row r="32" spans="1:8" ht="13.8" thickBot="1">
      <c r="A32" s="8" t="s">
        <v>95</v>
      </c>
      <c r="B32" s="28" t="s">
        <v>96</v>
      </c>
      <c r="C32" s="8" t="s">
        <v>97</v>
      </c>
      <c r="D32" s="11">
        <v>1</v>
      </c>
      <c r="F32" s="1">
        <f>D32*inschrijving!$N$2</f>
        <v>20</v>
      </c>
      <c r="H32" s="58">
        <v>0.18609999999999999</v>
      </c>
    </row>
    <row r="33" spans="1:8" ht="13.8" thickBot="1">
      <c r="A33" s="8" t="s">
        <v>98</v>
      </c>
      <c r="B33" s="29" t="s">
        <v>99</v>
      </c>
      <c r="C33" s="8" t="s">
        <v>86</v>
      </c>
      <c r="D33" s="11">
        <v>1</v>
      </c>
      <c r="F33" s="1">
        <f>D33*inschrijving!$N$2</f>
        <v>20</v>
      </c>
      <c r="H33" s="58">
        <v>1.65</v>
      </c>
    </row>
    <row r="34" spans="1:8" ht="15.75" customHeight="1" thickTop="1" thickBot="1">
      <c r="A34" s="57" t="s">
        <v>156</v>
      </c>
      <c r="B34" s="57"/>
      <c r="C34" s="57"/>
      <c r="D34" s="57"/>
      <c r="E34" s="57"/>
      <c r="F34" s="57"/>
      <c r="H34" s="58">
        <v>8.1620000000000008</v>
      </c>
    </row>
    <row r="35" spans="1:8" ht="15.75" customHeight="1" thickTop="1" thickBot="1">
      <c r="A35" s="8" t="s">
        <v>157</v>
      </c>
      <c r="B35" t="s">
        <v>158</v>
      </c>
      <c r="F35">
        <v>30.14</v>
      </c>
      <c r="H35" s="58">
        <v>0.42299999999999999</v>
      </c>
    </row>
    <row r="36" spans="1:8" ht="15.75" customHeight="1">
      <c r="A36" s="8" t="s">
        <v>159</v>
      </c>
      <c r="F36">
        <v>5.51</v>
      </c>
      <c r="H36">
        <v>30.14</v>
      </c>
    </row>
    <row r="37" spans="1:8" ht="15.75" customHeight="1">
      <c r="A37" s="8" t="s">
        <v>116</v>
      </c>
      <c r="F37">
        <v>3</v>
      </c>
      <c r="H37">
        <v>5.51</v>
      </c>
    </row>
    <row r="38" spans="1:8" ht="15.75" customHeight="1">
      <c r="A38" s="8" t="s">
        <v>160</v>
      </c>
      <c r="F38">
        <v>3.99</v>
      </c>
      <c r="H38">
        <v>3</v>
      </c>
    </row>
    <row r="39" spans="1:8" ht="15.75" customHeight="1">
      <c r="A39" s="8" t="s">
        <v>161</v>
      </c>
      <c r="F39">
        <v>22.04</v>
      </c>
      <c r="H39">
        <v>3.99</v>
      </c>
    </row>
    <row r="40" spans="1:8" ht="15.75" customHeight="1">
      <c r="A40" s="8" t="s">
        <v>162</v>
      </c>
      <c r="F40">
        <v>4.7</v>
      </c>
      <c r="H40">
        <v>22.04</v>
      </c>
    </row>
    <row r="41" spans="1:8" ht="15.75" customHeight="1">
      <c r="A41" s="8" t="s">
        <v>163</v>
      </c>
      <c r="F41" t="s">
        <v>164</v>
      </c>
      <c r="H41">
        <v>4.7</v>
      </c>
    </row>
    <row r="42" spans="1:8" ht="15.75" customHeight="1">
      <c r="A42" s="8" t="s">
        <v>165</v>
      </c>
      <c r="F42">
        <v>12.5</v>
      </c>
      <c r="H42" t="s">
        <v>164</v>
      </c>
    </row>
    <row r="43" spans="1:8" ht="15.75" customHeight="1">
      <c r="A43" s="8" t="s">
        <v>166</v>
      </c>
      <c r="F43">
        <v>50.32</v>
      </c>
      <c r="H43">
        <v>12.5</v>
      </c>
    </row>
    <row r="44" spans="1:8" ht="15.75" customHeight="1">
      <c r="H44">
        <v>50.32</v>
      </c>
    </row>
    <row r="45" spans="1:8" ht="15.75" customHeight="1">
      <c r="A45" s="61" t="s">
        <v>167</v>
      </c>
      <c r="H45" s="60">
        <v>15</v>
      </c>
    </row>
    <row r="46" spans="1:8" ht="15.75" customHeight="1">
      <c r="H46" s="60">
        <f>SUM(H2:H45)</f>
        <v>178.27350000000001</v>
      </c>
    </row>
  </sheetData>
  <hyperlinks>
    <hyperlink ref="B3" r:id="rId1" xr:uid="{00000000-0004-0000-0100-000000000000}"/>
    <hyperlink ref="B4" r:id="rId2" xr:uid="{00000000-0004-0000-0100-000001000000}"/>
    <hyperlink ref="B7" r:id="rId3" xr:uid="{00000000-0004-0000-0100-000002000000}"/>
    <hyperlink ref="B8" r:id="rId4" xr:uid="{00000000-0004-0000-0100-000003000000}"/>
    <hyperlink ref="B9" r:id="rId5" xr:uid="{00000000-0004-0000-0100-000004000000}"/>
    <hyperlink ref="B10" r:id="rId6" xr:uid="{00000000-0004-0000-0100-000005000000}"/>
    <hyperlink ref="B12" r:id="rId7" xr:uid="{00000000-0004-0000-0100-000006000000}"/>
    <hyperlink ref="B13" r:id="rId8" xr:uid="{00000000-0004-0000-0100-000007000000}"/>
    <hyperlink ref="B15" r:id="rId9" xr:uid="{00000000-0004-0000-0100-000008000000}"/>
    <hyperlink ref="B16" r:id="rId10" xr:uid="{00000000-0004-0000-0100-000009000000}"/>
    <hyperlink ref="B18" r:id="rId11" xr:uid="{00000000-0004-0000-0100-00000A000000}"/>
    <hyperlink ref="B19" r:id="rId12" xr:uid="{00000000-0004-0000-0100-00000B000000}"/>
    <hyperlink ref="B22" r:id="rId13" xr:uid="{00000000-0004-0000-0100-00000C000000}"/>
    <hyperlink ref="B23" r:id="rId14" xr:uid="{00000000-0004-0000-0100-00000D000000}"/>
    <hyperlink ref="B24" r:id="rId15" xr:uid="{00000000-0004-0000-0100-00000E000000}"/>
    <hyperlink ref="B25" r:id="rId16" xr:uid="{00000000-0004-0000-0100-00000F000000}"/>
    <hyperlink ref="B26" r:id="rId17" xr:uid="{00000000-0004-0000-0100-000010000000}"/>
    <hyperlink ref="B27" r:id="rId18" xr:uid="{00000000-0004-0000-0100-000011000000}"/>
    <hyperlink ref="B28" r:id="rId19" xr:uid="{00000000-0004-0000-0100-000012000000}"/>
    <hyperlink ref="B29" r:id="rId20" xr:uid="{00000000-0004-0000-0100-000013000000}"/>
    <hyperlink ref="B30" r:id="rId21" xr:uid="{00000000-0004-0000-0100-000014000000}"/>
    <hyperlink ref="B31" r:id="rId22" xr:uid="{00000000-0004-0000-0100-000015000000}"/>
    <hyperlink ref="B32" r:id="rId23" xr:uid="{00000000-0004-0000-0100-000016000000}"/>
    <hyperlink ref="B33" r:id="rId24" xr:uid="{00000000-0004-0000-0100-000017000000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"/>
  <sheetViews>
    <sheetView workbookViewId="0"/>
  </sheetViews>
  <sheetFormatPr defaultColWidth="12.6640625" defaultRowHeight="15.75" customHeight="1"/>
  <cols>
    <col min="2" max="2" width="126.6640625" customWidth="1"/>
    <col min="3" max="3" width="15.33203125" customWidth="1"/>
  </cols>
  <sheetData>
    <row r="1" spans="1:6">
      <c r="A1" s="5"/>
      <c r="B1" s="5" t="s">
        <v>25</v>
      </c>
      <c r="C1" s="5" t="s">
        <v>26</v>
      </c>
      <c r="D1" s="30"/>
      <c r="E1" s="1" t="s">
        <v>100</v>
      </c>
      <c r="F1" s="1" t="s">
        <v>101</v>
      </c>
    </row>
    <row r="2" spans="1:6">
      <c r="A2" s="6" t="s">
        <v>29</v>
      </c>
      <c r="B2" s="6"/>
      <c r="C2" s="6"/>
      <c r="D2" s="31"/>
      <c r="E2" s="7"/>
      <c r="F2" s="30">
        <f>SUM(F3:F1007)</f>
        <v>133.02449999999999</v>
      </c>
    </row>
    <row r="3" spans="1:6">
      <c r="A3" s="8" t="s">
        <v>102</v>
      </c>
      <c r="B3" s="9" t="s">
        <v>103</v>
      </c>
      <c r="C3" s="10">
        <v>805</v>
      </c>
      <c r="D3" s="32">
        <v>1.5E-3</v>
      </c>
      <c r="E3" s="11">
        <f>7*4</f>
        <v>28</v>
      </c>
      <c r="F3" s="30">
        <f t="shared" ref="F3:F11" si="0">D3*E3</f>
        <v>4.2000000000000003E-2</v>
      </c>
    </row>
    <row r="4" spans="1:6">
      <c r="A4" s="8" t="s">
        <v>30</v>
      </c>
      <c r="B4" s="9" t="s">
        <v>31</v>
      </c>
      <c r="C4" s="10">
        <v>805</v>
      </c>
      <c r="D4" s="32">
        <v>1E-3</v>
      </c>
      <c r="E4" s="11">
        <v>3</v>
      </c>
      <c r="F4" s="30">
        <f t="shared" si="0"/>
        <v>3.0000000000000001E-3</v>
      </c>
    </row>
    <row r="5" spans="1:6">
      <c r="A5" s="8" t="s">
        <v>32</v>
      </c>
      <c r="B5" s="9" t="s">
        <v>33</v>
      </c>
      <c r="C5" s="10">
        <v>805</v>
      </c>
      <c r="D5" s="32">
        <v>1.5E-3</v>
      </c>
      <c r="E5" s="11">
        <v>1</v>
      </c>
      <c r="F5" s="30">
        <f t="shared" si="0"/>
        <v>1.5E-3</v>
      </c>
    </row>
    <row r="6" spans="1:6">
      <c r="A6" s="8" t="s">
        <v>34</v>
      </c>
      <c r="B6" s="12" t="s">
        <v>35</v>
      </c>
      <c r="C6" s="10">
        <v>805</v>
      </c>
      <c r="D6" s="32">
        <v>1.6000000000000001E-3</v>
      </c>
      <c r="E6" s="11">
        <v>1</v>
      </c>
      <c r="F6" s="30">
        <f t="shared" si="0"/>
        <v>1.6000000000000001E-3</v>
      </c>
    </row>
    <row r="7" spans="1:6">
      <c r="A7" s="8" t="s">
        <v>36</v>
      </c>
      <c r="B7" s="13" t="s">
        <v>37</v>
      </c>
      <c r="C7" s="10">
        <v>805</v>
      </c>
      <c r="D7" s="32">
        <v>1.4E-3</v>
      </c>
      <c r="E7" s="11">
        <v>4</v>
      </c>
      <c r="F7" s="30">
        <f t="shared" si="0"/>
        <v>5.5999999999999999E-3</v>
      </c>
    </row>
    <row r="8" spans="1:6">
      <c r="A8" s="8" t="s">
        <v>38</v>
      </c>
      <c r="B8" s="9" t="s">
        <v>39</v>
      </c>
      <c r="C8" s="10">
        <v>805</v>
      </c>
      <c r="D8" s="32">
        <v>1E-3</v>
      </c>
      <c r="E8" s="11">
        <v>6</v>
      </c>
      <c r="F8" s="30">
        <f t="shared" si="0"/>
        <v>6.0000000000000001E-3</v>
      </c>
    </row>
    <row r="9" spans="1:6">
      <c r="A9" s="8" t="s">
        <v>40</v>
      </c>
      <c r="B9" s="9" t="s">
        <v>41</v>
      </c>
      <c r="C9" s="10">
        <v>805</v>
      </c>
      <c r="D9" s="32">
        <v>1.8E-3</v>
      </c>
      <c r="E9" s="11">
        <v>3</v>
      </c>
      <c r="F9" s="30">
        <f t="shared" si="0"/>
        <v>5.4000000000000003E-3</v>
      </c>
    </row>
    <row r="10" spans="1:6">
      <c r="A10" s="8" t="s">
        <v>42</v>
      </c>
      <c r="B10" s="9" t="s">
        <v>43</v>
      </c>
      <c r="C10" s="10">
        <v>805</v>
      </c>
      <c r="D10" s="32">
        <v>1.4E-3</v>
      </c>
      <c r="E10" s="11">
        <v>1</v>
      </c>
      <c r="F10" s="30">
        <f t="shared" si="0"/>
        <v>1.4E-3</v>
      </c>
    </row>
    <row r="11" spans="1:6">
      <c r="A11" s="8" t="s">
        <v>44</v>
      </c>
      <c r="B11" s="9" t="s">
        <v>45</v>
      </c>
      <c r="C11" s="10">
        <v>805</v>
      </c>
      <c r="D11" s="32">
        <v>1.5E-3</v>
      </c>
      <c r="E11" s="11">
        <v>6</v>
      </c>
      <c r="F11" s="30">
        <f t="shared" si="0"/>
        <v>9.0000000000000011E-3</v>
      </c>
    </row>
    <row r="12" spans="1:6">
      <c r="A12" s="14" t="s">
        <v>46</v>
      </c>
      <c r="B12" s="14"/>
      <c r="C12" s="14"/>
      <c r="D12" s="33"/>
      <c r="E12" s="14"/>
    </row>
    <row r="13" spans="1:6">
      <c r="A13" s="15" t="s">
        <v>47</v>
      </c>
      <c r="B13" s="16" t="s">
        <v>48</v>
      </c>
      <c r="C13" s="17">
        <v>805</v>
      </c>
      <c r="D13" s="34">
        <v>0.12709999999999999</v>
      </c>
      <c r="E13" s="11">
        <v>1</v>
      </c>
      <c r="F13" s="30">
        <f t="shared" ref="F13:F14" si="1">D13*E13</f>
        <v>0.12709999999999999</v>
      </c>
    </row>
    <row r="14" spans="1:6">
      <c r="A14" s="15" t="s">
        <v>49</v>
      </c>
      <c r="B14" s="18" t="s">
        <v>50</v>
      </c>
      <c r="C14" s="19">
        <v>2545</v>
      </c>
      <c r="D14" s="34">
        <v>2.2999999999999998</v>
      </c>
      <c r="E14" s="11">
        <v>1</v>
      </c>
      <c r="F14" s="30">
        <f t="shared" si="1"/>
        <v>2.2999999999999998</v>
      </c>
    </row>
    <row r="15" spans="1:6">
      <c r="A15" s="20" t="s">
        <v>51</v>
      </c>
      <c r="B15" s="20"/>
      <c r="C15" s="20"/>
      <c r="D15" s="35"/>
      <c r="E15" s="20"/>
    </row>
    <row r="16" spans="1:6">
      <c r="A16" s="15" t="s">
        <v>52</v>
      </c>
      <c r="B16" s="9" t="s">
        <v>53</v>
      </c>
      <c r="C16" s="15" t="s">
        <v>54</v>
      </c>
      <c r="D16" s="34">
        <v>0.82889999999999997</v>
      </c>
      <c r="E16" s="11">
        <v>1</v>
      </c>
      <c r="F16" s="30">
        <f t="shared" ref="F16:F20" si="2">D16*E16</f>
        <v>0.82889999999999997</v>
      </c>
    </row>
    <row r="17" spans="1:6">
      <c r="A17" s="15" t="s">
        <v>55</v>
      </c>
      <c r="B17" s="9" t="s">
        <v>56</v>
      </c>
      <c r="C17" s="19" t="s">
        <v>57</v>
      </c>
      <c r="D17" s="34">
        <v>2.3699999999999999E-2</v>
      </c>
      <c r="E17" s="11">
        <v>3</v>
      </c>
      <c r="F17" s="30">
        <f t="shared" si="2"/>
        <v>7.1099999999999997E-2</v>
      </c>
    </row>
    <row r="18" spans="1:6">
      <c r="A18" s="15" t="s">
        <v>58</v>
      </c>
      <c r="B18" s="36" t="s">
        <v>104</v>
      </c>
      <c r="C18" s="19">
        <v>805</v>
      </c>
      <c r="D18" s="34">
        <v>2.3E-3</v>
      </c>
      <c r="E18" s="11">
        <v>6</v>
      </c>
      <c r="F18" s="30">
        <f t="shared" si="2"/>
        <v>1.38E-2</v>
      </c>
    </row>
    <row r="19" spans="1:6">
      <c r="A19" s="15" t="s">
        <v>59</v>
      </c>
      <c r="B19" s="9" t="s">
        <v>60</v>
      </c>
      <c r="C19" s="15" t="s">
        <v>61</v>
      </c>
      <c r="D19" s="34">
        <v>0.13619999999999999</v>
      </c>
      <c r="E19" s="11">
        <v>2</v>
      </c>
      <c r="F19" s="30">
        <f t="shared" si="2"/>
        <v>0.27239999999999998</v>
      </c>
    </row>
    <row r="20" spans="1:6">
      <c r="A20" s="15" t="s">
        <v>62</v>
      </c>
      <c r="B20" s="9" t="s">
        <v>63</v>
      </c>
      <c r="C20" s="19">
        <v>805</v>
      </c>
      <c r="D20" s="34">
        <v>3.3E-3</v>
      </c>
      <c r="E20" s="11">
        <v>7</v>
      </c>
      <c r="F20" s="30">
        <f t="shared" si="2"/>
        <v>2.3099999999999999E-2</v>
      </c>
    </row>
    <row r="21" spans="1:6">
      <c r="A21" s="23" t="s">
        <v>64</v>
      </c>
      <c r="B21" s="23"/>
      <c r="C21" s="23"/>
      <c r="D21" s="37"/>
      <c r="E21" s="23"/>
    </row>
    <row r="22" spans="1:6">
      <c r="A22" s="8" t="s">
        <v>65</v>
      </c>
      <c r="B22" s="9" t="s">
        <v>105</v>
      </c>
      <c r="C22" s="8" t="s">
        <v>67</v>
      </c>
      <c r="D22" s="34">
        <v>4.7999999999999996E-3</v>
      </c>
      <c r="E22" s="11">
        <v>1</v>
      </c>
      <c r="F22" s="30">
        <f t="shared" ref="F22:F41" si="3">D22*E22</f>
        <v>4.7999999999999996E-3</v>
      </c>
    </row>
    <row r="23" spans="1:6">
      <c r="A23" s="8" t="s">
        <v>68</v>
      </c>
      <c r="B23" s="9" t="s">
        <v>69</v>
      </c>
      <c r="C23" s="17" t="s">
        <v>67</v>
      </c>
      <c r="D23" s="34">
        <v>1.2699999999999999E-2</v>
      </c>
      <c r="E23" s="11">
        <v>1</v>
      </c>
      <c r="F23" s="30">
        <f t="shared" si="3"/>
        <v>1.2699999999999999E-2</v>
      </c>
    </row>
    <row r="24" spans="1:6">
      <c r="A24" s="8" t="s">
        <v>70</v>
      </c>
      <c r="B24" s="9" t="s">
        <v>71</v>
      </c>
      <c r="C24" s="24" t="s">
        <v>67</v>
      </c>
      <c r="D24" s="34">
        <v>6.4000000000000003E-3</v>
      </c>
      <c r="E24" s="11">
        <v>1</v>
      </c>
      <c r="F24" s="30">
        <f t="shared" si="3"/>
        <v>6.4000000000000003E-3</v>
      </c>
    </row>
    <row r="25" spans="1:6">
      <c r="A25" s="8" t="s">
        <v>72</v>
      </c>
      <c r="B25" s="25" t="s">
        <v>73</v>
      </c>
      <c r="C25" s="17" t="s">
        <v>74</v>
      </c>
      <c r="D25" s="34">
        <v>0.31659999999999999</v>
      </c>
      <c r="E25" s="11">
        <v>2</v>
      </c>
      <c r="F25" s="30">
        <f t="shared" si="3"/>
        <v>0.63319999999999999</v>
      </c>
    </row>
    <row r="26" spans="1:6">
      <c r="A26" s="8" t="s">
        <v>75</v>
      </c>
      <c r="B26" s="9" t="s">
        <v>76</v>
      </c>
      <c r="C26" s="8" t="s">
        <v>83</v>
      </c>
      <c r="D26" s="34">
        <v>1.46E-2</v>
      </c>
      <c r="E26" s="11">
        <v>3</v>
      </c>
      <c r="F26" s="30">
        <f t="shared" si="3"/>
        <v>4.3799999999999999E-2</v>
      </c>
    </row>
    <row r="27" spans="1:6">
      <c r="A27" s="8" t="s">
        <v>106</v>
      </c>
      <c r="B27" s="9" t="s">
        <v>107</v>
      </c>
      <c r="C27" s="8" t="s">
        <v>108</v>
      </c>
      <c r="D27" s="34">
        <v>1.29</v>
      </c>
      <c r="E27" s="11">
        <v>1</v>
      </c>
      <c r="F27" s="30">
        <f t="shared" si="3"/>
        <v>1.29</v>
      </c>
    </row>
    <row r="28" spans="1:6">
      <c r="A28" s="8" t="s">
        <v>109</v>
      </c>
      <c r="B28" s="9" t="s">
        <v>79</v>
      </c>
      <c r="C28" s="8" t="s">
        <v>80</v>
      </c>
      <c r="D28" s="34">
        <v>0.27850000000000003</v>
      </c>
      <c r="E28" s="11">
        <v>1</v>
      </c>
      <c r="F28" s="30">
        <f t="shared" si="3"/>
        <v>0.27850000000000003</v>
      </c>
    </row>
    <row r="29" spans="1:6">
      <c r="A29" s="8" t="s">
        <v>81</v>
      </c>
      <c r="B29" s="9" t="s">
        <v>82</v>
      </c>
      <c r="C29" s="8" t="s">
        <v>83</v>
      </c>
      <c r="D29" s="34">
        <v>2.3099999999999999E-2</v>
      </c>
      <c r="E29" s="11">
        <v>1</v>
      </c>
      <c r="F29" s="30">
        <f t="shared" si="3"/>
        <v>2.3099999999999999E-2</v>
      </c>
    </row>
    <row r="30" spans="1:6">
      <c r="A30" s="8" t="s">
        <v>84</v>
      </c>
      <c r="B30" s="36" t="s">
        <v>85</v>
      </c>
      <c r="C30" s="8" t="s">
        <v>110</v>
      </c>
      <c r="D30" s="34">
        <v>7.05</v>
      </c>
      <c r="E30" s="11">
        <v>1</v>
      </c>
      <c r="F30" s="30">
        <f t="shared" si="3"/>
        <v>7.05</v>
      </c>
    </row>
    <row r="31" spans="1:6">
      <c r="A31" s="8" t="s">
        <v>87</v>
      </c>
      <c r="B31" s="9" t="s">
        <v>88</v>
      </c>
      <c r="C31" s="8" t="s">
        <v>89</v>
      </c>
      <c r="D31" s="34">
        <v>0.44</v>
      </c>
      <c r="E31" s="11">
        <v>1</v>
      </c>
      <c r="F31" s="30">
        <f t="shared" si="3"/>
        <v>0.44</v>
      </c>
    </row>
    <row r="32" spans="1:6">
      <c r="A32" s="8" t="s">
        <v>90</v>
      </c>
      <c r="B32" s="28" t="s">
        <v>91</v>
      </c>
      <c r="C32" s="17" t="s">
        <v>92</v>
      </c>
      <c r="D32" s="34">
        <v>1.82</v>
      </c>
      <c r="E32" s="11">
        <v>1</v>
      </c>
      <c r="F32" s="30">
        <f t="shared" si="3"/>
        <v>1.82</v>
      </c>
    </row>
    <row r="33" spans="1:6">
      <c r="A33" s="8" t="s">
        <v>93</v>
      </c>
      <c r="B33" s="27" t="s">
        <v>94</v>
      </c>
      <c r="C33" s="8" t="s">
        <v>111</v>
      </c>
      <c r="D33" s="34">
        <v>5.38</v>
      </c>
      <c r="E33" s="11">
        <v>1</v>
      </c>
      <c r="F33" s="30">
        <f t="shared" si="3"/>
        <v>5.38</v>
      </c>
    </row>
    <row r="34" spans="1:6">
      <c r="A34" s="8" t="s">
        <v>95</v>
      </c>
      <c r="B34" s="28" t="s">
        <v>96</v>
      </c>
      <c r="C34" s="8" t="s">
        <v>97</v>
      </c>
      <c r="D34" s="34">
        <v>0.18609999999999999</v>
      </c>
      <c r="E34" s="11">
        <v>1</v>
      </c>
      <c r="F34" s="30">
        <f t="shared" si="3"/>
        <v>0.18609999999999999</v>
      </c>
    </row>
    <row r="35" spans="1:6">
      <c r="A35" s="8" t="s">
        <v>98</v>
      </c>
      <c r="B35" s="29" t="s">
        <v>99</v>
      </c>
      <c r="C35" s="8" t="s">
        <v>112</v>
      </c>
      <c r="D35" s="34">
        <v>1.65</v>
      </c>
      <c r="E35" s="11">
        <v>1</v>
      </c>
      <c r="F35" s="30">
        <f t="shared" si="3"/>
        <v>1.65</v>
      </c>
    </row>
    <row r="36" spans="1:6">
      <c r="A36" s="1" t="s">
        <v>113</v>
      </c>
      <c r="B36" s="38" t="s">
        <v>114</v>
      </c>
      <c r="C36" s="1" t="s">
        <v>115</v>
      </c>
      <c r="D36" s="30">
        <f>29.15/100</f>
        <v>0.29149999999999998</v>
      </c>
      <c r="E36" s="3">
        <f>7*4</f>
        <v>28</v>
      </c>
      <c r="F36" s="30">
        <f t="shared" si="3"/>
        <v>8.161999999999999</v>
      </c>
    </row>
    <row r="37" spans="1:6">
      <c r="A37" s="1" t="s">
        <v>116</v>
      </c>
      <c r="B37" s="38" t="s">
        <v>117</v>
      </c>
      <c r="C37" s="1" t="s">
        <v>118</v>
      </c>
      <c r="D37" s="30">
        <v>0.42299999999999999</v>
      </c>
      <c r="E37" s="3">
        <v>1</v>
      </c>
      <c r="F37" s="30">
        <f t="shared" si="3"/>
        <v>0.42299999999999999</v>
      </c>
    </row>
    <row r="38" spans="1:6">
      <c r="A38" s="39" t="s">
        <v>119</v>
      </c>
      <c r="B38" s="39"/>
      <c r="C38" s="39"/>
      <c r="D38" s="40"/>
      <c r="E38" s="39"/>
      <c r="F38" s="30">
        <f t="shared" si="3"/>
        <v>0</v>
      </c>
    </row>
    <row r="39" spans="1:6">
      <c r="A39" s="41" t="s">
        <v>120</v>
      </c>
      <c r="B39" s="41"/>
      <c r="C39" s="41"/>
      <c r="D39" s="42">
        <f>7.73/15</f>
        <v>0.51533333333333331</v>
      </c>
      <c r="E39" s="41">
        <v>4</v>
      </c>
      <c r="F39" s="30">
        <f t="shared" si="3"/>
        <v>2.0613333333333332</v>
      </c>
    </row>
    <row r="40" spans="1:6">
      <c r="A40" s="41" t="s">
        <v>121</v>
      </c>
      <c r="B40" s="41"/>
      <c r="C40" s="41"/>
      <c r="D40" s="42">
        <f>3.64/5</f>
        <v>0.72799999999999998</v>
      </c>
      <c r="E40" s="41">
        <v>1</v>
      </c>
      <c r="F40" s="30">
        <f t="shared" si="3"/>
        <v>0.72799999999999998</v>
      </c>
    </row>
    <row r="41" spans="1:6">
      <c r="A41" s="41" t="s">
        <v>122</v>
      </c>
      <c r="B41" s="41"/>
      <c r="C41" s="41"/>
      <c r="D41" s="42">
        <v>6.38</v>
      </c>
      <c r="E41" s="41">
        <v>1</v>
      </c>
      <c r="F41" s="30">
        <f t="shared" si="3"/>
        <v>6.38</v>
      </c>
    </row>
    <row r="42" spans="1:6">
      <c r="A42" s="43" t="s">
        <v>123</v>
      </c>
      <c r="B42" s="43"/>
      <c r="C42" s="43"/>
      <c r="D42" s="44"/>
      <c r="E42" s="43"/>
    </row>
    <row r="43" spans="1:6">
      <c r="A43" s="1" t="s">
        <v>124</v>
      </c>
      <c r="B43" s="38" t="s">
        <v>125</v>
      </c>
      <c r="C43" s="1" t="s">
        <v>126</v>
      </c>
      <c r="D43" s="30">
        <f>15.82/24</f>
        <v>0.65916666666666668</v>
      </c>
      <c r="E43" s="1">
        <v>4</v>
      </c>
      <c r="F43" s="30">
        <f t="shared" ref="F43:F49" si="4">D43*E43</f>
        <v>2.6366666666666667</v>
      </c>
    </row>
    <row r="44" spans="1:6">
      <c r="A44" s="1" t="s">
        <v>127</v>
      </c>
      <c r="B44" s="45" t="s">
        <v>128</v>
      </c>
      <c r="C44" s="1" t="s">
        <v>129</v>
      </c>
      <c r="D44" s="30">
        <f>8.65/5</f>
        <v>1.73</v>
      </c>
      <c r="E44" s="1">
        <v>1</v>
      </c>
      <c r="F44" s="30">
        <f t="shared" si="4"/>
        <v>1.73</v>
      </c>
    </row>
    <row r="45" spans="1:6">
      <c r="A45" s="1" t="s">
        <v>130</v>
      </c>
      <c r="B45" s="38" t="s">
        <v>131</v>
      </c>
      <c r="C45" s="1" t="s">
        <v>132</v>
      </c>
      <c r="D45" s="30">
        <f>0.88/10</f>
        <v>8.7999999999999995E-2</v>
      </c>
      <c r="E45" s="1">
        <v>4</v>
      </c>
      <c r="F45" s="30">
        <f t="shared" si="4"/>
        <v>0.35199999999999998</v>
      </c>
    </row>
    <row r="46" spans="1:6">
      <c r="A46" s="1" t="s">
        <v>133</v>
      </c>
      <c r="B46" s="38" t="s">
        <v>134</v>
      </c>
      <c r="C46" s="1" t="s">
        <v>135</v>
      </c>
      <c r="D46" s="30">
        <v>0.42299999999999999</v>
      </c>
      <c r="E46" s="1">
        <v>7</v>
      </c>
      <c r="F46" s="30">
        <f t="shared" si="4"/>
        <v>2.9609999999999999</v>
      </c>
    </row>
    <row r="47" spans="1:6">
      <c r="A47" s="1" t="s">
        <v>136</v>
      </c>
      <c r="B47" s="45" t="s">
        <v>137</v>
      </c>
      <c r="C47" s="1" t="s">
        <v>138</v>
      </c>
      <c r="D47" s="30">
        <v>2.3199999999999998</v>
      </c>
      <c r="E47" s="1">
        <v>1</v>
      </c>
      <c r="F47" s="30">
        <f t="shared" si="4"/>
        <v>2.3199999999999998</v>
      </c>
    </row>
    <row r="48" spans="1:6">
      <c r="A48" s="1" t="s">
        <v>139</v>
      </c>
      <c r="B48" s="45" t="s">
        <v>140</v>
      </c>
      <c r="C48" s="1" t="s">
        <v>141</v>
      </c>
      <c r="D48" s="30">
        <v>2.9</v>
      </c>
      <c r="E48" s="1">
        <v>1</v>
      </c>
      <c r="F48" s="30">
        <f t="shared" si="4"/>
        <v>2.9</v>
      </c>
    </row>
    <row r="49" spans="1:6">
      <c r="A49" s="1" t="s">
        <v>142</v>
      </c>
      <c r="B49" s="45" t="s">
        <v>143</v>
      </c>
      <c r="D49" s="30">
        <v>6</v>
      </c>
      <c r="E49" s="1">
        <v>1</v>
      </c>
      <c r="F49" s="30">
        <f t="shared" si="4"/>
        <v>6</v>
      </c>
    </row>
    <row r="50" spans="1:6">
      <c r="A50" s="46" t="s">
        <v>144</v>
      </c>
      <c r="B50" s="46"/>
      <c r="C50" s="46"/>
      <c r="D50" s="47"/>
      <c r="E50" s="46"/>
    </row>
    <row r="51" spans="1:6">
      <c r="A51" s="1" t="s">
        <v>145</v>
      </c>
      <c r="D51" s="30">
        <f>63.65-32.6</f>
        <v>31.049999999999997</v>
      </c>
      <c r="E51" s="1">
        <v>1</v>
      </c>
      <c r="F51" s="30">
        <f t="shared" ref="F51:F53" si="5">D51*E51</f>
        <v>31.049999999999997</v>
      </c>
    </row>
    <row r="52" spans="1:6">
      <c r="A52" s="1" t="s">
        <v>146</v>
      </c>
      <c r="D52" s="30">
        <v>15.02</v>
      </c>
      <c r="E52" s="1">
        <v>1</v>
      </c>
      <c r="F52" s="30">
        <f t="shared" si="5"/>
        <v>15.02</v>
      </c>
    </row>
    <row r="53" spans="1:6">
      <c r="A53" s="1" t="s">
        <v>145</v>
      </c>
      <c r="D53" s="30">
        <f>20+7.77</f>
        <v>27.77</v>
      </c>
      <c r="E53" s="1">
        <v>1</v>
      </c>
      <c r="F53" s="30">
        <f t="shared" si="5"/>
        <v>27.77</v>
      </c>
    </row>
  </sheetData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8" r:id="rId4" xr:uid="{00000000-0004-0000-0200-000003000000}"/>
    <hyperlink ref="B9" r:id="rId5" xr:uid="{00000000-0004-0000-0200-000004000000}"/>
    <hyperlink ref="B10" r:id="rId6" xr:uid="{00000000-0004-0000-0200-000005000000}"/>
    <hyperlink ref="B11" r:id="rId7" xr:uid="{00000000-0004-0000-0200-000006000000}"/>
    <hyperlink ref="B13" r:id="rId8" xr:uid="{00000000-0004-0000-0200-000007000000}"/>
    <hyperlink ref="B14" r:id="rId9" xr:uid="{00000000-0004-0000-0200-000008000000}"/>
    <hyperlink ref="B16" r:id="rId10" xr:uid="{00000000-0004-0000-0200-000009000000}"/>
    <hyperlink ref="B17" r:id="rId11" xr:uid="{00000000-0004-0000-0200-00000A000000}"/>
    <hyperlink ref="B18" r:id="rId12" xr:uid="{00000000-0004-0000-0200-00000B000000}"/>
    <hyperlink ref="B19" r:id="rId13" xr:uid="{00000000-0004-0000-0200-00000C000000}"/>
    <hyperlink ref="B20" r:id="rId14" xr:uid="{00000000-0004-0000-0200-00000D000000}"/>
    <hyperlink ref="B22" r:id="rId15" xr:uid="{00000000-0004-0000-0200-00000E000000}"/>
    <hyperlink ref="B23" r:id="rId16" xr:uid="{00000000-0004-0000-0200-00000F000000}"/>
    <hyperlink ref="B24" r:id="rId17" xr:uid="{00000000-0004-0000-0200-000010000000}"/>
    <hyperlink ref="B25" r:id="rId18" xr:uid="{00000000-0004-0000-0200-000011000000}"/>
    <hyperlink ref="B26" r:id="rId19" xr:uid="{00000000-0004-0000-0200-000012000000}"/>
    <hyperlink ref="B27" r:id="rId20" xr:uid="{00000000-0004-0000-0200-000013000000}"/>
    <hyperlink ref="B28" r:id="rId21" xr:uid="{00000000-0004-0000-0200-000014000000}"/>
    <hyperlink ref="B29" r:id="rId22" xr:uid="{00000000-0004-0000-0200-000015000000}"/>
    <hyperlink ref="B30" r:id="rId23" xr:uid="{00000000-0004-0000-0200-000016000000}"/>
    <hyperlink ref="B31" r:id="rId24" xr:uid="{00000000-0004-0000-0200-000017000000}"/>
    <hyperlink ref="B32" r:id="rId25" xr:uid="{00000000-0004-0000-0200-000018000000}"/>
    <hyperlink ref="B33" r:id="rId26" xr:uid="{00000000-0004-0000-0200-000019000000}"/>
    <hyperlink ref="B34" r:id="rId27" xr:uid="{00000000-0004-0000-0200-00001A000000}"/>
    <hyperlink ref="B35" r:id="rId28" xr:uid="{00000000-0004-0000-0200-00001B000000}"/>
    <hyperlink ref="B36" r:id="rId29" xr:uid="{00000000-0004-0000-0200-00001C000000}"/>
    <hyperlink ref="B37" r:id="rId30" xr:uid="{00000000-0004-0000-0200-00001D000000}"/>
    <hyperlink ref="B43" r:id="rId31" xr:uid="{00000000-0004-0000-0200-00001E000000}"/>
    <hyperlink ref="B44" r:id="rId32" xr:uid="{00000000-0004-0000-0200-00001F000000}"/>
    <hyperlink ref="B45" r:id="rId33" xr:uid="{00000000-0004-0000-0200-000020000000}"/>
    <hyperlink ref="B46" r:id="rId34" xr:uid="{00000000-0004-0000-0200-000021000000}"/>
    <hyperlink ref="B47" r:id="rId35" xr:uid="{00000000-0004-0000-0200-000022000000}"/>
    <hyperlink ref="B48" r:id="rId36" xr:uid="{00000000-0004-0000-0200-000023000000}"/>
    <hyperlink ref="B49" r:id="rId37" xr:uid="{00000000-0004-0000-0200-00002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4"/>
  <sheetViews>
    <sheetView workbookViewId="0"/>
  </sheetViews>
  <sheetFormatPr defaultColWidth="12.6640625" defaultRowHeight="15.75" customHeight="1"/>
  <cols>
    <col min="2" max="2" width="16.109375" customWidth="1"/>
    <col min="3" max="3" width="15.33203125" customWidth="1"/>
  </cols>
  <sheetData>
    <row r="1" spans="1:6">
      <c r="A1" s="5" t="s">
        <v>147</v>
      </c>
      <c r="B1" s="5" t="s">
        <v>148</v>
      </c>
      <c r="C1" s="5" t="s">
        <v>26</v>
      </c>
      <c r="D1" s="48" t="s">
        <v>149</v>
      </c>
      <c r="E1" s="49" t="s">
        <v>100</v>
      </c>
      <c r="F1" s="49" t="s">
        <v>101</v>
      </c>
    </row>
    <row r="2" spans="1:6">
      <c r="A2" s="6" t="s">
        <v>29</v>
      </c>
      <c r="B2" s="6"/>
      <c r="C2" s="6"/>
      <c r="D2" s="31"/>
      <c r="E2" s="7"/>
      <c r="F2" s="7"/>
    </row>
    <row r="3" spans="1:6">
      <c r="A3" s="8" t="s">
        <v>102</v>
      </c>
      <c r="B3" s="50" t="s">
        <v>146</v>
      </c>
      <c r="C3" s="10">
        <v>805</v>
      </c>
      <c r="D3" s="32">
        <v>1.5E-3</v>
      </c>
      <c r="E3" s="19">
        <f>7*4</f>
        <v>28</v>
      </c>
      <c r="F3" s="30">
        <f t="shared" ref="F3:F11" si="0">D3*E3</f>
        <v>4.2000000000000003E-2</v>
      </c>
    </row>
    <row r="4" spans="1:6">
      <c r="A4" s="8" t="s">
        <v>30</v>
      </c>
      <c r="B4" s="51" t="s">
        <v>146</v>
      </c>
      <c r="C4" s="10">
        <v>805</v>
      </c>
      <c r="D4" s="32">
        <v>1E-3</v>
      </c>
      <c r="E4" s="19">
        <v>3</v>
      </c>
      <c r="F4" s="30">
        <f t="shared" si="0"/>
        <v>3.0000000000000001E-3</v>
      </c>
    </row>
    <row r="5" spans="1:6">
      <c r="A5" s="8" t="s">
        <v>32</v>
      </c>
      <c r="B5" s="51" t="s">
        <v>146</v>
      </c>
      <c r="C5" s="10">
        <v>805</v>
      </c>
      <c r="D5" s="32">
        <v>1.5E-3</v>
      </c>
      <c r="E5" s="19">
        <v>1</v>
      </c>
      <c r="F5" s="30">
        <f t="shared" si="0"/>
        <v>1.5E-3</v>
      </c>
    </row>
    <row r="6" spans="1:6">
      <c r="A6" s="8" t="s">
        <v>34</v>
      </c>
      <c r="B6" s="51" t="s">
        <v>146</v>
      </c>
      <c r="C6" s="10">
        <v>805</v>
      </c>
      <c r="D6" s="32">
        <v>1.6000000000000001E-3</v>
      </c>
      <c r="E6" s="19">
        <v>1</v>
      </c>
      <c r="F6" s="30">
        <f t="shared" si="0"/>
        <v>1.6000000000000001E-3</v>
      </c>
    </row>
    <row r="7" spans="1:6">
      <c r="A7" s="8" t="s">
        <v>36</v>
      </c>
      <c r="B7" s="51" t="s">
        <v>146</v>
      </c>
      <c r="C7" s="10">
        <v>805</v>
      </c>
      <c r="D7" s="32">
        <v>1.4E-3</v>
      </c>
      <c r="E7" s="19">
        <v>4</v>
      </c>
      <c r="F7" s="30">
        <f t="shared" si="0"/>
        <v>5.5999999999999999E-3</v>
      </c>
    </row>
    <row r="8" spans="1:6">
      <c r="A8" s="8" t="s">
        <v>38</v>
      </c>
      <c r="B8" s="51" t="s">
        <v>146</v>
      </c>
      <c r="C8" s="10">
        <v>805</v>
      </c>
      <c r="D8" s="32">
        <v>1E-3</v>
      </c>
      <c r="E8" s="19">
        <v>6</v>
      </c>
      <c r="F8" s="30">
        <f t="shared" si="0"/>
        <v>6.0000000000000001E-3</v>
      </c>
    </row>
    <row r="9" spans="1:6">
      <c r="A9" s="8" t="s">
        <v>40</v>
      </c>
      <c r="B9" s="51" t="s">
        <v>146</v>
      </c>
      <c r="C9" s="10">
        <v>805</v>
      </c>
      <c r="D9" s="32">
        <v>1.8E-3</v>
      </c>
      <c r="E9" s="19">
        <v>3</v>
      </c>
      <c r="F9" s="30">
        <f t="shared" si="0"/>
        <v>5.4000000000000003E-3</v>
      </c>
    </row>
    <row r="10" spans="1:6">
      <c r="A10" s="8" t="s">
        <v>42</v>
      </c>
      <c r="B10" s="51" t="s">
        <v>146</v>
      </c>
      <c r="C10" s="10">
        <v>805</v>
      </c>
      <c r="D10" s="32">
        <v>1.4E-3</v>
      </c>
      <c r="E10" s="19">
        <v>1</v>
      </c>
      <c r="F10" s="30">
        <f t="shared" si="0"/>
        <v>1.4E-3</v>
      </c>
    </row>
    <row r="11" spans="1:6">
      <c r="A11" s="8" t="s">
        <v>44</v>
      </c>
      <c r="B11" s="51" t="s">
        <v>146</v>
      </c>
      <c r="C11" s="10">
        <v>805</v>
      </c>
      <c r="D11" s="32">
        <v>1.5E-3</v>
      </c>
      <c r="E11" s="19">
        <v>6</v>
      </c>
      <c r="F11" s="30">
        <f t="shared" si="0"/>
        <v>9.0000000000000011E-3</v>
      </c>
    </row>
    <row r="12" spans="1:6">
      <c r="A12" s="14" t="s">
        <v>46</v>
      </c>
      <c r="B12" s="14"/>
      <c r="C12" s="14"/>
      <c r="D12" s="33"/>
      <c r="E12" s="14"/>
      <c r="F12" s="14"/>
    </row>
    <row r="13" spans="1:6">
      <c r="A13" s="15" t="s">
        <v>47</v>
      </c>
      <c r="B13" s="51" t="s">
        <v>146</v>
      </c>
      <c r="C13" s="17">
        <v>805</v>
      </c>
      <c r="D13" s="34">
        <v>0.12709999999999999</v>
      </c>
      <c r="E13" s="19">
        <v>1</v>
      </c>
      <c r="F13" s="30">
        <f t="shared" ref="F13:F14" si="1">D13*E13</f>
        <v>0.12709999999999999</v>
      </c>
    </row>
    <row r="14" spans="1:6">
      <c r="A14" s="15" t="s">
        <v>49</v>
      </c>
      <c r="B14" s="52" t="s">
        <v>150</v>
      </c>
      <c r="C14" s="19">
        <v>2545</v>
      </c>
      <c r="D14" s="34">
        <v>2.2999999999999998</v>
      </c>
      <c r="E14" s="19">
        <v>1</v>
      </c>
      <c r="F14" s="30">
        <f t="shared" si="1"/>
        <v>2.2999999999999998</v>
      </c>
    </row>
    <row r="15" spans="1:6">
      <c r="A15" s="20" t="s">
        <v>51</v>
      </c>
      <c r="B15" s="20"/>
      <c r="C15" s="20"/>
      <c r="D15" s="35"/>
      <c r="E15" s="20"/>
      <c r="F15" s="20"/>
    </row>
    <row r="16" spans="1:6">
      <c r="A16" s="15" t="s">
        <v>52</v>
      </c>
      <c r="B16" s="51" t="s">
        <v>146</v>
      </c>
      <c r="C16" s="15" t="s">
        <v>54</v>
      </c>
      <c r="D16" s="34">
        <v>0.82889999999999997</v>
      </c>
      <c r="E16" s="19">
        <v>1</v>
      </c>
      <c r="F16" s="30">
        <f t="shared" ref="F16:F20" si="2">D16*E16</f>
        <v>0.82889999999999997</v>
      </c>
    </row>
    <row r="17" spans="1:6">
      <c r="A17" s="15" t="s">
        <v>55</v>
      </c>
      <c r="B17" s="51" t="s">
        <v>146</v>
      </c>
      <c r="C17" s="19" t="s">
        <v>57</v>
      </c>
      <c r="D17" s="34">
        <v>2.3699999999999999E-2</v>
      </c>
      <c r="E17" s="19">
        <v>3</v>
      </c>
      <c r="F17" s="30">
        <f t="shared" si="2"/>
        <v>7.1099999999999997E-2</v>
      </c>
    </row>
    <row r="18" spans="1:6">
      <c r="A18" s="15" t="s">
        <v>58</v>
      </c>
      <c r="B18" s="51" t="s">
        <v>146</v>
      </c>
      <c r="C18" s="19">
        <v>805</v>
      </c>
      <c r="D18" s="34">
        <v>2.3E-3</v>
      </c>
      <c r="E18" s="19">
        <v>6</v>
      </c>
      <c r="F18" s="30">
        <f t="shared" si="2"/>
        <v>1.38E-2</v>
      </c>
    </row>
    <row r="19" spans="1:6">
      <c r="A19" s="15" t="s">
        <v>59</v>
      </c>
      <c r="B19" s="51" t="s">
        <v>146</v>
      </c>
      <c r="C19" s="15" t="s">
        <v>61</v>
      </c>
      <c r="D19" s="34">
        <v>0.13619999999999999</v>
      </c>
      <c r="E19" s="19">
        <v>2</v>
      </c>
      <c r="F19" s="30">
        <f t="shared" si="2"/>
        <v>0.27239999999999998</v>
      </c>
    </row>
    <row r="20" spans="1:6">
      <c r="A20" s="15" t="s">
        <v>62</v>
      </c>
      <c r="B20" s="51" t="s">
        <v>146</v>
      </c>
      <c r="C20" s="19">
        <v>805</v>
      </c>
      <c r="D20" s="34">
        <v>3.3E-3</v>
      </c>
      <c r="E20" s="19">
        <v>7</v>
      </c>
      <c r="F20" s="30">
        <f t="shared" si="2"/>
        <v>2.3099999999999999E-2</v>
      </c>
    </row>
    <row r="21" spans="1:6">
      <c r="A21" s="23" t="s">
        <v>64</v>
      </c>
      <c r="B21" s="23"/>
      <c r="C21" s="23"/>
      <c r="D21" s="37"/>
      <c r="E21" s="23"/>
      <c r="F21" s="23"/>
    </row>
    <row r="22" spans="1:6">
      <c r="A22" s="8" t="s">
        <v>65</v>
      </c>
      <c r="B22" s="51" t="s">
        <v>146</v>
      </c>
      <c r="C22" s="8" t="s">
        <v>67</v>
      </c>
      <c r="D22" s="34">
        <v>4.7999999999999996E-3</v>
      </c>
      <c r="E22" s="19">
        <v>1</v>
      </c>
      <c r="F22" s="30">
        <f t="shared" ref="F22:F37" si="3">D22*E22</f>
        <v>4.7999999999999996E-3</v>
      </c>
    </row>
    <row r="23" spans="1:6">
      <c r="A23" s="8" t="s">
        <v>68</v>
      </c>
      <c r="B23" s="51" t="s">
        <v>146</v>
      </c>
      <c r="C23" s="17" t="s">
        <v>67</v>
      </c>
      <c r="D23" s="34">
        <v>1.2699999999999999E-2</v>
      </c>
      <c r="E23" s="19">
        <v>1</v>
      </c>
      <c r="F23" s="30">
        <f t="shared" si="3"/>
        <v>1.2699999999999999E-2</v>
      </c>
    </row>
    <row r="24" spans="1:6">
      <c r="A24" s="8" t="s">
        <v>70</v>
      </c>
      <c r="B24" s="51" t="s">
        <v>146</v>
      </c>
      <c r="C24" s="24" t="s">
        <v>67</v>
      </c>
      <c r="D24" s="34">
        <v>6.4000000000000003E-3</v>
      </c>
      <c r="E24" s="19">
        <v>1</v>
      </c>
      <c r="F24" s="30">
        <f t="shared" si="3"/>
        <v>6.4000000000000003E-3</v>
      </c>
    </row>
    <row r="25" spans="1:6">
      <c r="A25" s="8" t="s">
        <v>72</v>
      </c>
      <c r="B25" s="51" t="s">
        <v>146</v>
      </c>
      <c r="C25" s="17" t="s">
        <v>74</v>
      </c>
      <c r="D25" s="34">
        <v>0.31659999999999999</v>
      </c>
      <c r="E25" s="19">
        <v>2</v>
      </c>
      <c r="F25" s="30">
        <f t="shared" si="3"/>
        <v>0.63319999999999999</v>
      </c>
    </row>
    <row r="26" spans="1:6">
      <c r="A26" s="8" t="s">
        <v>75</v>
      </c>
      <c r="B26" s="51" t="s">
        <v>146</v>
      </c>
      <c r="C26" s="8" t="s">
        <v>83</v>
      </c>
      <c r="D26" s="34">
        <v>1.46E-2</v>
      </c>
      <c r="E26" s="19">
        <v>3</v>
      </c>
      <c r="F26" s="30">
        <f t="shared" si="3"/>
        <v>4.3799999999999999E-2</v>
      </c>
    </row>
    <row r="27" spans="1:6">
      <c r="A27" s="8" t="s">
        <v>106</v>
      </c>
      <c r="B27" s="52" t="s">
        <v>150</v>
      </c>
      <c r="C27" s="8" t="s">
        <v>108</v>
      </c>
      <c r="D27" s="34">
        <v>1.29</v>
      </c>
      <c r="E27" s="19">
        <v>1</v>
      </c>
      <c r="F27" s="30">
        <f t="shared" si="3"/>
        <v>1.29</v>
      </c>
    </row>
    <row r="28" spans="1:6">
      <c r="A28" s="8" t="s">
        <v>109</v>
      </c>
      <c r="B28" s="51" t="s">
        <v>146</v>
      </c>
      <c r="C28" s="8" t="s">
        <v>80</v>
      </c>
      <c r="D28" s="34">
        <v>0.27850000000000003</v>
      </c>
      <c r="E28" s="19">
        <v>1</v>
      </c>
      <c r="F28" s="30">
        <f t="shared" si="3"/>
        <v>0.27850000000000003</v>
      </c>
    </row>
    <row r="29" spans="1:6">
      <c r="A29" s="8" t="s">
        <v>81</v>
      </c>
      <c r="B29" s="51" t="s">
        <v>146</v>
      </c>
      <c r="C29" s="8" t="s">
        <v>83</v>
      </c>
      <c r="D29" s="34">
        <v>2.3099999999999999E-2</v>
      </c>
      <c r="E29" s="19">
        <v>1</v>
      </c>
      <c r="F29" s="30">
        <f t="shared" si="3"/>
        <v>2.3099999999999999E-2</v>
      </c>
    </row>
    <row r="30" spans="1:6">
      <c r="A30" s="8" t="s">
        <v>84</v>
      </c>
      <c r="B30" s="52" t="s">
        <v>150</v>
      </c>
      <c r="C30" s="8" t="s">
        <v>110</v>
      </c>
      <c r="D30" s="34">
        <v>7.05</v>
      </c>
      <c r="E30" s="19">
        <v>1</v>
      </c>
      <c r="F30" s="30">
        <f t="shared" si="3"/>
        <v>7.05</v>
      </c>
    </row>
    <row r="31" spans="1:6">
      <c r="A31" s="8" t="s">
        <v>87</v>
      </c>
      <c r="B31" s="52" t="s">
        <v>150</v>
      </c>
      <c r="C31" s="8" t="s">
        <v>89</v>
      </c>
      <c r="D31" s="34">
        <v>0.44</v>
      </c>
      <c r="E31" s="19">
        <v>1</v>
      </c>
      <c r="F31" s="30">
        <f t="shared" si="3"/>
        <v>0.44</v>
      </c>
    </row>
    <row r="32" spans="1:6">
      <c r="A32" s="8" t="s">
        <v>90</v>
      </c>
      <c r="B32" s="52" t="s">
        <v>150</v>
      </c>
      <c r="C32" s="17" t="s">
        <v>92</v>
      </c>
      <c r="D32" s="34">
        <v>1.82</v>
      </c>
      <c r="E32" s="19">
        <v>1</v>
      </c>
      <c r="F32" s="30">
        <f t="shared" si="3"/>
        <v>1.82</v>
      </c>
    </row>
    <row r="33" spans="1:7">
      <c r="A33" s="8" t="s">
        <v>93</v>
      </c>
      <c r="B33" s="52" t="s">
        <v>150</v>
      </c>
      <c r="C33" s="8" t="s">
        <v>111</v>
      </c>
      <c r="D33" s="34">
        <v>5.38</v>
      </c>
      <c r="E33" s="19">
        <v>1</v>
      </c>
      <c r="F33" s="30">
        <f t="shared" si="3"/>
        <v>5.38</v>
      </c>
    </row>
    <row r="34" spans="1:7">
      <c r="A34" s="8" t="s">
        <v>95</v>
      </c>
      <c r="B34" s="51" t="s">
        <v>146</v>
      </c>
      <c r="C34" s="8" t="s">
        <v>97</v>
      </c>
      <c r="D34" s="34">
        <v>0.18609999999999999</v>
      </c>
      <c r="E34" s="19">
        <v>1</v>
      </c>
      <c r="F34" s="30">
        <f t="shared" si="3"/>
        <v>0.18609999999999999</v>
      </c>
    </row>
    <row r="35" spans="1:7">
      <c r="A35" s="8" t="s">
        <v>98</v>
      </c>
      <c r="B35" s="51" t="s">
        <v>146</v>
      </c>
      <c r="C35" s="8" t="s">
        <v>112</v>
      </c>
      <c r="D35" s="34">
        <v>1.65</v>
      </c>
      <c r="E35" s="19">
        <v>1</v>
      </c>
      <c r="F35" s="30">
        <f t="shared" si="3"/>
        <v>1.65</v>
      </c>
    </row>
    <row r="36" spans="1:7">
      <c r="A36" s="1" t="s">
        <v>113</v>
      </c>
      <c r="B36" s="53" t="s">
        <v>151</v>
      </c>
      <c r="C36" s="1" t="s">
        <v>115</v>
      </c>
      <c r="D36" s="30">
        <f>29.15/100</f>
        <v>0.29149999999999998</v>
      </c>
      <c r="E36" s="41">
        <f>7*4</f>
        <v>28</v>
      </c>
      <c r="F36" s="30">
        <f t="shared" si="3"/>
        <v>8.161999999999999</v>
      </c>
    </row>
    <row r="37" spans="1:7">
      <c r="A37" s="1" t="s">
        <v>116</v>
      </c>
      <c r="B37" s="52" t="s">
        <v>150</v>
      </c>
      <c r="C37" s="1" t="s">
        <v>118</v>
      </c>
      <c r="D37" s="30">
        <v>0.42299999999999999</v>
      </c>
      <c r="E37" s="41">
        <v>1</v>
      </c>
      <c r="F37" s="30">
        <f t="shared" si="3"/>
        <v>0.42299999999999999</v>
      </c>
    </row>
    <row r="38" spans="1:7">
      <c r="A38" s="39" t="s">
        <v>119</v>
      </c>
      <c r="B38" s="39"/>
      <c r="C38" s="39"/>
      <c r="D38" s="40"/>
      <c r="E38" s="39"/>
      <c r="F38" s="39"/>
    </row>
    <row r="39" spans="1:7">
      <c r="A39" s="41" t="s">
        <v>120</v>
      </c>
      <c r="B39" s="41" t="s">
        <v>152</v>
      </c>
      <c r="C39" s="41"/>
      <c r="D39" s="42">
        <f>7.73/15</f>
        <v>0.51533333333333331</v>
      </c>
      <c r="E39" s="41">
        <v>4</v>
      </c>
      <c r="F39" s="30">
        <f t="shared" ref="F39:F41" si="4">D39*E39</f>
        <v>2.0613333333333332</v>
      </c>
    </row>
    <row r="40" spans="1:7">
      <c r="A40" s="41" t="s">
        <v>121</v>
      </c>
      <c r="B40" s="41" t="s">
        <v>153</v>
      </c>
      <c r="C40" s="41"/>
      <c r="D40" s="42">
        <f>3.64/5</f>
        <v>0.72799999999999998</v>
      </c>
      <c r="E40" s="41">
        <v>1</v>
      </c>
      <c r="F40" s="30">
        <f t="shared" si="4"/>
        <v>0.72799999999999998</v>
      </c>
    </row>
    <row r="41" spans="1:7">
      <c r="A41" s="41" t="s">
        <v>122</v>
      </c>
      <c r="B41" s="41" t="s">
        <v>153</v>
      </c>
      <c r="C41" s="41"/>
      <c r="D41" s="42">
        <v>6.38</v>
      </c>
      <c r="E41" s="41">
        <v>1</v>
      </c>
      <c r="F41" s="30">
        <f t="shared" si="4"/>
        <v>6.38</v>
      </c>
    </row>
    <row r="42" spans="1:7">
      <c r="A42" s="43" t="s">
        <v>123</v>
      </c>
      <c r="B42" s="43"/>
      <c r="C42" s="43"/>
      <c r="D42" s="44"/>
      <c r="E42" s="43"/>
      <c r="F42" s="43"/>
      <c r="G42" s="30"/>
    </row>
    <row r="43" spans="1:7">
      <c r="A43" s="1" t="s">
        <v>124</v>
      </c>
      <c r="B43" s="54" t="s">
        <v>151</v>
      </c>
      <c r="C43" s="1" t="s">
        <v>126</v>
      </c>
      <c r="D43" s="30">
        <f>15.82/24</f>
        <v>0.65916666666666668</v>
      </c>
      <c r="E43" s="1">
        <v>4</v>
      </c>
      <c r="F43" s="30">
        <f t="shared" ref="F43:F49" si="5">D43*E43</f>
        <v>2.6366666666666667</v>
      </c>
    </row>
    <row r="44" spans="1:7">
      <c r="A44" s="1" t="s">
        <v>127</v>
      </c>
      <c r="B44" s="54" t="s">
        <v>151</v>
      </c>
      <c r="C44" s="1" t="s">
        <v>129</v>
      </c>
      <c r="D44" s="30">
        <f>8.65/5</f>
        <v>1.73</v>
      </c>
      <c r="E44" s="1">
        <v>1</v>
      </c>
      <c r="F44" s="30">
        <f t="shared" si="5"/>
        <v>1.73</v>
      </c>
    </row>
    <row r="45" spans="1:7">
      <c r="A45" s="1" t="s">
        <v>130</v>
      </c>
      <c r="B45" s="54" t="s">
        <v>151</v>
      </c>
      <c r="C45" s="1" t="s">
        <v>132</v>
      </c>
      <c r="D45" s="30">
        <f>0.88/10</f>
        <v>8.7999999999999995E-2</v>
      </c>
      <c r="E45" s="1">
        <v>4</v>
      </c>
      <c r="F45" s="30">
        <f t="shared" si="5"/>
        <v>0.35199999999999998</v>
      </c>
    </row>
    <row r="46" spans="1:7">
      <c r="A46" s="1" t="s">
        <v>133</v>
      </c>
      <c r="B46" s="52" t="s">
        <v>150</v>
      </c>
      <c r="C46" s="1" t="s">
        <v>135</v>
      </c>
      <c r="D46" s="30">
        <v>0.42299999999999999</v>
      </c>
      <c r="E46" s="1">
        <v>7</v>
      </c>
      <c r="F46" s="30">
        <f t="shared" si="5"/>
        <v>2.9609999999999999</v>
      </c>
    </row>
    <row r="47" spans="1:7">
      <c r="A47" s="1" t="s">
        <v>136</v>
      </c>
      <c r="B47" s="52" t="s">
        <v>150</v>
      </c>
      <c r="C47" s="1" t="s">
        <v>138</v>
      </c>
      <c r="D47" s="30">
        <v>2.3199999999999998</v>
      </c>
      <c r="E47" s="1">
        <v>1</v>
      </c>
      <c r="F47" s="30">
        <f t="shared" si="5"/>
        <v>2.3199999999999998</v>
      </c>
    </row>
    <row r="48" spans="1:7">
      <c r="A48" s="1" t="s">
        <v>139</v>
      </c>
      <c r="B48" s="52" t="s">
        <v>150</v>
      </c>
      <c r="C48" s="1" t="s">
        <v>141</v>
      </c>
      <c r="D48" s="30">
        <v>2.9</v>
      </c>
      <c r="E48" s="1">
        <v>1</v>
      </c>
      <c r="F48" s="30">
        <f t="shared" si="5"/>
        <v>2.9</v>
      </c>
    </row>
    <row r="49" spans="1:6">
      <c r="A49" s="1" t="s">
        <v>142</v>
      </c>
      <c r="B49" s="53" t="s">
        <v>154</v>
      </c>
      <c r="D49" s="30">
        <v>6</v>
      </c>
      <c r="E49" s="1">
        <v>1</v>
      </c>
      <c r="F49" s="30">
        <f t="shared" si="5"/>
        <v>6</v>
      </c>
    </row>
    <row r="50" spans="1:6">
      <c r="A50" s="46" t="s">
        <v>144</v>
      </c>
      <c r="B50" s="46"/>
      <c r="C50" s="46"/>
      <c r="D50" s="47"/>
      <c r="E50" s="46"/>
      <c r="F50" s="46"/>
    </row>
    <row r="51" spans="1:6">
      <c r="A51" s="1" t="s">
        <v>145</v>
      </c>
      <c r="B51" s="1" t="s">
        <v>145</v>
      </c>
      <c r="D51" s="30">
        <f>63.65-32.6+27.7</f>
        <v>58.75</v>
      </c>
      <c r="E51" s="1">
        <v>1</v>
      </c>
      <c r="F51" s="30">
        <f t="shared" ref="F51:F53" si="6">D51*E51</f>
        <v>58.75</v>
      </c>
    </row>
    <row r="52" spans="1:6">
      <c r="A52" s="1" t="s">
        <v>146</v>
      </c>
      <c r="B52" s="1" t="s">
        <v>146</v>
      </c>
      <c r="D52" s="30">
        <v>15.02</v>
      </c>
      <c r="E52" s="1">
        <v>1</v>
      </c>
      <c r="F52" s="30">
        <f t="shared" si="6"/>
        <v>15.02</v>
      </c>
    </row>
    <row r="53" spans="1:6">
      <c r="A53" s="1" t="s">
        <v>153</v>
      </c>
      <c r="B53" s="1" t="s">
        <v>153</v>
      </c>
      <c r="D53" s="30">
        <f>(27.1+10.65)/2+(7.72+3.18+0.6+0.3)</f>
        <v>30.675000000000001</v>
      </c>
      <c r="E53" s="1">
        <v>1</v>
      </c>
      <c r="F53" s="30">
        <f t="shared" si="6"/>
        <v>30.675000000000001</v>
      </c>
    </row>
    <row r="54" spans="1:6">
      <c r="A54" s="55" t="s">
        <v>155</v>
      </c>
      <c r="B54" s="55"/>
      <c r="C54" s="55"/>
      <c r="D54" s="55"/>
      <c r="E54" s="55"/>
      <c r="F54" s="56">
        <f>SUM(F2:F53)</f>
        <v>163.62950000000001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inschrijving</vt:lpstr>
      <vt:lpstr>Compontenten</vt:lpstr>
      <vt:lpstr>Blad3</vt:lpstr>
      <vt:lpstr>Kopie van 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Samy PC</cp:lastModifiedBy>
  <dcterms:created xsi:type="dcterms:W3CDTF">2023-06-06T15:39:18Z</dcterms:created>
  <dcterms:modified xsi:type="dcterms:W3CDTF">2023-06-06T15:39:18Z</dcterms:modified>
</cp:coreProperties>
</file>